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22056" windowHeight="9552"/>
  </bookViews>
  <sheets>
    <sheet name="BBM487-20142-1 Bilgilendirme" sheetId="3" r:id="rId1"/>
    <sheet name="BBM487-20142-1 Bütçe" sheetId="1" r:id="rId2"/>
    <sheet name="Grup Üye ve Görevleri" sheetId="2" r:id="rId3"/>
  </sheets>
  <calcPr calcId="144525"/>
</workbook>
</file>

<file path=xl/calcChain.xml><?xml version="1.0" encoding="utf-8"?>
<calcChain xmlns="http://schemas.openxmlformats.org/spreadsheetml/2006/main">
  <c r="H55" i="3" l="1"/>
  <c r="N37" i="3"/>
  <c r="O37" i="3" s="1"/>
  <c r="J37" i="3"/>
  <c r="N9" i="3"/>
  <c r="N36" i="3" l="1"/>
  <c r="O36" i="3" s="1"/>
  <c r="J36" i="3"/>
  <c r="H53" i="3" l="1"/>
  <c r="H54" i="3"/>
  <c r="N35" i="3" l="1"/>
  <c r="J35" i="3"/>
  <c r="O35" i="3" l="1"/>
  <c r="N34" i="3"/>
  <c r="J34" i="3"/>
  <c r="O34" i="3" l="1"/>
  <c r="N32" i="3"/>
  <c r="N33" i="3"/>
  <c r="J33" i="3"/>
  <c r="O33" i="3" l="1"/>
  <c r="N45" i="3"/>
  <c r="J32" i="3"/>
  <c r="J45" i="3" s="1"/>
  <c r="M9" i="1"/>
  <c r="O32" i="3" l="1"/>
  <c r="Q32" i="3" s="1"/>
  <c r="Q33" i="3" s="1"/>
  <c r="Q34" i="3" s="1"/>
  <c r="Q35" i="3" s="1"/>
  <c r="I16" i="1"/>
  <c r="M16" i="1"/>
  <c r="P35" i="3" l="1"/>
  <c r="N16" i="1"/>
  <c r="O16" i="1" s="1"/>
  <c r="Q36" i="3" l="1"/>
  <c r="P36" i="3" l="1"/>
  <c r="Q37" i="3" l="1"/>
  <c r="Q45" i="3" l="1"/>
  <c r="P37" i="3"/>
  <c r="P45" i="3" s="1"/>
</calcChain>
</file>

<file path=xl/sharedStrings.xml><?xml version="1.0" encoding="utf-8"?>
<sst xmlns="http://schemas.openxmlformats.org/spreadsheetml/2006/main" count="100" uniqueCount="55">
  <si>
    <t>Yazılım Test Uzmanı</t>
  </si>
  <si>
    <t>Tasarımcı</t>
  </si>
  <si>
    <t>Sistem Analist</t>
  </si>
  <si>
    <t>Proje Yöneticisi</t>
  </si>
  <si>
    <t>Transfer Ücreti</t>
  </si>
  <si>
    <t>GİDER</t>
  </si>
  <si>
    <t>GELİR</t>
  </si>
  <si>
    <t>Submit Ücreti</t>
  </si>
  <si>
    <t>Erken Teslim Gün Sayısı</t>
  </si>
  <si>
    <t>SONUÇ</t>
  </si>
  <si>
    <t>Yazılım Gel.Uz. 1</t>
  </si>
  <si>
    <t>Yazılım Gel. Uz. 2</t>
  </si>
  <si>
    <t>Toplam</t>
  </si>
  <si>
    <t>HAFTA</t>
  </si>
  <si>
    <t>BÜTÇE</t>
  </si>
  <si>
    <t>Erken Teslim Bonusu(%)</t>
  </si>
  <si>
    <t>Onur ERGÜN</t>
  </si>
  <si>
    <t>Kürşat DURAK</t>
  </si>
  <si>
    <t>Yazılım Geliştirme Uzmanı</t>
  </si>
  <si>
    <t>Tuğba DARTICI</t>
  </si>
  <si>
    <t>Begüm ÇITAMAK</t>
  </si>
  <si>
    <t>Elif OLGUN</t>
  </si>
  <si>
    <t>Test Uzmanı</t>
  </si>
  <si>
    <t>Arda ARSLAN</t>
  </si>
  <si>
    <t>GÖREV</t>
  </si>
  <si>
    <t>NO</t>
  </si>
  <si>
    <t>BBM487 - 20142 - 1</t>
  </si>
  <si>
    <t>İSİM</t>
  </si>
  <si>
    <t>1. GRUP BÜTÇE TABLOSU</t>
  </si>
  <si>
    <t xml:space="preserve">NOT: </t>
  </si>
  <si>
    <t>Bütçedeki Gelir ve Gider Bölümleri her haftanın Cuma günü işlenmektedir.</t>
  </si>
  <si>
    <t xml:space="preserve">Tarih : </t>
  </si>
  <si>
    <t>BBM487 YAZILIM MÜHENDİSLİĞİ LAB. BAHAR DÖNEMİ</t>
  </si>
  <si>
    <t>1. GRUP BİLGİLENDİRME BELGESİ</t>
  </si>
  <si>
    <t>Bütçedeki Gider ve Gelir Bölümleri her hafta için Cuma günleri güncellenmektedir.</t>
  </si>
  <si>
    <t>FAİZ</t>
  </si>
  <si>
    <t>SUBMIT BİLGİLENDİRME</t>
  </si>
  <si>
    <t>Vizyon Belgesi</t>
  </si>
  <si>
    <t>AÇIKLAMA</t>
  </si>
  <si>
    <t>TARİH</t>
  </si>
  <si>
    <t>13.03.15 - 20.03.15</t>
  </si>
  <si>
    <t>20.03.15 - 27.03.15</t>
  </si>
  <si>
    <t>27.03.15 - 03.04.15</t>
  </si>
  <si>
    <t>03.04.15 - 10.04.15</t>
  </si>
  <si>
    <t>10.04.15 - 17.04.15</t>
  </si>
  <si>
    <t>17.04.15 - 24.04.15</t>
  </si>
  <si>
    <t>24.04.15 - 01.05.15</t>
  </si>
  <si>
    <t>01.05.15 - 08.05.15</t>
  </si>
  <si>
    <t>08.05.15 - 15.05.15</t>
  </si>
  <si>
    <t>15.05.15 - 22.05.15</t>
  </si>
  <si>
    <t>06.03.15 - 13.03.15</t>
  </si>
  <si>
    <t>27.02.15 - 06.03.15</t>
  </si>
  <si>
    <t>20.02.15 - 27.02.15</t>
  </si>
  <si>
    <t>Proje Planı</t>
  </si>
  <si>
    <t>Gereksinim Belgesi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</si>
</sst>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i/>
      <sz val="11"/>
      <color theme="1"/>
      <name val="Calibri"/>
      <family val="2"/>
      <charset val="162"/>
      <scheme val="minor"/>
    </font>
    <font>
      <b/>
      <sz val="15"/>
      <color theme="1"/>
      <name val="Calibri"/>
      <family val="2"/>
      <charset val="162"/>
      <scheme val="minor"/>
    </font>
    <font>
      <sz val="10"/>
      <color theme="1"/>
      <name val="Times New Roman"/>
      <family val="1"/>
      <charset val="162"/>
    </font>
    <font>
      <b/>
      <sz val="10"/>
      <color theme="1"/>
      <name val="Times New Roman"/>
      <family val="1"/>
      <charset val="162"/>
    </font>
    <font>
      <b/>
      <sz val="12"/>
      <color theme="1"/>
      <name val="Calibri"/>
      <family val="2"/>
      <charset val="162"/>
      <scheme val="minor"/>
    </font>
    <font>
      <sz val="12"/>
      <color theme="1"/>
      <name val="Calibri"/>
      <family val="2"/>
      <charset val="162"/>
      <scheme val="minor"/>
    </font>
    <font>
      <b/>
      <sz val="13"/>
      <color theme="0"/>
      <name val="Calibri"/>
      <family val="2"/>
      <charset val="162"/>
      <scheme val="minor"/>
    </font>
    <font>
      <sz val="13"/>
      <color theme="1"/>
      <name val="Calibri"/>
      <family val="2"/>
      <charset val="162"/>
      <scheme val="minor"/>
    </font>
    <font>
      <b/>
      <sz val="13"/>
      <color theme="1"/>
      <name val="Calibri"/>
      <family val="2"/>
      <charset val="162"/>
      <scheme val="minor"/>
    </font>
    <font>
      <i/>
      <sz val="12"/>
      <color theme="1"/>
      <name val="Calibri"/>
      <family val="2"/>
      <charset val="162"/>
      <scheme val="minor"/>
    </font>
    <font>
      <i/>
      <sz val="11"/>
      <color theme="1"/>
      <name val="Calibri"/>
      <family val="2"/>
      <charset val="16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26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4506668294322"/>
      </bottom>
      <diagonal/>
    </border>
    <border>
      <left/>
      <right/>
      <top style="thin">
        <color theme="4" tint="0.39997558519241921"/>
      </top>
      <bottom style="thin">
        <color theme="4" tint="0.39994506668294322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4506668294322"/>
      </bottom>
      <diagonal/>
    </border>
    <border>
      <left/>
      <right style="thin">
        <color theme="8"/>
      </right>
      <top style="thin">
        <color theme="4" tint="0.39997558519241921"/>
      </top>
      <bottom/>
      <diagonal/>
    </border>
    <border>
      <left style="thin">
        <color theme="8"/>
      </left>
      <right style="thin">
        <color theme="8"/>
      </right>
      <top style="thin">
        <color theme="8"/>
      </top>
      <bottom/>
      <diagonal/>
    </border>
    <border>
      <left style="thin">
        <color theme="8"/>
      </left>
      <right style="thin">
        <color theme="8"/>
      </right>
      <top style="thin">
        <color theme="4" tint="0.39997558519241921"/>
      </top>
      <bottom/>
      <diagonal/>
    </border>
    <border>
      <left style="thin">
        <color theme="8"/>
      </left>
      <right style="thin">
        <color theme="8"/>
      </right>
      <top style="thin">
        <color theme="4" tint="0.39997558519241921"/>
      </top>
      <bottom style="thin">
        <color theme="8"/>
      </bottom>
      <diagonal/>
    </border>
    <border>
      <left/>
      <right style="thin">
        <color theme="8"/>
      </right>
      <top style="thin">
        <color theme="8"/>
      </top>
      <bottom/>
      <diagonal/>
    </border>
    <border>
      <left/>
      <right style="thin">
        <color theme="8"/>
      </right>
      <top style="thin">
        <color theme="4" tint="0.39997558519241921"/>
      </top>
      <bottom style="thin">
        <color theme="8"/>
      </bottom>
      <diagonal/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  <border>
      <left/>
      <right/>
      <top style="thin">
        <color theme="8"/>
      </top>
      <bottom style="thin">
        <color theme="8"/>
      </bottom>
      <diagonal/>
    </border>
    <border>
      <left/>
      <right style="thin">
        <color theme="8"/>
      </right>
      <top style="thin">
        <color theme="8"/>
      </top>
      <bottom style="thin">
        <color theme="8"/>
      </bottom>
      <diagonal/>
    </border>
    <border>
      <left style="thin">
        <color theme="4" tint="0.39997558519241921"/>
      </left>
      <right/>
      <top style="thin">
        <color theme="8"/>
      </top>
      <bottom style="medium">
        <color theme="8"/>
      </bottom>
      <diagonal/>
    </border>
    <border>
      <left/>
      <right/>
      <top style="thin">
        <color theme="8"/>
      </top>
      <bottom style="medium">
        <color theme="8"/>
      </bottom>
      <diagonal/>
    </border>
    <border>
      <left/>
      <right style="thin">
        <color theme="4" tint="0.39997558519241921"/>
      </right>
      <top style="thin">
        <color theme="8"/>
      </top>
      <bottom style="medium">
        <color theme="8"/>
      </bottom>
      <diagonal/>
    </border>
    <border>
      <left style="thin">
        <color theme="4" tint="0.39997558519241921"/>
      </left>
      <right/>
      <top/>
      <bottom/>
      <diagonal/>
    </border>
    <border>
      <left/>
      <right style="thin">
        <color theme="4" tint="0.39997558519241921"/>
      </right>
      <top/>
      <bottom/>
      <diagonal/>
    </border>
  </borders>
  <cellStyleXfs count="1">
    <xf numFmtId="0" fontId="0" fillId="0" borderId="0"/>
  </cellStyleXfs>
  <cellXfs count="78">
    <xf numFmtId="0" fontId="0" fillId="0" borderId="0" xfId="0"/>
    <xf numFmtId="0" fontId="3" fillId="3" borderId="4" xfId="0" applyFont="1" applyFill="1" applyBorder="1" applyAlignment="1">
      <alignment horizontal="center"/>
    </xf>
    <xf numFmtId="0" fontId="3" fillId="0" borderId="4" xfId="0" applyFont="1" applyBorder="1" applyAlignment="1">
      <alignment horizontal="center"/>
    </xf>
    <xf numFmtId="3" fontId="0" fillId="0" borderId="5" xfId="0" applyNumberFormat="1" applyFont="1" applyBorder="1" applyAlignment="1">
      <alignment horizontal="center"/>
    </xf>
    <xf numFmtId="3" fontId="0" fillId="3" borderId="5" xfId="0" applyNumberFormat="1" applyFont="1" applyFill="1" applyBorder="1" applyAlignment="1">
      <alignment horizontal="center"/>
    </xf>
    <xf numFmtId="3" fontId="4" fillId="3" borderId="6" xfId="0" applyNumberFormat="1" applyFont="1" applyFill="1" applyBorder="1" applyAlignment="1">
      <alignment horizontal="center"/>
    </xf>
    <xf numFmtId="3" fontId="2" fillId="0" borderId="6" xfId="0" applyNumberFormat="1" applyFont="1" applyBorder="1" applyAlignment="1">
      <alignment horizontal="center"/>
    </xf>
    <xf numFmtId="3" fontId="2" fillId="3" borderId="6" xfId="0" applyNumberFormat="1" applyFont="1" applyFill="1" applyBorder="1" applyAlignment="1">
      <alignment horizontal="center"/>
    </xf>
    <xf numFmtId="49" fontId="3" fillId="3" borderId="5" xfId="0" applyNumberFormat="1" applyFont="1" applyFill="1" applyBorder="1" applyAlignment="1">
      <alignment horizontal="center"/>
    </xf>
    <xf numFmtId="49" fontId="1" fillId="2" borderId="6" xfId="0" applyNumberFormat="1" applyFont="1" applyFill="1" applyBorder="1" applyAlignment="1">
      <alignment horizontal="center"/>
    </xf>
    <xf numFmtId="0" fontId="3" fillId="0" borderId="9" xfId="0" applyFont="1" applyBorder="1" applyAlignment="1">
      <alignment horizontal="center"/>
    </xf>
    <xf numFmtId="3" fontId="0" fillId="0" borderId="10" xfId="0" applyNumberFormat="1" applyFont="1" applyBorder="1" applyAlignment="1">
      <alignment horizontal="center"/>
    </xf>
    <xf numFmtId="3" fontId="0" fillId="0" borderId="1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 applyBorder="1" applyAlignment="1">
      <alignment horizontal="center" vertical="center" wrapText="1"/>
    </xf>
    <xf numFmtId="0" fontId="0" fillId="3" borderId="2" xfId="0" applyFont="1" applyFill="1" applyBorder="1" applyAlignment="1">
      <alignment horizontal="center"/>
    </xf>
    <xf numFmtId="0" fontId="0" fillId="3" borderId="3" xfId="0" applyFont="1" applyFill="1" applyBorder="1" applyAlignment="1">
      <alignment horizontal="center"/>
    </xf>
    <xf numFmtId="49" fontId="2" fillId="3" borderId="4" xfId="0" applyNumberFormat="1" applyFont="1" applyFill="1" applyBorder="1" applyAlignment="1">
      <alignment horizontal="center"/>
    </xf>
    <xf numFmtId="49" fontId="2" fillId="3" borderId="5" xfId="0" applyNumberFormat="1" applyFont="1" applyFill="1" applyBorder="1" applyAlignment="1">
      <alignment horizontal="center"/>
    </xf>
    <xf numFmtId="49" fontId="2" fillId="3" borderId="6" xfId="0" applyNumberFormat="1" applyFont="1" applyFill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3" borderId="5" xfId="0" applyFont="1" applyFill="1" applyBorder="1" applyAlignment="1">
      <alignment horizontal="center"/>
    </xf>
    <xf numFmtId="0" fontId="0" fillId="3" borderId="6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 wrapText="1"/>
    </xf>
    <xf numFmtId="14" fontId="5" fillId="0" borderId="0" xfId="0" applyNumberFormat="1" applyFont="1" applyBorder="1" applyAlignment="1">
      <alignment horizontal="center" vertical="center" wrapText="1"/>
    </xf>
    <xf numFmtId="0" fontId="4" fillId="0" borderId="0" xfId="0" applyFont="1"/>
    <xf numFmtId="0" fontId="4" fillId="0" borderId="0" xfId="0" applyFont="1" applyAlignment="1">
      <alignment horizontal="center"/>
    </xf>
    <xf numFmtId="0" fontId="7" fillId="0" borderId="0" xfId="0" applyFont="1"/>
    <xf numFmtId="0" fontId="0" fillId="0" borderId="0" xfId="0" applyFont="1"/>
    <xf numFmtId="14" fontId="8" fillId="0" borderId="0" xfId="0" applyNumberFormat="1" applyFont="1"/>
    <xf numFmtId="0" fontId="7" fillId="0" borderId="0" xfId="0" applyFont="1" applyAlignment="1">
      <alignment horizontal="right"/>
    </xf>
    <xf numFmtId="0" fontId="12" fillId="0" borderId="13" xfId="0" applyFont="1" applyBorder="1" applyAlignment="1">
      <alignment horizontal="center"/>
    </xf>
    <xf numFmtId="0" fontId="12" fillId="3" borderId="14" xfId="0" applyFont="1" applyFill="1" applyBorder="1" applyAlignment="1">
      <alignment horizontal="center"/>
    </xf>
    <xf numFmtId="0" fontId="12" fillId="0" borderId="14" xfId="0" applyFont="1" applyBorder="1" applyAlignment="1">
      <alignment horizontal="center"/>
    </xf>
    <xf numFmtId="0" fontId="12" fillId="3" borderId="15" xfId="0" applyFont="1" applyFill="1" applyBorder="1" applyAlignment="1">
      <alignment horizontal="center"/>
    </xf>
    <xf numFmtId="0" fontId="0" fillId="0" borderId="16" xfId="0" applyFont="1" applyBorder="1" applyAlignment="1">
      <alignment horizontal="center"/>
    </xf>
    <xf numFmtId="0" fontId="0" fillId="3" borderId="12" xfId="0" applyFont="1" applyFill="1" applyBorder="1" applyAlignment="1">
      <alignment horizontal="center"/>
    </xf>
    <xf numFmtId="0" fontId="0" fillId="0" borderId="12" xfId="0" applyFont="1" applyBorder="1" applyAlignment="1">
      <alignment horizontal="center"/>
    </xf>
    <xf numFmtId="0" fontId="0" fillId="3" borderId="17" xfId="0" applyFont="1" applyFill="1" applyBorder="1" applyAlignment="1">
      <alignment horizontal="center"/>
    </xf>
    <xf numFmtId="0" fontId="0" fillId="0" borderId="13" xfId="0" applyFont="1" applyBorder="1" applyAlignment="1">
      <alignment horizontal="center"/>
    </xf>
    <xf numFmtId="0" fontId="0" fillId="3" borderId="14" xfId="0" applyFont="1" applyFill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3" borderId="15" xfId="0" applyFont="1" applyFill="1" applyBorder="1" applyAlignment="1">
      <alignment horizontal="center"/>
    </xf>
    <xf numFmtId="49" fontId="11" fillId="3" borderId="18" xfId="0" applyNumberFormat="1" applyFont="1" applyFill="1" applyBorder="1" applyAlignment="1">
      <alignment horizontal="center"/>
    </xf>
    <xf numFmtId="49" fontId="11" fillId="3" borderId="19" xfId="0" applyNumberFormat="1" applyFont="1" applyFill="1" applyBorder="1" applyAlignment="1">
      <alignment horizontal="center"/>
    </xf>
    <xf numFmtId="49" fontId="11" fillId="3" borderId="20" xfId="0" applyNumberFormat="1" applyFont="1" applyFill="1" applyBorder="1" applyAlignment="1">
      <alignment horizontal="center"/>
    </xf>
    <xf numFmtId="0" fontId="3" fillId="3" borderId="21" xfId="0" applyFont="1" applyFill="1" applyBorder="1" applyAlignment="1">
      <alignment horizontal="center"/>
    </xf>
    <xf numFmtId="3" fontId="0" fillId="3" borderId="22" xfId="0" applyNumberFormat="1" applyFont="1" applyFill="1" applyBorder="1" applyAlignment="1">
      <alignment horizontal="center"/>
    </xf>
    <xf numFmtId="3" fontId="4" fillId="3" borderId="23" xfId="0" applyNumberFormat="1" applyFont="1" applyFill="1" applyBorder="1" applyAlignment="1">
      <alignment horizontal="center"/>
    </xf>
    <xf numFmtId="0" fontId="3" fillId="3" borderId="24" xfId="0" applyFont="1" applyFill="1" applyBorder="1" applyAlignment="1">
      <alignment horizontal="center"/>
    </xf>
    <xf numFmtId="3" fontId="0" fillId="3" borderId="0" xfId="0" applyNumberFormat="1" applyFont="1" applyFill="1" applyBorder="1" applyAlignment="1">
      <alignment horizontal="center"/>
    </xf>
    <xf numFmtId="3" fontId="2" fillId="3" borderId="25" xfId="0" applyNumberFormat="1" applyFont="1" applyFill="1" applyBorder="1" applyAlignment="1">
      <alignment horizontal="center"/>
    </xf>
    <xf numFmtId="3" fontId="13" fillId="0" borderId="5" xfId="0" applyNumberFormat="1" applyFont="1" applyBorder="1" applyAlignment="1">
      <alignment horizontal="center"/>
    </xf>
    <xf numFmtId="3" fontId="13" fillId="3" borderId="5" xfId="0" applyNumberFormat="1" applyFont="1" applyFill="1" applyBorder="1" applyAlignment="1">
      <alignment horizontal="center"/>
    </xf>
    <xf numFmtId="14" fontId="0" fillId="0" borderId="0" xfId="0" applyNumberFormat="1" applyAlignment="1">
      <alignment horizontal="center"/>
    </xf>
    <xf numFmtId="0" fontId="3" fillId="0" borderId="5" xfId="0" applyFont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3" fillId="3" borderId="22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49" fontId="1" fillId="2" borderId="5" xfId="0" applyNumberFormat="1" applyFont="1" applyFill="1" applyBorder="1" applyAlignment="1">
      <alignment horizontal="center" textRotation="30"/>
    </xf>
    <xf numFmtId="49" fontId="1" fillId="2" borderId="8" xfId="0" applyNumberFormat="1" applyFont="1" applyFill="1" applyBorder="1" applyAlignment="1">
      <alignment horizontal="center" textRotation="30"/>
    </xf>
    <xf numFmtId="49" fontId="9" fillId="2" borderId="4" xfId="0" applyNumberFormat="1" applyFont="1" applyFill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49" fontId="1" fillId="2" borderId="4" xfId="0" applyNumberFormat="1" applyFont="1" applyFill="1" applyBorder="1" applyAlignment="1">
      <alignment horizontal="center" textRotation="30"/>
    </xf>
    <xf numFmtId="49" fontId="0" fillId="0" borderId="7" xfId="0" applyNumberFormat="1" applyBorder="1" applyAlignment="1">
      <alignment horizontal="center" textRotation="30"/>
    </xf>
    <xf numFmtId="49" fontId="1" fillId="2" borderId="2" xfId="0" applyNumberFormat="1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8" xfId="0" applyBorder="1" applyAlignment="1">
      <alignment horizontal="center" textRotation="30"/>
    </xf>
    <xf numFmtId="49" fontId="1" fillId="2" borderId="4" xfId="0" applyNumberFormat="1" applyFont="1" applyFill="1" applyBorder="1" applyAlignment="1">
      <alignment textRotation="30"/>
    </xf>
    <xf numFmtId="49" fontId="0" fillId="0" borderId="7" xfId="0" applyNumberFormat="1" applyBorder="1" applyAlignment="1">
      <alignment textRotation="30"/>
    </xf>
    <xf numFmtId="49" fontId="0" fillId="0" borderId="8" xfId="0" applyNumberFormat="1" applyBorder="1" applyAlignment="1">
      <alignment horizontal="center" textRotation="30"/>
    </xf>
    <xf numFmtId="49" fontId="1" fillId="2" borderId="1" xfId="0" applyNumberFormat="1" applyFont="1" applyFill="1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6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/m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582705</xdr:colOff>
      <xdr:row>31</xdr:row>
      <xdr:rowOff>134469</xdr:rowOff>
    </xdr:from>
    <xdr:ext cx="157548" cy="248851"/>
    <xdr:sp macro="" textlink="">
      <xdr:nvSpPr>
        <xdr:cNvPr id="2" name="Metin kutusu 1"/>
        <xdr:cNvSpPr txBox="1"/>
      </xdr:nvSpPr>
      <xdr:spPr>
        <a:xfrm>
          <a:off x="10497670" y="6122893"/>
          <a:ext cx="157548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tr-TR" sz="1000" i="1">
              <a:solidFill>
                <a:schemeClr val="accent2"/>
              </a:solidFill>
            </a:rPr>
            <a:t>1</a:t>
          </a:r>
          <a:endParaRPr lang="en-US" sz="1000" i="1">
            <a:solidFill>
              <a:schemeClr val="accent2"/>
            </a:solidFill>
          </a:endParaRPr>
        </a:p>
      </xdr:txBody>
    </xdr:sp>
    <xdr:clientData/>
  </xdr:oneCellAnchor>
  <xdr:oneCellAnchor>
    <xdr:from>
      <xdr:col>10</xdr:col>
      <xdr:colOff>591669</xdr:colOff>
      <xdr:row>33</xdr:row>
      <xdr:rowOff>107576</xdr:rowOff>
    </xdr:from>
    <xdr:ext cx="157548" cy="248851"/>
    <xdr:sp macro="" textlink="">
      <xdr:nvSpPr>
        <xdr:cNvPr id="3" name="Metin kutusu 2"/>
        <xdr:cNvSpPr txBox="1"/>
      </xdr:nvSpPr>
      <xdr:spPr>
        <a:xfrm>
          <a:off x="11761693" y="6454588"/>
          <a:ext cx="157548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tr-TR" sz="1000" i="1">
              <a:solidFill>
                <a:schemeClr val="accent2"/>
              </a:solidFill>
            </a:rPr>
            <a:t>2</a:t>
          </a:r>
          <a:endParaRPr lang="en-US" sz="1000" i="1">
            <a:solidFill>
              <a:schemeClr val="accent2"/>
            </a:solidFill>
          </a:endParaRPr>
        </a:p>
      </xdr:txBody>
    </xdr:sp>
    <xdr:clientData/>
  </xdr:oneCellAnchor>
  <xdr:oneCellAnchor>
    <xdr:from>
      <xdr:col>10</xdr:col>
      <xdr:colOff>654424</xdr:colOff>
      <xdr:row>35</xdr:row>
      <xdr:rowOff>98612</xdr:rowOff>
    </xdr:from>
    <xdr:ext cx="157548" cy="248851"/>
    <xdr:sp macro="" textlink="">
      <xdr:nvSpPr>
        <xdr:cNvPr id="4" name="Metin kutusu 3"/>
        <xdr:cNvSpPr txBox="1"/>
      </xdr:nvSpPr>
      <xdr:spPr>
        <a:xfrm>
          <a:off x="11824448" y="6804212"/>
          <a:ext cx="157548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tr-TR" sz="1000" i="1">
              <a:solidFill>
                <a:schemeClr val="accent2"/>
              </a:solidFill>
            </a:rPr>
            <a:t>3</a:t>
          </a:r>
          <a:endParaRPr lang="en-US" sz="1000" i="1">
            <a:solidFill>
              <a:schemeClr val="accent2"/>
            </a:solidFill>
          </a:endParaRPr>
        </a:p>
      </xdr:txBody>
    </xdr:sp>
    <xdr:clientData/>
  </xdr:oneCellAnchor>
</xdr:wsDr>
</file>

<file path=xl/tables/table1.xml><?xml version="1.0" encoding="utf-8"?>
<table xmlns="http://schemas.openxmlformats.org/spreadsheetml/2006/main" id="8" name="Tablo8" displayName="Tablo8" ref="G52:J55" totalsRowShown="0" headerRowDxfId="5" dataDxfId="4">
  <autoFilter ref="G52:J55"/>
  <tableColumns count="4">
    <tableColumn id="1" name="NO" dataDxfId="3"/>
    <tableColumn id="4" name="TARİH" dataDxfId="2">
      <calculatedColumnFormula>DATE(2015,3,18)</calculatedColumnFormula>
    </tableColumn>
    <tableColumn id="2" name="HAFTA" dataDxfId="1"/>
    <tableColumn id="3" name="AÇIKLAMA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Q55"/>
  <sheetViews>
    <sheetView tabSelected="1" topLeftCell="A22" zoomScale="85" zoomScaleNormal="85" workbookViewId="0">
      <selection activeCell="G56" sqref="G56"/>
    </sheetView>
  </sheetViews>
  <sheetFormatPr defaultRowHeight="14.4" x14ac:dyDescent="0.3"/>
  <cols>
    <col min="1" max="1" width="7.109375" bestFit="1" customWidth="1"/>
    <col min="2" max="2" width="18.33203125" bestFit="1" customWidth="1"/>
    <col min="3" max="3" width="14.44140625" bestFit="1" customWidth="1"/>
    <col min="4" max="4" width="13.21875" bestFit="1" customWidth="1"/>
    <col min="5" max="5" width="9.5546875" bestFit="1" customWidth="1"/>
    <col min="6" max="6" width="15.33203125" bestFit="1" customWidth="1"/>
    <col min="7" max="7" width="14.109375" customWidth="1"/>
    <col min="8" max="8" width="26.6640625" customWidth="1"/>
    <col min="9" max="9" width="25.21875" customWidth="1"/>
    <col min="10" max="10" width="18.88671875" customWidth="1"/>
    <col min="11" max="11" width="13.44140625" customWidth="1"/>
    <col min="12" max="12" width="22" bestFit="1" customWidth="1"/>
    <col min="13" max="13" width="21.21875" bestFit="1" customWidth="1"/>
    <col min="14" max="14" width="10.44140625" bestFit="1" customWidth="1"/>
    <col min="15" max="15" width="7.6640625" bestFit="1" customWidth="1"/>
    <col min="16" max="16" width="7.6640625" customWidth="1"/>
    <col min="17" max="17" width="10.6640625" bestFit="1" customWidth="1"/>
  </cols>
  <sheetData>
    <row r="3" spans="8:14" ht="19.8" x14ac:dyDescent="0.4">
      <c r="H3" s="27"/>
      <c r="I3" s="28" t="s">
        <v>32</v>
      </c>
      <c r="J3" s="28"/>
      <c r="K3" s="13"/>
    </row>
    <row r="4" spans="8:14" ht="19.8" x14ac:dyDescent="0.4">
      <c r="H4" s="28"/>
      <c r="I4" s="28" t="s">
        <v>33</v>
      </c>
      <c r="J4" s="28"/>
    </row>
    <row r="6" spans="8:14" x14ac:dyDescent="0.3">
      <c r="M6" s="14"/>
      <c r="N6" s="25"/>
    </row>
    <row r="7" spans="8:14" x14ac:dyDescent="0.3">
      <c r="M7" s="25"/>
      <c r="N7" s="26"/>
    </row>
    <row r="9" spans="8:14" ht="15.6" x14ac:dyDescent="0.3">
      <c r="M9" s="32" t="s">
        <v>31</v>
      </c>
      <c r="N9" s="31">
        <f>DATE(2015,4,3)</f>
        <v>42097</v>
      </c>
    </row>
    <row r="17" spans="1:17" ht="17.399999999999999" x14ac:dyDescent="0.35">
      <c r="H17" s="65" t="s">
        <v>26</v>
      </c>
      <c r="I17" s="66"/>
      <c r="J17" s="67"/>
    </row>
    <row r="18" spans="1:17" ht="17.399999999999999" x14ac:dyDescent="0.35">
      <c r="H18" s="45" t="s">
        <v>24</v>
      </c>
      <c r="I18" s="46" t="s">
        <v>27</v>
      </c>
      <c r="J18" s="47" t="s">
        <v>25</v>
      </c>
    </row>
    <row r="19" spans="1:17" ht="15.6" x14ac:dyDescent="0.3">
      <c r="H19" s="33" t="s">
        <v>3</v>
      </c>
      <c r="I19" s="41" t="s">
        <v>16</v>
      </c>
      <c r="J19" s="37">
        <v>21127179</v>
      </c>
    </row>
    <row r="20" spans="1:17" ht="15.6" x14ac:dyDescent="0.3">
      <c r="H20" s="34" t="s">
        <v>2</v>
      </c>
      <c r="I20" s="42" t="s">
        <v>17</v>
      </c>
      <c r="J20" s="38">
        <v>20826176</v>
      </c>
    </row>
    <row r="21" spans="1:17" ht="15.6" x14ac:dyDescent="0.3">
      <c r="H21" s="35" t="s">
        <v>1</v>
      </c>
      <c r="I21" s="43" t="s">
        <v>20</v>
      </c>
      <c r="J21" s="39">
        <v>21228194</v>
      </c>
    </row>
    <row r="22" spans="1:17" ht="15.6" x14ac:dyDescent="0.3">
      <c r="H22" s="34" t="s">
        <v>18</v>
      </c>
      <c r="I22" s="42" t="s">
        <v>19</v>
      </c>
      <c r="J22" s="38">
        <v>21383546</v>
      </c>
    </row>
    <row r="23" spans="1:17" ht="15.6" x14ac:dyDescent="0.3">
      <c r="H23" s="35" t="s">
        <v>18</v>
      </c>
      <c r="I23" s="43" t="s">
        <v>21</v>
      </c>
      <c r="J23" s="39">
        <v>21127501</v>
      </c>
    </row>
    <row r="24" spans="1:17" ht="15.6" x14ac:dyDescent="0.3">
      <c r="H24" s="36" t="s">
        <v>22</v>
      </c>
      <c r="I24" s="44" t="s">
        <v>23</v>
      </c>
      <c r="J24" s="40">
        <v>21383579</v>
      </c>
    </row>
    <row r="30" spans="1:17" ht="14.4" customHeight="1" x14ac:dyDescent="0.3">
      <c r="A30" s="68" t="s">
        <v>13</v>
      </c>
      <c r="B30" s="63" t="s">
        <v>39</v>
      </c>
      <c r="C30" s="70" t="s">
        <v>5</v>
      </c>
      <c r="D30" s="71"/>
      <c r="E30" s="71"/>
      <c r="F30" s="71"/>
      <c r="G30" s="71"/>
      <c r="H30" s="71"/>
      <c r="I30" s="71"/>
      <c r="J30" s="63" t="s">
        <v>12</v>
      </c>
      <c r="K30" s="70" t="s">
        <v>6</v>
      </c>
      <c r="L30" s="71"/>
      <c r="M30" s="71"/>
      <c r="N30" s="63" t="s">
        <v>12</v>
      </c>
      <c r="O30" s="63" t="s">
        <v>9</v>
      </c>
      <c r="P30" s="63" t="s">
        <v>35</v>
      </c>
      <c r="Q30" s="9" t="s">
        <v>14</v>
      </c>
    </row>
    <row r="31" spans="1:17" ht="19.8" x14ac:dyDescent="0.4">
      <c r="A31" s="69"/>
      <c r="B31" s="72"/>
      <c r="C31" s="8" t="s">
        <v>3</v>
      </c>
      <c r="D31" s="8" t="s">
        <v>2</v>
      </c>
      <c r="E31" s="8" t="s">
        <v>1</v>
      </c>
      <c r="F31" s="8" t="s">
        <v>10</v>
      </c>
      <c r="G31" s="8" t="s">
        <v>11</v>
      </c>
      <c r="H31" s="8" t="s">
        <v>0</v>
      </c>
      <c r="I31" s="8" t="s">
        <v>4</v>
      </c>
      <c r="J31" s="64"/>
      <c r="K31" s="8" t="s">
        <v>7</v>
      </c>
      <c r="L31" s="8" t="s">
        <v>15</v>
      </c>
      <c r="M31" s="8" t="s">
        <v>8</v>
      </c>
      <c r="N31" s="64"/>
      <c r="O31" s="64"/>
      <c r="P31" s="64"/>
      <c r="Q31" s="5">
        <v>100000</v>
      </c>
    </row>
    <row r="32" spans="1:17" x14ac:dyDescent="0.3">
      <c r="A32" s="2">
        <v>1</v>
      </c>
      <c r="B32" s="57" t="s">
        <v>52</v>
      </c>
      <c r="C32" s="3">
        <v>10000</v>
      </c>
      <c r="D32" s="3">
        <v>6000</v>
      </c>
      <c r="E32" s="3">
        <v>6000</v>
      </c>
      <c r="F32" s="3">
        <v>4000</v>
      </c>
      <c r="G32" s="3">
        <v>4000</v>
      </c>
      <c r="H32" s="3">
        <v>4000</v>
      </c>
      <c r="I32" s="3">
        <v>0</v>
      </c>
      <c r="J32" s="3">
        <f>SUM(C32:I32)</f>
        <v>34000</v>
      </c>
      <c r="K32" s="3">
        <v>0</v>
      </c>
      <c r="L32" s="3">
        <v>0</v>
      </c>
      <c r="M32" s="3">
        <v>0</v>
      </c>
      <c r="N32" s="3">
        <f>( (M32 * L32) * K32 / 100 ) + K32</f>
        <v>0</v>
      </c>
      <c r="O32" s="54">
        <f xml:space="preserve"> (N32-J32)</f>
        <v>-34000</v>
      </c>
      <c r="P32" s="3">
        <v>0</v>
      </c>
      <c r="Q32" s="6">
        <f xml:space="preserve"> (Q31 + O32)</f>
        <v>66000</v>
      </c>
    </row>
    <row r="33" spans="1:17" x14ac:dyDescent="0.3">
      <c r="A33" s="1">
        <v>2</v>
      </c>
      <c r="B33" s="58" t="s">
        <v>51</v>
      </c>
      <c r="C33" s="4">
        <v>10000</v>
      </c>
      <c r="D33" s="4">
        <v>6000</v>
      </c>
      <c r="E33" s="4">
        <v>6000</v>
      </c>
      <c r="F33" s="4">
        <v>4000</v>
      </c>
      <c r="G33" s="4">
        <v>4000</v>
      </c>
      <c r="H33" s="4">
        <v>4000</v>
      </c>
      <c r="I33" s="4">
        <v>0</v>
      </c>
      <c r="J33" s="4">
        <f>SUM(C33:I33)</f>
        <v>34000</v>
      </c>
      <c r="K33" s="4">
        <v>50000</v>
      </c>
      <c r="L33" s="4">
        <v>10</v>
      </c>
      <c r="M33" s="4">
        <v>3</v>
      </c>
      <c r="N33" s="4">
        <f xml:space="preserve"> ( (M33 * L33) * K33 / 100 ) + K33</f>
        <v>65000</v>
      </c>
      <c r="O33" s="55">
        <f xml:space="preserve"> N33 - J33</f>
        <v>31000</v>
      </c>
      <c r="P33" s="4">
        <v>0</v>
      </c>
      <c r="Q33" s="7">
        <f xml:space="preserve"> (Q32 + O33)</f>
        <v>97000</v>
      </c>
    </row>
    <row r="34" spans="1:17" x14ac:dyDescent="0.3">
      <c r="A34" s="2">
        <v>3</v>
      </c>
      <c r="B34" s="57" t="s">
        <v>50</v>
      </c>
      <c r="C34" s="3">
        <v>10000</v>
      </c>
      <c r="D34" s="3">
        <v>6000</v>
      </c>
      <c r="E34" s="3">
        <v>6000</v>
      </c>
      <c r="F34" s="3">
        <v>4000</v>
      </c>
      <c r="G34" s="3">
        <v>4000</v>
      </c>
      <c r="H34" s="3">
        <v>4000</v>
      </c>
      <c r="I34" s="3">
        <v>0</v>
      </c>
      <c r="J34" s="3">
        <f>SUM(C34:I34)</f>
        <v>34000</v>
      </c>
      <c r="K34" s="3">
        <v>0</v>
      </c>
      <c r="L34" s="3">
        <v>0</v>
      </c>
      <c r="M34" s="3">
        <v>0</v>
      </c>
      <c r="N34" s="3">
        <f xml:space="preserve"> ( (M34 * L34) * K34 / 100 ) + K34</f>
        <v>0</v>
      </c>
      <c r="O34" s="54">
        <f xml:space="preserve"> N34 - J34</f>
        <v>-34000</v>
      </c>
      <c r="P34" s="3">
        <v>0</v>
      </c>
      <c r="Q34" s="6">
        <f xml:space="preserve"> Q33 + O34</f>
        <v>63000</v>
      </c>
    </row>
    <row r="35" spans="1:17" x14ac:dyDescent="0.3">
      <c r="A35" s="1">
        <v>4</v>
      </c>
      <c r="B35" s="58" t="s">
        <v>40</v>
      </c>
      <c r="C35" s="4">
        <v>10000</v>
      </c>
      <c r="D35" s="4">
        <v>6000</v>
      </c>
      <c r="E35" s="4">
        <v>6000</v>
      </c>
      <c r="F35" s="4">
        <v>4000</v>
      </c>
      <c r="G35" s="4">
        <v>4000</v>
      </c>
      <c r="H35" s="4">
        <v>4000</v>
      </c>
      <c r="I35" s="4">
        <v>0</v>
      </c>
      <c r="J35" s="4">
        <f>SUM(C35:I35)</f>
        <v>34000</v>
      </c>
      <c r="K35" s="4">
        <v>50000</v>
      </c>
      <c r="L35" s="4">
        <v>10</v>
      </c>
      <c r="M35" s="4">
        <v>2</v>
      </c>
      <c r="N35" s="4">
        <f xml:space="preserve"> ( (M35 * L35) * K35 / 100 ) + K35</f>
        <v>60000</v>
      </c>
      <c r="O35" s="55">
        <f xml:space="preserve"> N35 - J35</f>
        <v>26000</v>
      </c>
      <c r="P35" s="4">
        <f>Q35 * 0.1</f>
        <v>8900</v>
      </c>
      <c r="Q35" s="7">
        <f xml:space="preserve"> Q34 + O35</f>
        <v>89000</v>
      </c>
    </row>
    <row r="36" spans="1:17" x14ac:dyDescent="0.3">
      <c r="A36" s="2">
        <v>5</v>
      </c>
      <c r="B36" s="57" t="s">
        <v>41</v>
      </c>
      <c r="C36" s="3">
        <v>10000</v>
      </c>
      <c r="D36" s="3">
        <v>6000</v>
      </c>
      <c r="E36" s="3">
        <v>6000</v>
      </c>
      <c r="F36" s="3">
        <v>4000</v>
      </c>
      <c r="G36" s="3">
        <v>4000</v>
      </c>
      <c r="H36" s="3">
        <v>4000</v>
      </c>
      <c r="I36" s="3">
        <v>0</v>
      </c>
      <c r="J36" s="3">
        <f>SUM(C36:I36)</f>
        <v>34000</v>
      </c>
      <c r="K36" s="3">
        <v>0</v>
      </c>
      <c r="L36" s="3">
        <v>0</v>
      </c>
      <c r="M36" s="3">
        <v>0</v>
      </c>
      <c r="N36" s="3">
        <f>SUM(K36:M36)</f>
        <v>0</v>
      </c>
      <c r="O36" s="54">
        <f>N36 - J36</f>
        <v>-34000</v>
      </c>
      <c r="P36" s="3">
        <f>Q36 * 0.1</f>
        <v>6390</v>
      </c>
      <c r="Q36" s="6">
        <f xml:space="preserve"> (Q35 + O36) + P35</f>
        <v>63900</v>
      </c>
    </row>
    <row r="37" spans="1:17" x14ac:dyDescent="0.3">
      <c r="A37" s="1">
        <v>6</v>
      </c>
      <c r="B37" s="58" t="s">
        <v>42</v>
      </c>
      <c r="C37" s="4">
        <v>10000</v>
      </c>
      <c r="D37" s="4">
        <v>6000</v>
      </c>
      <c r="E37" s="4">
        <v>6000</v>
      </c>
      <c r="F37" s="4">
        <v>4000</v>
      </c>
      <c r="G37" s="4">
        <v>4000</v>
      </c>
      <c r="H37" s="4">
        <v>4000</v>
      </c>
      <c r="I37" s="4">
        <v>0</v>
      </c>
      <c r="J37" s="4">
        <f>SUM(C37:I37)</f>
        <v>34000</v>
      </c>
      <c r="K37" s="4">
        <v>100000</v>
      </c>
      <c r="L37" s="4">
        <v>10</v>
      </c>
      <c r="M37" s="4">
        <v>1</v>
      </c>
      <c r="N37" s="4">
        <f xml:space="preserve"> ( (M37 * L37) * K37 / 100 ) + K37</f>
        <v>110000</v>
      </c>
      <c r="O37" s="4">
        <f>N37 - J37</f>
        <v>76000</v>
      </c>
      <c r="P37" s="4">
        <f>Q37 * 0.1</f>
        <v>14629</v>
      </c>
      <c r="Q37" s="7">
        <f xml:space="preserve"> (Q36 + O37) + P36</f>
        <v>146290</v>
      </c>
    </row>
    <row r="38" spans="1:17" x14ac:dyDescent="0.3">
      <c r="A38" s="10">
        <v>7</v>
      </c>
      <c r="B38" s="57" t="s">
        <v>43</v>
      </c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2"/>
    </row>
    <row r="39" spans="1:17" x14ac:dyDescent="0.3">
      <c r="A39" s="51">
        <v>8</v>
      </c>
      <c r="B39" s="58" t="s">
        <v>44</v>
      </c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3"/>
    </row>
    <row r="40" spans="1:17" x14ac:dyDescent="0.3">
      <c r="A40" s="2">
        <v>9</v>
      </c>
      <c r="B40" s="57" t="s">
        <v>45</v>
      </c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6"/>
    </row>
    <row r="41" spans="1:17" x14ac:dyDescent="0.3">
      <c r="A41" s="1">
        <v>10</v>
      </c>
      <c r="B41" s="59" t="s">
        <v>46</v>
      </c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7"/>
    </row>
    <row r="42" spans="1:17" x14ac:dyDescent="0.3">
      <c r="A42" s="10">
        <v>11</v>
      </c>
      <c r="B42" s="57" t="s">
        <v>47</v>
      </c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2"/>
    </row>
    <row r="43" spans="1:17" x14ac:dyDescent="0.3">
      <c r="A43" s="1">
        <v>12</v>
      </c>
      <c r="B43" s="58" t="s">
        <v>48</v>
      </c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7"/>
    </row>
    <row r="44" spans="1:17" x14ac:dyDescent="0.3">
      <c r="A44" s="10">
        <v>13</v>
      </c>
      <c r="B44" s="57" t="s">
        <v>49</v>
      </c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2"/>
    </row>
    <row r="45" spans="1:17" ht="20.399999999999999" thickBot="1" x14ac:dyDescent="0.45">
      <c r="A45" s="48" t="s">
        <v>12</v>
      </c>
      <c r="B45" s="60"/>
      <c r="C45" s="49"/>
      <c r="D45" s="49"/>
      <c r="E45" s="49"/>
      <c r="F45" s="49"/>
      <c r="G45" s="49"/>
      <c r="H45" s="49"/>
      <c r="I45" s="49"/>
      <c r="J45" s="49">
        <f>SUM(J32:J38)</f>
        <v>204000</v>
      </c>
      <c r="K45" s="49"/>
      <c r="L45" s="49"/>
      <c r="M45" s="49"/>
      <c r="N45" s="49">
        <f>SUM(N32:N38)</f>
        <v>235000</v>
      </c>
      <c r="O45" s="49"/>
      <c r="P45" s="49">
        <f>SUM(P32:P44) - P36</f>
        <v>23529</v>
      </c>
      <c r="Q45" s="50">
        <f xml:space="preserve"> Q37</f>
        <v>146290</v>
      </c>
    </row>
    <row r="47" spans="1:17" ht="15.6" x14ac:dyDescent="0.3">
      <c r="A47" s="29" t="s">
        <v>29</v>
      </c>
      <c r="B47" s="29"/>
      <c r="C47" s="30" t="s">
        <v>34</v>
      </c>
      <c r="D47" s="30"/>
      <c r="E47" s="30"/>
      <c r="F47" s="30"/>
    </row>
    <row r="51" spans="7:10" x14ac:dyDescent="0.3">
      <c r="G51" s="61" t="s">
        <v>36</v>
      </c>
      <c r="H51" s="62"/>
      <c r="I51" s="62"/>
      <c r="J51" s="62"/>
    </row>
    <row r="52" spans="7:10" x14ac:dyDescent="0.3">
      <c r="G52" s="13" t="s">
        <v>25</v>
      </c>
      <c r="H52" s="13" t="s">
        <v>39</v>
      </c>
      <c r="I52" s="13" t="s">
        <v>13</v>
      </c>
      <c r="J52" s="13" t="s">
        <v>38</v>
      </c>
    </row>
    <row r="53" spans="7:10" x14ac:dyDescent="0.3">
      <c r="G53" s="13">
        <v>1</v>
      </c>
      <c r="H53" s="56">
        <f>DATE(2015,3,3)</f>
        <v>42066</v>
      </c>
      <c r="I53" s="13">
        <v>2</v>
      </c>
      <c r="J53" s="13" t="s">
        <v>37</v>
      </c>
    </row>
    <row r="54" spans="7:10" x14ac:dyDescent="0.3">
      <c r="G54" s="13">
        <v>2</v>
      </c>
      <c r="H54" s="56">
        <f t="shared" ref="H54" si="0">DATE(2015,3,18)</f>
        <v>42081</v>
      </c>
      <c r="I54" s="13">
        <v>4</v>
      </c>
      <c r="J54" s="13" t="s">
        <v>53</v>
      </c>
    </row>
    <row r="55" spans="7:10" x14ac:dyDescent="0.3">
      <c r="G55" s="13">
        <v>3</v>
      </c>
      <c r="H55" s="56">
        <f>DATE(2015,4,2)</f>
        <v>42096</v>
      </c>
      <c r="I55" s="13">
        <v>6</v>
      </c>
      <c r="J55" s="13" t="s">
        <v>54</v>
      </c>
    </row>
  </sheetData>
  <mergeCells count="10">
    <mergeCell ref="A30:A31"/>
    <mergeCell ref="C30:I30"/>
    <mergeCell ref="J30:J31"/>
    <mergeCell ref="K30:M30"/>
    <mergeCell ref="B30:B31"/>
    <mergeCell ref="G51:J51"/>
    <mergeCell ref="N30:N31"/>
    <mergeCell ref="O30:O31"/>
    <mergeCell ref="H17:J17"/>
    <mergeCell ref="P30:P31"/>
  </mergeCells>
  <pageMargins left="0.70866141732283472" right="0.70866141732283472" top="0.74803149606299213" bottom="0.74803149606299213" header="0.31496062992125984" footer="0.31496062992125984"/>
  <pageSetup paperSize="9" scale="51" orientation="landscape" r:id="rId1"/>
  <ignoredErrors>
    <ignoredError sqref="H53" calculatedColumn="1"/>
  </ignoredErrors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O25"/>
  <sheetViews>
    <sheetView topLeftCell="C1" zoomScaleNormal="100" workbookViewId="0">
      <selection activeCell="F3" sqref="F3:K4"/>
    </sheetView>
  </sheetViews>
  <sheetFormatPr defaultRowHeight="14.4" x14ac:dyDescent="0.3"/>
  <cols>
    <col min="1" max="1" width="7.109375" bestFit="1" customWidth="1"/>
    <col min="2" max="2" width="18.5546875" bestFit="1" customWidth="1"/>
    <col min="3" max="3" width="17.77734375" bestFit="1" customWidth="1"/>
    <col min="4" max="4" width="14.21875" bestFit="1" customWidth="1"/>
    <col min="5" max="5" width="14.6640625" bestFit="1" customWidth="1"/>
    <col min="6" max="6" width="15.109375" bestFit="1" customWidth="1"/>
    <col min="7" max="7" width="17.33203125" bestFit="1" customWidth="1"/>
    <col min="8" max="8" width="17.33203125" customWidth="1"/>
    <col min="9" max="9" width="8.88671875" customWidth="1"/>
    <col min="10" max="10" width="12.44140625" bestFit="1" customWidth="1"/>
    <col min="11" max="11" width="22" bestFit="1" customWidth="1"/>
    <col min="12" max="12" width="20.77734375" bestFit="1" customWidth="1"/>
    <col min="13" max="13" width="9.88671875" customWidth="1"/>
    <col min="14" max="14" width="9" customWidth="1"/>
    <col min="15" max="15" width="10.5546875" bestFit="1" customWidth="1"/>
  </cols>
  <sheetData>
    <row r="3" spans="1:15" ht="19.8" x14ac:dyDescent="0.4">
      <c r="G3" s="27"/>
      <c r="H3" s="28" t="s">
        <v>32</v>
      </c>
      <c r="I3" s="28"/>
      <c r="J3" s="13"/>
    </row>
    <row r="4" spans="1:15" ht="19.8" x14ac:dyDescent="0.4">
      <c r="G4" s="28"/>
      <c r="H4" s="28" t="s">
        <v>28</v>
      </c>
      <c r="I4" s="28"/>
    </row>
    <row r="6" spans="1:15" x14ac:dyDescent="0.3">
      <c r="L6" s="14"/>
      <c r="M6" s="25"/>
    </row>
    <row r="7" spans="1:15" x14ac:dyDescent="0.3">
      <c r="L7" s="25"/>
      <c r="M7" s="26"/>
    </row>
    <row r="9" spans="1:15" ht="15.6" x14ac:dyDescent="0.3">
      <c r="L9" s="32" t="s">
        <v>31</v>
      </c>
      <c r="M9" s="31">
        <f ca="1">TODAY()</f>
        <v>42098</v>
      </c>
    </row>
    <row r="14" spans="1:15" x14ac:dyDescent="0.3">
      <c r="A14" s="73" t="s">
        <v>13</v>
      </c>
      <c r="B14" s="70" t="s">
        <v>5</v>
      </c>
      <c r="C14" s="71"/>
      <c r="D14" s="71"/>
      <c r="E14" s="71"/>
      <c r="F14" s="71"/>
      <c r="G14" s="71"/>
      <c r="H14" s="71"/>
      <c r="I14" s="63" t="s">
        <v>12</v>
      </c>
      <c r="J14" s="70" t="s">
        <v>6</v>
      </c>
      <c r="K14" s="71"/>
      <c r="L14" s="71"/>
      <c r="M14" s="63" t="s">
        <v>12</v>
      </c>
      <c r="N14" s="63" t="s">
        <v>9</v>
      </c>
      <c r="O14" s="9" t="s">
        <v>14</v>
      </c>
    </row>
    <row r="15" spans="1:15" ht="19.8" x14ac:dyDescent="0.4">
      <c r="A15" s="74"/>
      <c r="B15" s="8" t="s">
        <v>3</v>
      </c>
      <c r="C15" s="8" t="s">
        <v>2</v>
      </c>
      <c r="D15" s="8" t="s">
        <v>1</v>
      </c>
      <c r="E15" s="8" t="s">
        <v>10</v>
      </c>
      <c r="F15" s="8" t="s">
        <v>11</v>
      </c>
      <c r="G15" s="8" t="s">
        <v>0</v>
      </c>
      <c r="H15" s="8" t="s">
        <v>4</v>
      </c>
      <c r="I15" s="72"/>
      <c r="J15" s="8" t="s">
        <v>7</v>
      </c>
      <c r="K15" s="8" t="s">
        <v>15</v>
      </c>
      <c r="L15" s="8" t="s">
        <v>8</v>
      </c>
      <c r="M15" s="72"/>
      <c r="N15" s="75"/>
      <c r="O15" s="5">
        <v>100000</v>
      </c>
    </row>
    <row r="16" spans="1:15" x14ac:dyDescent="0.3">
      <c r="A16" s="2">
        <v>1</v>
      </c>
      <c r="B16" s="3">
        <v>10000</v>
      </c>
      <c r="C16" s="3">
        <v>6000</v>
      </c>
      <c r="D16" s="3">
        <v>6000</v>
      </c>
      <c r="E16" s="3">
        <v>4000</v>
      </c>
      <c r="F16" s="3">
        <v>4000</v>
      </c>
      <c r="G16" s="3">
        <v>4000</v>
      </c>
      <c r="H16" s="3">
        <v>0</v>
      </c>
      <c r="I16" s="3">
        <f>SUM(B16:H16)</f>
        <v>34000</v>
      </c>
      <c r="J16" s="3">
        <v>0</v>
      </c>
      <c r="K16" s="3">
        <v>0</v>
      </c>
      <c r="L16" s="3">
        <v>0</v>
      </c>
      <c r="M16" s="3">
        <f xml:space="preserve"> (L16 * K16) * J16 / 100</f>
        <v>0</v>
      </c>
      <c r="N16" s="3">
        <f xml:space="preserve"> (M16-I16)</f>
        <v>-34000</v>
      </c>
      <c r="O16" s="6">
        <f xml:space="preserve"> (O15 + N16)</f>
        <v>66000</v>
      </c>
    </row>
    <row r="17" spans="1:15" x14ac:dyDescent="0.3">
      <c r="A17" s="1">
        <v>2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7"/>
    </row>
    <row r="18" spans="1:15" x14ac:dyDescent="0.3">
      <c r="A18" s="2">
        <v>3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6"/>
    </row>
    <row r="19" spans="1:15" x14ac:dyDescent="0.3">
      <c r="A19" s="1">
        <v>4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7"/>
    </row>
    <row r="20" spans="1:15" x14ac:dyDescent="0.3">
      <c r="A20" s="2">
        <v>5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6"/>
    </row>
    <row r="21" spans="1:15" x14ac:dyDescent="0.3">
      <c r="A21" s="1">
        <v>6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7"/>
    </row>
    <row r="22" spans="1:15" x14ac:dyDescent="0.3">
      <c r="A22" s="10">
        <v>7</v>
      </c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2"/>
    </row>
    <row r="25" spans="1:15" ht="15.6" x14ac:dyDescent="0.3">
      <c r="A25" s="29" t="s">
        <v>29</v>
      </c>
      <c r="B25" s="30" t="s">
        <v>30</v>
      </c>
      <c r="C25" s="30"/>
      <c r="D25" s="30"/>
      <c r="E25" s="30"/>
    </row>
  </sheetData>
  <mergeCells count="6">
    <mergeCell ref="J14:L14"/>
    <mergeCell ref="A14:A15"/>
    <mergeCell ref="N14:N15"/>
    <mergeCell ref="I14:I15"/>
    <mergeCell ref="B14:H14"/>
    <mergeCell ref="M14:M15"/>
  </mergeCells>
  <pageMargins left="0.70866141732283472" right="0.70866141732283472" top="0.74803149606299213" bottom="0.74803149606299213" header="0.31496062992125984" footer="0.31496062992125984"/>
  <pageSetup paperSize="9" scale="6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C5" sqref="C5"/>
    </sheetView>
  </sheetViews>
  <sheetFormatPr defaultRowHeight="14.4" x14ac:dyDescent="0.3"/>
  <cols>
    <col min="1" max="1" width="23.21875" bestFit="1" customWidth="1"/>
    <col min="2" max="2" width="14.6640625" bestFit="1" customWidth="1"/>
    <col min="3" max="3" width="9" bestFit="1" customWidth="1"/>
  </cols>
  <sheetData>
    <row r="1" spans="1:3" x14ac:dyDescent="0.3">
      <c r="A1" s="76" t="s">
        <v>26</v>
      </c>
      <c r="B1" s="71"/>
      <c r="C1" s="77"/>
    </row>
    <row r="2" spans="1:3" x14ac:dyDescent="0.3">
      <c r="A2" s="17" t="s">
        <v>24</v>
      </c>
      <c r="B2" s="18" t="s">
        <v>27</v>
      </c>
      <c r="C2" s="19" t="s">
        <v>25</v>
      </c>
    </row>
    <row r="3" spans="1:3" x14ac:dyDescent="0.3">
      <c r="A3" s="2" t="s">
        <v>3</v>
      </c>
      <c r="B3" s="20" t="s">
        <v>16</v>
      </c>
      <c r="C3" s="21">
        <v>21127179</v>
      </c>
    </row>
    <row r="4" spans="1:3" x14ac:dyDescent="0.3">
      <c r="A4" s="1" t="s">
        <v>2</v>
      </c>
      <c r="B4" s="22" t="s">
        <v>17</v>
      </c>
      <c r="C4" s="23">
        <v>20826176</v>
      </c>
    </row>
    <row r="5" spans="1:3" x14ac:dyDescent="0.3">
      <c r="A5" s="2" t="s">
        <v>1</v>
      </c>
      <c r="B5" s="20" t="s">
        <v>20</v>
      </c>
      <c r="C5" s="21">
        <v>21228194</v>
      </c>
    </row>
    <row r="6" spans="1:3" x14ac:dyDescent="0.3">
      <c r="A6" s="1" t="s">
        <v>18</v>
      </c>
      <c r="B6" s="22" t="s">
        <v>19</v>
      </c>
      <c r="C6" s="23">
        <v>21383546</v>
      </c>
    </row>
    <row r="7" spans="1:3" x14ac:dyDescent="0.3">
      <c r="A7" s="2" t="s">
        <v>18</v>
      </c>
      <c r="B7" s="20" t="s">
        <v>21</v>
      </c>
      <c r="C7" s="21">
        <v>21127501</v>
      </c>
    </row>
    <row r="8" spans="1:3" x14ac:dyDescent="0.3">
      <c r="A8" s="24" t="s">
        <v>22</v>
      </c>
      <c r="B8" s="15" t="s">
        <v>23</v>
      </c>
      <c r="C8" s="16">
        <v>21383579</v>
      </c>
    </row>
  </sheetData>
  <mergeCells count="1">
    <mergeCell ref="A1:C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BBM487-20142-1 Bilgilendirme</vt:lpstr>
      <vt:lpstr>BBM487-20142-1 Bütçe</vt:lpstr>
      <vt:lpstr>Grup Üye ve Görevleri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Onur Ergün</dc:creator>
  <cp:lastModifiedBy>ASUS</cp:lastModifiedBy>
  <cp:lastPrinted>2015-03-18T21:11:01Z</cp:lastPrinted>
  <dcterms:created xsi:type="dcterms:W3CDTF">2015-02-28T12:49:41Z</dcterms:created>
  <dcterms:modified xsi:type="dcterms:W3CDTF">2015-04-04T08:13:42Z</dcterms:modified>
</cp:coreProperties>
</file>