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Q45" i="3" l="1"/>
  <c r="P38" i="3"/>
  <c r="Q38" i="3"/>
  <c r="O38" i="3"/>
  <c r="N38" i="3"/>
  <c r="J38" i="3"/>
  <c r="H55" i="3" l="1"/>
  <c r="N37" i="3"/>
  <c r="O37" i="3" s="1"/>
  <c r="J37" i="3"/>
  <c r="N9" i="3"/>
  <c r="N36" i="3" l="1"/>
  <c r="O36" i="3" s="1"/>
  <c r="J36" i="3"/>
  <c r="H53" i="3" l="1"/>
  <c r="H54" i="3"/>
  <c r="N35" i="3" l="1"/>
  <c r="J35" i="3"/>
  <c r="O35" i="3" l="1"/>
  <c r="N34" i="3"/>
  <c r="J34" i="3"/>
  <c r="O34" i="3" l="1"/>
  <c r="N32" i="3"/>
  <c r="N33" i="3"/>
  <c r="J33" i="3"/>
  <c r="O33" i="3" l="1"/>
  <c r="N45" i="3"/>
  <c r="J32" i="3"/>
  <c r="J45" i="3" s="1"/>
  <c r="M9" i="1"/>
  <c r="O32" i="3" l="1"/>
  <c r="Q32" i="3" s="1"/>
  <c r="Q33" i="3" s="1"/>
  <c r="Q34" i="3" s="1"/>
  <c r="Q35" i="3" s="1"/>
  <c r="I16" i="1"/>
  <c r="M16" i="1"/>
  <c r="P35" i="3" l="1"/>
  <c r="N16" i="1"/>
  <c r="O16" i="1" s="1"/>
  <c r="Q36" i="3" l="1"/>
  <c r="P36" i="3" l="1"/>
  <c r="Q37" i="3" l="1"/>
  <c r="P37" i="3" l="1"/>
  <c r="P45" i="3" s="1"/>
</calcChain>
</file>

<file path=xl/sharedStrings.xml><?xml version="1.0" encoding="utf-8"?>
<sst xmlns="http://schemas.openxmlformats.org/spreadsheetml/2006/main" count="100" uniqueCount="55">
  <si>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</si>
  <si>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</si>
  <si>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</si>
  <si>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</si>
  <si>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</si>
  <si>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</si>
  <si>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</si>
  <si>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</si>
  <si>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</si>
  <si>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</si>
  <si>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</si>
  <si>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</si>
  <si>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</si>
  <si>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</si>
  <si>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</si>
  <si>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</si>
  <si>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</si>
  <si>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</si>
  <si>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</si>
  <si>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</si>
  <si>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</si>
  <si>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</si>
  <si>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</si>
  <si>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</si>
  <si>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</si>
  <si>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</si>
  <si>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</si>
  <si>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</si>
  <si>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</si>
  <si>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</si>
  <si>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</si>
  <si>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</si>
  <si>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</si>
  <si>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</si>
  <si>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</si>
  <si>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</si>
  <si>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</si>
  <si>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</si>
  <si>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</si>
  <si>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</si>
  <si>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</si>
  <si>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</si>
  <si>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</si>
  <si>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</si>
  <si>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</si>
  <si>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</si>
  <si>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</si>
  <si>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</si>
  <si>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</si>
  <si>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</si>
  <si>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</si>
  <si>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</si>
  <si>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</si>
  <si>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</si>
  <si>
    <t>Gereksinim Belgesi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</si>
</sst>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0" fontId="0" fillId="0" borderId="8" xfId="0" applyBorder="1" applyAlignment="1">
      <alignment horizontal="center" textRotation="30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0" fillId="0" borderId="8" xfId="0" applyNumberFormat="1" applyBorder="1" applyAlignment="1">
      <alignment horizontal="center"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654424</xdr:colOff>
      <xdr:row>35</xdr:row>
      <xdr:rowOff>98612</xdr:rowOff>
    </xdr:from>
    <xdr:ext cx="157548" cy="248851"/>
    <xdr:sp macro="" textlink="">
      <xdr:nvSpPr>
        <xdr:cNvPr id="4" name="Metin kutusu 3"/>
        <xdr:cNvSpPr txBox="1"/>
      </xdr:nvSpPr>
      <xdr:spPr>
        <a:xfrm>
          <a:off x="11824448" y="6804212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3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5" totalsRowShown="0" headerRowDxfId="5" dataDxfId="4">
  <autoFilter ref="G52:J55"/>
  <tableColumns count="4">
    <tableColumn id="1" name="NO" dataDxfId="3"/>
    <tableColumn id="4" name="TARİH" dataDxfId="2">
      <calculatedColumnFormula>DATE(2015,3,18)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5"/>
  <sheetViews>
    <sheetView tabSelected="1" topLeftCell="A28" zoomScale="85" zoomScaleNormal="85" workbookViewId="0">
      <selection activeCell="J39" sqref="J39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32</v>
      </c>
      <c r="J3" s="28"/>
      <c r="K3" s="13"/>
    </row>
    <row r="4" spans="8:14" ht="19.8" x14ac:dyDescent="0.4">
      <c r="H4" s="28"/>
      <c r="I4" s="28" t="s">
        <v>33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31</v>
      </c>
      <c r="N9" s="31">
        <f>DATE(2015,4,3)</f>
        <v>42097</v>
      </c>
    </row>
    <row r="17" spans="1:17" ht="17.399999999999999" x14ac:dyDescent="0.35">
      <c r="H17" s="70" t="s">
        <v>26</v>
      </c>
      <c r="I17" s="71"/>
      <c r="J17" s="72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61" t="s">
        <v>13</v>
      </c>
      <c r="B30" s="65" t="s">
        <v>39</v>
      </c>
      <c r="C30" s="63" t="s">
        <v>5</v>
      </c>
      <c r="D30" s="64"/>
      <c r="E30" s="64"/>
      <c r="F30" s="64"/>
      <c r="G30" s="64"/>
      <c r="H30" s="64"/>
      <c r="I30" s="64"/>
      <c r="J30" s="65" t="s">
        <v>12</v>
      </c>
      <c r="K30" s="63" t="s">
        <v>6</v>
      </c>
      <c r="L30" s="64"/>
      <c r="M30" s="64"/>
      <c r="N30" s="65" t="s">
        <v>12</v>
      </c>
      <c r="O30" s="65" t="s">
        <v>9</v>
      </c>
      <c r="P30" s="65" t="s">
        <v>35</v>
      </c>
      <c r="Q30" s="9" t="s">
        <v>14</v>
      </c>
    </row>
    <row r="31" spans="1:17" ht="19.8" x14ac:dyDescent="0.4">
      <c r="A31" s="62"/>
      <c r="B31" s="67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6"/>
      <c r="K31" s="8" t="s">
        <v>7</v>
      </c>
      <c r="L31" s="8" t="s">
        <v>15</v>
      </c>
      <c r="M31" s="8" t="s">
        <v>8</v>
      </c>
      <c r="N31" s="66"/>
      <c r="O31" s="66"/>
      <c r="P31" s="66"/>
      <c r="Q31" s="5">
        <v>100000</v>
      </c>
    </row>
    <row r="32" spans="1:17" x14ac:dyDescent="0.3">
      <c r="A32" s="2">
        <v>1</v>
      </c>
      <c r="B32" s="57" t="s">
        <v>52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 t="shared" ref="J32:J38" si="0"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8" t="s">
        <v>51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 t="shared" si="0"/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7" t="s">
        <v>50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 t="shared" si="0"/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8" t="s">
        <v>40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 t="shared" si="0"/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55">
        <f xml:space="preserve"> N35 - J35</f>
        <v>26000</v>
      </c>
      <c r="P35" s="4">
        <f>Q35 * 0.1</f>
        <v>8900</v>
      </c>
      <c r="Q35" s="7">
        <f xml:space="preserve"> Q34 + O35</f>
        <v>89000</v>
      </c>
    </row>
    <row r="36" spans="1:17" x14ac:dyDescent="0.3">
      <c r="A36" s="2">
        <v>5</v>
      </c>
      <c r="B36" s="57" t="s">
        <v>41</v>
      </c>
      <c r="C36" s="3">
        <v>10000</v>
      </c>
      <c r="D36" s="3">
        <v>6000</v>
      </c>
      <c r="E36" s="3">
        <v>6000</v>
      </c>
      <c r="F36" s="3">
        <v>4000</v>
      </c>
      <c r="G36" s="3">
        <v>4000</v>
      </c>
      <c r="H36" s="3">
        <v>4000</v>
      </c>
      <c r="I36" s="3">
        <v>0</v>
      </c>
      <c r="J36" s="3">
        <f t="shared" si="0"/>
        <v>34000</v>
      </c>
      <c r="K36" s="3">
        <v>0</v>
      </c>
      <c r="L36" s="3">
        <v>0</v>
      </c>
      <c r="M36" s="3">
        <v>0</v>
      </c>
      <c r="N36" s="3">
        <f>SUM(K36:M36)</f>
        <v>0</v>
      </c>
      <c r="O36" s="54">
        <f>N36 - J36</f>
        <v>-34000</v>
      </c>
      <c r="P36" s="3">
        <f>Q36 * 0.1</f>
        <v>6390</v>
      </c>
      <c r="Q36" s="6">
        <f xml:space="preserve"> (Q35 + O36) + P35</f>
        <v>63900</v>
      </c>
    </row>
    <row r="37" spans="1:17" x14ac:dyDescent="0.3">
      <c r="A37" s="1">
        <v>6</v>
      </c>
      <c r="B37" s="58" t="s">
        <v>42</v>
      </c>
      <c r="C37" s="4">
        <v>10000</v>
      </c>
      <c r="D37" s="4">
        <v>6000</v>
      </c>
      <c r="E37" s="4">
        <v>6000</v>
      </c>
      <c r="F37" s="4">
        <v>4000</v>
      </c>
      <c r="G37" s="4">
        <v>4000</v>
      </c>
      <c r="H37" s="4">
        <v>4000</v>
      </c>
      <c r="I37" s="4">
        <v>0</v>
      </c>
      <c r="J37" s="4">
        <f t="shared" si="0"/>
        <v>34000</v>
      </c>
      <c r="K37" s="4">
        <v>100000</v>
      </c>
      <c r="L37" s="4">
        <v>10</v>
      </c>
      <c r="M37" s="4">
        <v>1</v>
      </c>
      <c r="N37" s="4">
        <f xml:space="preserve"> ( (M37 * L37) * K37 / 100 ) + K37</f>
        <v>110000</v>
      </c>
      <c r="O37" s="4">
        <f>N37 - J37</f>
        <v>76000</v>
      </c>
      <c r="P37" s="4">
        <f>Q37 * 0.1</f>
        <v>14629</v>
      </c>
      <c r="Q37" s="7">
        <f xml:space="preserve"> (Q36 + O37) + P36</f>
        <v>146290</v>
      </c>
    </row>
    <row r="38" spans="1:17" x14ac:dyDescent="0.3">
      <c r="A38" s="10">
        <v>7</v>
      </c>
      <c r="B38" s="57" t="s">
        <v>43</v>
      </c>
      <c r="C38" s="11">
        <v>10000</v>
      </c>
      <c r="D38" s="11">
        <v>6000</v>
      </c>
      <c r="E38" s="11">
        <v>6000</v>
      </c>
      <c r="F38" s="11">
        <v>4000</v>
      </c>
      <c r="G38" s="11">
        <v>4000</v>
      </c>
      <c r="H38" s="11">
        <v>4000</v>
      </c>
      <c r="I38" s="11">
        <v>0</v>
      </c>
      <c r="J38" s="11">
        <f t="shared" si="0"/>
        <v>34000</v>
      </c>
      <c r="K38" s="11">
        <v>0</v>
      </c>
      <c r="L38" s="11">
        <v>0</v>
      </c>
      <c r="M38" s="11">
        <v>0</v>
      </c>
      <c r="N38" s="11">
        <f xml:space="preserve"> ( (M38 * L38) * K38 / 100 ) + K38</f>
        <v>0</v>
      </c>
      <c r="O38" s="11">
        <f>N38 - J38</f>
        <v>-34000</v>
      </c>
      <c r="P38" s="11">
        <f>Q38 * 0.1</f>
        <v>12691.900000000001</v>
      </c>
      <c r="Q38" s="78">
        <f xml:space="preserve"> (Q37 + O38) + P37</f>
        <v>126919</v>
      </c>
    </row>
    <row r="39" spans="1:17" x14ac:dyDescent="0.3">
      <c r="A39" s="51">
        <v>8</v>
      </c>
      <c r="B39" s="58" t="s">
        <v>44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3"/>
    </row>
    <row r="40" spans="1:17" x14ac:dyDescent="0.3">
      <c r="A40" s="2">
        <v>9</v>
      </c>
      <c r="B40" s="57" t="s">
        <v>45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6"/>
    </row>
    <row r="41" spans="1:17" x14ac:dyDescent="0.3">
      <c r="A41" s="1">
        <v>10</v>
      </c>
      <c r="B41" s="59" t="s">
        <v>46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7"/>
    </row>
    <row r="42" spans="1:17" x14ac:dyDescent="0.3">
      <c r="A42" s="10">
        <v>11</v>
      </c>
      <c r="B42" s="57" t="s">
        <v>47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spans="1:17" x14ac:dyDescent="0.3">
      <c r="A43" s="1">
        <v>12</v>
      </c>
      <c r="B43" s="58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</row>
    <row r="44" spans="1:17" x14ac:dyDescent="0.3">
      <c r="A44" s="10">
        <v>13</v>
      </c>
      <c r="B44" s="57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60"/>
      <c r="C45" s="49"/>
      <c r="D45" s="49"/>
      <c r="E45" s="49"/>
      <c r="F45" s="49"/>
      <c r="G45" s="49"/>
      <c r="H45" s="49"/>
      <c r="I45" s="49"/>
      <c r="J45" s="49">
        <f>SUM(J32:J38)</f>
        <v>238000</v>
      </c>
      <c r="K45" s="49"/>
      <c r="L45" s="49"/>
      <c r="M45" s="49"/>
      <c r="N45" s="49">
        <f>SUM(N32:N38)</f>
        <v>235000</v>
      </c>
      <c r="O45" s="49"/>
      <c r="P45" s="49">
        <f>SUM(P32:P44) - P36</f>
        <v>36220.9</v>
      </c>
      <c r="Q45" s="50">
        <f xml:space="preserve"> Q38</f>
        <v>126919</v>
      </c>
    </row>
    <row r="47" spans="1:17" ht="15.6" x14ac:dyDescent="0.3">
      <c r="A47" s="29" t="s">
        <v>29</v>
      </c>
      <c r="B47" s="29"/>
      <c r="C47" s="30" t="s">
        <v>34</v>
      </c>
      <c r="D47" s="30"/>
      <c r="E47" s="30"/>
      <c r="F47" s="30"/>
    </row>
    <row r="51" spans="7:10" x14ac:dyDescent="0.3">
      <c r="G51" s="68" t="s">
        <v>36</v>
      </c>
      <c r="H51" s="69"/>
      <c r="I51" s="69"/>
      <c r="J51" s="69"/>
    </row>
    <row r="52" spans="7:10" x14ac:dyDescent="0.3">
      <c r="G52" s="13" t="s">
        <v>25</v>
      </c>
      <c r="H52" s="13" t="s">
        <v>39</v>
      </c>
      <c r="I52" s="13" t="s">
        <v>13</v>
      </c>
      <c r="J52" s="13" t="s">
        <v>38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37</v>
      </c>
    </row>
    <row r="54" spans="7:10" x14ac:dyDescent="0.3">
      <c r="G54" s="13">
        <v>2</v>
      </c>
      <c r="H54" s="56">
        <f t="shared" ref="H54" si="1">DATE(2015,3,18)</f>
        <v>42081</v>
      </c>
      <c r="I54" s="13">
        <v>4</v>
      </c>
      <c r="J54" s="13" t="s">
        <v>53</v>
      </c>
    </row>
    <row r="55" spans="7:10" x14ac:dyDescent="0.3">
      <c r="G55" s="13">
        <v>3</v>
      </c>
      <c r="H55" s="56">
        <f>DATE(2015,4,2)</f>
        <v>42096</v>
      </c>
      <c r="I55" s="13">
        <v>6</v>
      </c>
      <c r="J55" s="13" t="s">
        <v>54</v>
      </c>
    </row>
  </sheetData>
  <mergeCells count="10">
    <mergeCell ref="G51:J51"/>
    <mergeCell ref="N30:N31"/>
    <mergeCell ref="O30:O31"/>
    <mergeCell ref="H17:J17"/>
    <mergeCell ref="P30:P31"/>
    <mergeCell ref="A30:A31"/>
    <mergeCell ref="C30:I30"/>
    <mergeCell ref="J30:J31"/>
    <mergeCell ref="K30:M30"/>
    <mergeCell ref="B30:B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42104</v>
      </c>
    </row>
    <row r="14" spans="1:15" x14ac:dyDescent="0.3">
      <c r="A14" s="73" t="s">
        <v>13</v>
      </c>
      <c r="B14" s="63" t="s">
        <v>5</v>
      </c>
      <c r="C14" s="64"/>
      <c r="D14" s="64"/>
      <c r="E14" s="64"/>
      <c r="F14" s="64"/>
      <c r="G14" s="64"/>
      <c r="H14" s="64"/>
      <c r="I14" s="65" t="s">
        <v>12</v>
      </c>
      <c r="J14" s="63" t="s">
        <v>6</v>
      </c>
      <c r="K14" s="64"/>
      <c r="L14" s="64"/>
      <c r="M14" s="65" t="s">
        <v>12</v>
      </c>
      <c r="N14" s="65" t="s">
        <v>9</v>
      </c>
      <c r="O14" s="9" t="s">
        <v>14</v>
      </c>
    </row>
    <row r="15" spans="1:15" ht="19.8" x14ac:dyDescent="0.4">
      <c r="A15" s="74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67"/>
      <c r="J15" s="8" t="s">
        <v>7</v>
      </c>
      <c r="K15" s="8" t="s">
        <v>15</v>
      </c>
      <c r="L15" s="8" t="s">
        <v>8</v>
      </c>
      <c r="M15" s="67"/>
      <c r="N15" s="75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6" t="s">
        <v>26</v>
      </c>
      <c r="B1" s="64"/>
      <c r="C1" s="77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2015-04-10T17:20:02Z</dcterms:modified>
</cp:coreProperties>
</file>