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İTHUB\"/>
    </mc:Choice>
  </mc:AlternateContent>
  <xr:revisionPtr revIDLastSave="0" documentId="13_ncr:1_{9674526B-5364-4784-A3C4-B03F6E0E43CA}" xr6:coauthVersionLast="47" xr6:coauthVersionMax="47" xr10:uidLastSave="{00000000-0000-0000-0000-000000000000}"/>
  <bookViews>
    <workbookView xWindow="-120" yWindow="-120" windowWidth="29040" windowHeight="15840" xr2:uid="{15AD1C79-8284-44E3-841D-B8982F948820}"/>
  </bookViews>
  <sheets>
    <sheet name="OSSAS" sheetId="2" r:id="rId1"/>
  </sheets>
  <externalReferences>
    <externalReference r:id="rId2"/>
    <externalReference r:id="rId3"/>
  </externalReferences>
  <definedNames>
    <definedName name="PYEAR1">[1]Configuration!$L$588</definedName>
    <definedName name="PYEAR2">[1]Configuration!$L$589</definedName>
    <definedName name="PYEAR3">[1]Configuration!$L$590</definedName>
    <definedName name="PYEAR4">[1]Configuration!$L$591</definedName>
    <definedName name="PYEAR5">[1]Configuration!$L$592</definedName>
    <definedName name="_xlnm.Print_Area" localSheetId="0">OSSAS!$A$1:$I$40</definedName>
    <definedName name="YTDM1">[1]Configuration!$L$576</definedName>
    <definedName name="YTDM10">[1]Configuration!$L$585</definedName>
    <definedName name="YTDM11">[1]Configuration!$L$586</definedName>
    <definedName name="YTDM12">[1]Configuration!$L$587</definedName>
    <definedName name="YTDM2">[1]Configuration!$L$577</definedName>
    <definedName name="YTDM3">[1]Configuration!$L$578</definedName>
    <definedName name="YTDM4">[1]Configuration!$L$579</definedName>
    <definedName name="YTDM5">[1]Configuration!$L$580</definedName>
    <definedName name="YTDM6">[1]Configuration!$L$581</definedName>
    <definedName name="YTDM7">[1]Configuration!$L$582</definedName>
    <definedName name="YTDM8">[1]Configuration!$L$583</definedName>
    <definedName name="YTDM9">[1]Configuration!$L$584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21" i="2"/>
  <c r="I29" i="2"/>
  <c r="I18" i="2"/>
  <c r="H40" i="2"/>
  <c r="I40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31" i="2"/>
  <c r="I31" i="2" s="1"/>
  <c r="H29" i="2"/>
  <c r="H28" i="2"/>
  <c r="I28" i="2" s="1"/>
  <c r="H27" i="2"/>
  <c r="I27" i="2" s="1"/>
  <c r="H26" i="2"/>
  <c r="I26" i="2" s="1"/>
  <c r="H25" i="2"/>
  <c r="I25" i="2" s="1"/>
  <c r="H24" i="2"/>
  <c r="I24" i="2" s="1"/>
  <c r="H23" i="2"/>
  <c r="H22" i="2"/>
  <c r="H20" i="2"/>
  <c r="H18" i="2"/>
  <c r="F40" i="2"/>
  <c r="F13" i="2"/>
  <c r="E13" i="2"/>
  <c r="C13" i="2"/>
  <c r="H4" i="2"/>
  <c r="H30" i="2" s="1"/>
  <c r="I30" i="2" s="1"/>
  <c r="I23" i="2" l="1"/>
  <c r="I22" i="2"/>
  <c r="I20" i="2"/>
  <c r="I8" i="2"/>
  <c r="G13" i="2"/>
  <c r="I13" i="2" s="1"/>
  <c r="H13" i="2" l="1"/>
</calcChain>
</file>

<file path=xl/sharedStrings.xml><?xml version="1.0" encoding="utf-8"?>
<sst xmlns="http://schemas.openxmlformats.org/spreadsheetml/2006/main" count="76" uniqueCount="54">
  <si>
    <t>Date:</t>
  </si>
  <si>
    <t>Exchange Rate:</t>
  </si>
  <si>
    <t>1 EURO (September 2024)=</t>
  </si>
  <si>
    <t>1 USD (September 2024)=</t>
  </si>
  <si>
    <t>EURO/US$ (September 2024)=</t>
  </si>
  <si>
    <t>Level 1</t>
  </si>
  <si>
    <t xml:space="preserve">   LOCATION</t>
  </si>
  <si>
    <t>Level 2</t>
  </si>
  <si>
    <t>Function Locations:</t>
  </si>
  <si>
    <t>Unit</t>
  </si>
  <si>
    <t>Qnty.</t>
  </si>
  <si>
    <t>Local</t>
  </si>
  <si>
    <t>Import</t>
  </si>
  <si>
    <t>Total</t>
  </si>
  <si>
    <t>Summary</t>
  </si>
  <si>
    <t>TL</t>
  </si>
  <si>
    <t>Conversion</t>
  </si>
  <si>
    <t>Engineering</t>
  </si>
  <si>
    <t>Cameras</t>
  </si>
  <si>
    <t>3</t>
  </si>
  <si>
    <t>4</t>
  </si>
  <si>
    <t>5</t>
  </si>
  <si>
    <t>6</t>
  </si>
  <si>
    <t>7</t>
  </si>
  <si>
    <t>8</t>
  </si>
  <si>
    <t>9</t>
  </si>
  <si>
    <t>10</t>
  </si>
  <si>
    <t>EUR Aylık Ortalama</t>
  </si>
  <si>
    <t>TOTAL PACKAGE</t>
  </si>
  <si>
    <t>FJ 23</t>
  </si>
  <si>
    <t>USD Aylık Ortalama</t>
  </si>
  <si>
    <t>Increasing the level of lightning system</t>
  </si>
  <si>
    <t>USD</t>
  </si>
  <si>
    <t>Security</t>
  </si>
  <si>
    <t>Under Vehicle Inspection Devices</t>
  </si>
  <si>
    <t>Purchase of CO2 Measuring Device</t>
  </si>
  <si>
    <t>Purchase of X-Ray Devices</t>
  </si>
  <si>
    <t>Purchase of Additional Fire- Sensitive Cameras</t>
  </si>
  <si>
    <t>Fire Sensitive Cameras</t>
  </si>
  <si>
    <t>Fire Extinguishers with a Water Throw Capacity of 45 Meters</t>
  </si>
  <si>
    <t>Inclusion of Cabotage Ro-Ro area in the bonded area</t>
  </si>
  <si>
    <t>Making the Site Layout Plan and marking roads</t>
  </si>
  <si>
    <r>
      <t>m</t>
    </r>
    <r>
      <rPr>
        <vertAlign val="superscript"/>
        <sz val="12"/>
        <rFont val="Arial"/>
        <family val="2"/>
        <charset val="162"/>
      </rPr>
      <t>2</t>
    </r>
  </si>
  <si>
    <t>Operation area arrangements</t>
  </si>
  <si>
    <t>Warehouse Removal</t>
  </si>
  <si>
    <t>Gate Modifications and Relocation of Prefabricated Structures</t>
  </si>
  <si>
    <t>Purchase of Weighbridges and existing Weighbridge transportation</t>
  </si>
  <si>
    <t>Office for Acency and Customs</t>
  </si>
  <si>
    <t xml:space="preserve">Unit </t>
  </si>
  <si>
    <t>3 New Weighbridge</t>
  </si>
  <si>
    <t>Resurfacing of the International Ro-Ro ramp</t>
  </si>
  <si>
    <t>Weighbrigde Transportation</t>
  </si>
  <si>
    <t>m3</t>
  </si>
  <si>
    <t>Total USD to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</si>
</sst>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dd/mm/yyyy;@"/>
    <numFmt numFmtId="165" formatCode="_(* #,##0.00_);_(* \(#,##0.00\);_(* &quot;-&quot;??_);_(@_)"/>
    <numFmt numFmtId="166" formatCode="#,##0.00\ &quot;TL&quot;"/>
    <numFmt numFmtId="167" formatCode="#,##0.0000\ &quot; YTL&quot;"/>
    <numFmt numFmtId="168" formatCode="_(* #,##0.0000_);_(* \(#,##0.0000\);_(* &quot;-&quot;??_);_(@_)"/>
    <numFmt numFmtId="169" formatCode="#,##0.0\ &quot;TL&quot;"/>
    <numFmt numFmtId="170" formatCode="_(* #,##0_);_(* \(#,##0\);_(* &quot;-&quot;??_);_(@_)"/>
    <numFmt numFmtId="171" formatCode="_-&quot;₺&quot;* #,##0_-;\-&quot;₺&quot;* #,##0_-;_-&quot;₺&quot;* &quot;-&quot;??_-;_-@_-"/>
    <numFmt numFmtId="172" formatCode="_-[$₺-41F]* #,##0_-;\-[$₺-41F]* #,##0_-;_-[$₺-41F]* &quot;-&quot;??_-;_-@_-"/>
    <numFmt numFmtId="173" formatCode="_-[$€-2]\ * #,##0_-;\-[$€-2]\ * #,##0_-;_-[$€-2]\ * &quot;-&quot;??_-;_-@_-"/>
    <numFmt numFmtId="174" formatCode="_(* #,##0.0_);_(* \(#,##0.0\);_(* &quot;-&quot;??_);_(@_)"/>
    <numFmt numFmtId="175" formatCode="_-[$₺-41F]* #,##0.00_-;\-[$₺-41F]* #,##0.00_-;_-[$₺-41F]* &quot;-&quot;??_-;_-@_-"/>
    <numFmt numFmtId="176" formatCode="_-* #,##0.00\ _T_L_-;\-* #,##0.00\ _T_L_-;_-* &quot;-&quot;??\ _T_L_-;_-@_-"/>
    <numFmt numFmtId="177" formatCode="_-[$$-409]* #,##0.00_ ;_-[$$-409]* \-#,##0.00\ ;_-[$$-409]* &quot;-&quot;??_ ;_-@_ "/>
    <numFmt numFmtId="178" formatCode="_-[$$-409]* #,##0_ ;_-[$$-409]* \-#,##0\ ;_-[$$-409]* &quot;-&quot;??_ ;_-@_ "/>
  </numFmts>
  <fonts count="2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4"/>
      <name val="Arial Tur"/>
      <family val="2"/>
      <charset val="162"/>
    </font>
    <font>
      <b/>
      <sz val="10"/>
      <name val="Arial"/>
      <family val="2"/>
    </font>
    <font>
      <b/>
      <sz val="12"/>
      <name val="Arial TUR"/>
      <family val="2"/>
      <charset val="16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</font>
    <font>
      <b/>
      <sz val="12"/>
      <name val="Arial"/>
      <family val="2"/>
      <charset val="162"/>
    </font>
    <font>
      <sz val="10"/>
      <name val="Geneva"/>
    </font>
    <font>
      <b/>
      <sz val="16"/>
      <name val="Arial"/>
      <family val="2"/>
      <charset val="162"/>
    </font>
    <font>
      <b/>
      <sz val="9"/>
      <color rgb="FFFFFFFF"/>
      <name val="Arial TUR"/>
    </font>
    <font>
      <b/>
      <sz val="9"/>
      <color rgb="FF333399"/>
      <name val="Arial TUR"/>
    </font>
    <font>
      <sz val="11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vertAlign val="superscript"/>
      <sz val="12"/>
      <name val="Arial"/>
      <family val="2"/>
      <charset val="162"/>
    </font>
    <font>
      <sz val="14"/>
      <name val="Arial"/>
      <family val="2"/>
      <charset val="162"/>
    </font>
    <font>
      <sz val="10"/>
      <color theme="1"/>
      <name val="Arial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1"/>
    <xf numFmtId="0" fontId="1" fillId="0" borderId="2" xfId="1" applyBorder="1"/>
    <xf numFmtId="0" fontId="3" fillId="2" borderId="3" xfId="1" applyFont="1" applyFill="1" applyBorder="1"/>
    <xf numFmtId="166" fontId="3" fillId="2" borderId="2" xfId="2" applyNumberFormat="1" applyFont="1" applyFill="1" applyBorder="1" applyAlignment="1"/>
    <xf numFmtId="0" fontId="3" fillId="2" borderId="4" xfId="1" applyFont="1" applyFill="1" applyBorder="1"/>
    <xf numFmtId="0" fontId="3" fillId="2" borderId="5" xfId="1" applyFont="1" applyFill="1" applyBorder="1" applyAlignment="1">
      <alignment horizontal="right"/>
    </xf>
    <xf numFmtId="168" fontId="3" fillId="2" borderId="6" xfId="2" applyNumberFormat="1" applyFont="1" applyFill="1" applyBorder="1" applyAlignment="1"/>
    <xf numFmtId="0" fontId="3" fillId="2" borderId="7" xfId="1" applyFont="1" applyFill="1" applyBorder="1"/>
    <xf numFmtId="0" fontId="3" fillId="2" borderId="8" xfId="1" applyFont="1" applyFill="1" applyBorder="1" applyAlignment="1">
      <alignment horizontal="right"/>
    </xf>
    <xf numFmtId="169" fontId="3" fillId="2" borderId="2" xfId="2" applyNumberFormat="1" applyFont="1" applyFill="1" applyBorder="1" applyAlignment="1"/>
    <xf numFmtId="43" fontId="1" fillId="0" borderId="0" xfId="1" applyNumberFormat="1"/>
    <xf numFmtId="0" fontId="3" fillId="2" borderId="7" xfId="1" applyFont="1" applyFill="1" applyBorder="1" applyAlignment="1">
      <alignment horizontal="right"/>
    </xf>
    <xf numFmtId="0" fontId="7" fillId="0" borderId="0" xfId="1" applyFont="1"/>
    <xf numFmtId="0" fontId="8" fillId="0" borderId="0" xfId="1" applyFont="1"/>
    <xf numFmtId="0" fontId="8" fillId="0" borderId="2" xfId="1" applyFont="1" applyBorder="1"/>
    <xf numFmtId="0" fontId="8" fillId="2" borderId="9" xfId="1" applyFont="1" applyFill="1" applyBorder="1"/>
    <xf numFmtId="0" fontId="3" fillId="2" borderId="10" xfId="1" applyFont="1" applyFill="1" applyBorder="1" applyAlignment="1">
      <alignment horizontal="right"/>
    </xf>
    <xf numFmtId="168" fontId="3" fillId="2" borderId="11" xfId="2" applyNumberFormat="1" applyFont="1" applyFill="1" applyBorder="1" applyAlignment="1"/>
    <xf numFmtId="0" fontId="8" fillId="0" borderId="0" xfId="1" applyFont="1" applyAlignment="1">
      <alignment horizontal="center"/>
    </xf>
    <xf numFmtId="0" fontId="6" fillId="0" borderId="12" xfId="1" applyFont="1" applyBorder="1" applyAlignment="1">
      <alignment horizontal="left"/>
    </xf>
    <xf numFmtId="0" fontId="1" fillId="0" borderId="12" xfId="1" applyBorder="1" applyAlignment="1">
      <alignment horizontal="center" vertical="center"/>
    </xf>
    <xf numFmtId="0" fontId="1" fillId="0" borderId="12" xfId="1" applyBorder="1"/>
    <xf numFmtId="170" fontId="6" fillId="0" borderId="13" xfId="2" applyNumberFormat="1" applyFont="1" applyBorder="1"/>
    <xf numFmtId="170" fontId="8" fillId="0" borderId="0" xfId="2" applyNumberFormat="1" applyFont="1" applyFill="1"/>
    <xf numFmtId="170" fontId="7" fillId="0" borderId="0" xfId="2" applyNumberFormat="1" applyFont="1" applyFill="1"/>
    <xf numFmtId="170" fontId="0" fillId="0" borderId="0" xfId="2" applyNumberFormat="1" applyFont="1" applyFill="1" applyAlignment="1">
      <alignment horizontal="right"/>
    </xf>
    <xf numFmtId="170" fontId="10" fillId="0" borderId="0" xfId="2" applyNumberFormat="1" applyFont="1" applyAlignment="1">
      <alignment wrapText="1"/>
    </xf>
    <xf numFmtId="170" fontId="1" fillId="0" borderId="0" xfId="1" applyNumberFormat="1"/>
    <xf numFmtId="170" fontId="7" fillId="0" borderId="4" xfId="2" applyNumberFormat="1" applyFont="1" applyBorder="1"/>
    <xf numFmtId="170" fontId="0" fillId="0" borderId="0" xfId="2" applyNumberFormat="1" applyFont="1" applyFill="1"/>
    <xf numFmtId="170" fontId="10" fillId="0" borderId="0" xfId="2" applyNumberFormat="1" applyFont="1" applyFill="1" applyAlignment="1">
      <alignment horizontal="right"/>
    </xf>
    <xf numFmtId="170" fontId="10" fillId="0" borderId="0" xfId="2" applyNumberFormat="1" applyFont="1" applyFill="1"/>
    <xf numFmtId="170" fontId="10" fillId="0" borderId="0" xfId="2" applyNumberFormat="1" applyFont="1"/>
    <xf numFmtId="0" fontId="1" fillId="0" borderId="0" xfId="1" applyAlignment="1">
      <alignment horizontal="right"/>
    </xf>
    <xf numFmtId="170" fontId="7" fillId="0" borderId="15" xfId="2" applyNumberFormat="1" applyFont="1" applyBorder="1"/>
    <xf numFmtId="0" fontId="3" fillId="0" borderId="0" xfId="1" applyFont="1"/>
    <xf numFmtId="170" fontId="3" fillId="0" borderId="0" xfId="1" applyNumberFormat="1" applyFont="1"/>
    <xf numFmtId="0" fontId="11" fillId="0" borderId="1" xfId="1" applyFont="1" applyBorder="1" applyAlignment="1">
      <alignment horizontal="center" wrapText="1"/>
    </xf>
    <xf numFmtId="0" fontId="11" fillId="0" borderId="1" xfId="1" applyFont="1" applyBorder="1" applyAlignment="1">
      <alignment horizontal="center" vertical="center" wrapText="1"/>
    </xf>
    <xf numFmtId="49" fontId="11" fillId="0" borderId="16" xfId="1" applyNumberFormat="1" applyFont="1" applyBorder="1" applyAlignment="1">
      <alignment horizontal="center" vertical="center" wrapText="1"/>
    </xf>
    <xf numFmtId="0" fontId="9" fillId="0" borderId="0" xfId="1" applyFont="1" applyAlignment="1">
      <alignment wrapText="1"/>
    </xf>
    <xf numFmtId="170" fontId="9" fillId="0" borderId="0" xfId="2" applyNumberFormat="1" applyFont="1"/>
    <xf numFmtId="170" fontId="9" fillId="0" borderId="0" xfId="1" applyNumberFormat="1" applyFont="1" applyAlignment="1">
      <alignment wrapText="1"/>
    </xf>
    <xf numFmtId="0" fontId="9" fillId="0" borderId="1" xfId="4" applyFont="1" applyBorder="1" applyAlignment="1">
      <alignment horizontal="center" wrapText="1"/>
    </xf>
    <xf numFmtId="0" fontId="13" fillId="0" borderId="1" xfId="4" applyFont="1" applyBorder="1" applyAlignment="1">
      <alignment horizontal="left" wrapText="1"/>
    </xf>
    <xf numFmtId="0" fontId="9" fillId="0" borderId="1" xfId="1" applyFont="1" applyBorder="1" applyAlignment="1">
      <alignment horizontal="center" wrapText="1"/>
    </xf>
    <xf numFmtId="0" fontId="9" fillId="0" borderId="15" xfId="4" applyFont="1" applyBorder="1" applyAlignment="1">
      <alignment horizontal="center" wrapText="1"/>
    </xf>
    <xf numFmtId="0" fontId="9" fillId="0" borderId="0" xfId="1" applyFont="1" applyAlignment="1">
      <alignment horizontal="right" wrapText="1"/>
    </xf>
    <xf numFmtId="170" fontId="9" fillId="0" borderId="0" xfId="2" applyNumberFormat="1" applyFont="1" applyAlignment="1">
      <alignment wrapText="1"/>
    </xf>
    <xf numFmtId="170" fontId="0" fillId="0" borderId="0" xfId="2" applyNumberFormat="1" applyFont="1"/>
    <xf numFmtId="0" fontId="7" fillId="5" borderId="1" xfId="1" applyFont="1" applyFill="1" applyBorder="1" applyAlignment="1">
      <alignment horizontal="center"/>
    </xf>
    <xf numFmtId="0" fontId="7" fillId="5" borderId="1" xfId="1" applyFont="1" applyFill="1" applyBorder="1"/>
    <xf numFmtId="9" fontId="0" fillId="0" borderId="0" xfId="5" applyFont="1"/>
    <xf numFmtId="10" fontId="10" fillId="0" borderId="1" xfId="2" applyNumberFormat="1" applyFont="1" applyBorder="1" applyAlignment="1">
      <alignment horizontal="center"/>
    </xf>
    <xf numFmtId="10" fontId="10" fillId="0" borderId="1" xfId="2" applyNumberFormat="1" applyFont="1" applyBorder="1"/>
    <xf numFmtId="0" fontId="10" fillId="0" borderId="0" xfId="1" applyFont="1"/>
    <xf numFmtId="165" fontId="10" fillId="0" borderId="1" xfId="2" applyFont="1" applyBorder="1" applyAlignment="1">
      <alignment horizontal="center"/>
    </xf>
    <xf numFmtId="9" fontId="10" fillId="0" borderId="1" xfId="5" applyFont="1" applyBorder="1" applyAlignment="1">
      <alignment horizontal="center"/>
    </xf>
    <xf numFmtId="9" fontId="10" fillId="0" borderId="1" xfId="5" applyFont="1" applyBorder="1"/>
    <xf numFmtId="16" fontId="6" fillId="5" borderId="1" xfId="4" quotePrefix="1" applyNumberFormat="1" applyFont="1" applyFill="1" applyBorder="1" applyAlignment="1">
      <alignment horizontal="center"/>
    </xf>
    <xf numFmtId="0" fontId="6" fillId="5" borderId="1" xfId="4" applyFont="1" applyFill="1" applyBorder="1"/>
    <xf numFmtId="0" fontId="14" fillId="6" borderId="17" xfId="1" applyFont="1" applyFill="1" applyBorder="1" applyAlignment="1">
      <alignment vertical="center"/>
    </xf>
    <xf numFmtId="0" fontId="14" fillId="7" borderId="18" xfId="1" applyFont="1" applyFill="1" applyBorder="1" applyAlignment="1">
      <alignment horizontal="center" vertical="center"/>
    </xf>
    <xf numFmtId="0" fontId="14" fillId="7" borderId="19" xfId="1" applyFont="1" applyFill="1" applyBorder="1" applyAlignment="1">
      <alignment horizontal="center" vertical="center"/>
    </xf>
    <xf numFmtId="0" fontId="14" fillId="6" borderId="20" xfId="1" applyFont="1" applyFill="1" applyBorder="1" applyAlignment="1">
      <alignment vertical="center"/>
    </xf>
    <xf numFmtId="0" fontId="14" fillId="7" borderId="21" xfId="1" applyFont="1" applyFill="1" applyBorder="1" applyAlignment="1">
      <alignment horizontal="center" vertical="center"/>
    </xf>
    <xf numFmtId="10" fontId="5" fillId="8" borderId="1" xfId="1" applyNumberFormat="1" applyFont="1" applyFill="1" applyBorder="1" applyAlignment="1">
      <alignment horizontal="center" vertical="center"/>
    </xf>
    <xf numFmtId="175" fontId="5" fillId="8" borderId="1" xfId="2" applyNumberFormat="1" applyFont="1" applyFill="1" applyBorder="1" applyAlignment="1">
      <alignment horizontal="center" vertical="center"/>
    </xf>
    <xf numFmtId="171" fontId="5" fillId="8" borderId="1" xfId="3" applyNumberFormat="1" applyFont="1" applyFill="1" applyBorder="1" applyAlignment="1">
      <alignment horizontal="center" vertical="center"/>
    </xf>
    <xf numFmtId="0" fontId="15" fillId="9" borderId="22" xfId="1" applyFont="1" applyFill="1" applyBorder="1" applyAlignment="1">
      <alignment vertical="center"/>
    </xf>
    <xf numFmtId="0" fontId="15" fillId="9" borderId="21" xfId="1" applyFont="1" applyFill="1" applyBorder="1" applyAlignment="1">
      <alignment vertical="center"/>
    </xf>
    <xf numFmtId="0" fontId="15" fillId="0" borderId="21" xfId="1" applyFont="1" applyBorder="1" applyAlignment="1">
      <alignment horizontal="right" vertical="center"/>
    </xf>
    <xf numFmtId="0" fontId="15" fillId="10" borderId="21" xfId="1" applyFont="1" applyFill="1" applyBorder="1" applyAlignment="1">
      <alignment horizontal="right" vertical="center"/>
    </xf>
    <xf numFmtId="0" fontId="5" fillId="0" borderId="0" xfId="1" applyFont="1"/>
    <xf numFmtId="173" fontId="1" fillId="0" borderId="0" xfId="1" applyNumberFormat="1"/>
    <xf numFmtId="0" fontId="15" fillId="11" borderId="21" xfId="1" applyFont="1" applyFill="1" applyBorder="1" applyAlignment="1">
      <alignment horizontal="right" vertical="center"/>
    </xf>
    <xf numFmtId="0" fontId="16" fillId="0" borderId="0" xfId="1" applyFont="1" applyAlignment="1">
      <alignment vertical="center"/>
    </xf>
    <xf numFmtId="176" fontId="1" fillId="0" borderId="0" xfId="1" applyNumberFormat="1"/>
    <xf numFmtId="177" fontId="3" fillId="0" borderId="1" xfId="2" applyNumberFormat="1" applyFont="1" applyBorder="1"/>
    <xf numFmtId="177" fontId="3" fillId="0" borderId="1" xfId="2" applyNumberFormat="1" applyFont="1" applyBorder="1" applyAlignment="1">
      <alignment horizontal="center"/>
    </xf>
    <xf numFmtId="178" fontId="6" fillId="5" borderId="1" xfId="1" applyNumberFormat="1" applyFont="1" applyFill="1" applyBorder="1"/>
    <xf numFmtId="178" fontId="6" fillId="5" borderId="1" xfId="2" applyNumberFormat="1" applyFont="1" applyFill="1" applyBorder="1"/>
    <xf numFmtId="174" fontId="10" fillId="0" borderId="1" xfId="2" applyNumberFormat="1" applyFont="1" applyBorder="1" applyAlignment="1">
      <alignment vertical="top"/>
    </xf>
    <xf numFmtId="173" fontId="10" fillId="0" borderId="1" xfId="2" applyNumberFormat="1" applyFont="1" applyBorder="1" applyAlignment="1">
      <alignment horizontal="center" vertical="center"/>
    </xf>
    <xf numFmtId="171" fontId="6" fillId="5" borderId="1" xfId="2" applyNumberFormat="1" applyFont="1" applyFill="1" applyBorder="1" applyAlignment="1">
      <alignment horizontal="center" vertical="center"/>
    </xf>
    <xf numFmtId="0" fontId="8" fillId="0" borderId="1" xfId="4" applyFont="1" applyBorder="1"/>
    <xf numFmtId="177" fontId="5" fillId="8" borderId="1" xfId="2" applyNumberFormat="1" applyFont="1" applyFill="1" applyBorder="1" applyAlignment="1">
      <alignment horizontal="center" vertical="center"/>
    </xf>
    <xf numFmtId="1" fontId="8" fillId="5" borderId="1" xfId="2" applyNumberFormat="1" applyFont="1" applyFill="1" applyBorder="1" applyAlignment="1">
      <alignment horizontal="center"/>
    </xf>
    <xf numFmtId="1" fontId="1" fillId="3" borderId="1" xfId="5" applyNumberFormat="1" applyFont="1" applyFill="1" applyBorder="1" applyAlignment="1">
      <alignment horizontal="center"/>
    </xf>
    <xf numFmtId="1" fontId="1" fillId="0" borderId="1" xfId="5" applyNumberFormat="1" applyFont="1" applyBorder="1" applyAlignment="1">
      <alignment horizontal="center"/>
    </xf>
    <xf numFmtId="10" fontId="19" fillId="8" borderId="1" xfId="1" applyNumberFormat="1" applyFont="1" applyFill="1" applyBorder="1" applyAlignment="1">
      <alignment horizontal="center" vertical="center"/>
    </xf>
    <xf numFmtId="1" fontId="11" fillId="5" borderId="1" xfId="2" applyNumberFormat="1" applyFont="1" applyFill="1" applyBorder="1" applyAlignment="1">
      <alignment horizontal="center"/>
    </xf>
    <xf numFmtId="170" fontId="3" fillId="0" borderId="4" xfId="2" applyNumberFormat="1" applyFont="1" applyBorder="1" applyAlignment="1">
      <alignment horizontal="center"/>
    </xf>
    <xf numFmtId="170" fontId="3" fillId="0" borderId="13" xfId="2" applyNumberFormat="1" applyFont="1" applyBorder="1" applyAlignment="1">
      <alignment horizontal="center"/>
    </xf>
    <xf numFmtId="173" fontId="6" fillId="5" borderId="1" xfId="2" applyNumberFormat="1" applyFont="1" applyFill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10" fillId="0" borderId="7" xfId="4" applyFont="1" applyBorder="1"/>
    <xf numFmtId="0" fontId="10" fillId="0" borderId="24" xfId="1" applyFont="1" applyBorder="1"/>
    <xf numFmtId="2" fontId="10" fillId="0" borderId="24" xfId="1" applyNumberFormat="1" applyFont="1" applyBorder="1"/>
    <xf numFmtId="170" fontId="3" fillId="0" borderId="7" xfId="2" applyNumberFormat="1" applyFont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174" fontId="10" fillId="0" borderId="1" xfId="2" applyNumberFormat="1" applyFont="1" applyBorder="1" applyAlignment="1">
      <alignment horizontal="right"/>
    </xf>
    <xf numFmtId="0" fontId="10" fillId="0" borderId="1" xfId="4" applyFont="1" applyBorder="1"/>
    <xf numFmtId="177" fontId="3" fillId="0" borderId="1" xfId="2" applyNumberFormat="1" applyFont="1" applyBorder="1" applyAlignment="1">
      <alignment horizontal="center" vertical="center"/>
    </xf>
    <xf numFmtId="174" fontId="1" fillId="3" borderId="1" xfId="2" applyNumberFormat="1" applyFont="1" applyFill="1" applyBorder="1" applyAlignment="1">
      <alignment vertical="top"/>
    </xf>
    <xf numFmtId="9" fontId="1" fillId="3" borderId="1" xfId="5" applyFont="1" applyFill="1" applyBorder="1" applyAlignment="1">
      <alignment horizontal="center"/>
    </xf>
    <xf numFmtId="9" fontId="1" fillId="3" borderId="1" xfId="5" applyFont="1" applyFill="1" applyBorder="1"/>
    <xf numFmtId="178" fontId="1" fillId="3" borderId="1" xfId="2" applyNumberFormat="1" applyFont="1" applyFill="1" applyBorder="1" applyAlignment="1">
      <alignment horizontal="center" vertical="center"/>
    </xf>
    <xf numFmtId="173" fontId="1" fillId="3" borderId="1" xfId="2" applyNumberFormat="1" applyFont="1" applyFill="1" applyBorder="1" applyAlignment="1">
      <alignment horizontal="center" vertical="center"/>
    </xf>
    <xf numFmtId="171" fontId="1" fillId="3" borderId="1" xfId="2" applyNumberFormat="1" applyFont="1" applyFill="1" applyBorder="1" applyAlignment="1">
      <alignment horizontal="center" vertical="center"/>
    </xf>
    <xf numFmtId="174" fontId="1" fillId="0" borderId="1" xfId="2" applyNumberFormat="1" applyFont="1" applyBorder="1" applyAlignment="1">
      <alignment vertical="top"/>
    </xf>
    <xf numFmtId="9" fontId="1" fillId="0" borderId="1" xfId="5" applyFont="1" applyBorder="1" applyAlignment="1">
      <alignment horizontal="center"/>
    </xf>
    <xf numFmtId="9" fontId="1" fillId="0" borderId="1" xfId="5" applyFont="1" applyBorder="1"/>
    <xf numFmtId="178" fontId="1" fillId="0" borderId="1" xfId="2" applyNumberFormat="1" applyFont="1" applyBorder="1" applyAlignment="1">
      <alignment horizontal="center" vertical="center"/>
    </xf>
    <xf numFmtId="173" fontId="1" fillId="0" borderId="1" xfId="2" applyNumberFormat="1" applyFont="1" applyBorder="1" applyAlignment="1">
      <alignment horizontal="center" vertical="center"/>
    </xf>
    <xf numFmtId="0" fontId="1" fillId="3" borderId="1" xfId="4" applyFont="1" applyFill="1" applyBorder="1"/>
    <xf numFmtId="0" fontId="1" fillId="0" borderId="1" xfId="4" applyFont="1" applyBorder="1"/>
    <xf numFmtId="0" fontId="1" fillId="3" borderId="1" xfId="1" applyFill="1" applyBorder="1" applyAlignment="1">
      <alignment horizontal="center"/>
    </xf>
    <xf numFmtId="1" fontId="1" fillId="0" borderId="1" xfId="5" quotePrefix="1" applyNumberFormat="1" applyFont="1" applyBorder="1" applyAlignment="1">
      <alignment horizontal="center"/>
    </xf>
    <xf numFmtId="0" fontId="20" fillId="0" borderId="1" xfId="0" applyFont="1" applyBorder="1"/>
    <xf numFmtId="0" fontId="1" fillId="0" borderId="1" xfId="5" quotePrefix="1" applyNumberFormat="1" applyFont="1" applyBorder="1" applyAlignment="1">
      <alignment horizontal="center"/>
    </xf>
    <xf numFmtId="172" fontId="6" fillId="5" borderId="1" xfId="2" applyNumberFormat="1" applyFont="1" applyFill="1" applyBorder="1" applyAlignment="1">
      <alignment horizontal="center" vertical="center"/>
    </xf>
    <xf numFmtId="172" fontId="1" fillId="3" borderId="1" xfId="2" applyNumberFormat="1" applyFont="1" applyFill="1" applyBorder="1" applyAlignment="1">
      <alignment horizontal="center" vertical="center"/>
    </xf>
    <xf numFmtId="0" fontId="1" fillId="0" borderId="25" xfId="1" applyBorder="1"/>
    <xf numFmtId="0" fontId="1" fillId="0" borderId="26" xfId="1" applyBorder="1"/>
    <xf numFmtId="0" fontId="3" fillId="2" borderId="27" xfId="1" applyFont="1" applyFill="1" applyBorder="1"/>
    <xf numFmtId="164" fontId="3" fillId="2" borderId="27" xfId="1" applyNumberFormat="1" applyFont="1" applyFill="1" applyBorder="1"/>
    <xf numFmtId="14" fontId="3" fillId="2" borderId="23" xfId="1" applyNumberFormat="1" applyFont="1" applyFill="1" applyBorder="1"/>
    <xf numFmtId="0" fontId="3" fillId="2" borderId="0" xfId="1" applyFont="1" applyFill="1" applyAlignment="1">
      <alignment horizontal="right"/>
    </xf>
    <xf numFmtId="167" fontId="3" fillId="2" borderId="2" xfId="2" applyNumberFormat="1" applyFont="1" applyFill="1" applyBorder="1" applyAlignment="1"/>
    <xf numFmtId="0" fontId="4" fillId="0" borderId="7" xfId="1" applyFont="1" applyBorder="1"/>
    <xf numFmtId="0" fontId="5" fillId="0" borderId="0" xfId="1" applyFont="1" applyAlignment="1">
      <alignment horizontal="left"/>
    </xf>
    <xf numFmtId="0" fontId="3" fillId="2" borderId="0" xfId="1" applyFont="1" applyFill="1"/>
    <xf numFmtId="0" fontId="6" fillId="0" borderId="7" xfId="1" applyFont="1" applyBorder="1"/>
    <xf numFmtId="0" fontId="6" fillId="0" borderId="28" xfId="1" applyFont="1" applyBorder="1"/>
    <xf numFmtId="0" fontId="6" fillId="0" borderId="0" xfId="1" applyFont="1" applyAlignment="1">
      <alignment horizontal="left" indent="1"/>
    </xf>
    <xf numFmtId="0" fontId="1" fillId="0" borderId="0" xfId="1" applyAlignment="1">
      <alignment horizontal="center" vertical="center"/>
    </xf>
    <xf numFmtId="0" fontId="6" fillId="0" borderId="0" xfId="1" applyFont="1" applyAlignment="1">
      <alignment horizontal="right"/>
    </xf>
    <xf numFmtId="171" fontId="7" fillId="0" borderId="2" xfId="2" applyNumberFormat="1" applyFont="1" applyBorder="1"/>
    <xf numFmtId="171" fontId="7" fillId="0" borderId="11" xfId="2" applyNumberFormat="1" applyFont="1" applyBorder="1"/>
    <xf numFmtId="171" fontId="11" fillId="0" borderId="16" xfId="1" applyNumberFormat="1" applyFont="1" applyBorder="1" applyAlignment="1">
      <alignment horizontal="center" vertical="center" wrapText="1"/>
    </xf>
    <xf numFmtId="171" fontId="9" fillId="0" borderId="11" xfId="4" applyNumberFormat="1" applyFont="1" applyBorder="1" applyAlignment="1">
      <alignment horizontal="center" wrapText="1"/>
    </xf>
    <xf numFmtId="0" fontId="3" fillId="0" borderId="4" xfId="4" applyFont="1" applyBorder="1" applyAlignment="1">
      <alignment horizontal="center"/>
    </xf>
    <xf numFmtId="171" fontId="3" fillId="0" borderId="16" xfId="2" applyNumberFormat="1" applyFont="1" applyBorder="1" applyAlignment="1">
      <alignment horizontal="center"/>
    </xf>
    <xf numFmtId="0" fontId="5" fillId="8" borderId="14" xfId="4" applyFont="1" applyFill="1" applyBorder="1" applyAlignment="1">
      <alignment horizontal="center"/>
    </xf>
    <xf numFmtId="0" fontId="5" fillId="8" borderId="5" xfId="4" applyFont="1" applyFill="1" applyBorder="1"/>
    <xf numFmtId="171" fontId="5" fillId="8" borderId="1" xfId="6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171" fontId="5" fillId="4" borderId="13" xfId="3" applyNumberFormat="1" applyFont="1" applyFill="1" applyBorder="1" applyAlignment="1">
      <alignment horizontal="center" vertical="center"/>
    </xf>
    <xf numFmtId="171" fontId="5" fillId="4" borderId="4" xfId="3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wrapText="1"/>
    </xf>
  </cellXfs>
  <cellStyles count="7">
    <cellStyle name="Comma 2" xfId="2" xr:uid="{CE2B39E9-3324-49EE-844D-17BBA93DDCC9}"/>
    <cellStyle name="Currency 2" xfId="3" xr:uid="{6BDA8F5E-B857-4997-A919-C805D83FCE40}"/>
    <cellStyle name="Normal" xfId="0" builtinId="0"/>
    <cellStyle name="Normal 2" xfId="1" xr:uid="{2D1822E0-C1FB-46F3-86E7-4C1E476FB00E}"/>
    <cellStyle name="ParaBirimi" xfId="6" builtinId="4"/>
    <cellStyle name="Percent 2" xfId="5" xr:uid="{D5457021-8CB5-45C0-8797-315EF564A8DD}"/>
    <cellStyle name="Standard_bypassc-fiili1A1" xfId="4" xr:uid="{0449FE25-965E-41A3-B6CE-2E93A2EF3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RAT~1.BUR\AppData\Local\Temp\Rar$DI00.434\OCR_inputmask_Actual_Canakkale_2011_V1.07_2011-3-1-modified26072011bb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0507\Downloads\Fire%20Pump%20Hak%20Edi&#3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Werke"/>
      <sheetName val="Attributes"/>
      <sheetName val="Changes"/>
      <sheetName val="Configuration"/>
      <sheetName val="Check"/>
      <sheetName val="Cover"/>
      <sheetName val="Comments"/>
      <sheetName val="global&amp;energy"/>
      <sheetName val="PowerGeneration"/>
      <sheetName val="MPI"/>
      <sheetName val="quarry1"/>
      <sheetName val="quarry2"/>
      <sheetName val="quarry3"/>
      <sheetName val="quarry4"/>
      <sheetName val="quarry5"/>
      <sheetName val="rawdryers&amp;raw mat."/>
      <sheetName val="rawmills"/>
      <sheetName val="coalmill"/>
      <sheetName val="FuelPrep_MatDefrost"/>
      <sheetName val="allkilns"/>
      <sheetName val="kiln production"/>
      <sheetName val="kiln fuels_MainBurner"/>
      <sheetName val="kiln fuels_PH_C"/>
      <sheetName val="Kiln emissions"/>
      <sheetName val="Environmental"/>
      <sheetName val="qualclinker"/>
      <sheetName val="Inventory_cem.mat."/>
      <sheetName val="dryers&amp;cem.mat."/>
      <sheetName val="cement type"/>
      <sheetName val="allCM"/>
      <sheetName val="allCM (2)"/>
      <sheetName val="allSM"/>
      <sheetName val="mills"/>
      <sheetName val="Slag mills"/>
      <sheetName val="blending plant"/>
      <sheetName val="Qualcem"/>
      <sheetName val="cemrecipeI"/>
      <sheetName val="cemrecipeII"/>
      <sheetName val="Formatvorlagen"/>
    </sheetNames>
    <sheetDataSet>
      <sheetData sheetId="0"/>
      <sheetData sheetId="1"/>
      <sheetData sheetId="2"/>
      <sheetData sheetId="3"/>
      <sheetData sheetId="4" refreshError="1">
        <row r="576">
          <cell r="L576" t="str">
            <v>2011.01.MTD</v>
          </cell>
        </row>
        <row r="577">
          <cell r="L577" t="str">
            <v>2011.02.MTD</v>
          </cell>
        </row>
        <row r="578">
          <cell r="L578" t="str">
            <v>2011.03.MTD</v>
          </cell>
        </row>
        <row r="579">
          <cell r="L579" t="str">
            <v>2011.04.MTD</v>
          </cell>
        </row>
        <row r="580">
          <cell r="L580" t="str">
            <v>2011.05.MTD</v>
          </cell>
        </row>
        <row r="581">
          <cell r="L581" t="str">
            <v>2011.06.MTD</v>
          </cell>
        </row>
        <row r="582">
          <cell r="L582" t="str">
            <v>2011.07.MTD</v>
          </cell>
        </row>
        <row r="583">
          <cell r="L583" t="str">
            <v>2011.08.MTD</v>
          </cell>
        </row>
        <row r="584">
          <cell r="L584" t="str">
            <v>2011.09.MTD</v>
          </cell>
        </row>
        <row r="585">
          <cell r="L585" t="str">
            <v>2011.10.MTD</v>
          </cell>
        </row>
        <row r="586">
          <cell r="L586" t="str">
            <v>2011.11.MTD</v>
          </cell>
        </row>
        <row r="587">
          <cell r="L587" t="str">
            <v>2011.12.MTD</v>
          </cell>
        </row>
        <row r="588">
          <cell r="L588" t="str">
            <v>2010.YTD</v>
          </cell>
        </row>
        <row r="589">
          <cell r="L589" t="str">
            <v>2009.YTD</v>
          </cell>
        </row>
        <row r="590">
          <cell r="L590" t="str">
            <v>2008.YTD</v>
          </cell>
        </row>
        <row r="591">
          <cell r="L591" t="str">
            <v>2007.YTD</v>
          </cell>
        </row>
        <row r="592">
          <cell r="L592" t="str">
            <v>2006.YTD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t Rates"/>
      <sheetName val="SumCemPrd"/>
      <sheetName val="raws"/>
      <sheetName val="Jetty Extention"/>
      <sheetName val="Study_Civil"/>
      <sheetName val="Study_Civil-Final"/>
    </sheetNames>
    <sheetDataSet>
      <sheetData sheetId="0" refreshError="1"/>
      <sheetData sheetId="1"/>
      <sheetData sheetId="2">
        <row r="6">
          <cell r="H6">
            <v>0</v>
          </cell>
        </row>
      </sheetData>
      <sheetData sheetId="3">
        <row r="8">
          <cell r="C8" t="str">
            <v>Jetty</v>
          </cell>
          <cell r="D8" t="str">
            <v>Extention</v>
          </cell>
          <cell r="H8">
            <v>0</v>
          </cell>
          <cell r="I8">
            <v>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93AA-8989-460D-B68A-3154A9D9AA1F}">
  <sheetPr>
    <pageSetUpPr fitToPage="1"/>
  </sheetPr>
  <dimension ref="A1:X51"/>
  <sheetViews>
    <sheetView showZeros="0" tabSelected="1" zoomScale="70" zoomScaleNormal="70" zoomScaleSheetLayoutView="100" workbookViewId="0">
      <selection activeCell="L26" sqref="L26"/>
    </sheetView>
  </sheetViews>
  <sheetFormatPr defaultColWidth="11.42578125" defaultRowHeight="12.75" outlineLevelRow="1"/>
  <cols>
    <col min="1" max="1" width="11.140625" style="36" customWidth="1"/>
    <col min="2" max="2" width="81" style="1" customWidth="1"/>
    <col min="3" max="3" width="14.7109375" style="1" customWidth="1"/>
    <col min="4" max="4" width="11.7109375" style="1" customWidth="1"/>
    <col min="5" max="5" width="13.5703125" style="1" customWidth="1"/>
    <col min="6" max="6" width="29.5703125" style="1" customWidth="1"/>
    <col min="7" max="7" width="28.85546875" style="1" customWidth="1"/>
    <col min="8" max="8" width="26.85546875" style="1" customWidth="1"/>
    <col min="9" max="9" width="23.7109375" style="1" customWidth="1"/>
    <col min="10" max="10" width="11.42578125" style="1" customWidth="1"/>
    <col min="11" max="11" width="16.140625" style="1" bestFit="1" customWidth="1"/>
    <col min="12" max="12" width="13.28515625" style="1" bestFit="1" customWidth="1"/>
    <col min="13" max="13" width="14.5703125" style="1" customWidth="1"/>
    <col min="14" max="16384" width="11.42578125" style="1"/>
  </cols>
  <sheetData>
    <row r="1" spans="1:16" ht="18">
      <c r="A1" s="148"/>
      <c r="B1" s="148"/>
      <c r="C1" s="148"/>
      <c r="D1" s="124"/>
      <c r="E1" s="125"/>
      <c r="F1" s="126" t="s">
        <v>0</v>
      </c>
      <c r="G1" s="127"/>
      <c r="H1" s="128">
        <v>45520</v>
      </c>
      <c r="I1" s="128"/>
    </row>
    <row r="2" spans="1:16" ht="15.75">
      <c r="A2" s="149"/>
      <c r="B2" s="149"/>
      <c r="C2" s="149"/>
      <c r="E2" s="2"/>
      <c r="F2" s="3" t="s">
        <v>1</v>
      </c>
      <c r="G2" s="129" t="s">
        <v>2</v>
      </c>
      <c r="H2" s="4">
        <v>38.31</v>
      </c>
      <c r="I2" s="130"/>
    </row>
    <row r="3" spans="1:16" ht="15.6" customHeight="1">
      <c r="A3" s="150"/>
      <c r="B3" s="150"/>
      <c r="C3" s="150"/>
      <c r="E3" s="2"/>
      <c r="F3" s="5"/>
      <c r="G3" s="129" t="s">
        <v>3</v>
      </c>
      <c r="H3" s="4">
        <v>35.64</v>
      </c>
      <c r="I3" s="130"/>
    </row>
    <row r="4" spans="1:16" ht="18" customHeight="1">
      <c r="A4" s="150"/>
      <c r="B4" s="150"/>
      <c r="C4" s="150"/>
      <c r="F4" s="5"/>
      <c r="G4" s="6" t="s">
        <v>4</v>
      </c>
      <c r="H4" s="7">
        <f>H2/H3</f>
        <v>1.074915824915825</v>
      </c>
      <c r="I4" s="130"/>
    </row>
    <row r="5" spans="1:16" ht="18">
      <c r="A5" s="131"/>
      <c r="B5" s="132"/>
      <c r="F5" s="8"/>
      <c r="G5" s="9"/>
      <c r="H5" s="10"/>
      <c r="I5" s="130"/>
      <c r="L5" s="11"/>
    </row>
    <row r="6" spans="1:16" ht="18">
      <c r="A6" s="131"/>
      <c r="B6" s="132"/>
      <c r="E6" s="2"/>
      <c r="F6" s="133"/>
      <c r="G6" s="12"/>
      <c r="H6" s="10"/>
      <c r="I6" s="130"/>
    </row>
    <row r="7" spans="1:16" s="14" customFormat="1" ht="16.5" thickBot="1">
      <c r="A7" s="134"/>
      <c r="B7" s="13"/>
      <c r="E7" s="15"/>
      <c r="F7" s="16"/>
      <c r="G7" s="17"/>
      <c r="H7" s="18"/>
      <c r="I7" s="130"/>
      <c r="K7" s="19"/>
      <c r="N7" s="151"/>
      <c r="O7" s="151"/>
      <c r="P7" s="151"/>
    </row>
    <row r="8" spans="1:16" ht="15.75" customHeight="1">
      <c r="A8" s="135" t="s">
        <v>5</v>
      </c>
      <c r="B8" s="20" t="s">
        <v>6</v>
      </c>
      <c r="C8" s="152"/>
      <c r="D8" s="21"/>
      <c r="E8" s="22"/>
      <c r="F8" s="23"/>
      <c r="G8" s="23"/>
      <c r="H8" s="23"/>
      <c r="I8" s="154">
        <f>I40</f>
        <v>35640000</v>
      </c>
      <c r="K8" s="24"/>
      <c r="L8" s="25"/>
      <c r="M8" s="26"/>
      <c r="N8" s="27"/>
      <c r="O8" s="28"/>
      <c r="P8" s="28"/>
    </row>
    <row r="9" spans="1:16" ht="16.5" customHeight="1" thickBot="1">
      <c r="A9" s="134" t="s">
        <v>7</v>
      </c>
      <c r="B9" s="136" t="s">
        <v>8</v>
      </c>
      <c r="C9" s="153"/>
      <c r="D9" s="137"/>
      <c r="F9" s="29"/>
      <c r="G9" s="29"/>
      <c r="H9" s="29"/>
      <c r="I9" s="155"/>
      <c r="K9" s="30"/>
      <c r="L9" s="30"/>
      <c r="M9" s="31"/>
      <c r="N9" s="30"/>
      <c r="O9" s="28"/>
      <c r="P9" s="28"/>
    </row>
    <row r="10" spans="1:16" ht="16.5" hidden="1" customHeight="1" thickBot="1">
      <c r="A10" s="134"/>
      <c r="B10" s="138"/>
      <c r="F10" s="29"/>
      <c r="G10" s="29"/>
      <c r="H10" s="29"/>
      <c r="I10" s="139"/>
      <c r="K10" s="32"/>
      <c r="L10" s="32"/>
      <c r="O10" s="28"/>
      <c r="P10" s="28"/>
    </row>
    <row r="11" spans="1:16" ht="16.5" hidden="1" customHeight="1" thickBot="1">
      <c r="A11" s="134"/>
      <c r="B11" s="138"/>
      <c r="F11" s="29"/>
      <c r="G11" s="29"/>
      <c r="H11" s="29"/>
      <c r="I11" s="139"/>
      <c r="K11" s="32"/>
    </row>
    <row r="12" spans="1:16" ht="16.5" hidden="1" customHeight="1" thickBot="1">
      <c r="A12" s="134"/>
      <c r="B12" s="138"/>
      <c r="F12" s="29"/>
      <c r="G12" s="29"/>
      <c r="H12" s="29"/>
      <c r="I12" s="139"/>
      <c r="K12" s="33"/>
    </row>
    <row r="13" spans="1:16" ht="16.5" hidden="1" customHeight="1" thickBot="1">
      <c r="A13" s="134"/>
      <c r="B13" s="138"/>
      <c r="C13" s="34" t="str">
        <f>'[2]Jetty Extention'!C8</f>
        <v>Jetty</v>
      </c>
      <c r="D13" s="34"/>
      <c r="E13" s="1" t="str">
        <f>'[2]Jetty Extention'!D8</f>
        <v>Extention</v>
      </c>
      <c r="F13" s="29">
        <f>'[2]Jetty Extention'!H8*(1+$C$40)</f>
        <v>0</v>
      </c>
      <c r="G13" s="29">
        <f>'[2]Jetty Extention'!I8*(1+$E$40)</f>
        <v>0</v>
      </c>
      <c r="H13" s="29">
        <f>F13/$H$2+G13</f>
        <v>0</v>
      </c>
      <c r="I13" s="139">
        <f>F13+G13*H$2</f>
        <v>0</v>
      </c>
      <c r="K13" s="33"/>
    </row>
    <row r="14" spans="1:16" ht="16.5" hidden="1" customHeight="1" thickBot="1">
      <c r="A14" s="134"/>
      <c r="B14" s="138"/>
      <c r="F14" s="29"/>
      <c r="G14" s="29"/>
      <c r="H14" s="35"/>
      <c r="I14" s="140"/>
      <c r="K14" s="33"/>
      <c r="M14" s="36"/>
      <c r="N14" s="37"/>
    </row>
    <row r="15" spans="1:16" s="41" customFormat="1" ht="15.75">
      <c r="A15" s="38"/>
      <c r="B15" s="38"/>
      <c r="C15" s="156" t="s">
        <v>9</v>
      </c>
      <c r="D15" s="157" t="s">
        <v>10</v>
      </c>
      <c r="E15" s="157"/>
      <c r="F15" s="39" t="s">
        <v>11</v>
      </c>
      <c r="G15" s="39" t="s">
        <v>12</v>
      </c>
      <c r="H15" s="40" t="s">
        <v>53</v>
      </c>
      <c r="I15" s="141" t="s">
        <v>13</v>
      </c>
      <c r="K15" s="42"/>
      <c r="N15" s="43"/>
    </row>
    <row r="16" spans="1:16" s="41" customFormat="1" ht="21" thickBot="1">
      <c r="A16" s="44"/>
      <c r="B16" s="45" t="s">
        <v>14</v>
      </c>
      <c r="C16" s="156"/>
      <c r="D16" s="46" t="s">
        <v>11</v>
      </c>
      <c r="E16" s="46" t="s">
        <v>12</v>
      </c>
      <c r="F16" s="44" t="s">
        <v>32</v>
      </c>
      <c r="G16" s="44" t="s">
        <v>32</v>
      </c>
      <c r="H16" s="47" t="s">
        <v>16</v>
      </c>
      <c r="I16" s="142" t="s">
        <v>15</v>
      </c>
      <c r="M16" s="48"/>
      <c r="N16" s="49"/>
    </row>
    <row r="17" spans="1:22" ht="15">
      <c r="A17" s="143"/>
      <c r="B17" s="97"/>
      <c r="C17" s="98"/>
      <c r="D17" s="99"/>
      <c r="E17" s="98"/>
      <c r="F17" s="100"/>
      <c r="G17" s="93"/>
      <c r="H17" s="94"/>
      <c r="I17" s="144"/>
      <c r="K17" s="50"/>
      <c r="M17" s="34"/>
      <c r="N17" s="50"/>
    </row>
    <row r="18" spans="1:22" ht="15.75">
      <c r="A18" s="101">
        <v>1</v>
      </c>
      <c r="B18" s="61" t="s">
        <v>31</v>
      </c>
      <c r="C18" s="51" t="s">
        <v>9</v>
      </c>
      <c r="D18" s="92">
        <v>11</v>
      </c>
      <c r="E18" s="52"/>
      <c r="F18" s="81">
        <v>100000</v>
      </c>
      <c r="G18" s="95"/>
      <c r="H18" s="122">
        <f>F18*H3</f>
        <v>3564000</v>
      </c>
      <c r="I18" s="85">
        <f>H18</f>
        <v>3564000</v>
      </c>
      <c r="J18" s="53"/>
      <c r="K18" s="33"/>
      <c r="L18" s="50"/>
      <c r="M18" s="34"/>
      <c r="N18" s="50"/>
    </row>
    <row r="19" spans="1:22" s="56" customFormat="1" ht="12.75" hidden="1" customHeight="1">
      <c r="A19" s="102">
        <v>1.1000000000000001</v>
      </c>
      <c r="B19" s="103" t="s">
        <v>17</v>
      </c>
      <c r="C19" s="54"/>
      <c r="D19" s="96"/>
      <c r="E19" s="55"/>
      <c r="F19" s="79"/>
      <c r="G19" s="84"/>
      <c r="H19" s="122"/>
      <c r="I19" s="85">
        <f t="shared" ref="I19:I39" si="0">H19</f>
        <v>0</v>
      </c>
      <c r="J19" s="53"/>
      <c r="K19" s="33"/>
      <c r="N19" s="33"/>
    </row>
    <row r="20" spans="1:22" ht="15.75">
      <c r="A20" s="101">
        <v>2</v>
      </c>
      <c r="B20" s="61" t="s">
        <v>18</v>
      </c>
      <c r="C20" s="51" t="s">
        <v>9</v>
      </c>
      <c r="D20" s="92">
        <v>40</v>
      </c>
      <c r="E20" s="52"/>
      <c r="F20" s="82">
        <v>80000</v>
      </c>
      <c r="G20" s="95"/>
      <c r="H20" s="122">
        <f>F20*H3</f>
        <v>2851200</v>
      </c>
      <c r="I20" s="85">
        <f t="shared" si="0"/>
        <v>2851200</v>
      </c>
      <c r="J20" s="14"/>
      <c r="K20" s="14"/>
      <c r="L20" s="151"/>
      <c r="M20" s="151"/>
      <c r="N20" s="151"/>
      <c r="O20" s="14"/>
      <c r="P20" s="14"/>
      <c r="Q20" s="151"/>
      <c r="R20" s="151"/>
      <c r="S20" s="151"/>
      <c r="T20" s="14"/>
    </row>
    <row r="21" spans="1:22" s="56" customFormat="1" ht="12.75" hidden="1" customHeight="1">
      <c r="A21" s="102">
        <v>2.1</v>
      </c>
      <c r="B21" s="103" t="s">
        <v>17</v>
      </c>
      <c r="C21" s="57"/>
      <c r="D21" s="96"/>
      <c r="E21" s="57"/>
      <c r="F21" s="80"/>
      <c r="G21" s="84"/>
      <c r="H21" s="122"/>
      <c r="I21" s="85">
        <f t="shared" si="0"/>
        <v>0</v>
      </c>
      <c r="J21" s="25"/>
      <c r="K21" s="26"/>
      <c r="L21" s="27"/>
      <c r="M21" s="28"/>
      <c r="N21" s="28"/>
      <c r="O21" s="25"/>
      <c r="P21" s="26"/>
      <c r="Q21" s="27"/>
      <c r="R21" s="28"/>
      <c r="S21" s="28"/>
      <c r="T21" s="1"/>
    </row>
    <row r="22" spans="1:22" s="13" customFormat="1" ht="15.75">
      <c r="A22" s="60" t="s">
        <v>19</v>
      </c>
      <c r="B22" s="61" t="s">
        <v>33</v>
      </c>
      <c r="C22" s="51" t="s">
        <v>9</v>
      </c>
      <c r="D22" s="92">
        <v>6</v>
      </c>
      <c r="E22" s="52"/>
      <c r="F22" s="82">
        <v>120000</v>
      </c>
      <c r="G22" s="95"/>
      <c r="H22" s="122">
        <f>F22*H3</f>
        <v>4276800</v>
      </c>
      <c r="I22" s="85">
        <f t="shared" si="0"/>
        <v>4276800</v>
      </c>
      <c r="J22" s="30"/>
      <c r="K22" s="31"/>
      <c r="L22" s="30"/>
      <c r="M22" s="28"/>
      <c r="N22" s="28"/>
      <c r="O22" s="30"/>
      <c r="P22" s="31"/>
      <c r="Q22" s="30"/>
      <c r="R22" s="28"/>
      <c r="S22" s="28"/>
      <c r="T22" s="1"/>
    </row>
    <row r="23" spans="1:22" s="56" customFormat="1" ht="12.75" customHeight="1" outlineLevel="1">
      <c r="A23" s="105">
        <v>3.1</v>
      </c>
      <c r="B23" s="116" t="s">
        <v>34</v>
      </c>
      <c r="C23" s="106" t="s">
        <v>9</v>
      </c>
      <c r="D23" s="89">
        <v>2</v>
      </c>
      <c r="E23" s="107"/>
      <c r="F23" s="108">
        <v>60000</v>
      </c>
      <c r="G23" s="109"/>
      <c r="H23" s="123">
        <f>F23*H3</f>
        <v>2138400</v>
      </c>
      <c r="I23" s="110">
        <f t="shared" si="0"/>
        <v>2138400</v>
      </c>
      <c r="J23" s="32"/>
      <c r="K23" s="1"/>
      <c r="L23" s="1"/>
      <c r="M23" s="28"/>
      <c r="N23" s="28"/>
      <c r="O23" s="32"/>
      <c r="P23" s="1"/>
      <c r="Q23" s="1"/>
      <c r="R23" s="28"/>
      <c r="S23" s="28"/>
      <c r="T23" s="1"/>
    </row>
    <row r="24" spans="1:22" ht="18" customHeight="1">
      <c r="A24" s="105">
        <v>3.2</v>
      </c>
      <c r="B24" s="116" t="s">
        <v>35</v>
      </c>
      <c r="C24" s="106" t="s">
        <v>9</v>
      </c>
      <c r="D24" s="89">
        <v>3</v>
      </c>
      <c r="E24" s="107"/>
      <c r="F24" s="108">
        <v>20000</v>
      </c>
      <c r="G24" s="109"/>
      <c r="H24" s="123">
        <f>H3*F24</f>
        <v>712800</v>
      </c>
      <c r="I24" s="110">
        <f t="shared" si="0"/>
        <v>712800</v>
      </c>
    </row>
    <row r="25" spans="1:22">
      <c r="A25" s="111">
        <v>3.3</v>
      </c>
      <c r="B25" s="117" t="s">
        <v>36</v>
      </c>
      <c r="C25" s="112" t="s">
        <v>9</v>
      </c>
      <c r="D25" s="90">
        <v>1</v>
      </c>
      <c r="E25" s="113"/>
      <c r="F25" s="114">
        <v>40000</v>
      </c>
      <c r="G25" s="115"/>
      <c r="H25" s="123">
        <f>F25*H3</f>
        <v>1425600</v>
      </c>
      <c r="I25" s="110">
        <f t="shared" si="0"/>
        <v>1425600</v>
      </c>
    </row>
    <row r="26" spans="1:22" ht="15.75">
      <c r="A26" s="60" t="s">
        <v>20</v>
      </c>
      <c r="B26" s="61" t="s">
        <v>37</v>
      </c>
      <c r="C26" s="51" t="s">
        <v>9</v>
      </c>
      <c r="D26" s="92"/>
      <c r="E26" s="52"/>
      <c r="F26" s="82">
        <v>80000</v>
      </c>
      <c r="G26" s="95"/>
      <c r="H26" s="122">
        <f>F26*H3</f>
        <v>2851200</v>
      </c>
      <c r="I26" s="85">
        <f t="shared" si="0"/>
        <v>2851200</v>
      </c>
    </row>
    <row r="27" spans="1:22">
      <c r="A27" s="111">
        <v>4.0999999999999996</v>
      </c>
      <c r="B27" s="117" t="s">
        <v>38</v>
      </c>
      <c r="C27" s="118" t="s">
        <v>9</v>
      </c>
      <c r="D27" s="119">
        <v>4</v>
      </c>
      <c r="E27" s="113"/>
      <c r="F27" s="114">
        <v>56000</v>
      </c>
      <c r="G27" s="115"/>
      <c r="H27" s="123">
        <f>F27*H3</f>
        <v>1995840</v>
      </c>
      <c r="I27" s="110">
        <f t="shared" si="0"/>
        <v>1995840</v>
      </c>
      <c r="K27" s="36"/>
      <c r="L27" s="37"/>
      <c r="P27" s="36"/>
      <c r="Q27" s="37"/>
    </row>
    <row r="28" spans="1:22">
      <c r="A28" s="111">
        <v>4.2</v>
      </c>
      <c r="B28" s="120" t="s">
        <v>39</v>
      </c>
      <c r="C28" s="118" t="s">
        <v>9</v>
      </c>
      <c r="D28" s="121">
        <v>6</v>
      </c>
      <c r="E28" s="113"/>
      <c r="F28" s="114">
        <v>24000</v>
      </c>
      <c r="G28" s="115"/>
      <c r="H28" s="123">
        <f>F28*H3</f>
        <v>855360</v>
      </c>
      <c r="I28" s="110">
        <f t="shared" si="0"/>
        <v>855360</v>
      </c>
      <c r="J28" s="41"/>
      <c r="K28" s="41"/>
      <c r="L28" s="43"/>
      <c r="M28" s="41"/>
      <c r="N28" s="41"/>
      <c r="O28" s="41"/>
      <c r="P28" s="41"/>
      <c r="Q28" s="43"/>
      <c r="R28" s="41"/>
      <c r="S28" s="41"/>
      <c r="T28" s="41"/>
      <c r="U28" s="28"/>
      <c r="V28" s="28"/>
    </row>
    <row r="29" spans="1:22" ht="18.75">
      <c r="A29" s="60" t="s">
        <v>21</v>
      </c>
      <c r="B29" s="61" t="s">
        <v>40</v>
      </c>
      <c r="C29" s="51" t="s">
        <v>42</v>
      </c>
      <c r="D29" s="92">
        <v>6208</v>
      </c>
      <c r="E29" s="52"/>
      <c r="F29" s="82">
        <v>100000</v>
      </c>
      <c r="G29" s="95"/>
      <c r="H29" s="122">
        <f>F29*H3</f>
        <v>3564000</v>
      </c>
      <c r="I29" s="85">
        <f t="shared" si="0"/>
        <v>3564000</v>
      </c>
      <c r="J29" s="41"/>
      <c r="K29" s="48"/>
      <c r="L29" s="49"/>
      <c r="M29" s="41"/>
      <c r="N29" s="41"/>
      <c r="O29" s="41"/>
      <c r="P29" s="48"/>
      <c r="Q29" s="49"/>
      <c r="R29" s="41"/>
      <c r="S29" s="41"/>
      <c r="T29" s="41"/>
    </row>
    <row r="30" spans="1:22" ht="15.75" hidden="1">
      <c r="A30" s="83">
        <v>7.1</v>
      </c>
      <c r="B30" s="86"/>
      <c r="C30" s="58"/>
      <c r="D30" s="90"/>
      <c r="E30" s="59"/>
      <c r="F30" s="104"/>
      <c r="G30" s="84"/>
      <c r="H30" s="122">
        <f t="shared" ref="H30" si="1">F30*H4</f>
        <v>0</v>
      </c>
      <c r="I30" s="85">
        <f t="shared" si="0"/>
        <v>0</v>
      </c>
      <c r="K30" s="34"/>
      <c r="L30" s="50"/>
      <c r="P30" s="34"/>
      <c r="Q30" s="50"/>
    </row>
    <row r="31" spans="1:22" ht="18.75">
      <c r="A31" s="60" t="s">
        <v>22</v>
      </c>
      <c r="B31" s="61" t="s">
        <v>41</v>
      </c>
      <c r="C31" s="51" t="s">
        <v>42</v>
      </c>
      <c r="D31" s="88"/>
      <c r="E31" s="52"/>
      <c r="F31" s="82">
        <v>70000</v>
      </c>
      <c r="G31" s="95"/>
      <c r="H31" s="122">
        <f>F31*$H$3</f>
        <v>2494800</v>
      </c>
      <c r="I31" s="85">
        <f t="shared" si="0"/>
        <v>2494800</v>
      </c>
      <c r="J31" s="53"/>
      <c r="K31" s="28"/>
      <c r="L31" s="28"/>
      <c r="M31" s="28"/>
    </row>
    <row r="32" spans="1:22" ht="15.75">
      <c r="A32" s="60" t="s">
        <v>23</v>
      </c>
      <c r="B32" s="61" t="s">
        <v>43</v>
      </c>
      <c r="C32" s="51"/>
      <c r="D32" s="88"/>
      <c r="E32" s="52"/>
      <c r="F32" s="82">
        <v>200000</v>
      </c>
      <c r="G32" s="95"/>
      <c r="H32" s="122">
        <f t="shared" ref="H32:H39" si="2">F32*$H$3</f>
        <v>7128000</v>
      </c>
      <c r="I32" s="85">
        <f t="shared" si="0"/>
        <v>7128000</v>
      </c>
      <c r="J32" s="53"/>
      <c r="K32" s="28"/>
      <c r="L32" s="28"/>
      <c r="M32" s="28"/>
    </row>
    <row r="33" spans="1:24" ht="15.75" thickBot="1">
      <c r="A33" s="111">
        <v>7.1</v>
      </c>
      <c r="B33" s="117" t="s">
        <v>44</v>
      </c>
      <c r="C33" s="118" t="s">
        <v>52</v>
      </c>
      <c r="D33" s="90">
        <v>4800</v>
      </c>
      <c r="E33" s="113"/>
      <c r="F33" s="114">
        <v>35000</v>
      </c>
      <c r="G33" s="115"/>
      <c r="H33" s="123">
        <f t="shared" si="2"/>
        <v>1247400</v>
      </c>
      <c r="I33" s="110">
        <f t="shared" si="0"/>
        <v>1247400</v>
      </c>
      <c r="J33" s="53"/>
      <c r="K33" s="28"/>
      <c r="L33" s="28"/>
      <c r="M33" s="28"/>
    </row>
    <row r="34" spans="1:24" ht="15.75" thickBot="1">
      <c r="A34" s="111">
        <v>7.1</v>
      </c>
      <c r="B34" s="120" t="s">
        <v>45</v>
      </c>
      <c r="C34" s="118"/>
      <c r="D34" s="90"/>
      <c r="E34" s="113"/>
      <c r="F34" s="114">
        <v>165000</v>
      </c>
      <c r="G34" s="115"/>
      <c r="H34" s="123">
        <f t="shared" si="2"/>
        <v>5880600</v>
      </c>
      <c r="I34" s="110">
        <f t="shared" si="0"/>
        <v>5880600</v>
      </c>
      <c r="J34" s="53"/>
      <c r="K34" s="62" t="s">
        <v>27</v>
      </c>
      <c r="L34" s="63"/>
      <c r="M34" s="64">
        <v>1</v>
      </c>
      <c r="N34" s="64">
        <v>2</v>
      </c>
      <c r="O34" s="64">
        <v>3</v>
      </c>
      <c r="P34" s="64">
        <v>4</v>
      </c>
      <c r="Q34" s="64">
        <v>5</v>
      </c>
      <c r="R34" s="64">
        <v>6</v>
      </c>
      <c r="S34" s="64">
        <v>7</v>
      </c>
      <c r="T34" s="64">
        <v>8</v>
      </c>
      <c r="U34" s="64">
        <v>9</v>
      </c>
      <c r="V34" s="64">
        <v>10</v>
      </c>
      <c r="W34" s="64">
        <v>11</v>
      </c>
      <c r="X34" s="64">
        <v>12</v>
      </c>
    </row>
    <row r="35" spans="1:24" ht="19.5" thickBot="1">
      <c r="A35" s="60" t="s">
        <v>24</v>
      </c>
      <c r="B35" s="61" t="s">
        <v>50</v>
      </c>
      <c r="C35" s="51" t="s">
        <v>42</v>
      </c>
      <c r="D35" s="92">
        <v>1000</v>
      </c>
      <c r="E35" s="52"/>
      <c r="F35" s="82">
        <v>50000</v>
      </c>
      <c r="G35" s="95"/>
      <c r="H35" s="122">
        <f t="shared" si="2"/>
        <v>1782000</v>
      </c>
      <c r="I35" s="85">
        <f t="shared" si="0"/>
        <v>1782000</v>
      </c>
      <c r="J35" s="53"/>
      <c r="K35" s="6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</row>
    <row r="36" spans="1:24" s="74" customFormat="1" ht="18.75" thickBot="1">
      <c r="A36" s="60" t="s">
        <v>25</v>
      </c>
      <c r="B36" s="61" t="s">
        <v>46</v>
      </c>
      <c r="C36" s="51" t="s">
        <v>48</v>
      </c>
      <c r="D36" s="92">
        <v>3</v>
      </c>
      <c r="E36" s="52"/>
      <c r="F36" s="82">
        <v>50000</v>
      </c>
      <c r="G36" s="95"/>
      <c r="H36" s="122">
        <f t="shared" si="2"/>
        <v>1782000</v>
      </c>
      <c r="I36" s="85">
        <f t="shared" si="0"/>
        <v>1782000</v>
      </c>
      <c r="J36" s="53"/>
      <c r="K36" s="70" t="s">
        <v>29</v>
      </c>
      <c r="L36" s="71"/>
      <c r="M36" s="72">
        <v>20.203299999999999</v>
      </c>
      <c r="N36" s="72">
        <v>20.2057</v>
      </c>
      <c r="O36" s="72">
        <v>20.283100000000001</v>
      </c>
      <c r="P36" s="72">
        <v>21.1738</v>
      </c>
      <c r="Q36" s="73">
        <v>21.384699999999999</v>
      </c>
      <c r="R36" s="73">
        <v>21.857299999999999</v>
      </c>
      <c r="S36" s="73">
        <v>22.6404</v>
      </c>
      <c r="T36" s="73">
        <v>23.28</v>
      </c>
      <c r="U36" s="73">
        <v>23.9299</v>
      </c>
      <c r="V36" s="73">
        <v>24.537400000000002</v>
      </c>
      <c r="W36" s="73">
        <v>25.132300000000001</v>
      </c>
      <c r="X36" s="73">
        <v>25.8063</v>
      </c>
    </row>
    <row r="37" spans="1:24" s="74" customFormat="1" ht="18.75" thickBot="1">
      <c r="A37" s="111">
        <v>9.1</v>
      </c>
      <c r="B37" s="120" t="s">
        <v>49</v>
      </c>
      <c r="C37" s="118" t="s">
        <v>9</v>
      </c>
      <c r="D37" s="90">
        <v>3</v>
      </c>
      <c r="E37" s="113"/>
      <c r="F37" s="114">
        <v>40000</v>
      </c>
      <c r="G37" s="115"/>
      <c r="H37" s="123">
        <f t="shared" si="2"/>
        <v>1425600</v>
      </c>
      <c r="I37" s="110">
        <f t="shared" si="0"/>
        <v>1425600</v>
      </c>
      <c r="J37" s="53"/>
      <c r="K37" s="70" t="s">
        <v>29</v>
      </c>
      <c r="L37" s="71"/>
      <c r="M37" s="72">
        <v>20.203299999999999</v>
      </c>
      <c r="N37" s="72">
        <v>20.2057</v>
      </c>
      <c r="O37" s="72">
        <v>20.283100000000001</v>
      </c>
      <c r="P37" s="72">
        <v>21.1738</v>
      </c>
      <c r="Q37" s="73">
        <v>21.384699999999999</v>
      </c>
      <c r="R37" s="73">
        <v>21.857299999999999</v>
      </c>
      <c r="S37" s="73">
        <v>22.6404</v>
      </c>
      <c r="T37" s="73">
        <v>23.28</v>
      </c>
      <c r="U37" s="73">
        <v>23.9299</v>
      </c>
      <c r="V37" s="73">
        <v>24.537400000000002</v>
      </c>
      <c r="W37" s="73">
        <v>25.132300000000001</v>
      </c>
      <c r="X37" s="73">
        <v>25.8063</v>
      </c>
    </row>
    <row r="38" spans="1:24" ht="13.5" thickBot="1">
      <c r="A38" s="111">
        <v>9.1999999999999993</v>
      </c>
      <c r="B38" s="120" t="s">
        <v>51</v>
      </c>
      <c r="C38" s="118" t="s">
        <v>9</v>
      </c>
      <c r="D38" s="90">
        <v>1</v>
      </c>
      <c r="E38" s="113"/>
      <c r="F38" s="114">
        <v>10000</v>
      </c>
      <c r="G38" s="115"/>
      <c r="H38" s="123">
        <f t="shared" si="2"/>
        <v>356400</v>
      </c>
      <c r="I38" s="110">
        <f t="shared" si="0"/>
        <v>356400</v>
      </c>
      <c r="K38" s="62" t="s">
        <v>30</v>
      </c>
      <c r="L38" s="63"/>
      <c r="M38" s="64">
        <v>1</v>
      </c>
      <c r="N38" s="64">
        <v>2</v>
      </c>
      <c r="O38" s="64">
        <v>3</v>
      </c>
      <c r="P38" s="64">
        <v>4</v>
      </c>
      <c r="Q38" s="64">
        <v>5</v>
      </c>
      <c r="R38" s="64">
        <v>6</v>
      </c>
      <c r="S38" s="64">
        <v>7</v>
      </c>
      <c r="T38" s="64">
        <v>8</v>
      </c>
      <c r="U38" s="64">
        <v>9</v>
      </c>
      <c r="V38" s="64">
        <v>10</v>
      </c>
      <c r="W38" s="64">
        <v>11</v>
      </c>
      <c r="X38" s="64">
        <v>12</v>
      </c>
    </row>
    <row r="39" spans="1:24" ht="19.5" thickBot="1">
      <c r="A39" s="60" t="s">
        <v>26</v>
      </c>
      <c r="B39" s="61" t="s">
        <v>47</v>
      </c>
      <c r="C39" s="51" t="s">
        <v>42</v>
      </c>
      <c r="D39" s="92">
        <v>150</v>
      </c>
      <c r="E39" s="52"/>
      <c r="F39" s="82">
        <v>150000</v>
      </c>
      <c r="G39" s="95"/>
      <c r="H39" s="122">
        <f t="shared" si="2"/>
        <v>5346000</v>
      </c>
      <c r="I39" s="85">
        <f t="shared" si="0"/>
        <v>5346000</v>
      </c>
      <c r="K39" s="70" t="s">
        <v>29</v>
      </c>
      <c r="L39" s="71"/>
      <c r="M39" s="76">
        <v>18.775200000000002</v>
      </c>
      <c r="N39" s="76">
        <v>18.840699999999998</v>
      </c>
      <c r="O39" s="76">
        <v>18.982199999999999</v>
      </c>
      <c r="P39" s="76">
        <v>19.323499999999999</v>
      </c>
      <c r="Q39" s="73">
        <v>19.608599999999999</v>
      </c>
      <c r="R39" s="73">
        <v>20.001200000000001</v>
      </c>
      <c r="S39" s="73">
        <v>20.7178</v>
      </c>
      <c r="T39" s="73">
        <v>21.303100000000001</v>
      </c>
      <c r="U39" s="73">
        <v>21.8978</v>
      </c>
      <c r="V39" s="73">
        <v>22.453700000000001</v>
      </c>
      <c r="W39" s="73">
        <v>22.998000000000001</v>
      </c>
      <c r="X39" s="73">
        <v>23.614899999999999</v>
      </c>
    </row>
    <row r="40" spans="1:24" ht="18.75" thickBot="1">
      <c r="A40" s="145"/>
      <c r="B40" s="146" t="s">
        <v>28</v>
      </c>
      <c r="C40" s="67"/>
      <c r="D40" s="91"/>
      <c r="E40" s="67"/>
      <c r="F40" s="87">
        <f>SUM(F18+F20+F22+F26+F29+F31+F32+F35+F36+F39)</f>
        <v>1000000</v>
      </c>
      <c r="G40" s="68"/>
      <c r="H40" s="147">
        <f>SUM(H18+H20+H22+H26+H29+H31+H32+H35+H36+H39)</f>
        <v>35640000</v>
      </c>
      <c r="I40" s="69">
        <f>H40</f>
        <v>35640000</v>
      </c>
      <c r="K40" s="77"/>
    </row>
    <row r="41" spans="1:24" ht="13.5" thickBot="1">
      <c r="G41" s="75"/>
      <c r="H41" s="75"/>
      <c r="I41" s="75"/>
      <c r="K41" s="62" t="s">
        <v>27</v>
      </c>
      <c r="L41" s="63"/>
      <c r="M41" s="64">
        <v>1</v>
      </c>
      <c r="N41" s="64">
        <v>2</v>
      </c>
      <c r="O41" s="64">
        <v>3</v>
      </c>
      <c r="P41" s="64">
        <v>4</v>
      </c>
      <c r="Q41" s="64">
        <v>5</v>
      </c>
      <c r="R41" s="64">
        <v>6</v>
      </c>
      <c r="S41" s="64">
        <v>7</v>
      </c>
      <c r="T41" s="64">
        <v>8</v>
      </c>
      <c r="U41" s="64">
        <v>9</v>
      </c>
      <c r="V41" s="64">
        <v>10</v>
      </c>
      <c r="W41" s="64">
        <v>11</v>
      </c>
      <c r="X41" s="64">
        <v>12</v>
      </c>
    </row>
    <row r="42" spans="1:24" ht="13.5" thickBot="1">
      <c r="F42" s="28"/>
      <c r="K42" s="70" t="s">
        <v>29</v>
      </c>
      <c r="L42" s="71"/>
      <c r="M42" s="72">
        <v>20.203299999999999</v>
      </c>
      <c r="N42" s="72">
        <v>20.2057</v>
      </c>
      <c r="O42" s="72">
        <v>20.283100000000001</v>
      </c>
      <c r="P42" s="72">
        <v>21.1738</v>
      </c>
      <c r="Q42" s="73">
        <v>21.384699999999999</v>
      </c>
      <c r="R42" s="73">
        <v>21.857299999999999</v>
      </c>
      <c r="S42" s="73">
        <v>22.6404</v>
      </c>
      <c r="T42" s="73">
        <v>23.28</v>
      </c>
      <c r="U42" s="73">
        <v>23.9299</v>
      </c>
      <c r="V42" s="73">
        <v>24.537400000000002</v>
      </c>
      <c r="W42" s="73">
        <v>25.132300000000001</v>
      </c>
      <c r="X42" s="73">
        <v>25.8063</v>
      </c>
    </row>
    <row r="45" spans="1:24">
      <c r="G45" s="78"/>
      <c r="H45" s="78"/>
    </row>
    <row r="50" spans="5:5" ht="13.5" thickBot="1"/>
    <row r="51" spans="5:5">
      <c r="E51" s="22"/>
    </row>
  </sheetData>
  <mergeCells count="10">
    <mergeCell ref="C15:C16"/>
    <mergeCell ref="D15:E15"/>
    <mergeCell ref="L20:N20"/>
    <mergeCell ref="Q20:S20"/>
    <mergeCell ref="A1:C1"/>
    <mergeCell ref="A2:C2"/>
    <mergeCell ref="A3:C4"/>
    <mergeCell ref="N7:P7"/>
    <mergeCell ref="C8:C9"/>
    <mergeCell ref="I8:I9"/>
  </mergeCells>
  <printOptions horizontalCentered="1"/>
  <pageMargins left="0.55118110236220474" right="0.27559055118110237" top="0.78740157480314965" bottom="0.59055118110236227" header="0.51181102362204722" footer="0.31496062992125984"/>
  <pageSetup paperSize="9" scale="52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OSSAS</vt:lpstr>
      <vt:lpstr>OSSAS!Yazdırma_Alanı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MAZLUM, Onur Can</dc:creator>
  <cp:lastModifiedBy>Onur Can MAZLUM</cp:lastModifiedBy>
  <cp:lastPrinted>2024-08-13T12:51:34Z</cp:lastPrinted>
  <dcterms:created xsi:type="dcterms:W3CDTF">2024-08-13T12:47:34Z</dcterms:created>
  <dcterms:modified xsi:type="dcterms:W3CDTF">2025-01-19T18:01:46Z</dcterms:modified>
</cp:coreProperties>
</file>