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https://d.docs.live.net/dda54beb594ff4f1/Masaüstü/1.Teslimat/"/>
    </mc:Choice>
  </mc:AlternateContent>
  <xr:revisionPtr revIDLastSave="726" documentId="13_ncr:1_{2FDA7FBB-E774-448F-9D47-259F671012C9}" xr6:coauthVersionLast="47" xr6:coauthVersionMax="47" xr10:uidLastSave="{8EB388B6-9F88-4F87-B68D-0D1234770172}"/>
  <bookViews>
    <workbookView xWindow="0" yWindow="-16200" windowWidth="14400" windowHeight="15600"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GanttChart!$A$1:$BN$63</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5" i="9" l="1"/>
  <c r="I65" i="9" s="1"/>
  <c r="A38" i="9"/>
  <c r="A34" i="9"/>
  <c r="A26" i="9"/>
  <c r="I61" i="9"/>
  <c r="I59" i="9"/>
  <c r="F64" i="9"/>
  <c r="F63" i="9"/>
  <c r="F62" i="9"/>
  <c r="F52" i="9"/>
  <c r="F41" i="9"/>
  <c r="F33" i="9"/>
  <c r="F50" i="9"/>
  <c r="I50" i="9" s="1"/>
  <c r="F49" i="9"/>
  <c r="I49" i="9" s="1"/>
  <c r="F10" i="9" l="1"/>
  <c r="I10" i="9" s="1"/>
  <c r="I53" i="9" l="1"/>
  <c r="I60" i="9"/>
  <c r="F58" i="9"/>
  <c r="I58" i="9" s="1"/>
  <c r="F57" i="9"/>
  <c r="I57" i="9" s="1"/>
  <c r="F56" i="9"/>
  <c r="I56" i="9" s="1"/>
  <c r="I55" i="9"/>
  <c r="I54" i="9"/>
  <c r="I52" i="9"/>
  <c r="F51" i="9"/>
  <c r="I51" i="9" s="1"/>
  <c r="I48" i="9"/>
  <c r="I47" i="9"/>
  <c r="F46" i="9"/>
  <c r="I46" i="9" s="1"/>
  <c r="F45" i="9"/>
  <c r="I45" i="9" s="1"/>
  <c r="F44" i="9"/>
  <c r="I44" i="9" s="1"/>
  <c r="F40" i="9"/>
  <c r="I40" i="9" s="1"/>
  <c r="F39" i="9"/>
  <c r="I39" i="9" s="1"/>
  <c r="F38" i="9"/>
  <c r="I38" i="9" s="1"/>
  <c r="F36" i="9"/>
  <c r="I36" i="9" s="1"/>
  <c r="F35" i="9"/>
  <c r="I35" i="9" s="1"/>
  <c r="I33" i="9"/>
  <c r="F32" i="9"/>
  <c r="I32" i="9" s="1"/>
  <c r="I30" i="9"/>
  <c r="F29" i="9"/>
  <c r="I29" i="9" s="1"/>
  <c r="F28" i="9"/>
  <c r="I28" i="9" s="1"/>
  <c r="I27" i="9"/>
  <c r="F26" i="9"/>
  <c r="I26" i="9" s="1"/>
  <c r="F20" i="9"/>
  <c r="I20" i="9" s="1"/>
  <c r="F19" i="9"/>
  <c r="I19" i="9" s="1"/>
  <c r="F13" i="9"/>
  <c r="I13" i="9" s="1"/>
  <c r="F73" i="9"/>
  <c r="I73" i="9" s="1"/>
  <c r="F72" i="9"/>
  <c r="I72" i="9" s="1"/>
  <c r="I63" i="9" l="1"/>
  <c r="I62" i="9"/>
  <c r="F69" i="9" l="1"/>
  <c r="F70" i="9" s="1"/>
  <c r="I70" i="9" s="1"/>
  <c r="F68" i="9"/>
  <c r="I68" i="9" s="1"/>
  <c r="F8" i="9"/>
  <c r="I8" i="9" s="1"/>
  <c r="I41" i="9"/>
  <c r="F24" i="9"/>
  <c r="I24" i="9" s="1"/>
  <c r="F17" i="9"/>
  <c r="I17" i="9" s="1"/>
  <c r="F71" i="9" l="1"/>
  <c r="I71" i="9" s="1"/>
  <c r="I69" i="9"/>
  <c r="F14" i="9" l="1"/>
  <c r="F9" i="9"/>
  <c r="K6" i="9"/>
  <c r="K7" i="9" l="1"/>
  <c r="K4" i="9"/>
  <c r="I14" i="9"/>
  <c r="F11" i="9"/>
  <c r="I11" i="9" s="1"/>
  <c r="I9" i="9"/>
  <c r="A8" i="9"/>
  <c r="A68" i="9"/>
  <c r="A69" i="9" s="1"/>
  <c r="A70" i="9" s="1"/>
  <c r="A71" i="9" s="1"/>
  <c r="A72" i="9" s="1"/>
  <c r="A73" i="9" s="1"/>
  <c r="F15" i="9" l="1"/>
  <c r="I15" i="9" s="1"/>
  <c r="F16" i="9" l="1"/>
  <c r="I16" i="9" s="1"/>
  <c r="L6" i="9" l="1"/>
  <c r="L7" i="9" s="1"/>
  <c r="F21" i="9" l="1"/>
  <c r="I21" i="9" s="1"/>
  <c r="F18" i="9"/>
  <c r="I18" i="9" s="1"/>
  <c r="F31" i="9"/>
  <c r="I31" i="9" s="1"/>
  <c r="I25" i="9"/>
  <c r="F43" i="9"/>
  <c r="I43" i="9" s="1"/>
  <c r="I42" i="9"/>
  <c r="M6" i="9"/>
  <c r="M7" i="9" s="1"/>
  <c r="F34" i="9"/>
  <c r="I34" i="9" s="1"/>
  <c r="N6" i="9" l="1"/>
  <c r="N7" i="9" s="1"/>
  <c r="F37" i="9" l="1"/>
  <c r="I37" i="9" s="1"/>
  <c r="O6" i="9"/>
  <c r="O7" i="9" s="1"/>
  <c r="K5" i="9"/>
  <c r="F12" i="9" l="1"/>
  <c r="I12" i="9" s="1"/>
  <c r="P6" i="9"/>
  <c r="P7" i="9" s="1"/>
  <c r="Q6" i="9" l="1"/>
  <c r="Q7" i="9" s="1"/>
  <c r="R6" i="9" l="1"/>
  <c r="R7" i="9" l="1"/>
  <c r="R4" i="9"/>
  <c r="S6" i="9"/>
  <c r="S7" i="9" s="1"/>
  <c r="T6" i="9" l="1"/>
  <c r="T7" i="9" s="1"/>
  <c r="U6" i="9" l="1"/>
  <c r="U7" i="9" s="1"/>
  <c r="V6" i="9" l="1"/>
  <c r="V7" i="9" s="1"/>
  <c r="R5" i="9"/>
  <c r="W6" i="9" l="1"/>
  <c r="W7" i="9" s="1"/>
  <c r="X6" i="9" l="1"/>
  <c r="X7" i="9" s="1"/>
  <c r="Y6" i="9" l="1"/>
  <c r="Y7" i="9" l="1"/>
  <c r="Y4"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4" i="9" l="1"/>
  <c r="AM7" i="9"/>
  <c r="AN6" i="9"/>
  <c r="AN7" i="9" s="1"/>
  <c r="AO6" i="9" l="1"/>
  <c r="AO7" i="9" s="1"/>
  <c r="AP6" i="9" l="1"/>
  <c r="AP7" i="9" s="1"/>
  <c r="AM5" i="9"/>
  <c r="AQ6" i="9" l="1"/>
  <c r="AQ7" i="9" s="1"/>
  <c r="AR6" i="9" l="1"/>
  <c r="AR7" i="9" s="1"/>
  <c r="AS6" i="9" l="1"/>
  <c r="AS7" i="9" s="1"/>
  <c r="AT6" i="9" l="1"/>
  <c r="AT4" i="9" l="1"/>
  <c r="AT7"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l="1"/>
  <c r="A11" i="9" s="1"/>
  <c r="A12" i="9" s="1"/>
  <c r="A13" i="9" s="1"/>
  <c r="A14" i="9" s="1"/>
  <c r="A15" i="9" s="1"/>
  <c r="A16" i="9" s="1"/>
  <c r="A17" i="9" s="1"/>
  <c r="A18" i="9" s="1"/>
  <c r="BO7" i="9"/>
  <c r="BO4" i="9"/>
  <c r="BO5" i="9"/>
  <c r="BP6" i="9"/>
  <c r="A19" i="9" l="1"/>
  <c r="A20" i="9" s="1"/>
  <c r="A21" i="9" s="1"/>
  <c r="A22" i="9" s="1"/>
  <c r="A23" i="9" s="1"/>
  <c r="A24" i="9" s="1"/>
  <c r="A25" i="9" s="1"/>
  <c r="BP7" i="9"/>
  <c r="BQ6" i="9"/>
  <c r="BQ7" i="9" l="1"/>
  <c r="BR6" i="9"/>
  <c r="F22" i="9"/>
  <c r="A27" i="9" l="1"/>
  <c r="A28" i="9" s="1"/>
  <c r="A29" i="9" s="1"/>
  <c r="A30" i="9" s="1"/>
  <c r="A31" i="9" s="1"/>
  <c r="BR7" i="9"/>
  <c r="BS6" i="9"/>
  <c r="I22" i="9"/>
  <c r="F23" i="9"/>
  <c r="A32" i="9" l="1"/>
  <c r="A33" i="9" s="1"/>
  <c r="BS7" i="9"/>
  <c r="BT6" i="9"/>
  <c r="I23" i="9"/>
  <c r="A35" i="9" l="1"/>
  <c r="A36" i="9" s="1"/>
  <c r="A37" i="9" s="1"/>
  <c r="BT7" i="9"/>
  <c r="BU6" i="9"/>
  <c r="A39" i="9" l="1"/>
  <c r="A40" i="9" s="1"/>
  <c r="A41" i="9" s="1"/>
  <c r="A42" i="9" s="1"/>
  <c r="A43" i="9" s="1"/>
  <c r="BV6" i="9"/>
  <c r="BU7" i="9"/>
  <c r="A44" i="9" l="1"/>
  <c r="A45" i="9" s="1"/>
  <c r="A46" i="9" s="1"/>
  <c r="BW6" i="9"/>
  <c r="BV7" i="9"/>
  <c r="BV4" i="9"/>
  <c r="BV5" i="9"/>
  <c r="A47" i="9" l="1"/>
  <c r="A48" i="9" s="1"/>
  <c r="BW7" i="9"/>
  <c r="BX6" i="9"/>
  <c r="A49" i="9" l="1"/>
  <c r="A50" i="9" s="1"/>
  <c r="A51" i="9" s="1"/>
  <c r="A52" i="9" s="1"/>
  <c r="A53" i="9" s="1"/>
  <c r="A54" i="9" s="1"/>
  <c r="A55" i="9" s="1"/>
  <c r="BX7" i="9"/>
  <c r="BY6" i="9"/>
  <c r="A56" i="9" l="1"/>
  <c r="A57" i="9" s="1"/>
  <c r="A58" i="9" s="1"/>
  <c r="A59" i="9" s="1"/>
  <c r="A60" i="9" s="1"/>
  <c r="BY7" i="9"/>
  <c r="BZ6" i="9"/>
  <c r="A61" i="9" l="1"/>
  <c r="BZ7" i="9"/>
  <c r="CA6" i="9"/>
  <c r="A62" i="9" l="1"/>
  <c r="A63" i="9" s="1"/>
  <c r="A64" i="9" s="1"/>
  <c r="A65" i="9" s="1"/>
  <c r="CA7" i="9"/>
  <c r="CB6" i="9"/>
  <c r="CC6" i="9" l="1"/>
  <c r="CB7" i="9"/>
  <c r="CC7" i="9" l="1"/>
  <c r="CD6" i="9"/>
  <c r="CC4" i="9"/>
  <c r="CC5" i="9"/>
  <c r="CD7" i="9" l="1"/>
  <c r="CE6" i="9"/>
  <c r="CE7" i="9" l="1"/>
  <c r="CF6" i="9"/>
  <c r="CF7" i="9" l="1"/>
  <c r="CG6" i="9"/>
  <c r="CG7" i="9" l="1"/>
  <c r="CH6" i="9"/>
  <c r="CH7" i="9" l="1"/>
  <c r="CI6" i="9"/>
  <c r="CI7" i="9" l="1"/>
  <c r="CJ6" i="9"/>
  <c r="CJ7" i="9" l="1"/>
  <c r="CJ4" i="9"/>
  <c r="CK6" i="9"/>
  <c r="CJ5" i="9"/>
  <c r="CK7" i="9" l="1"/>
  <c r="CL6" i="9"/>
  <c r="CL7" i="9" l="1"/>
  <c r="CM6" i="9"/>
  <c r="CM7" i="9" l="1"/>
  <c r="CN6" i="9"/>
  <c r="CN7" i="9" l="1"/>
  <c r="CO6" i="9"/>
  <c r="CO7" i="9" l="1"/>
  <c r="CP6" i="9"/>
  <c r="CQ6" i="9" l="1"/>
  <c r="CP7" i="9"/>
  <c r="CR6" i="9" l="1"/>
  <c r="CQ4" i="9"/>
  <c r="CQ5" i="9"/>
  <c r="CQ7" i="9"/>
  <c r="CR7" i="9" l="1"/>
  <c r="CS6" i="9"/>
  <c r="CS7" i="9" l="1"/>
  <c r="CT6" i="9"/>
  <c r="CT7" i="9" l="1"/>
  <c r="CU6" i="9"/>
  <c r="CU7" i="9" l="1"/>
  <c r="CV6" i="9"/>
  <c r="CV7" i="9" l="1"/>
  <c r="CW6" i="9"/>
  <c r="CX6" i="9" l="1"/>
  <c r="CW7" i="9"/>
  <c r="CX4" i="9" l="1"/>
  <c r="CX7" i="9"/>
  <c r="CX5" i="9"/>
  <c r="CY6" i="9"/>
  <c r="CY7" i="9" l="1"/>
  <c r="CZ6" i="9"/>
  <c r="CZ7" i="9" l="1"/>
  <c r="DA6" i="9"/>
  <c r="DA7" i="9" l="1"/>
  <c r="DB6" i="9"/>
  <c r="DB7" i="9" l="1"/>
  <c r="DC6" i="9"/>
  <c r="DC7" i="9" l="1"/>
  <c r="DD6" i="9"/>
  <c r="DD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<sst xmlns="http://schemas.openxmlformats.org/spreadsheetml/2006/main" count="224" uniqueCount="168">
  <si>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</si>
  <si>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</si>
  <si>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</si>
  <si>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</si>
  <si>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</si>
  <si>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</si>
  <si>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</si>
  <si>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</si>
  <si>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</si>
  <si>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</si>
  <si>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</si>
  <si>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</si>
  <si>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</si>
  <si>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</si>
  <si>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</si>
  <si>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</si>
  <si>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</si>
  <si>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</si>
  <si>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</si>
  <si>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</si>
  <si>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</si>
  <si>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</si>
  <si>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</si>
  <si>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</si>
  <si>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</si>
  <si>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</si>
  <si>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</si>
  <si>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</si>
  <si>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</si>
  <si>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</si>
  <si>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</si>
  <si>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</si>
  <si>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</si>
  <si>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</si>
  <si>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</si>
  <si>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</si>
  <si>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</si>
  <si>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</si>
  <si>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</si>
  <si>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</si>
  <si>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</si>
  <si>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</si>
  <si>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</si>
  <si>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</si>
  <si>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</si>
  <si>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</si>
  <si>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</si>
  <si>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</si>
  <si>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</si>
  <si>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</si>
  <si>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</si>
  <si>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</si>
  <si>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</si>
  <si>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</si>
  <si>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</si>
  <si>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</si>
  <si>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</si>
  <si>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</si>
  <si>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</si>
  <si>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</si>
  <si>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</si>
  <si>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</si>
  <si>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</si>
  <si>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</si>
  <si>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</si>
  <si>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</si>
  <si>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</si>
  <si>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</si>
  <si>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</si>
  <si>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</si>
  <si>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</si>
  <si>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</si>
  <si>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</si>
  <si>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</si>
  <si>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</si>
  <si>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</si>
  <si>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</si>
  <si>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</si>
  <si>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</si>
  <si>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</si>
  <si>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</si>
  <si>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</si>
  <si>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[İş]</t>
  </si>
  <si>
    <t>[Görev]</t>
  </si>
  <si>
    <t>[Takım Elemanı]</t>
  </si>
  <si>
    <t>İK</t>
  </si>
  <si>
    <t>İş Paketleri ve Görevler</t>
  </si>
  <si>
    <t>Sorumlu</t>
  </si>
  <si>
    <t>Başlangıç</t>
  </si>
  <si>
    <t>Bitiş</t>
  </si>
  <si>
    <t>Süre</t>
  </si>
  <si>
    <t>Tam.
Oranı</t>
  </si>
  <si>
    <t>Fili
Gün</t>
  </si>
  <si>
    <t>[ Seviye 1 - İş Paketi ]</t>
  </si>
  <si>
    <t xml:space="preserve"> . [Seviye 2 - İş ]</t>
  </si>
  <si>
    <t xml:space="preserve"> . . [ Seviye 3 - Görev ]</t>
  </si>
  <si>
    <t xml:space="preserve"> . . . [ Seviye 4 Alt Görev ]</t>
  </si>
  <si>
    <t>Şablon</t>
  </si>
  <si>
    <t>Lütfen Help sayfasını okuyarak kullanım yardımı alınız.</t>
  </si>
  <si>
    <t>Bahadır Bektaş</t>
  </si>
  <si>
    <t>Proje Başlatma Aşaması</t>
  </si>
  <si>
    <t>Proje Beyanı Hazırlama</t>
  </si>
  <si>
    <t>Fizibilite Alanlarının Değerlendirilmesi</t>
  </si>
  <si>
    <t>Fizibilite Kararı Analizi</t>
  </si>
  <si>
    <t>Planlama Aşaması</t>
  </si>
  <si>
    <t>İş Paketlerinin Belirlenmesi</t>
  </si>
  <si>
    <t xml:space="preserve">Yapılacak İş Listesinin Oluşturulması </t>
  </si>
  <si>
    <t>Görevlerin Belirlenmesi</t>
  </si>
  <si>
    <t xml:space="preserve">Analiz Aşaması </t>
  </si>
  <si>
    <t xml:space="preserve">Gereksinim Analizi </t>
  </si>
  <si>
    <t xml:space="preserve">Veri Toplama </t>
  </si>
  <si>
    <t>Gereksinim Listesi Oluşurma</t>
  </si>
  <si>
    <t>Süreç Modelleme</t>
  </si>
  <si>
    <t>Gereksinim Listesi Analizi</t>
  </si>
  <si>
    <t>Veri Akış Diyagramları Hazırlama</t>
  </si>
  <si>
    <t>Veri Modelleme</t>
  </si>
  <si>
    <t>Veri Akış Diyagramları İnceleme</t>
  </si>
  <si>
    <t>Veri Sözlükleri Oluşturma</t>
  </si>
  <si>
    <t xml:space="preserve">Mantık Modelleme </t>
  </si>
  <si>
    <t xml:space="preserve">Tasarım Aşaması </t>
  </si>
  <si>
    <t xml:space="preserve">Mimari Tasarım </t>
  </si>
  <si>
    <t>İnsan Bilgisayar Etkileşimi</t>
  </si>
  <si>
    <t xml:space="preserve">   Arayüz Tasarımı </t>
  </si>
  <si>
    <t xml:space="preserve">   Kullanıcı Kontrolü ve Özgürlüğü Analizi </t>
  </si>
  <si>
    <t xml:space="preserve">   Kullanılabilirlik ve Tutarlılık Analizi</t>
  </si>
  <si>
    <t xml:space="preserve">    Sözde Kod Tasarımı </t>
  </si>
  <si>
    <t xml:space="preserve">    Karar Tablosu Tasarımı </t>
  </si>
  <si>
    <t xml:space="preserve">    Karar Ağacı Tasarımı </t>
  </si>
  <si>
    <t xml:space="preserve">Prottotip Arayüz Tasarımı </t>
  </si>
  <si>
    <t xml:space="preserve">Arayüz Tasarımını Son Kullanıcı Beğenisine Sunma </t>
  </si>
  <si>
    <t xml:space="preserve">Son Kullanıcı Geri Dönüşlerine Göre İyileştirme Çalışmaları </t>
  </si>
  <si>
    <t xml:space="preserve">Prototip Beta Testleri </t>
  </si>
  <si>
    <t>Prottotip Testleri</t>
  </si>
  <si>
    <t>Onur YÜCEL</t>
  </si>
  <si>
    <t>Sistem İsteği</t>
  </si>
  <si>
    <t>Ece ASLAN</t>
  </si>
  <si>
    <t>Sistem İsteğinin Raporlanması</t>
  </si>
  <si>
    <t>Ön Değerlendirme</t>
  </si>
  <si>
    <t xml:space="preserve">Proje Ekibi Oluşturma </t>
  </si>
  <si>
    <t xml:space="preserve">Fizibilite Raporu Oluşturma </t>
  </si>
  <si>
    <t>Sorumluların Atanması</t>
  </si>
  <si>
    <t>İş Kırılımının Oluşturulması</t>
  </si>
  <si>
    <t>Gantt Şemasının Oluşturulması</t>
  </si>
  <si>
    <t>Nazlı ÇELİK</t>
  </si>
  <si>
    <t>Mülakat Sorularının Hazırlanması</t>
  </si>
  <si>
    <t xml:space="preserve">      Mülakat Yapılması</t>
  </si>
  <si>
    <t>Mülakat İçerik Analizi</t>
  </si>
  <si>
    <t>Selin AÇIK</t>
  </si>
  <si>
    <t>Mahir ALPAGU</t>
  </si>
  <si>
    <t>Kaan ADIGÜZEL</t>
  </si>
  <si>
    <t>Prototip Hazırlama Aşaması</t>
  </si>
  <si>
    <t>Ahmet Türk</t>
  </si>
  <si>
    <t>Görsel Prototipleme Aşaması</t>
  </si>
  <si>
    <t>Fonksiyonel Prototipleme Aşaması</t>
  </si>
  <si>
    <t>Menekşe ADIGÜZEL</t>
  </si>
  <si>
    <t>A(I)SSISTANT</t>
  </si>
  <si>
    <t>Sistem Geliştirme Aşaması</t>
  </si>
  <si>
    <t>Yazılım Geliştirme Aşaması</t>
  </si>
  <si>
    <t>Kodlama Aşaması</t>
  </si>
  <si>
    <t>Test Aşaması</t>
  </si>
  <si>
    <t>Son Ürün Değerlendirmesi</t>
  </si>
  <si>
    <t>Siber Güvenlik Testi</t>
  </si>
  <si>
    <t>Hakan Çiçek</t>
  </si>
  <si>
    <t>Proje Sonladnırma</t>
  </si>
  <si>
    <t>Doküman Güncelleme</t>
  </si>
  <si>
    <t>Doküman Birleştirme</t>
  </si>
  <si>
    <t>Gereksinim Değerlerndirmesi</t>
  </si>
  <si>
    <t>Üst Yönetime Sunma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</si>
</sst>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4" borderId="10" xfId="0" applyFont="1" applyFill="1" applyBorder="1" applyAlignment="1">
      <alignment horizontal="left" vertical="center"/>
    </xf>
    <xf numFmtId="0" fontId="37" fillId="24" borderId="10" xfId="0" applyFont="1" applyFill="1" applyBorder="1" applyAlignment="1">
      <alignment vertical="center"/>
    </xf>
    <xf numFmtId="0" fontId="37" fillId="24" borderId="10" xfId="0" applyFont="1" applyFill="1" applyBorder="1" applyAlignment="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26" borderId="12" xfId="0" applyNumberFormat="1" applyFont="1" applyFill="1" applyBorder="1" applyAlignment="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lignment horizontal="center" vertical="center"/>
    </xf>
    <xf numFmtId="1" fontId="37" fillId="0" borderId="10" xfId="0" applyNumberFormat="1" applyFont="1" applyBorder="1" applyAlignment="1">
      <alignment horizontal="center" vertical="center"/>
    </xf>
    <xf numFmtId="0" fontId="37" fillId="0" borderId="0" xfId="0" applyFont="1" applyAlignment="1">
      <alignment vertical="center"/>
    </xf>
    <xf numFmtId="0" fontId="43" fillId="23" borderId="0" xfId="0" applyFont="1" applyFill="1" applyAlignment="1">
      <alignment vertical="center"/>
    </xf>
    <xf numFmtId="0" fontId="40" fillId="24" borderId="0" xfId="0" applyFont="1" applyFill="1" applyAlignment="1">
      <alignment vertical="center"/>
    </xf>
    <xf numFmtId="0" fontId="44" fillId="23" borderId="0" xfId="0" applyFont="1" applyFill="1" applyAlignment="1">
      <alignment vertical="center"/>
    </xf>
    <xf numFmtId="0" fontId="45" fillId="24" borderId="0" xfId="0" applyFont="1" applyFill="1" applyAlignment="1">
      <alignment vertical="center"/>
    </xf>
    <xf numFmtId="0" fontId="45" fillId="0" borderId="0" xfId="0" applyFont="1" applyAlignment="1">
      <alignment vertical="center"/>
    </xf>
    <xf numFmtId="0" fontId="42" fillId="23" borderId="0" xfId="0" applyFont="1" applyFill="1" applyAlignment="1">
      <alignment vertical="center"/>
    </xf>
    <xf numFmtId="0" fontId="37" fillId="24" borderId="0" xfId="0" applyFont="1" applyFill="1" applyAlignment="1">
      <alignment vertical="center"/>
    </xf>
    <xf numFmtId="0" fontId="42" fillId="22" borderId="11" xfId="0" applyFont="1" applyFill="1" applyBorder="1" applyAlignment="1">
      <alignment vertical="center"/>
    </xf>
    <xf numFmtId="0" fontId="42" fillId="0" borderId="12" xfId="0" quotePrefix="1" applyFont="1" applyBorder="1" applyAlignment="1">
      <alignment horizontal="center" vertical="center"/>
    </xf>
    <xf numFmtId="0" fontId="42" fillId="0" borderId="12" xfId="0" applyFont="1" applyBorder="1" applyAlignment="1">
      <alignment vertical="center"/>
    </xf>
    <xf numFmtId="0" fontId="42"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1" fillId="24" borderId="14" xfId="0" applyFont="1" applyFill="1" applyBorder="1" applyAlignment="1">
      <alignment horizontal="left" vertical="center"/>
    </xf>
    <xf numFmtId="0" fontId="41" fillId="24" borderId="14" xfId="0" applyFont="1" applyFill="1" applyBorder="1" applyAlignment="1">
      <alignment vertical="center"/>
    </xf>
    <xf numFmtId="0" fontId="37" fillId="24" borderId="14" xfId="0" applyFont="1" applyFill="1" applyBorder="1" applyAlignment="1">
      <alignment vertical="center"/>
    </xf>
    <xf numFmtId="0" fontId="37" fillId="24" borderId="14" xfId="0" applyFont="1" applyFill="1" applyBorder="1" applyAlignment="1">
      <alignment horizontal="center" vertical="center"/>
    </xf>
    <xf numFmtId="165" fontId="37" fillId="24" borderId="14" xfId="0" applyNumberFormat="1" applyFont="1" applyFill="1" applyBorder="1" applyAlignment="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7" fillId="24" borderId="14" xfId="0" applyNumberFormat="1" applyFont="1" applyFill="1" applyBorder="1" applyAlignment="1">
      <alignment horizontal="center" vertical="center"/>
    </xf>
    <xf numFmtId="1" fontId="48" fillId="0" borderId="12" xfId="0" applyNumberFormat="1" applyFont="1" applyBorder="1" applyAlignment="1">
      <alignment horizontal="center" vertical="center"/>
    </xf>
    <xf numFmtId="1" fontId="47" fillId="24" borderId="10" xfId="0" applyNumberFormat="1" applyFont="1" applyFill="1" applyBorder="1" applyAlignment="1">
      <alignment horizontal="center" vertical="center"/>
    </xf>
    <xf numFmtId="1" fontId="47" fillId="0" borderId="10" xfId="0" applyNumberFormat="1" applyFont="1" applyBorder="1" applyAlignment="1">
      <alignment horizontal="center" vertical="center"/>
    </xf>
    <xf numFmtId="0" fontId="47" fillId="24" borderId="0" xfId="0" applyFont="1" applyFill="1" applyAlignment="1">
      <alignment vertical="center"/>
    </xf>
    <xf numFmtId="165" fontId="37" fillId="24" borderId="10" xfId="0" applyNumberFormat="1" applyFont="1" applyFill="1" applyBorder="1" applyAlignment="1">
      <alignment horizontal="center" vertical="center"/>
    </xf>
    <xf numFmtId="0" fontId="44" fillId="23" borderId="0" xfId="0" applyFont="1" applyFill="1" applyAlignment="1">
      <alignment horizontal="center" vertical="center"/>
    </xf>
    <xf numFmtId="0" fontId="37" fillId="24" borderId="0" xfId="0" applyFont="1" applyFill="1" applyAlignment="1">
      <alignment horizontal="center" vertical="center"/>
    </xf>
    <xf numFmtId="0" fontId="37" fillId="24" borderId="14" xfId="0" applyFont="1" applyFill="1" applyBorder="1" applyAlignment="1">
      <alignment horizontal="left" vertical="center"/>
    </xf>
    <xf numFmtId="9" fontId="37" fillId="0" borderId="10" xfId="0" applyNumberFormat="1" applyFont="1" applyBorder="1" applyAlignment="1">
      <alignment horizontal="left" vertical="center"/>
    </xf>
    <xf numFmtId="0" fontId="37" fillId="24" borderId="10" xfId="0" applyFont="1" applyFill="1" applyBorder="1" applyAlignment="1">
      <alignment horizontal="left" vertical="center"/>
    </xf>
    <xf numFmtId="0" fontId="49" fillId="0" borderId="0" xfId="0" applyFont="1"/>
    <xf numFmtId="0" fontId="49" fillId="0" borderId="0" xfId="0" applyFont="1" applyAlignment="1">
      <alignment horizontal="right" vertical="center"/>
    </xf>
    <xf numFmtId="165" fontId="37" fillId="24" borderId="14" xfId="0" applyNumberFormat="1" applyFont="1" applyFill="1" applyBorder="1" applyAlignment="1">
      <alignment horizontal="center" vertical="center"/>
    </xf>
    <xf numFmtId="0" fontId="50" fillId="0" borderId="18" xfId="0" applyFont="1" applyBorder="1" applyAlignment="1">
      <alignment horizontal="left" vertical="center"/>
    </xf>
    <xf numFmtId="0" fontId="50" fillId="0" borderId="18" xfId="0" applyFont="1" applyBorder="1" applyAlignment="1">
      <alignment horizontal="center" vertical="center" wrapText="1"/>
    </xf>
    <xf numFmtId="0" fontId="51" fillId="0" borderId="18" xfId="0" applyFont="1" applyBorder="1" applyAlignment="1">
      <alignment horizontal="center" vertical="center" wrapText="1"/>
    </xf>
    <xf numFmtId="0" fontId="50" fillId="0" borderId="18" xfId="0" applyFont="1" applyBorder="1" applyAlignment="1">
      <alignment horizontal="center" vertical="center"/>
    </xf>
    <xf numFmtId="0" fontId="37" fillId="0" borderId="19" xfId="0" applyFont="1" applyBorder="1" applyAlignment="1">
      <alignment horizontal="center" vertical="center" shrinkToFit="1"/>
    </xf>
    <xf numFmtId="0" fontId="52" fillId="0" borderId="0" xfId="0" applyFont="1" applyAlignment="1" applyProtection="1">
      <alignment vertical="center"/>
      <protection locked="0"/>
    </xf>
    <xf numFmtId="0" fontId="37" fillId="0" borderId="10" xfId="0" applyFont="1" applyBorder="1" applyAlignment="1">
      <alignment vertical="center" wrapText="1"/>
    </xf>
    <xf numFmtId="0" fontId="42" fillId="0" borderId="12" xfId="0" applyFont="1" applyBorder="1" applyAlignment="1">
      <alignment horizontal="center" vertical="center"/>
    </xf>
    <xf numFmtId="0" fontId="37" fillId="0" borderId="10" xfId="0" applyFont="1" applyBorder="1" applyAlignment="1">
      <alignment horizontal="left" vertical="center" wrapText="1" indent="1"/>
    </xf>
    <xf numFmtId="0" fontId="40" fillId="0" borderId="20" xfId="0" applyFont="1" applyBorder="1" applyAlignment="1" applyProtection="1">
      <alignment horizontal="center" vertical="center"/>
      <protection locked="0"/>
    </xf>
    <xf numFmtId="0" fontId="41" fillId="0" borderId="10" xfId="0" applyFont="1" applyBorder="1" applyAlignment="1">
      <alignment horizontal="left" vertical="center"/>
    </xf>
    <xf numFmtId="0" fontId="53" fillId="22" borderId="11" xfId="0" applyFont="1" applyFill="1" applyBorder="1" applyAlignment="1">
      <alignment vertical="center"/>
    </xf>
    <xf numFmtId="0" fontId="1" fillId="0" borderId="0" xfId="0" applyFont="1" applyAlignment="1">
      <alignment horizontal="right" vertical="center"/>
    </xf>
    <xf numFmtId="0" fontId="55"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56" fillId="0" borderId="0" xfId="0" applyFont="1" applyAlignment="1">
      <alignment wrapText="1"/>
    </xf>
    <xf numFmtId="0" fontId="32"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7" fillId="0" borderId="0" xfId="0" applyFont="1" applyAlignment="1">
      <alignment vertical="center"/>
    </xf>
    <xf numFmtId="0" fontId="57" fillId="0" borderId="0" xfId="0" applyFont="1"/>
    <xf numFmtId="0" fontId="58" fillId="0" borderId="0" xfId="0" applyFont="1" applyAlignment="1">
      <alignment vertical="center" wrapText="1"/>
    </xf>
    <xf numFmtId="0" fontId="32"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Alignment="1">
      <alignment horizontal="left" vertical="center" wrapText="1"/>
    </xf>
    <xf numFmtId="0" fontId="62" fillId="0" borderId="0" xfId="0" applyFont="1" applyAlignment="1">
      <alignment horizontal="right"/>
    </xf>
    <xf numFmtId="0" fontId="63" fillId="0" borderId="0" xfId="0" applyFont="1" applyAlignment="1">
      <alignment vertical="center" wrapText="1"/>
    </xf>
    <xf numFmtId="0" fontId="56" fillId="0" borderId="0" xfId="0" quotePrefix="1" applyFont="1" applyAlignment="1">
      <alignment wrapText="1"/>
    </xf>
    <xf numFmtId="0" fontId="63" fillId="0" borderId="0" xfId="0" applyFont="1"/>
    <xf numFmtId="0" fontId="10" fillId="0" borderId="0" xfId="0" applyFont="1" applyProtection="1">
      <protection locked="0"/>
    </xf>
    <xf numFmtId="0" fontId="62" fillId="0" borderId="0" xfId="0" applyFont="1"/>
    <xf numFmtId="14" fontId="42" fillId="25" borderId="12" xfId="0" applyNumberFormat="1" applyFont="1" applyFill="1" applyBorder="1" applyAlignment="1">
      <alignment horizontal="center" vertical="center"/>
    </xf>
    <xf numFmtId="14" fontId="42" fillId="0" borderId="12" xfId="0" applyNumberFormat="1" applyFont="1" applyBorder="1" applyAlignment="1">
      <alignment horizontal="center" vertical="center"/>
    </xf>
    <xf numFmtId="1" fontId="37" fillId="0" borderId="0" xfId="0" applyNumberFormat="1" applyFont="1" applyAlignment="1">
      <alignment horizontal="center" vertical="center"/>
    </xf>
    <xf numFmtId="1" fontId="47" fillId="0" borderId="0" xfId="0" applyNumberFormat="1" applyFont="1" applyAlignment="1">
      <alignment horizontal="center" vertical="center"/>
    </xf>
    <xf numFmtId="0" fontId="37" fillId="27" borderId="14" xfId="0" applyFont="1" applyFill="1" applyBorder="1" applyAlignment="1">
      <alignment horizontal="left" vertical="center"/>
    </xf>
    <xf numFmtId="0" fontId="37" fillId="27" borderId="19" xfId="0" applyFont="1" applyFill="1" applyBorder="1" applyAlignment="1">
      <alignment horizontal="center" vertical="center" shrinkToFit="1"/>
    </xf>
    <xf numFmtId="1" fontId="48" fillId="0" borderId="0" xfId="0" applyNumberFormat="1" applyFont="1" applyAlignment="1">
      <alignment horizontal="center" vertical="center"/>
    </xf>
    <xf numFmtId="0" fontId="46" fillId="0" borderId="16" xfId="0" applyFont="1" applyBorder="1" applyAlignment="1">
      <alignment horizontal="center" vertical="center"/>
    </xf>
    <xf numFmtId="0" fontId="46" fillId="0" borderId="13" xfId="0" applyFont="1" applyBorder="1" applyAlignment="1">
      <alignment horizontal="center" vertical="center"/>
    </xf>
    <xf numFmtId="0" fontId="46" fillId="0" borderId="17" xfId="0" applyFont="1" applyBorder="1" applyAlignment="1">
      <alignment horizontal="center" vertical="center"/>
    </xf>
    <xf numFmtId="167" fontId="40" fillId="0" borderId="16" xfId="0" applyNumberFormat="1" applyFont="1" applyBorder="1" applyAlignment="1">
      <alignment horizontal="center" vertical="center"/>
    </xf>
    <xf numFmtId="167" fontId="40" fillId="0" borderId="13" xfId="0" applyNumberFormat="1" applyFont="1" applyBorder="1" applyAlignment="1">
      <alignment horizontal="center" vertical="center"/>
    </xf>
    <xf numFmtId="167" fontId="40" fillId="0" borderId="17" xfId="0" applyNumberFormat="1" applyFont="1" applyBorder="1" applyAlignment="1">
      <alignment horizontal="center" vertical="center"/>
    </xf>
    <xf numFmtId="0" fontId="54" fillId="0" borderId="0" xfId="34" applyFont="1" applyBorder="1" applyAlignment="1" applyProtection="1">
      <alignment horizontal="left" vertical="center"/>
    </xf>
    <xf numFmtId="164" fontId="40" fillId="0" borderId="15" xfId="0" applyNumberFormat="1" applyFont="1" applyBorder="1" applyAlignment="1" applyProtection="1">
      <alignment horizontal="center" vertical="center" shrinkToFit="1"/>
      <protection locked="0"/>
    </xf>
    <xf numFmtId="164" fontId="40" fillId="0" borderId="20" xfId="0" applyNumberFormat="1" applyFont="1" applyBorder="1" applyAlignment="1" applyProtection="1">
      <alignment horizontal="center" vertical="center" shrinkToFit="1"/>
      <protection locked="0"/>
    </xf>
    <xf numFmtId="0" fontId="55"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14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586740</xdr:colOff>
      <xdr:row>5</xdr:row>
      <xdr:rowOff>131445</xdr:rowOff>
    </xdr:from>
    <xdr:to>
      <xdr:col>21</xdr:col>
      <xdr:colOff>19050</xdr:colOff>
      <xdr:row>10</xdr:row>
      <xdr:rowOff>19473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93345</xdr:colOff>
          <xdr:row>2</xdr:row>
          <xdr:rowOff>129540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73"/>
  <sheetViews>
    <sheetView showGridLines="0" tabSelected="1" topLeftCell="F1" zoomScale="74" zoomScaleNormal="40" workbookViewId="0">
      <pane ySplit="7" topLeftCell="A8" activePane="bottomLeft" state="frozen"/>
      <selection pane="bottomLeft" activeCell="AX30" sqref="AX30"/>
    </sheetView>
  </sheetViews>
  <sheetFormatPr defaultColWidth="9.109375" defaultRowHeight="13.2" x14ac:dyDescent="0.25"/>
  <cols>
    <col min="1" max="1" width="6.88671875" customWidth="1"/>
    <col min="2" max="2" width="32.88671875" customWidth="1"/>
    <col min="3" max="3" width="13.88671875" bestFit="1" customWidth="1"/>
    <col min="4" max="4" width="6.88671875" hidden="1" customWidth="1"/>
    <col min="5" max="6" width="12" customWidth="1"/>
    <col min="7" max="7" width="6" customWidth="1"/>
    <col min="8" max="8" width="6.6640625" customWidth="1"/>
    <col min="9" max="9" width="6.44140625" customWidth="1"/>
    <col min="10" max="10" width="1.88671875" customWidth="1"/>
    <col min="11" max="108" width="2.44140625" customWidth="1"/>
  </cols>
  <sheetData>
    <row r="1" spans="1:108" ht="30" customHeight="1" x14ac:dyDescent="0.25">
      <c r="A1" s="71" t="s">
        <v>155</v>
      </c>
      <c r="B1" s="14"/>
      <c r="C1" s="14"/>
      <c r="D1" s="14"/>
      <c r="E1" s="14"/>
      <c r="F1" s="14"/>
      <c r="I1" s="78"/>
      <c r="K1" s="117"/>
      <c r="L1" s="117"/>
      <c r="M1" s="117"/>
      <c r="N1" s="117"/>
      <c r="O1" s="117"/>
      <c r="P1" s="117"/>
      <c r="Q1" s="117"/>
      <c r="R1" s="117"/>
      <c r="S1" s="117"/>
      <c r="T1" s="117"/>
      <c r="U1" s="117"/>
      <c r="V1" s="117"/>
      <c r="W1" s="117"/>
      <c r="X1" s="117"/>
      <c r="Y1" s="117"/>
      <c r="Z1" s="117"/>
      <c r="AA1" s="117"/>
      <c r="AB1" s="117"/>
      <c r="AC1" s="117"/>
      <c r="AD1" s="117"/>
      <c r="AE1" s="117"/>
    </row>
    <row r="2" spans="1:108" ht="18" customHeight="1" x14ac:dyDescent="0.25">
      <c r="A2" s="16"/>
      <c r="B2" s="7"/>
      <c r="C2" s="7"/>
      <c r="D2" s="10"/>
      <c r="E2" s="102"/>
      <c r="F2" s="102"/>
      <c r="H2" s="1"/>
    </row>
    <row r="3" spans="1:108" ht="13.8" x14ac:dyDescent="0.25">
      <c r="A3" s="16"/>
      <c r="B3" s="2"/>
      <c r="H3" s="1"/>
      <c r="K3" s="9"/>
      <c r="L3" s="9"/>
      <c r="M3" s="9"/>
      <c r="N3" s="9"/>
      <c r="O3" s="9"/>
      <c r="P3" s="9"/>
      <c r="Q3" s="9"/>
      <c r="R3" s="9"/>
      <c r="S3" s="9"/>
      <c r="T3" s="9"/>
      <c r="U3" s="9"/>
      <c r="V3" s="9"/>
      <c r="W3" s="9"/>
      <c r="X3" s="9"/>
      <c r="Y3" s="9"/>
      <c r="Z3" s="9"/>
      <c r="AA3" s="9"/>
    </row>
    <row r="4" spans="1:108" ht="17.25" customHeight="1" x14ac:dyDescent="0.25">
      <c r="A4" s="63"/>
      <c r="B4" s="64" t="s">
        <v>78</v>
      </c>
      <c r="C4" s="119">
        <v>44984</v>
      </c>
      <c r="D4" s="119"/>
      <c r="E4" s="119"/>
      <c r="F4" s="64" t="s">
        <v>80</v>
      </c>
      <c r="G4" s="64" t="s">
        <v>81</v>
      </c>
      <c r="H4" s="75">
        <v>1</v>
      </c>
      <c r="I4" s="2"/>
      <c r="J4" s="15"/>
      <c r="K4" s="111" t="str">
        <f>"Hafta "&amp;(K6-($C$4-WEEKDAY($C$4,1)+2))/7+1</f>
        <v>Hafta 1</v>
      </c>
      <c r="L4" s="112"/>
      <c r="M4" s="112"/>
      <c r="N4" s="112"/>
      <c r="O4" s="112"/>
      <c r="P4" s="112"/>
      <c r="Q4" s="113"/>
      <c r="R4" s="111" t="str">
        <f>"Hafta "&amp;(R6-($C$4-WEEKDAY($C$4,1)+2))/7+1</f>
        <v>Hafta 2</v>
      </c>
      <c r="S4" s="112"/>
      <c r="T4" s="112"/>
      <c r="U4" s="112"/>
      <c r="V4" s="112"/>
      <c r="W4" s="112"/>
      <c r="X4" s="113"/>
      <c r="Y4" s="111" t="str">
        <f>"Hafta "&amp;(Y6-($C$4-WEEKDAY($C$4,1)+2))/7+1</f>
        <v>Hafta 3</v>
      </c>
      <c r="Z4" s="112"/>
      <c r="AA4" s="112"/>
      <c r="AB4" s="112"/>
      <c r="AC4" s="112"/>
      <c r="AD4" s="112"/>
      <c r="AE4" s="113"/>
      <c r="AF4" s="111" t="str">
        <f>"Hafta "&amp;(AF6-($C$4-WEEKDAY($C$4,1)+2))/7+1</f>
        <v>Hafta 4</v>
      </c>
      <c r="AG4" s="112"/>
      <c r="AH4" s="112"/>
      <c r="AI4" s="112"/>
      <c r="AJ4" s="112"/>
      <c r="AK4" s="112"/>
      <c r="AL4" s="113"/>
      <c r="AM4" s="111" t="str">
        <f>"Hafta "&amp;(AM6-($C$4-WEEKDAY($C$4,1)+2))/7+1</f>
        <v>Hafta 5</v>
      </c>
      <c r="AN4" s="112"/>
      <c r="AO4" s="112"/>
      <c r="AP4" s="112"/>
      <c r="AQ4" s="112"/>
      <c r="AR4" s="112"/>
      <c r="AS4" s="113"/>
      <c r="AT4" s="111" t="str">
        <f>"Hafta "&amp;(AT6-($C$4-WEEKDAY($C$4,1)+2))/7+1</f>
        <v>Hafta 6</v>
      </c>
      <c r="AU4" s="112"/>
      <c r="AV4" s="112"/>
      <c r="AW4" s="112"/>
      <c r="AX4" s="112"/>
      <c r="AY4" s="112"/>
      <c r="AZ4" s="113"/>
      <c r="BA4" s="111" t="str">
        <f>"Hafta "&amp;(BA6-($C$4-WEEKDAY($C$4,1)+2))/7+1</f>
        <v>Hafta 7</v>
      </c>
      <c r="BB4" s="112"/>
      <c r="BC4" s="112"/>
      <c r="BD4" s="112"/>
      <c r="BE4" s="112"/>
      <c r="BF4" s="112"/>
      <c r="BG4" s="113"/>
      <c r="BH4" s="111" t="str">
        <f>"Hafta "&amp;(BH6-($C$4-WEEKDAY($C$4,1)+2))/7+1</f>
        <v>Hafta 8</v>
      </c>
      <c r="BI4" s="112"/>
      <c r="BJ4" s="112"/>
      <c r="BK4" s="112"/>
      <c r="BL4" s="112"/>
      <c r="BM4" s="112"/>
      <c r="BN4" s="113"/>
      <c r="BO4" s="111" t="str">
        <f>"Hafta "&amp;(BO6-($C$4-WEEKDAY($C$4,1)+2))/7+1</f>
        <v>Hafta 9</v>
      </c>
      <c r="BP4" s="112"/>
      <c r="BQ4" s="112"/>
      <c r="BR4" s="112"/>
      <c r="BS4" s="112"/>
      <c r="BT4" s="112"/>
      <c r="BU4" s="113"/>
      <c r="BV4" s="111" t="str">
        <f>"Hafta "&amp;(BV6-($C$4-WEEKDAY($C$4,1)+2))/7+1</f>
        <v>Hafta 10</v>
      </c>
      <c r="BW4" s="112"/>
      <c r="BX4" s="112"/>
      <c r="BY4" s="112"/>
      <c r="BZ4" s="112"/>
      <c r="CA4" s="112"/>
      <c r="CB4" s="113"/>
      <c r="CC4" s="111" t="str">
        <f>"Hafta "&amp;(CC6-($C$4-WEEKDAY($C$4,1)+2))/7+1</f>
        <v>Hafta 11</v>
      </c>
      <c r="CD4" s="112"/>
      <c r="CE4" s="112"/>
      <c r="CF4" s="112"/>
      <c r="CG4" s="112"/>
      <c r="CH4" s="112"/>
      <c r="CI4" s="113"/>
      <c r="CJ4" s="111" t="str">
        <f>"Hafta "&amp;(CJ6-($C$4-WEEKDAY($C$4,1)+2))/7+1</f>
        <v>Hafta 12</v>
      </c>
      <c r="CK4" s="112"/>
      <c r="CL4" s="112"/>
      <c r="CM4" s="112"/>
      <c r="CN4" s="112"/>
      <c r="CO4" s="112"/>
      <c r="CP4" s="113"/>
      <c r="CQ4" s="111" t="str">
        <f>"Hafta "&amp;(CQ6-($C$4-WEEKDAY($C$4,1)+2))/7+1</f>
        <v>Hafta 13</v>
      </c>
      <c r="CR4" s="112"/>
      <c r="CS4" s="112"/>
      <c r="CT4" s="112"/>
      <c r="CU4" s="112"/>
      <c r="CV4" s="112"/>
      <c r="CW4" s="113"/>
      <c r="CX4" s="111" t="str">
        <f>"Hafta "&amp;(CX6-($C$4-WEEKDAY($C$4,1)+2))/7+1</f>
        <v>Hafta 14</v>
      </c>
      <c r="CY4" s="112"/>
      <c r="CZ4" s="112"/>
      <c r="DA4" s="112"/>
      <c r="DB4" s="112"/>
      <c r="DC4" s="112"/>
      <c r="DD4" s="113"/>
    </row>
    <row r="5" spans="1:108" ht="17.25" customHeight="1" x14ac:dyDescent="0.25">
      <c r="A5" s="63"/>
      <c r="B5" s="64" t="s">
        <v>79</v>
      </c>
      <c r="C5" s="118" t="s">
        <v>133</v>
      </c>
      <c r="D5" s="118"/>
      <c r="E5" s="118"/>
      <c r="F5" s="63"/>
      <c r="G5" s="63"/>
      <c r="H5" s="63"/>
      <c r="I5" s="63"/>
      <c r="J5" s="15"/>
      <c r="K5" s="114">
        <f>K6</f>
        <v>44984</v>
      </c>
      <c r="L5" s="115"/>
      <c r="M5" s="115"/>
      <c r="N5" s="115"/>
      <c r="O5" s="115"/>
      <c r="P5" s="115"/>
      <c r="Q5" s="116"/>
      <c r="R5" s="114">
        <f>R6</f>
        <v>44991</v>
      </c>
      <c r="S5" s="115"/>
      <c r="T5" s="115"/>
      <c r="U5" s="115"/>
      <c r="V5" s="115"/>
      <c r="W5" s="115"/>
      <c r="X5" s="116"/>
      <c r="Y5" s="114">
        <f>Y6</f>
        <v>44998</v>
      </c>
      <c r="Z5" s="115"/>
      <c r="AA5" s="115"/>
      <c r="AB5" s="115"/>
      <c r="AC5" s="115"/>
      <c r="AD5" s="115"/>
      <c r="AE5" s="116"/>
      <c r="AF5" s="114">
        <f>AF6</f>
        <v>45005</v>
      </c>
      <c r="AG5" s="115"/>
      <c r="AH5" s="115"/>
      <c r="AI5" s="115"/>
      <c r="AJ5" s="115"/>
      <c r="AK5" s="115"/>
      <c r="AL5" s="116"/>
      <c r="AM5" s="114">
        <f>AM6</f>
        <v>45012</v>
      </c>
      <c r="AN5" s="115"/>
      <c r="AO5" s="115"/>
      <c r="AP5" s="115"/>
      <c r="AQ5" s="115"/>
      <c r="AR5" s="115"/>
      <c r="AS5" s="116"/>
      <c r="AT5" s="114">
        <f>AT6</f>
        <v>45019</v>
      </c>
      <c r="AU5" s="115"/>
      <c r="AV5" s="115"/>
      <c r="AW5" s="115"/>
      <c r="AX5" s="115"/>
      <c r="AY5" s="115"/>
      <c r="AZ5" s="116"/>
      <c r="BA5" s="114">
        <f>BA6</f>
        <v>45026</v>
      </c>
      <c r="BB5" s="115"/>
      <c r="BC5" s="115"/>
      <c r="BD5" s="115"/>
      <c r="BE5" s="115"/>
      <c r="BF5" s="115"/>
      <c r="BG5" s="116"/>
      <c r="BH5" s="114">
        <f>BH6</f>
        <v>45033</v>
      </c>
      <c r="BI5" s="115"/>
      <c r="BJ5" s="115"/>
      <c r="BK5" s="115"/>
      <c r="BL5" s="115"/>
      <c r="BM5" s="115"/>
      <c r="BN5" s="116"/>
      <c r="BO5" s="114">
        <f>BO6</f>
        <v>45040</v>
      </c>
      <c r="BP5" s="115"/>
      <c r="BQ5" s="115"/>
      <c r="BR5" s="115"/>
      <c r="BS5" s="115"/>
      <c r="BT5" s="115"/>
      <c r="BU5" s="116"/>
      <c r="BV5" s="114">
        <f>BV6</f>
        <v>45047</v>
      </c>
      <c r="BW5" s="115"/>
      <c r="BX5" s="115"/>
      <c r="BY5" s="115"/>
      <c r="BZ5" s="115"/>
      <c r="CA5" s="115"/>
      <c r="CB5" s="116"/>
      <c r="CC5" s="114">
        <f>CC6</f>
        <v>45054</v>
      </c>
      <c r="CD5" s="115"/>
      <c r="CE5" s="115"/>
      <c r="CF5" s="115"/>
      <c r="CG5" s="115"/>
      <c r="CH5" s="115"/>
      <c r="CI5" s="116"/>
      <c r="CJ5" s="114">
        <f>CJ6</f>
        <v>45061</v>
      </c>
      <c r="CK5" s="115"/>
      <c r="CL5" s="115"/>
      <c r="CM5" s="115"/>
      <c r="CN5" s="115"/>
      <c r="CO5" s="115"/>
      <c r="CP5" s="116"/>
      <c r="CQ5" s="114">
        <f>CQ6</f>
        <v>45068</v>
      </c>
      <c r="CR5" s="115"/>
      <c r="CS5" s="115"/>
      <c r="CT5" s="115"/>
      <c r="CU5" s="115"/>
      <c r="CV5" s="115"/>
      <c r="CW5" s="116"/>
      <c r="CX5" s="114">
        <f>CX6</f>
        <v>45075</v>
      </c>
      <c r="CY5" s="115"/>
      <c r="CZ5" s="115"/>
      <c r="DA5" s="115"/>
      <c r="DB5" s="115"/>
      <c r="DC5" s="115"/>
      <c r="DD5" s="116"/>
    </row>
    <row r="6" spans="1:108" x14ac:dyDescent="0.25">
      <c r="A6" s="15"/>
      <c r="B6" s="15"/>
      <c r="C6" s="15"/>
      <c r="D6" s="15"/>
      <c r="E6" s="15"/>
      <c r="F6" s="15"/>
      <c r="G6" s="15"/>
      <c r="H6" s="15"/>
      <c r="I6" s="15"/>
      <c r="J6" s="15"/>
      <c r="K6" s="50">
        <f>C4-WEEKDAY(C4,1)+2+7*(H4-1)</f>
        <v>44984</v>
      </c>
      <c r="L6" s="41">
        <f t="shared" ref="L6:AQ6" si="0">K6+1</f>
        <v>44985</v>
      </c>
      <c r="M6" s="41">
        <f t="shared" si="0"/>
        <v>44986</v>
      </c>
      <c r="N6" s="41">
        <f t="shared" si="0"/>
        <v>44987</v>
      </c>
      <c r="O6" s="41">
        <f t="shared" si="0"/>
        <v>44988</v>
      </c>
      <c r="P6" s="41">
        <f t="shared" si="0"/>
        <v>44989</v>
      </c>
      <c r="Q6" s="51">
        <f t="shared" si="0"/>
        <v>44990</v>
      </c>
      <c r="R6" s="50">
        <f t="shared" si="0"/>
        <v>44991</v>
      </c>
      <c r="S6" s="41">
        <f t="shared" si="0"/>
        <v>44992</v>
      </c>
      <c r="T6" s="41">
        <f t="shared" si="0"/>
        <v>44993</v>
      </c>
      <c r="U6" s="41">
        <f t="shared" si="0"/>
        <v>44994</v>
      </c>
      <c r="V6" s="41">
        <f t="shared" si="0"/>
        <v>44995</v>
      </c>
      <c r="W6" s="41">
        <f t="shared" si="0"/>
        <v>44996</v>
      </c>
      <c r="X6" s="51">
        <f t="shared" si="0"/>
        <v>44997</v>
      </c>
      <c r="Y6" s="50">
        <f t="shared" si="0"/>
        <v>44998</v>
      </c>
      <c r="Z6" s="41">
        <f t="shared" si="0"/>
        <v>44999</v>
      </c>
      <c r="AA6" s="41">
        <f t="shared" si="0"/>
        <v>45000</v>
      </c>
      <c r="AB6" s="41">
        <f t="shared" si="0"/>
        <v>45001</v>
      </c>
      <c r="AC6" s="41">
        <f t="shared" si="0"/>
        <v>45002</v>
      </c>
      <c r="AD6" s="41">
        <f t="shared" si="0"/>
        <v>45003</v>
      </c>
      <c r="AE6" s="51">
        <f t="shared" si="0"/>
        <v>45004</v>
      </c>
      <c r="AF6" s="50">
        <f t="shared" si="0"/>
        <v>45005</v>
      </c>
      <c r="AG6" s="41">
        <f t="shared" si="0"/>
        <v>45006</v>
      </c>
      <c r="AH6" s="41">
        <f t="shared" si="0"/>
        <v>45007</v>
      </c>
      <c r="AI6" s="41">
        <f t="shared" si="0"/>
        <v>45008</v>
      </c>
      <c r="AJ6" s="41">
        <f t="shared" si="0"/>
        <v>45009</v>
      </c>
      <c r="AK6" s="41">
        <f t="shared" si="0"/>
        <v>45010</v>
      </c>
      <c r="AL6" s="51">
        <f t="shared" si="0"/>
        <v>45011</v>
      </c>
      <c r="AM6" s="50">
        <f t="shared" si="0"/>
        <v>45012</v>
      </c>
      <c r="AN6" s="41">
        <f t="shared" si="0"/>
        <v>45013</v>
      </c>
      <c r="AO6" s="41">
        <f t="shared" si="0"/>
        <v>45014</v>
      </c>
      <c r="AP6" s="41">
        <f t="shared" si="0"/>
        <v>45015</v>
      </c>
      <c r="AQ6" s="41">
        <f t="shared" si="0"/>
        <v>45016</v>
      </c>
      <c r="AR6" s="41">
        <f t="shared" ref="AR6:BN6" si="1">AQ6+1</f>
        <v>45017</v>
      </c>
      <c r="AS6" s="51">
        <f t="shared" si="1"/>
        <v>45018</v>
      </c>
      <c r="AT6" s="50">
        <f t="shared" si="1"/>
        <v>45019</v>
      </c>
      <c r="AU6" s="41">
        <f t="shared" si="1"/>
        <v>45020</v>
      </c>
      <c r="AV6" s="41">
        <f t="shared" si="1"/>
        <v>45021</v>
      </c>
      <c r="AW6" s="41">
        <f t="shared" si="1"/>
        <v>45022</v>
      </c>
      <c r="AX6" s="41">
        <f t="shared" si="1"/>
        <v>45023</v>
      </c>
      <c r="AY6" s="41">
        <f t="shared" si="1"/>
        <v>45024</v>
      </c>
      <c r="AZ6" s="51">
        <f t="shared" si="1"/>
        <v>45025</v>
      </c>
      <c r="BA6" s="50">
        <f t="shared" si="1"/>
        <v>45026</v>
      </c>
      <c r="BB6" s="41">
        <f t="shared" si="1"/>
        <v>45027</v>
      </c>
      <c r="BC6" s="41">
        <f t="shared" si="1"/>
        <v>45028</v>
      </c>
      <c r="BD6" s="41">
        <f t="shared" si="1"/>
        <v>45029</v>
      </c>
      <c r="BE6" s="41">
        <f t="shared" si="1"/>
        <v>45030</v>
      </c>
      <c r="BF6" s="41">
        <f t="shared" si="1"/>
        <v>45031</v>
      </c>
      <c r="BG6" s="51">
        <f t="shared" si="1"/>
        <v>45032</v>
      </c>
      <c r="BH6" s="50">
        <f t="shared" si="1"/>
        <v>45033</v>
      </c>
      <c r="BI6" s="41">
        <f t="shared" si="1"/>
        <v>45034</v>
      </c>
      <c r="BJ6" s="41">
        <f t="shared" si="1"/>
        <v>45035</v>
      </c>
      <c r="BK6" s="41">
        <f t="shared" si="1"/>
        <v>45036</v>
      </c>
      <c r="BL6" s="41">
        <f t="shared" si="1"/>
        <v>45037</v>
      </c>
      <c r="BM6" s="41">
        <f t="shared" si="1"/>
        <v>45038</v>
      </c>
      <c r="BN6" s="51">
        <f t="shared" si="1"/>
        <v>45039</v>
      </c>
      <c r="BO6" s="50">
        <f t="shared" ref="BO6" si="2">BN6+1</f>
        <v>45040</v>
      </c>
      <c r="BP6" s="41">
        <f t="shared" ref="BP6" si="3">BO6+1</f>
        <v>45041</v>
      </c>
      <c r="BQ6" s="41">
        <f t="shared" ref="BQ6" si="4">BP6+1</f>
        <v>45042</v>
      </c>
      <c r="BR6" s="41">
        <f t="shared" ref="BR6" si="5">BQ6+1</f>
        <v>45043</v>
      </c>
      <c r="BS6" s="41">
        <f t="shared" ref="BS6" si="6">BR6+1</f>
        <v>45044</v>
      </c>
      <c r="BT6" s="41">
        <f t="shared" ref="BT6" si="7">BS6+1</f>
        <v>45045</v>
      </c>
      <c r="BU6" s="51">
        <f t="shared" ref="BU6" si="8">BT6+1</f>
        <v>45046</v>
      </c>
      <c r="BV6" s="50">
        <f t="shared" ref="BV6" si="9">BU6+1</f>
        <v>45047</v>
      </c>
      <c r="BW6" s="41">
        <f t="shared" ref="BW6" si="10">BV6+1</f>
        <v>45048</v>
      </c>
      <c r="BX6" s="41">
        <f t="shared" ref="BX6" si="11">BW6+1</f>
        <v>45049</v>
      </c>
      <c r="BY6" s="41">
        <f t="shared" ref="BY6" si="12">BX6+1</f>
        <v>45050</v>
      </c>
      <c r="BZ6" s="41">
        <f t="shared" ref="BZ6" si="13">BY6+1</f>
        <v>45051</v>
      </c>
      <c r="CA6" s="41">
        <f t="shared" ref="CA6" si="14">BZ6+1</f>
        <v>45052</v>
      </c>
      <c r="CB6" s="51">
        <f t="shared" ref="CB6" si="15">CA6+1</f>
        <v>45053</v>
      </c>
      <c r="CC6" s="50">
        <f t="shared" ref="CC6" si="16">CB6+1</f>
        <v>45054</v>
      </c>
      <c r="CD6" s="41">
        <f t="shared" ref="CD6" si="17">CC6+1</f>
        <v>45055</v>
      </c>
      <c r="CE6" s="41">
        <f t="shared" ref="CE6" si="18">CD6+1</f>
        <v>45056</v>
      </c>
      <c r="CF6" s="41">
        <f t="shared" ref="CF6" si="19">CE6+1</f>
        <v>45057</v>
      </c>
      <c r="CG6" s="41">
        <f t="shared" ref="CG6" si="20">CF6+1</f>
        <v>45058</v>
      </c>
      <c r="CH6" s="41">
        <f t="shared" ref="CH6" si="21">CG6+1</f>
        <v>45059</v>
      </c>
      <c r="CI6" s="51">
        <f t="shared" ref="CI6" si="22">CH6+1</f>
        <v>45060</v>
      </c>
      <c r="CJ6" s="50">
        <f t="shared" ref="CJ6" si="23">CI6+1</f>
        <v>45061</v>
      </c>
      <c r="CK6" s="41">
        <f t="shared" ref="CK6" si="24">CJ6+1</f>
        <v>45062</v>
      </c>
      <c r="CL6" s="41">
        <f t="shared" ref="CL6" si="25">CK6+1</f>
        <v>45063</v>
      </c>
      <c r="CM6" s="41">
        <f t="shared" ref="CM6" si="26">CL6+1</f>
        <v>45064</v>
      </c>
      <c r="CN6" s="41">
        <f t="shared" ref="CN6" si="27">CM6+1</f>
        <v>45065</v>
      </c>
      <c r="CO6" s="41">
        <f t="shared" ref="CO6" si="28">CN6+1</f>
        <v>45066</v>
      </c>
      <c r="CP6" s="51">
        <f t="shared" ref="CP6" si="29">CO6+1</f>
        <v>45067</v>
      </c>
      <c r="CQ6" s="50">
        <f t="shared" ref="CQ6" si="30">CP6+1</f>
        <v>45068</v>
      </c>
      <c r="CR6" s="41">
        <f t="shared" ref="CR6" si="31">CQ6+1</f>
        <v>45069</v>
      </c>
      <c r="CS6" s="41">
        <f t="shared" ref="CS6" si="32">CR6+1</f>
        <v>45070</v>
      </c>
      <c r="CT6" s="41">
        <f t="shared" ref="CT6" si="33">CS6+1</f>
        <v>45071</v>
      </c>
      <c r="CU6" s="41">
        <f t="shared" ref="CU6" si="34">CT6+1</f>
        <v>45072</v>
      </c>
      <c r="CV6" s="41">
        <f t="shared" ref="CV6" si="35">CU6+1</f>
        <v>45073</v>
      </c>
      <c r="CW6" s="51">
        <f t="shared" ref="CW6" si="36">CV6+1</f>
        <v>45074</v>
      </c>
      <c r="CX6" s="50">
        <f t="shared" ref="CX6" si="37">CW6+1</f>
        <v>45075</v>
      </c>
      <c r="CY6" s="41">
        <f t="shared" ref="CY6" si="38">CX6+1</f>
        <v>45076</v>
      </c>
      <c r="CZ6" s="41">
        <f t="shared" ref="CZ6" si="39">CY6+1</f>
        <v>45077</v>
      </c>
      <c r="DA6" s="41">
        <f t="shared" ref="DA6" si="40">CZ6+1</f>
        <v>45078</v>
      </c>
      <c r="DB6" s="41">
        <f t="shared" ref="DB6" si="41">DA6+1</f>
        <v>45079</v>
      </c>
      <c r="DC6" s="41">
        <f t="shared" ref="DC6" si="42">DB6+1</f>
        <v>45080</v>
      </c>
      <c r="DD6" s="51">
        <f t="shared" ref="DD6" si="43">DC6+1</f>
        <v>45081</v>
      </c>
    </row>
    <row r="7" spans="1:108" s="2" customFormat="1" ht="24.6" thickBot="1" x14ac:dyDescent="0.3">
      <c r="A7" s="66" t="s">
        <v>85</v>
      </c>
      <c r="B7" s="66" t="s">
        <v>86</v>
      </c>
      <c r="C7" s="67" t="s">
        <v>87</v>
      </c>
      <c r="D7" s="68" t="s">
        <v>23</v>
      </c>
      <c r="E7" s="69" t="s">
        <v>88</v>
      </c>
      <c r="F7" s="69" t="s">
        <v>89</v>
      </c>
      <c r="G7" s="67" t="s">
        <v>90</v>
      </c>
      <c r="H7" s="67" t="s">
        <v>91</v>
      </c>
      <c r="I7" s="67" t="s">
        <v>92</v>
      </c>
      <c r="J7" s="67"/>
      <c r="K7" s="70" t="str">
        <f t="shared" ref="K7:AP7" si="44">CHOOSE(WEEKDAY(K6,1),"P","P","S","Ç","P","C","C")</f>
        <v>P</v>
      </c>
      <c r="L7" s="70" t="str">
        <f t="shared" si="44"/>
        <v>S</v>
      </c>
      <c r="M7" s="70" t="str">
        <f t="shared" si="44"/>
        <v>Ç</v>
      </c>
      <c r="N7" s="70" t="str">
        <f t="shared" si="44"/>
        <v>P</v>
      </c>
      <c r="O7" s="70" t="str">
        <f t="shared" si="44"/>
        <v>C</v>
      </c>
      <c r="P7" s="70" t="str">
        <f t="shared" si="44"/>
        <v>C</v>
      </c>
      <c r="Q7" s="70" t="str">
        <f t="shared" si="44"/>
        <v>P</v>
      </c>
      <c r="R7" s="70" t="str">
        <f t="shared" si="44"/>
        <v>P</v>
      </c>
      <c r="S7" s="70" t="str">
        <f t="shared" si="44"/>
        <v>S</v>
      </c>
      <c r="T7" s="70" t="str">
        <f t="shared" si="44"/>
        <v>Ç</v>
      </c>
      <c r="U7" s="70" t="str">
        <f t="shared" si="44"/>
        <v>P</v>
      </c>
      <c r="V7" s="70" t="str">
        <f t="shared" si="44"/>
        <v>C</v>
      </c>
      <c r="W7" s="70" t="str">
        <f t="shared" si="44"/>
        <v>C</v>
      </c>
      <c r="X7" s="70" t="str">
        <f t="shared" si="44"/>
        <v>P</v>
      </c>
      <c r="Y7" s="70" t="str">
        <f t="shared" si="44"/>
        <v>P</v>
      </c>
      <c r="Z7" s="70" t="str">
        <f t="shared" si="44"/>
        <v>S</v>
      </c>
      <c r="AA7" s="70" t="str">
        <f t="shared" si="44"/>
        <v>Ç</v>
      </c>
      <c r="AB7" s="70" t="str">
        <f t="shared" si="44"/>
        <v>P</v>
      </c>
      <c r="AC7" s="70" t="str">
        <f t="shared" si="44"/>
        <v>C</v>
      </c>
      <c r="AD7" s="70" t="str">
        <f t="shared" si="44"/>
        <v>C</v>
      </c>
      <c r="AE7" s="70" t="str">
        <f t="shared" si="44"/>
        <v>P</v>
      </c>
      <c r="AF7" s="70" t="str">
        <f t="shared" si="44"/>
        <v>P</v>
      </c>
      <c r="AG7" s="70" t="str">
        <f t="shared" si="44"/>
        <v>S</v>
      </c>
      <c r="AH7" s="70" t="str">
        <f t="shared" si="44"/>
        <v>Ç</v>
      </c>
      <c r="AI7" s="70" t="str">
        <f t="shared" si="44"/>
        <v>P</v>
      </c>
      <c r="AJ7" s="70" t="str">
        <f t="shared" si="44"/>
        <v>C</v>
      </c>
      <c r="AK7" s="70" t="str">
        <f t="shared" si="44"/>
        <v>C</v>
      </c>
      <c r="AL7" s="70" t="str">
        <f t="shared" si="44"/>
        <v>P</v>
      </c>
      <c r="AM7" s="70" t="str">
        <f t="shared" si="44"/>
        <v>P</v>
      </c>
      <c r="AN7" s="70" t="str">
        <f t="shared" si="44"/>
        <v>S</v>
      </c>
      <c r="AO7" s="70" t="str">
        <f t="shared" si="44"/>
        <v>Ç</v>
      </c>
      <c r="AP7" s="70" t="str">
        <f t="shared" si="44"/>
        <v>P</v>
      </c>
      <c r="AQ7" s="70" t="str">
        <f t="shared" ref="AQ7:BV7" si="45">CHOOSE(WEEKDAY(AQ6,1),"P","P","S","Ç","P","C","C")</f>
        <v>C</v>
      </c>
      <c r="AR7" s="70" t="str">
        <f t="shared" si="45"/>
        <v>C</v>
      </c>
      <c r="AS7" s="70" t="str">
        <f t="shared" si="45"/>
        <v>P</v>
      </c>
      <c r="AT7" s="70" t="str">
        <f t="shared" si="45"/>
        <v>P</v>
      </c>
      <c r="AU7" s="70" t="str">
        <f t="shared" si="45"/>
        <v>S</v>
      </c>
      <c r="AV7" s="70" t="str">
        <f t="shared" si="45"/>
        <v>Ç</v>
      </c>
      <c r="AW7" s="70" t="str">
        <f t="shared" si="45"/>
        <v>P</v>
      </c>
      <c r="AX7" s="70" t="str">
        <f t="shared" si="45"/>
        <v>C</v>
      </c>
      <c r="AY7" s="70" t="str">
        <f t="shared" si="45"/>
        <v>C</v>
      </c>
      <c r="AZ7" s="70" t="str">
        <f t="shared" si="45"/>
        <v>P</v>
      </c>
      <c r="BA7" s="70" t="str">
        <f t="shared" si="45"/>
        <v>P</v>
      </c>
      <c r="BB7" s="70" t="str">
        <f t="shared" si="45"/>
        <v>S</v>
      </c>
      <c r="BC7" s="70" t="str">
        <f t="shared" si="45"/>
        <v>Ç</v>
      </c>
      <c r="BD7" s="70" t="str">
        <f t="shared" si="45"/>
        <v>P</v>
      </c>
      <c r="BE7" s="70" t="str">
        <f t="shared" si="45"/>
        <v>C</v>
      </c>
      <c r="BF7" s="70" t="str">
        <f t="shared" si="45"/>
        <v>C</v>
      </c>
      <c r="BG7" s="70" t="str">
        <f t="shared" si="45"/>
        <v>P</v>
      </c>
      <c r="BH7" s="70" t="str">
        <f t="shared" si="45"/>
        <v>P</v>
      </c>
      <c r="BI7" s="70" t="str">
        <f t="shared" si="45"/>
        <v>S</v>
      </c>
      <c r="BJ7" s="70" t="str">
        <f t="shared" si="45"/>
        <v>Ç</v>
      </c>
      <c r="BK7" s="70" t="str">
        <f t="shared" si="45"/>
        <v>P</v>
      </c>
      <c r="BL7" s="70" t="str">
        <f t="shared" si="45"/>
        <v>C</v>
      </c>
      <c r="BM7" s="70" t="str">
        <f t="shared" si="45"/>
        <v>C</v>
      </c>
      <c r="BN7" s="70" t="str">
        <f t="shared" si="45"/>
        <v>P</v>
      </c>
      <c r="BO7" s="70" t="str">
        <f t="shared" si="45"/>
        <v>P</v>
      </c>
      <c r="BP7" s="70" t="str">
        <f t="shared" si="45"/>
        <v>S</v>
      </c>
      <c r="BQ7" s="70" t="str">
        <f t="shared" si="45"/>
        <v>Ç</v>
      </c>
      <c r="BR7" s="70" t="str">
        <f t="shared" si="45"/>
        <v>P</v>
      </c>
      <c r="BS7" s="70" t="str">
        <f t="shared" si="45"/>
        <v>C</v>
      </c>
      <c r="BT7" s="70" t="str">
        <f t="shared" si="45"/>
        <v>C</v>
      </c>
      <c r="BU7" s="70" t="str">
        <f t="shared" si="45"/>
        <v>P</v>
      </c>
      <c r="BV7" s="70" t="str">
        <f t="shared" si="45"/>
        <v>P</v>
      </c>
      <c r="BW7" s="70" t="str">
        <f t="shared" ref="BW7:DB7" si="46">CHOOSE(WEEKDAY(BW6,1),"P","P","S","Ç","P","C","C")</f>
        <v>S</v>
      </c>
      <c r="BX7" s="70" t="str">
        <f t="shared" si="46"/>
        <v>Ç</v>
      </c>
      <c r="BY7" s="70" t="str">
        <f t="shared" si="46"/>
        <v>P</v>
      </c>
      <c r="BZ7" s="70" t="str">
        <f t="shared" si="46"/>
        <v>C</v>
      </c>
      <c r="CA7" s="70" t="str">
        <f t="shared" si="46"/>
        <v>C</v>
      </c>
      <c r="CB7" s="70" t="str">
        <f t="shared" si="46"/>
        <v>P</v>
      </c>
      <c r="CC7" s="70" t="str">
        <f t="shared" si="46"/>
        <v>P</v>
      </c>
      <c r="CD7" s="70" t="str">
        <f t="shared" si="46"/>
        <v>S</v>
      </c>
      <c r="CE7" s="70" t="str">
        <f t="shared" si="46"/>
        <v>Ç</v>
      </c>
      <c r="CF7" s="70" t="str">
        <f t="shared" si="46"/>
        <v>P</v>
      </c>
      <c r="CG7" s="70" t="str">
        <f t="shared" si="46"/>
        <v>C</v>
      </c>
      <c r="CH7" s="70" t="str">
        <f t="shared" si="46"/>
        <v>C</v>
      </c>
      <c r="CI7" s="70" t="str">
        <f t="shared" si="46"/>
        <v>P</v>
      </c>
      <c r="CJ7" s="70" t="str">
        <f t="shared" si="46"/>
        <v>P</v>
      </c>
      <c r="CK7" s="70" t="str">
        <f t="shared" si="46"/>
        <v>S</v>
      </c>
      <c r="CL7" s="70" t="str">
        <f t="shared" si="46"/>
        <v>Ç</v>
      </c>
      <c r="CM7" s="70" t="str">
        <f t="shared" si="46"/>
        <v>P</v>
      </c>
      <c r="CN7" s="70" t="str">
        <f t="shared" si="46"/>
        <v>C</v>
      </c>
      <c r="CO7" s="70" t="str">
        <f t="shared" si="46"/>
        <v>C</v>
      </c>
      <c r="CP7" s="70" t="str">
        <f t="shared" si="46"/>
        <v>P</v>
      </c>
      <c r="CQ7" s="70" t="str">
        <f t="shared" si="46"/>
        <v>P</v>
      </c>
      <c r="CR7" s="70" t="str">
        <f t="shared" si="46"/>
        <v>S</v>
      </c>
      <c r="CS7" s="70" t="str">
        <f t="shared" si="46"/>
        <v>Ç</v>
      </c>
      <c r="CT7" s="70" t="str">
        <f t="shared" si="46"/>
        <v>P</v>
      </c>
      <c r="CU7" s="70" t="str">
        <f t="shared" si="46"/>
        <v>C</v>
      </c>
      <c r="CV7" s="70" t="str">
        <f t="shared" si="46"/>
        <v>C</v>
      </c>
      <c r="CW7" s="70" t="str">
        <f t="shared" si="46"/>
        <v>P</v>
      </c>
      <c r="CX7" s="70" t="str">
        <f t="shared" si="46"/>
        <v>P</v>
      </c>
      <c r="CY7" s="70" t="str">
        <f t="shared" si="46"/>
        <v>S</v>
      </c>
      <c r="CZ7" s="70" t="str">
        <f t="shared" si="46"/>
        <v>Ç</v>
      </c>
      <c r="DA7" s="70" t="str">
        <f t="shared" si="46"/>
        <v>P</v>
      </c>
      <c r="DB7" s="70" t="str">
        <f t="shared" si="46"/>
        <v>C</v>
      </c>
      <c r="DC7" s="70" t="str">
        <f t="shared" ref="DC7:DD7" si="47">CHOOSE(WEEKDAY(DC6,1),"P","P","S","Ç","P","C","C")</f>
        <v>C</v>
      </c>
      <c r="DD7" s="70" t="str">
        <f t="shared" si="47"/>
        <v>P</v>
      </c>
    </row>
    <row r="8" spans="1:108" s="18" customFormat="1" ht="17.399999999999999" x14ac:dyDescent="0.25">
      <c r="A8" s="42" t="str">
        <f>IF(ISERROR(VALUE(SUBSTITUTE(prevWBS,".",""))),"1",IF(ISERROR(FIND("`",SUBSTITUTE(prevWBS,".","`",1))),TEXT(VALUE(prevWBS)+1,"#"),TEXT(VALUE(LEFT(prevWBS,FIND("`",SUBSTITUTE(prevWBS,".","`",1))-1))+1,"#")))</f>
        <v>1</v>
      </c>
      <c r="B8" s="43" t="s">
        <v>100</v>
      </c>
      <c r="C8" s="44" t="s">
        <v>133</v>
      </c>
      <c r="D8" s="45"/>
      <c r="E8" s="46">
        <v>44984</v>
      </c>
      <c r="F8" s="65">
        <f>IF(ISBLANK(E8)," - ",IF(G8=0,E8,E8+G8-1))</f>
        <v>44999</v>
      </c>
      <c r="G8" s="47">
        <v>16</v>
      </c>
      <c r="H8" s="48"/>
      <c r="I8" s="49">
        <f t="shared" ref="I8:I63" si="48">IF(OR(F8=0,E8=0)," - ",NETWORKDAYS(E8,F8))</f>
        <v>12</v>
      </c>
      <c r="J8" s="52"/>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row>
    <row r="9" spans="1:108" s="24" customFormat="1" ht="17.399999999999999" x14ac:dyDescent="0.25">
      <c r="A9" s="23" t="str">
        <f t="shared" ref="A9:A14"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2" t="s">
        <v>134</v>
      </c>
      <c r="C9" s="24" t="s">
        <v>135</v>
      </c>
      <c r="D9" s="73"/>
      <c r="E9" s="104">
        <v>44984</v>
      </c>
      <c r="F9" s="105">
        <f>IF(ISBLANK(E9)," - ",IF(G9=0,E9,E9+G9-1))</f>
        <v>44986</v>
      </c>
      <c r="G9" s="25">
        <v>3</v>
      </c>
      <c r="H9" s="26">
        <v>1</v>
      </c>
      <c r="I9" s="27">
        <f t="shared" si="48"/>
        <v>3</v>
      </c>
      <c r="J9" s="5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row>
    <row r="10" spans="1:108" s="24" customFormat="1" ht="17.399999999999999" x14ac:dyDescent="0.25">
      <c r="A1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4" t="s">
        <v>136</v>
      </c>
      <c r="C10" s="24" t="s">
        <v>135</v>
      </c>
      <c r="D10" s="73"/>
      <c r="E10" s="104">
        <v>44985</v>
      </c>
      <c r="F10" s="105">
        <f t="shared" ref="F10" si="50">IF(ISBLANK(E10)," - ",IF(G10=0,E10,E10+G10-1))</f>
        <v>44986</v>
      </c>
      <c r="G10" s="25">
        <v>2</v>
      </c>
      <c r="H10" s="26">
        <v>1</v>
      </c>
      <c r="I10" s="27">
        <f t="shared" si="48"/>
        <v>2</v>
      </c>
      <c r="J10" s="5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row>
    <row r="11" spans="1:108" s="24" customFormat="1" ht="17.399999999999999" x14ac:dyDescent="0.25">
      <c r="A11" s="23" t="str">
        <f t="shared" si="49"/>
        <v>1.2</v>
      </c>
      <c r="B11" s="72" t="s">
        <v>137</v>
      </c>
      <c r="C11" s="24" t="s">
        <v>133</v>
      </c>
      <c r="D11" s="73"/>
      <c r="E11" s="104">
        <v>44987</v>
      </c>
      <c r="F11" s="105">
        <f t="shared" ref="F11:F46" si="51">IF(ISBLANK(E11)," - ",IF(G11=0,E11,E11+G11-1))</f>
        <v>44988</v>
      </c>
      <c r="G11" s="25">
        <v>2</v>
      </c>
      <c r="H11" s="26">
        <v>1</v>
      </c>
      <c r="I11" s="27">
        <f t="shared" si="48"/>
        <v>2</v>
      </c>
      <c r="J11" s="5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row>
    <row r="12" spans="1:108" s="24" customFormat="1" ht="14.25" customHeight="1" x14ac:dyDescent="0.25">
      <c r="A12" s="23" t="str">
        <f t="shared" si="49"/>
        <v>1.3</v>
      </c>
      <c r="B12" s="72" t="s">
        <v>138</v>
      </c>
      <c r="C12" s="24" t="s">
        <v>133</v>
      </c>
      <c r="D12" s="73"/>
      <c r="E12" s="104">
        <v>44989</v>
      </c>
      <c r="F12" s="105">
        <f t="shared" si="51"/>
        <v>44990</v>
      </c>
      <c r="G12" s="25">
        <v>2</v>
      </c>
      <c r="H12" s="26">
        <v>1</v>
      </c>
      <c r="I12" s="27">
        <f t="shared" si="48"/>
        <v>0</v>
      </c>
      <c r="J12" s="53"/>
      <c r="K12" s="23"/>
      <c r="L12" s="23"/>
      <c r="M12" s="61"/>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row>
    <row r="13" spans="1:108" s="24" customFormat="1" ht="26.25" customHeight="1" x14ac:dyDescent="0.25">
      <c r="A13" s="23" t="str">
        <f t="shared" si="49"/>
        <v>1.4</v>
      </c>
      <c r="B13" s="72" t="s">
        <v>101</v>
      </c>
      <c r="C13" s="24" t="s">
        <v>133</v>
      </c>
      <c r="D13" s="73"/>
      <c r="E13" s="104">
        <v>44991</v>
      </c>
      <c r="F13" s="105">
        <f t="shared" ref="F13" si="52">IF(ISBLANK(E13)," - ",IF(G13=0,E13,E13+G13-1))</f>
        <v>44994</v>
      </c>
      <c r="G13" s="25">
        <v>4</v>
      </c>
      <c r="H13" s="26">
        <v>1</v>
      </c>
      <c r="I13" s="27">
        <f t="shared" ref="I13" si="53">IF(OR(F13=0,E13=0)," - ",NETWORKDAYS(E13,F13))</f>
        <v>4</v>
      </c>
      <c r="J13" s="5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row>
    <row r="14" spans="1:108" s="24" customFormat="1" ht="17.399999999999999" x14ac:dyDescent="0.25">
      <c r="A14" s="23" t="str">
        <f t="shared" si="49"/>
        <v>1.5</v>
      </c>
      <c r="B14" s="72" t="s">
        <v>139</v>
      </c>
      <c r="C14" s="24" t="s">
        <v>133</v>
      </c>
      <c r="D14" s="73"/>
      <c r="E14" s="104">
        <v>44995</v>
      </c>
      <c r="F14" s="105">
        <f t="shared" si="51"/>
        <v>44999</v>
      </c>
      <c r="G14" s="25">
        <v>5</v>
      </c>
      <c r="H14" s="26">
        <v>1</v>
      </c>
      <c r="I14" s="27">
        <f t="shared" si="48"/>
        <v>3</v>
      </c>
      <c r="J14" s="5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row>
    <row r="15" spans="1:108" s="24" customFormat="1" ht="17.399999999999999" x14ac:dyDescent="0.25">
      <c r="A1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5" s="74" t="s">
        <v>102</v>
      </c>
      <c r="C15" s="24" t="s">
        <v>133</v>
      </c>
      <c r="D15" s="73"/>
      <c r="E15" s="104">
        <v>44995</v>
      </c>
      <c r="F15" s="105">
        <f t="shared" si="51"/>
        <v>44997</v>
      </c>
      <c r="G15" s="25">
        <v>3</v>
      </c>
      <c r="H15" s="26">
        <v>1</v>
      </c>
      <c r="I15" s="27">
        <f t="shared" si="48"/>
        <v>1</v>
      </c>
      <c r="J15" s="5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row>
    <row r="16" spans="1:108" s="24" customFormat="1" ht="17.399999999999999" x14ac:dyDescent="0.25">
      <c r="A1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6" s="74" t="s">
        <v>103</v>
      </c>
      <c r="C16" s="24" t="s">
        <v>135</v>
      </c>
      <c r="D16" s="73"/>
      <c r="E16" s="104">
        <v>44997</v>
      </c>
      <c r="F16" s="105">
        <f t="shared" si="51"/>
        <v>44999</v>
      </c>
      <c r="G16" s="25">
        <v>3</v>
      </c>
      <c r="H16" s="26">
        <v>1</v>
      </c>
      <c r="I16" s="27">
        <f t="shared" si="48"/>
        <v>2</v>
      </c>
      <c r="J16" s="5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row>
    <row r="17" spans="1:108" s="18" customFormat="1" ht="17.399999999999999" x14ac:dyDescent="0.25">
      <c r="A17" s="17" t="str">
        <f>IF(ISERROR(VALUE(SUBSTITUTE(prevWBS,".",""))),"1",IF(ISERROR(FIND("`",SUBSTITUTE(prevWBS,".","`",1))),TEXT(VALUE(prevWBS)+1,"#"),TEXT(VALUE(LEFT(prevWBS,FIND("`",SUBSTITUTE(prevWBS,".","`",1))-1))+1,"#")))</f>
        <v>2</v>
      </c>
      <c r="B17" s="43" t="s">
        <v>104</v>
      </c>
      <c r="C17" s="18" t="s">
        <v>133</v>
      </c>
      <c r="D17" s="19"/>
      <c r="E17" s="57">
        <v>45000</v>
      </c>
      <c r="F17" s="57">
        <f t="shared" si="51"/>
        <v>45013</v>
      </c>
      <c r="G17" s="20">
        <v>14</v>
      </c>
      <c r="H17" s="21"/>
      <c r="I17" s="22">
        <f t="shared" si="48"/>
        <v>10</v>
      </c>
      <c r="J17" s="54"/>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row>
    <row r="18" spans="1:108" s="24" customFormat="1" ht="17.399999999999999" x14ac:dyDescent="0.25">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72" t="s">
        <v>105</v>
      </c>
      <c r="C18" s="24" t="s">
        <v>133</v>
      </c>
      <c r="D18" s="73"/>
      <c r="E18" s="104">
        <v>45000</v>
      </c>
      <c r="F18" s="105">
        <f t="shared" si="51"/>
        <v>45004</v>
      </c>
      <c r="G18" s="25">
        <v>5</v>
      </c>
      <c r="H18" s="26">
        <v>1</v>
      </c>
      <c r="I18" s="27">
        <f t="shared" si="48"/>
        <v>3</v>
      </c>
      <c r="J18" s="5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row>
    <row r="19" spans="1:108" s="24" customFormat="1" ht="17.399999999999999" x14ac:dyDescent="0.25">
      <c r="A1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9" s="74" t="s">
        <v>106</v>
      </c>
      <c r="C19" s="24" t="s">
        <v>133</v>
      </c>
      <c r="D19" s="73"/>
      <c r="E19" s="104">
        <v>45000</v>
      </c>
      <c r="F19" s="105">
        <f t="shared" si="51"/>
        <v>45002</v>
      </c>
      <c r="G19" s="25">
        <v>3</v>
      </c>
      <c r="H19" s="26">
        <v>1</v>
      </c>
      <c r="I19" s="27">
        <f t="shared" si="48"/>
        <v>3</v>
      </c>
      <c r="J19" s="5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row>
    <row r="20" spans="1:108" s="24" customFormat="1" ht="17.399999999999999" x14ac:dyDescent="0.25">
      <c r="A2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0" s="74" t="s">
        <v>107</v>
      </c>
      <c r="C20" s="24" t="s">
        <v>133</v>
      </c>
      <c r="D20" s="73"/>
      <c r="E20" s="104">
        <v>45001</v>
      </c>
      <c r="F20" s="105">
        <f t="shared" si="51"/>
        <v>45004</v>
      </c>
      <c r="G20" s="25">
        <v>4</v>
      </c>
      <c r="H20" s="26">
        <v>1</v>
      </c>
      <c r="I20" s="27">
        <f t="shared" si="48"/>
        <v>2</v>
      </c>
      <c r="J20" s="5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row>
    <row r="21" spans="1:108" s="24" customFormat="1" ht="17.399999999999999" x14ac:dyDescent="0.25">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72" t="s">
        <v>140</v>
      </c>
      <c r="C21" s="24" t="s">
        <v>133</v>
      </c>
      <c r="D21" s="73"/>
      <c r="E21" s="104">
        <v>45005</v>
      </c>
      <c r="F21" s="105">
        <f t="shared" si="51"/>
        <v>45007</v>
      </c>
      <c r="G21" s="25">
        <v>3</v>
      </c>
      <c r="H21" s="26">
        <v>1</v>
      </c>
      <c r="I21" s="27">
        <f t="shared" si="48"/>
        <v>3</v>
      </c>
      <c r="J21" s="5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row>
    <row r="22" spans="1:108" s="24" customFormat="1" ht="17.399999999999999" x14ac:dyDescent="0.25">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72" t="s">
        <v>141</v>
      </c>
      <c r="C22" s="24" t="s">
        <v>133</v>
      </c>
      <c r="D22" s="73"/>
      <c r="E22" s="104">
        <v>45008</v>
      </c>
      <c r="F22" s="105">
        <f t="shared" si="51"/>
        <v>45010</v>
      </c>
      <c r="G22" s="25">
        <v>3</v>
      </c>
      <c r="H22" s="26">
        <v>1</v>
      </c>
      <c r="I22" s="27">
        <f t="shared" si="48"/>
        <v>2</v>
      </c>
      <c r="J22" s="5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row>
    <row r="23" spans="1:108" s="24" customFormat="1" ht="17.399999999999999" x14ac:dyDescent="0.25">
      <c r="A2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72" t="s">
        <v>142</v>
      </c>
      <c r="C23" s="24" t="s">
        <v>133</v>
      </c>
      <c r="D23" s="73"/>
      <c r="E23" s="104">
        <v>45011</v>
      </c>
      <c r="F23" s="105">
        <f t="shared" si="51"/>
        <v>45013</v>
      </c>
      <c r="G23" s="25">
        <v>3</v>
      </c>
      <c r="H23" s="26">
        <v>1</v>
      </c>
      <c r="I23" s="27">
        <f t="shared" si="48"/>
        <v>2</v>
      </c>
      <c r="J23" s="5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row>
    <row r="24" spans="1:108" s="18" customFormat="1" ht="17.399999999999999" x14ac:dyDescent="0.25">
      <c r="A24" s="17" t="str">
        <f>IF(ISERROR(VALUE(SUBSTITUTE(prevWBS,".",""))),"1",IF(ISERROR(FIND("`",SUBSTITUTE(prevWBS,".","`",1))),TEXT(VALUE(prevWBS)+1,"#"),TEXT(VALUE(LEFT(prevWBS,FIND("`",SUBSTITUTE(prevWBS,".","`",1))-1))+1,"#")))</f>
        <v>3</v>
      </c>
      <c r="B24" s="43" t="s">
        <v>108</v>
      </c>
      <c r="C24" s="18" t="s">
        <v>99</v>
      </c>
      <c r="D24" s="19"/>
      <c r="E24" s="57">
        <v>45014</v>
      </c>
      <c r="F24" s="57">
        <f t="shared" si="51"/>
        <v>45038</v>
      </c>
      <c r="G24" s="20">
        <v>25</v>
      </c>
      <c r="H24" s="21"/>
      <c r="I24" s="22">
        <f t="shared" si="48"/>
        <v>18</v>
      </c>
      <c r="J24" s="54"/>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2"/>
      <c r="CH24" s="62"/>
      <c r="CI24" s="62"/>
      <c r="CJ24" s="62"/>
      <c r="CK24" s="62"/>
      <c r="CL24" s="62"/>
      <c r="CM24" s="62"/>
      <c r="CN24" s="62"/>
      <c r="CO24" s="62"/>
      <c r="CP24" s="62"/>
      <c r="CQ24" s="62"/>
      <c r="CR24" s="62"/>
      <c r="CS24" s="62"/>
      <c r="CT24" s="62"/>
      <c r="CU24" s="62"/>
      <c r="CV24" s="62"/>
      <c r="CW24" s="62"/>
      <c r="CX24" s="62"/>
      <c r="CY24" s="62"/>
      <c r="CZ24" s="62"/>
      <c r="DA24" s="62"/>
      <c r="DB24" s="62"/>
      <c r="DC24" s="62"/>
      <c r="DD24" s="62"/>
    </row>
    <row r="25" spans="1:108" s="24" customFormat="1" ht="14.4" customHeight="1" x14ac:dyDescent="0.25">
      <c r="A2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72" t="s">
        <v>109</v>
      </c>
      <c r="C25" s="24" t="s">
        <v>143</v>
      </c>
      <c r="D25" s="73"/>
      <c r="E25" s="104">
        <v>45014</v>
      </c>
      <c r="F25" s="105">
        <v>45025</v>
      </c>
      <c r="G25" s="25">
        <v>12</v>
      </c>
      <c r="H25" s="26">
        <v>0</v>
      </c>
      <c r="I25" s="27">
        <f t="shared" si="48"/>
        <v>8</v>
      </c>
      <c r="J25" s="5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row>
    <row r="26" spans="1:108" s="24" customFormat="1" ht="17.399999999999999" x14ac:dyDescent="0.25">
      <c r="A2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6" s="74" t="s">
        <v>110</v>
      </c>
      <c r="C26" s="24" t="s">
        <v>143</v>
      </c>
      <c r="D26" s="73"/>
      <c r="E26" s="104">
        <v>45014</v>
      </c>
      <c r="F26" s="105">
        <f>IF(ISBLANK(E26)," - ",IF(G26=0,E26,E26+G26-1))</f>
        <v>45023</v>
      </c>
      <c r="G26" s="25">
        <v>10</v>
      </c>
      <c r="H26" s="26">
        <v>0</v>
      </c>
      <c r="I26" s="27">
        <f>IF(OR(F26=0,E26=0)," - ",NETWORKDAYS(E26,F26))</f>
        <v>8</v>
      </c>
      <c r="J26" s="5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row>
    <row r="27" spans="1:108" s="29" customFormat="1" ht="17.399999999999999" x14ac:dyDescent="0.25">
      <c r="A27" s="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7" s="40" t="s">
        <v>144</v>
      </c>
      <c r="C27" s="39" t="s">
        <v>143</v>
      </c>
      <c r="D27" s="38"/>
      <c r="E27" s="104">
        <v>45014</v>
      </c>
      <c r="F27" s="105">
        <v>45017</v>
      </c>
      <c r="G27" s="25">
        <v>4</v>
      </c>
      <c r="H27" s="26">
        <v>0</v>
      </c>
      <c r="I27" s="27">
        <f>IF(OR(F27=0,E27=0)," - ",NETWORKDAYS(E27,F27))</f>
        <v>3</v>
      </c>
      <c r="J27" s="5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row>
    <row r="28" spans="1:108" s="29" customFormat="1" ht="19.5" customHeight="1" x14ac:dyDescent="0.25">
      <c r="A28" s="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28" s="40" t="s">
        <v>145</v>
      </c>
      <c r="C28" s="39" t="s">
        <v>143</v>
      </c>
      <c r="D28" s="38"/>
      <c r="E28" s="104">
        <v>45018</v>
      </c>
      <c r="F28" s="105">
        <f>IF(ISBLANK(E28)," - ",IF(G28=0,E28,E28+G28-1))</f>
        <v>45021</v>
      </c>
      <c r="G28" s="25">
        <v>4</v>
      </c>
      <c r="H28" s="26">
        <v>0</v>
      </c>
      <c r="I28" s="27">
        <f>IF(OR(F28=0,E28=0)," - ",NETWORKDAYS(E28,F28))</f>
        <v>3</v>
      </c>
      <c r="J28" s="5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row>
    <row r="29" spans="1:108" s="29" customFormat="1" ht="19.5" customHeight="1" x14ac:dyDescent="0.25">
      <c r="A29" s="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29" s="40" t="s">
        <v>146</v>
      </c>
      <c r="C29" s="39" t="s">
        <v>133</v>
      </c>
      <c r="D29" s="38"/>
      <c r="E29" s="104">
        <v>45022</v>
      </c>
      <c r="F29" s="105">
        <f>IF(ISBLANK(E29)," - ",IF(G29=0,E29,E29+G29-1))</f>
        <v>45022</v>
      </c>
      <c r="G29" s="25">
        <v>1</v>
      </c>
      <c r="H29" s="26">
        <v>0</v>
      </c>
      <c r="I29" s="27">
        <f>IF(OR(F29=0,E29=0)," - ",NETWORKDAYS(E29,F29))</f>
        <v>1</v>
      </c>
      <c r="J29" s="5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row>
    <row r="30" spans="1:108" s="24" customFormat="1" ht="17.399999999999999"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0" s="74" t="s">
        <v>111</v>
      </c>
      <c r="C30" s="24" t="s">
        <v>133</v>
      </c>
      <c r="D30" s="73"/>
      <c r="E30" s="104">
        <v>45023</v>
      </c>
      <c r="F30" s="105">
        <v>45025</v>
      </c>
      <c r="G30" s="25">
        <v>2</v>
      </c>
      <c r="H30" s="26">
        <v>0</v>
      </c>
      <c r="I30" s="27">
        <f>IF(OR(F30=0,E30=0)," - ",NETWORKDAYS(E30,F30))</f>
        <v>1</v>
      </c>
      <c r="J30" s="5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row>
    <row r="31" spans="1:108" s="24" customFormat="1" ht="17.399999999999999" x14ac:dyDescent="0.25">
      <c r="A3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72" t="s">
        <v>112</v>
      </c>
      <c r="C31" s="24" t="s">
        <v>147</v>
      </c>
      <c r="D31" s="73"/>
      <c r="E31" s="104">
        <v>45026</v>
      </c>
      <c r="F31" s="105">
        <f t="shared" si="51"/>
        <v>45033</v>
      </c>
      <c r="G31" s="25">
        <v>8</v>
      </c>
      <c r="H31" s="26">
        <v>0</v>
      </c>
      <c r="I31" s="27">
        <f t="shared" si="48"/>
        <v>6</v>
      </c>
      <c r="J31" s="5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row>
    <row r="32" spans="1:108" s="24" customFormat="1" ht="17.399999999999999" x14ac:dyDescent="0.25">
      <c r="A3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2" s="74" t="s">
        <v>113</v>
      </c>
      <c r="C32" s="24" t="s">
        <v>147</v>
      </c>
      <c r="D32" s="73"/>
      <c r="E32" s="104">
        <v>45026</v>
      </c>
      <c r="F32" s="105">
        <f t="shared" si="51"/>
        <v>45029</v>
      </c>
      <c r="G32" s="25">
        <v>4</v>
      </c>
      <c r="H32" s="26">
        <v>0</v>
      </c>
      <c r="I32" s="27">
        <f t="shared" si="48"/>
        <v>4</v>
      </c>
      <c r="J32" s="5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row>
    <row r="33" spans="1:108" s="24" customFormat="1" ht="28.5" customHeight="1" x14ac:dyDescent="0.25">
      <c r="A3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3" s="74" t="s">
        <v>114</v>
      </c>
      <c r="C33" s="24" t="s">
        <v>149</v>
      </c>
      <c r="D33" s="73"/>
      <c r="E33" s="104">
        <v>45030</v>
      </c>
      <c r="F33" s="105">
        <f>IF(ISBLANK(E33)," - ",IF(G33=0,E33,E33+G33-1))</f>
        <v>45033</v>
      </c>
      <c r="G33" s="25">
        <v>4</v>
      </c>
      <c r="H33" s="26">
        <v>0</v>
      </c>
      <c r="I33" s="27">
        <f t="shared" ref="I33" si="54">IF(OR(F33=0,E33=0)," - ",NETWORKDAYS(E33,F33))</f>
        <v>2</v>
      </c>
      <c r="J33" s="5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row>
    <row r="34" spans="1:108" s="24" customFormat="1" ht="17.399999999999999" x14ac:dyDescent="0.25">
      <c r="A3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4" s="72" t="s">
        <v>115</v>
      </c>
      <c r="C34" s="24" t="s">
        <v>147</v>
      </c>
      <c r="D34" s="73"/>
      <c r="E34" s="104">
        <v>45034</v>
      </c>
      <c r="F34" s="105">
        <f t="shared" si="51"/>
        <v>45038</v>
      </c>
      <c r="G34" s="25">
        <v>5</v>
      </c>
      <c r="H34" s="26">
        <v>0</v>
      </c>
      <c r="I34" s="27">
        <f t="shared" si="48"/>
        <v>4</v>
      </c>
      <c r="J34" s="5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row>
    <row r="35" spans="1:108" s="29" customFormat="1" ht="17.399999999999999" x14ac:dyDescent="0.25">
      <c r="A3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5" s="40" t="s">
        <v>116</v>
      </c>
      <c r="C35" s="39" t="s">
        <v>147</v>
      </c>
      <c r="D35" s="38"/>
      <c r="E35" s="104">
        <v>45034</v>
      </c>
      <c r="F35" s="105">
        <f t="shared" si="51"/>
        <v>45034</v>
      </c>
      <c r="G35" s="25">
        <v>1</v>
      </c>
      <c r="H35" s="26">
        <v>0</v>
      </c>
      <c r="I35" s="27">
        <f t="shared" si="48"/>
        <v>1</v>
      </c>
      <c r="J35" s="5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row>
    <row r="36" spans="1:108" s="29" customFormat="1" ht="17.399999999999999" x14ac:dyDescent="0.25">
      <c r="A3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36" s="40" t="s">
        <v>117</v>
      </c>
      <c r="C36" s="39" t="s">
        <v>147</v>
      </c>
      <c r="D36" s="38"/>
      <c r="E36" s="104">
        <v>45035</v>
      </c>
      <c r="F36" s="105">
        <f t="shared" si="51"/>
        <v>45038</v>
      </c>
      <c r="G36" s="25">
        <v>4</v>
      </c>
      <c r="H36" s="26">
        <v>0</v>
      </c>
      <c r="I36" s="27">
        <f t="shared" si="48"/>
        <v>3</v>
      </c>
      <c r="J36" s="5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row>
    <row r="37" spans="1:108" s="24" customFormat="1" ht="17.399999999999999" x14ac:dyDescent="0.25">
      <c r="A3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72" t="s">
        <v>118</v>
      </c>
      <c r="C37" s="24" t="s">
        <v>148</v>
      </c>
      <c r="D37" s="73"/>
      <c r="E37" s="104">
        <v>45034</v>
      </c>
      <c r="F37" s="105">
        <f t="shared" si="51"/>
        <v>45037</v>
      </c>
      <c r="G37" s="25">
        <v>4</v>
      </c>
      <c r="H37" s="26">
        <v>0</v>
      </c>
      <c r="I37" s="27">
        <f t="shared" si="48"/>
        <v>4</v>
      </c>
      <c r="J37" s="5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row>
    <row r="38" spans="1:108" s="29" customFormat="1" ht="17.399999999999999" x14ac:dyDescent="0.25">
      <c r="A3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38" s="40" t="s">
        <v>125</v>
      </c>
      <c r="C38" s="39" t="s">
        <v>148</v>
      </c>
      <c r="D38" s="38"/>
      <c r="E38" s="104">
        <v>45034</v>
      </c>
      <c r="F38" s="105">
        <f t="shared" si="51"/>
        <v>45035</v>
      </c>
      <c r="G38" s="25">
        <v>2</v>
      </c>
      <c r="H38" s="26">
        <v>0</v>
      </c>
      <c r="I38" s="27">
        <f t="shared" si="48"/>
        <v>2</v>
      </c>
      <c r="J38" s="5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row>
    <row r="39" spans="1:108" s="29"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39" s="40" t="s">
        <v>126</v>
      </c>
      <c r="C39" s="39" t="s">
        <v>148</v>
      </c>
      <c r="D39" s="38"/>
      <c r="E39" s="104">
        <v>45035</v>
      </c>
      <c r="F39" s="105">
        <f t="shared" si="51"/>
        <v>45035</v>
      </c>
      <c r="G39" s="25">
        <v>1</v>
      </c>
      <c r="H39" s="26">
        <v>0</v>
      </c>
      <c r="I39" s="27">
        <f t="shared" si="48"/>
        <v>1</v>
      </c>
      <c r="J39" s="5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row>
    <row r="40" spans="1:108" s="29"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0" s="40" t="s">
        <v>127</v>
      </c>
      <c r="C40" s="39" t="s">
        <v>148</v>
      </c>
      <c r="D40" s="38"/>
      <c r="E40" s="104">
        <v>45036</v>
      </c>
      <c r="F40" s="105">
        <f t="shared" si="51"/>
        <v>45037</v>
      </c>
      <c r="G40" s="25">
        <v>2</v>
      </c>
      <c r="H40" s="26">
        <v>0</v>
      </c>
      <c r="I40" s="27">
        <f t="shared" si="48"/>
        <v>2</v>
      </c>
      <c r="J40" s="5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row>
    <row r="41" spans="1:108" s="18" customFormat="1" ht="17.399999999999999" x14ac:dyDescent="0.25">
      <c r="A41" s="17" t="str">
        <f>IF(ISERROR(VALUE(SUBSTITUTE(prevWBS,".",""))),"1",IF(ISERROR(FIND("`",SUBSTITUTE(prevWBS,".","`",1))),TEXT(VALUE(prevWBS)+1,"#"),TEXT(VALUE(LEFT(prevWBS,FIND("`",SUBSTITUTE(prevWBS,".","`",1))-1))+1,"#")))</f>
        <v>4</v>
      </c>
      <c r="B41" s="43" t="s">
        <v>119</v>
      </c>
      <c r="C41" s="18" t="s">
        <v>143</v>
      </c>
      <c r="D41" s="19"/>
      <c r="E41" s="57">
        <v>45038</v>
      </c>
      <c r="F41" s="57">
        <f>IF(ISBLANK(E41)," - ",IF(G41=0,E41,E41+G41-1))</f>
        <v>45048</v>
      </c>
      <c r="G41" s="20">
        <v>11</v>
      </c>
      <c r="H41" s="21"/>
      <c r="I41" s="22">
        <f t="shared" si="48"/>
        <v>7</v>
      </c>
      <c r="J41" s="54"/>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c r="CT41" s="62"/>
      <c r="CU41" s="62"/>
      <c r="CV41" s="62"/>
      <c r="CW41" s="62"/>
      <c r="CX41" s="62"/>
      <c r="CY41" s="62"/>
      <c r="CZ41" s="62"/>
      <c r="DA41" s="62"/>
      <c r="DB41" s="62"/>
      <c r="DC41" s="62"/>
      <c r="DD41" s="62"/>
    </row>
    <row r="42" spans="1:108"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72" t="s">
        <v>120</v>
      </c>
      <c r="C42" s="24" t="s">
        <v>149</v>
      </c>
      <c r="D42" s="73"/>
      <c r="E42" s="104">
        <v>45038</v>
      </c>
      <c r="F42" s="105">
        <v>45041</v>
      </c>
      <c r="G42" s="25">
        <v>3</v>
      </c>
      <c r="H42" s="26">
        <v>0</v>
      </c>
      <c r="I42" s="27">
        <f>IF(OR(F42=0,E42=0)," - ",NETWORKDAYS(E42,F42))</f>
        <v>2</v>
      </c>
      <c r="J42" s="5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row>
    <row r="43" spans="1:108" s="24" customFormat="1" ht="17.399999999999999" x14ac:dyDescent="0.25">
      <c r="A4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3" s="72" t="s">
        <v>121</v>
      </c>
      <c r="C43" s="24" t="s">
        <v>143</v>
      </c>
      <c r="D43" s="73"/>
      <c r="E43" s="104">
        <v>45041</v>
      </c>
      <c r="F43" s="105">
        <f>IF(ISBLANK(E43)," - ",IF(G43=0,E43,E43+G43-1))</f>
        <v>45048</v>
      </c>
      <c r="G43" s="25">
        <v>8</v>
      </c>
      <c r="H43" s="26">
        <v>0</v>
      </c>
      <c r="I43" s="27">
        <f>IF(OR(F43=0,E43=0)," - ",NETWORKDAYS(E43,F43))</f>
        <v>6</v>
      </c>
      <c r="J43" s="5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row>
    <row r="44" spans="1:108" s="29" customFormat="1" ht="17.399999999999999"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4" s="40" t="s">
        <v>122</v>
      </c>
      <c r="C44" s="39" t="s">
        <v>149</v>
      </c>
      <c r="D44" s="38"/>
      <c r="E44" s="104">
        <v>45041</v>
      </c>
      <c r="F44" s="105">
        <f t="shared" si="51"/>
        <v>45044</v>
      </c>
      <c r="G44" s="25">
        <v>4</v>
      </c>
      <c r="H44" s="26">
        <v>0</v>
      </c>
      <c r="I44" s="27">
        <f t="shared" si="48"/>
        <v>4</v>
      </c>
      <c r="J44" s="5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row>
    <row r="45" spans="1:108" s="29"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45" s="40" t="s">
        <v>123</v>
      </c>
      <c r="C45" s="39" t="s">
        <v>143</v>
      </c>
      <c r="D45" s="38"/>
      <c r="E45" s="104">
        <v>45045</v>
      </c>
      <c r="F45" s="105">
        <f t="shared" si="51"/>
        <v>45047</v>
      </c>
      <c r="G45" s="25">
        <v>3</v>
      </c>
      <c r="H45" s="26">
        <v>0</v>
      </c>
      <c r="I45" s="27">
        <f t="shared" si="48"/>
        <v>1</v>
      </c>
      <c r="J45" s="5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row>
    <row r="46" spans="1:108" s="29" customFormat="1" ht="17.399999999999999" x14ac:dyDescent="0.25">
      <c r="A4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46" s="40" t="s">
        <v>124</v>
      </c>
      <c r="C46" s="39" t="s">
        <v>143</v>
      </c>
      <c r="D46" s="38"/>
      <c r="E46" s="104">
        <v>45047</v>
      </c>
      <c r="F46" s="105">
        <f t="shared" si="51"/>
        <v>45048</v>
      </c>
      <c r="G46" s="25">
        <v>2</v>
      </c>
      <c r="H46" s="26">
        <v>0</v>
      </c>
      <c r="I46" s="27">
        <f t="shared" si="48"/>
        <v>2</v>
      </c>
      <c r="J46" s="5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row>
    <row r="47" spans="1:108" s="18" customFormat="1" ht="17.399999999999999" x14ac:dyDescent="0.25">
      <c r="A47" s="17" t="str">
        <f>IF(ISERROR(VALUE(SUBSTITUTE(prevWBS,".",""))),"1",IF(ISERROR(FIND("`",SUBSTITUTE(prevWBS,".","`",1))),TEXT(VALUE(prevWBS)+1,"#"),TEXT(VALUE(LEFT(prevWBS,FIND("`",SUBSTITUTE(prevWBS,".","`",1))-1))+1,"#")))</f>
        <v>5</v>
      </c>
      <c r="B47" s="43" t="s">
        <v>150</v>
      </c>
      <c r="C47" s="18" t="s">
        <v>148</v>
      </c>
      <c r="D47" s="19"/>
      <c r="E47" s="57">
        <v>45026</v>
      </c>
      <c r="F47" s="57">
        <v>45051</v>
      </c>
      <c r="G47" s="20">
        <v>25</v>
      </c>
      <c r="H47" s="21"/>
      <c r="I47" s="22">
        <f t="shared" ref="I47:I54" si="55">IF(OR(F47=0,E47=0)," - ",NETWORKDAYS(E47,F47))</f>
        <v>20</v>
      </c>
      <c r="J47" s="54"/>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c r="CT47" s="62"/>
      <c r="CU47" s="62"/>
      <c r="CV47" s="62"/>
      <c r="CW47" s="62"/>
      <c r="CX47" s="62"/>
      <c r="CY47" s="62"/>
      <c r="CZ47" s="62"/>
      <c r="DA47" s="62"/>
      <c r="DB47" s="62"/>
    </row>
    <row r="48" spans="1:108" s="24" customFormat="1" ht="17.399999999999999" x14ac:dyDescent="0.25">
      <c r="A4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8" s="72" t="s">
        <v>128</v>
      </c>
      <c r="C48" s="24" t="s">
        <v>151</v>
      </c>
      <c r="D48" s="73"/>
      <c r="E48" s="104">
        <v>45026</v>
      </c>
      <c r="F48" s="105">
        <v>45050</v>
      </c>
      <c r="G48" s="25">
        <v>24</v>
      </c>
      <c r="H48" s="26">
        <v>0</v>
      </c>
      <c r="I48" s="27">
        <f>IF(OR(F48=0,E48=0)," - ",NETWORKDAYS(E48,F48))</f>
        <v>19</v>
      </c>
      <c r="J48" s="5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row>
    <row r="49" spans="1:108" s="24" customFormat="1" ht="17.399999999999999" x14ac:dyDescent="0.25">
      <c r="A4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49" s="74" t="s">
        <v>152</v>
      </c>
      <c r="C49" s="24" t="s">
        <v>149</v>
      </c>
      <c r="D49" s="73"/>
      <c r="E49" s="104">
        <v>45026</v>
      </c>
      <c r="F49" s="105">
        <f>IF(ISBLANK(E49)," - ",IF(G49=0,E49,E49+G49-1))</f>
        <v>45035</v>
      </c>
      <c r="G49" s="25">
        <v>10</v>
      </c>
      <c r="H49" s="26">
        <v>0</v>
      </c>
      <c r="I49" s="27">
        <f>IF(OR(F49=0,E49=0)," - ",NETWORKDAYS(E49,F49))</f>
        <v>8</v>
      </c>
      <c r="J49" s="5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row>
    <row r="50" spans="1:108" s="24" customFormat="1" ht="17.399999999999999" x14ac:dyDescent="0.25">
      <c r="A5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50" s="74" t="s">
        <v>153</v>
      </c>
      <c r="C50" s="24" t="s">
        <v>151</v>
      </c>
      <c r="D50" s="73"/>
      <c r="E50" s="104">
        <v>45026</v>
      </c>
      <c r="F50" s="105">
        <f t="shared" ref="F50:F51" si="56">IF(ISBLANK(E50)," - ",IF(G50=0,E50,E50+G50-1))</f>
        <v>45037</v>
      </c>
      <c r="G50" s="25">
        <v>12</v>
      </c>
      <c r="H50" s="26">
        <v>0</v>
      </c>
      <c r="I50" s="27">
        <f t="shared" si="55"/>
        <v>10</v>
      </c>
      <c r="J50" s="5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row>
    <row r="51" spans="1:108" s="24" customFormat="1" ht="22.8" x14ac:dyDescent="0.25">
      <c r="A5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5.1.3</v>
      </c>
      <c r="B51" s="74" t="s">
        <v>129</v>
      </c>
      <c r="C51" s="24" t="s">
        <v>133</v>
      </c>
      <c r="D51" s="73"/>
      <c r="E51" s="104">
        <v>45036</v>
      </c>
      <c r="F51" s="105">
        <f t="shared" si="56"/>
        <v>45045</v>
      </c>
      <c r="G51" s="25">
        <v>10</v>
      </c>
      <c r="H51" s="26">
        <v>0</v>
      </c>
      <c r="I51" s="27">
        <f t="shared" si="55"/>
        <v>7</v>
      </c>
      <c r="J51" s="5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row>
    <row r="52" spans="1:108" s="24" customFormat="1" ht="22.8" x14ac:dyDescent="0.25">
      <c r="A5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5.1.4</v>
      </c>
      <c r="B52" s="74" t="s">
        <v>130</v>
      </c>
      <c r="C52" s="24" t="s">
        <v>151</v>
      </c>
      <c r="D52" s="73"/>
      <c r="E52" s="104">
        <v>45041</v>
      </c>
      <c r="F52" s="105">
        <f>IF(ISBLANK(E52)," -AT51 ",IF(G52=0,E52,E52+G52-1))</f>
        <v>45050</v>
      </c>
      <c r="G52" s="25">
        <v>10</v>
      </c>
      <c r="H52" s="26">
        <v>0</v>
      </c>
      <c r="I52" s="27">
        <f t="shared" si="55"/>
        <v>8</v>
      </c>
      <c r="J52" s="5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row>
    <row r="53" spans="1:108" s="24" customFormat="1" ht="17.399999999999999" x14ac:dyDescent="0.25">
      <c r="A5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3" s="72" t="s">
        <v>132</v>
      </c>
      <c r="C53" s="24" t="s">
        <v>151</v>
      </c>
      <c r="D53" s="73"/>
      <c r="E53" s="104">
        <v>45038</v>
      </c>
      <c r="F53" s="105">
        <v>45051</v>
      </c>
      <c r="G53" s="25">
        <v>13</v>
      </c>
      <c r="H53" s="26">
        <v>0</v>
      </c>
      <c r="I53" s="27">
        <f t="shared" ref="I53" si="57">IF(OR(F53=0,E53=0)," - ",NETWORKDAYS(E53,F53))</f>
        <v>10</v>
      </c>
      <c r="J53" s="5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row>
    <row r="54" spans="1:108" s="24" customFormat="1" ht="17.399999999999999" x14ac:dyDescent="0.25">
      <c r="A5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54" s="74" t="s">
        <v>131</v>
      </c>
      <c r="C54" s="24" t="s">
        <v>154</v>
      </c>
      <c r="D54" s="73"/>
      <c r="E54" s="104">
        <v>45045</v>
      </c>
      <c r="F54" s="105">
        <v>45051</v>
      </c>
      <c r="G54" s="25">
        <v>7</v>
      </c>
      <c r="H54" s="26">
        <v>0</v>
      </c>
      <c r="I54" s="27">
        <f t="shared" si="55"/>
        <v>5</v>
      </c>
      <c r="J54" s="5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row>
    <row r="55" spans="1:108" s="18" customFormat="1" ht="17.399999999999999" x14ac:dyDescent="0.25">
      <c r="A55" s="17" t="str">
        <f>IF(ISERROR(VALUE(SUBSTITUTE(prevWBS,".",""))),"1",IF(ISERROR(FIND("`",SUBSTITUTE(prevWBS,".","`",1))),TEXT(VALUE(prevWBS)+1,"#"),TEXT(VALUE(LEFT(prevWBS,FIND("`",SUBSTITUTE(prevWBS,".","`",1))-1))+1,"#")))</f>
        <v>6</v>
      </c>
      <c r="B55" s="43" t="s">
        <v>156</v>
      </c>
      <c r="C55" s="18" t="s">
        <v>148</v>
      </c>
      <c r="D55" s="19"/>
      <c r="E55" s="57">
        <v>45052</v>
      </c>
      <c r="F55" s="57">
        <v>45081</v>
      </c>
      <c r="G55" s="20">
        <v>29</v>
      </c>
      <c r="H55" s="21"/>
      <c r="I55" s="22">
        <f t="shared" ref="I55:I61" si="58">IF(OR(F55=0,E55=0)," - ",NETWORKDAYS(E55,F55))</f>
        <v>20</v>
      </c>
      <c r="J55" s="54"/>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row>
    <row r="56" spans="1:108" s="24" customFormat="1" ht="18" thickBot="1" x14ac:dyDescent="0.3">
      <c r="A5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6" s="72" t="s">
        <v>157</v>
      </c>
      <c r="C56" s="24" t="s">
        <v>148</v>
      </c>
      <c r="D56" s="73"/>
      <c r="E56" s="104">
        <v>45052</v>
      </c>
      <c r="F56" s="105">
        <f t="shared" ref="F56:F58" si="59">IF(ISBLANK(E56)," - ",IF(G56=0,E56,E56+G56-1))</f>
        <v>45071</v>
      </c>
      <c r="G56" s="25">
        <v>20</v>
      </c>
      <c r="H56" s="26">
        <v>0</v>
      </c>
      <c r="I56" s="27">
        <f t="shared" si="58"/>
        <v>14</v>
      </c>
      <c r="J56" s="5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109"/>
    </row>
    <row r="57" spans="1:108" s="24" customFormat="1" ht="17.399999999999999" x14ac:dyDescent="0.25">
      <c r="A5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57" s="74" t="s">
        <v>158</v>
      </c>
      <c r="C57" s="24" t="s">
        <v>151</v>
      </c>
      <c r="D57" s="73"/>
      <c r="E57" s="104">
        <v>45052</v>
      </c>
      <c r="F57" s="105">
        <f t="shared" si="59"/>
        <v>45060</v>
      </c>
      <c r="G57" s="25">
        <v>9</v>
      </c>
      <c r="H57" s="26">
        <v>0</v>
      </c>
      <c r="I57" s="27">
        <f t="shared" si="58"/>
        <v>5</v>
      </c>
      <c r="J57" s="5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108"/>
    </row>
    <row r="58" spans="1:108" s="24" customFormat="1" ht="17.399999999999999" x14ac:dyDescent="0.25">
      <c r="A5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58" s="74" t="s">
        <v>159</v>
      </c>
      <c r="C58" s="24" t="s">
        <v>154</v>
      </c>
      <c r="D58" s="73"/>
      <c r="E58" s="104">
        <v>45061</v>
      </c>
      <c r="F58" s="105">
        <f t="shared" si="59"/>
        <v>45064</v>
      </c>
      <c r="G58" s="25">
        <v>4</v>
      </c>
      <c r="H58" s="26">
        <v>0</v>
      </c>
      <c r="I58" s="27">
        <f t="shared" si="58"/>
        <v>4</v>
      </c>
      <c r="J58" s="5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row>
    <row r="59" spans="1:108" s="24" customFormat="1" ht="17.399999999999999" x14ac:dyDescent="0.25">
      <c r="A59" s="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6.1.2.1</v>
      </c>
      <c r="B59" s="40" t="s">
        <v>161</v>
      </c>
      <c r="C59" s="39" t="s">
        <v>162</v>
      </c>
      <c r="D59" s="38"/>
      <c r="E59" s="104">
        <v>45061</v>
      </c>
      <c r="F59" s="105">
        <v>45065</v>
      </c>
      <c r="G59" s="25">
        <v>5</v>
      </c>
      <c r="H59" s="26">
        <v>0</v>
      </c>
      <c r="I59" s="27">
        <f t="shared" si="58"/>
        <v>5</v>
      </c>
      <c r="J59" s="5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row>
    <row r="60" spans="1:108" s="24" customFormat="1" ht="17.399999999999999" x14ac:dyDescent="0.25">
      <c r="A6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60" s="74" t="s">
        <v>160</v>
      </c>
      <c r="C60" s="24" t="s">
        <v>133</v>
      </c>
      <c r="D60" s="73"/>
      <c r="E60" s="104">
        <v>45066</v>
      </c>
      <c r="F60" s="105">
        <v>45070</v>
      </c>
      <c r="G60" s="25">
        <v>4</v>
      </c>
      <c r="H60" s="26">
        <v>0</v>
      </c>
      <c r="I60" s="27">
        <f t="shared" si="58"/>
        <v>3</v>
      </c>
      <c r="J60" s="5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row>
    <row r="61" spans="1:108" s="29" customFormat="1" ht="17.399999999999999" x14ac:dyDescent="0.25">
      <c r="A61" s="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6.1.3.1</v>
      </c>
      <c r="B61" s="40" t="s">
        <v>166</v>
      </c>
      <c r="C61" s="39" t="s">
        <v>135</v>
      </c>
      <c r="D61" s="38"/>
      <c r="E61" s="104">
        <v>45066</v>
      </c>
      <c r="F61" s="105">
        <v>45071</v>
      </c>
      <c r="G61" s="25">
        <v>5</v>
      </c>
      <c r="H61" s="26"/>
      <c r="I61" s="27">
        <f t="shared" si="58"/>
        <v>4</v>
      </c>
      <c r="J61" s="110"/>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row>
    <row r="62" spans="1:108" s="29" customFormat="1" ht="17.399999999999999" x14ac:dyDescent="0.25">
      <c r="A6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2" s="39" t="s">
        <v>163</v>
      </c>
      <c r="C62" s="39" t="s">
        <v>133</v>
      </c>
      <c r="D62" s="38"/>
      <c r="E62" s="104">
        <v>45072</v>
      </c>
      <c r="F62" s="105">
        <f>IF(ISBLANK(E62)," - ",IF(G62=0,E62,E62+G62-1))</f>
        <v>45081</v>
      </c>
      <c r="G62" s="25">
        <v>10</v>
      </c>
      <c r="H62" s="26">
        <v>0</v>
      </c>
      <c r="I62" s="28">
        <f t="shared" si="48"/>
        <v>6</v>
      </c>
      <c r="J62" s="55"/>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row>
    <row r="63" spans="1:108" s="29" customFormat="1" ht="17.399999999999999" x14ac:dyDescent="0.25">
      <c r="A6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63" s="74" t="s">
        <v>164</v>
      </c>
      <c r="C63" s="24" t="s">
        <v>133</v>
      </c>
      <c r="D63" s="73"/>
      <c r="E63" s="104">
        <v>45072</v>
      </c>
      <c r="F63" s="105">
        <f t="shared" ref="F63:F64" si="60">IF(ISBLANK(E63)," - ",IF(G63=0,E63,E63+G63-1))</f>
        <v>45076</v>
      </c>
      <c r="G63" s="25">
        <v>5</v>
      </c>
      <c r="H63" s="26">
        <v>0</v>
      </c>
      <c r="I63" s="28">
        <f t="shared" si="48"/>
        <v>3</v>
      </c>
      <c r="J63" s="55"/>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row>
    <row r="64" spans="1:108" s="29" customFormat="1" ht="17.399999999999999" x14ac:dyDescent="0.25">
      <c r="A6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64" s="74" t="s">
        <v>165</v>
      </c>
      <c r="C64" s="24" t="s">
        <v>133</v>
      </c>
      <c r="D64" s="73"/>
      <c r="E64" s="104">
        <v>45077</v>
      </c>
      <c r="F64" s="105">
        <f t="shared" si="60"/>
        <v>45081</v>
      </c>
      <c r="G64" s="25">
        <v>5</v>
      </c>
      <c r="H64" s="26">
        <v>0</v>
      </c>
      <c r="I64" s="106"/>
      <c r="J64" s="107"/>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row>
    <row r="65" spans="1:108" s="29" customFormat="1" ht="17.399999999999999" x14ac:dyDescent="0.25">
      <c r="A6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65" s="74" t="s">
        <v>167</v>
      </c>
      <c r="C65" s="24" t="s">
        <v>133</v>
      </c>
      <c r="D65" s="73"/>
      <c r="E65" s="104">
        <v>45077</v>
      </c>
      <c r="F65" s="105">
        <f>IF(ISBLANK(E65)," - ",IF(G65=0,E65,E65+G65-1))</f>
        <v>45080</v>
      </c>
      <c r="G65" s="25">
        <v>4</v>
      </c>
      <c r="H65" s="26">
        <v>0</v>
      </c>
      <c r="I65" s="27">
        <f t="shared" ref="I65" si="61">IF(OR(F65=0,E65=0)," - ",NETWORKDAYS(E65,F65))</f>
        <v>3</v>
      </c>
      <c r="J65" s="107"/>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row>
    <row r="66" spans="1:108" s="34" customFormat="1" ht="17.399999999999999" x14ac:dyDescent="0.25">
      <c r="A66" s="30" t="s">
        <v>97</v>
      </c>
      <c r="B66" s="31"/>
      <c r="C66" s="32"/>
      <c r="D66" s="32"/>
      <c r="E66" s="58"/>
      <c r="F66" s="58"/>
      <c r="G66" s="33"/>
      <c r="H66" s="33"/>
      <c r="I66" s="33"/>
      <c r="J66" s="56"/>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row>
    <row r="67" spans="1:108" s="29" customFormat="1" ht="17.399999999999999" x14ac:dyDescent="0.25">
      <c r="A67" s="35" t="s">
        <v>98</v>
      </c>
      <c r="B67" s="36"/>
      <c r="C67" s="36"/>
      <c r="D67" s="36"/>
      <c r="E67" s="59"/>
      <c r="F67" s="59"/>
      <c r="G67" s="36"/>
      <c r="H67" s="36"/>
      <c r="I67" s="36"/>
      <c r="J67" s="56"/>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row>
    <row r="68" spans="1:108" s="29" customFormat="1" ht="17.399999999999999" x14ac:dyDescent="0.25">
      <c r="A68" s="76" t="str">
        <f>IF(ISERROR(VALUE(SUBSTITUTE(prevWBS,".",""))),"1",IF(ISERROR(FIND("`",SUBSTITUTE(prevWBS,".","`",1))),TEXT(VALUE(prevWBS)+1,"#"),TEXT(VALUE(LEFT(prevWBS,FIND("`",SUBSTITUTE(prevWBS,".","`",1))-1))+1,"#")))</f>
        <v>1</v>
      </c>
      <c r="B68" s="77" t="s">
        <v>93</v>
      </c>
      <c r="C68" s="37"/>
      <c r="D68" s="38"/>
      <c r="E68" s="104"/>
      <c r="F68" s="105" t="str">
        <f t="shared" ref="F68:F73" si="62">IF(ISBLANK(E68)," - ",IF(G68=0,E68,E68+G68-1))</f>
        <v xml:space="preserve"> - </v>
      </c>
      <c r="G68" s="25"/>
      <c r="H68" s="26"/>
      <c r="I68" s="27" t="str">
        <f>IF(OR(F68=0,E68=0)," - ",NETWORKDAYS(E68,F68))</f>
        <v xml:space="preserve"> - </v>
      </c>
      <c r="J68" s="5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row>
    <row r="69" spans="1:108" s="29"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9" s="39" t="s">
        <v>94</v>
      </c>
      <c r="C69" s="39"/>
      <c r="D69" s="38"/>
      <c r="E69" s="104"/>
      <c r="F69" s="105" t="str">
        <f t="shared" si="62"/>
        <v xml:space="preserve"> - </v>
      </c>
      <c r="G69" s="25"/>
      <c r="H69" s="26"/>
      <c r="I69" s="27" t="str">
        <f t="shared" ref="I69:I73" si="63">IF(OR(F69=0,E69=0)," - ",NETWORKDAYS(E69,F69))</f>
        <v xml:space="preserve"> - </v>
      </c>
      <c r="J69" s="5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row>
    <row r="70" spans="1:108" s="29" customFormat="1" ht="17.399999999999999" x14ac:dyDescent="0.25">
      <c r="A7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0" s="40" t="s">
        <v>95</v>
      </c>
      <c r="C70" s="39"/>
      <c r="D70" s="38"/>
      <c r="E70" s="104"/>
      <c r="F70" s="105" t="str">
        <f t="shared" si="62"/>
        <v xml:space="preserve"> - </v>
      </c>
      <c r="G70" s="25"/>
      <c r="H70" s="26"/>
      <c r="I70" s="27" t="str">
        <f t="shared" si="63"/>
        <v xml:space="preserve"> - </v>
      </c>
      <c r="J70" s="5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row>
    <row r="71" spans="1:108" s="29" customFormat="1" ht="19.5" customHeight="1" x14ac:dyDescent="0.25">
      <c r="A71" s="2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1" s="40" t="s">
        <v>96</v>
      </c>
      <c r="C71" s="39"/>
      <c r="D71" s="38"/>
      <c r="E71" s="104"/>
      <c r="F71" s="105" t="str">
        <f t="shared" si="62"/>
        <v xml:space="preserve"> - </v>
      </c>
      <c r="G71" s="25"/>
      <c r="H71" s="26"/>
      <c r="I71" s="27" t="str">
        <f t="shared" si="63"/>
        <v xml:space="preserve"> - </v>
      </c>
      <c r="J71" s="5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row>
    <row r="72" spans="1:108" s="24" customFormat="1" ht="17.399999999999999" x14ac:dyDescent="0.25">
      <c r="A7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72" s="74" t="s">
        <v>83</v>
      </c>
      <c r="C72" s="24" t="s">
        <v>84</v>
      </c>
      <c r="D72" s="73"/>
      <c r="E72" s="104">
        <v>43516</v>
      </c>
      <c r="F72" s="105">
        <f t="shared" si="62"/>
        <v>43520</v>
      </c>
      <c r="G72" s="25">
        <v>5</v>
      </c>
      <c r="H72" s="26">
        <v>0.5</v>
      </c>
      <c r="I72" s="27">
        <f t="shared" si="63"/>
        <v>3</v>
      </c>
      <c r="J72" s="5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row>
    <row r="73" spans="1:108" s="24" customFormat="1" ht="17.399999999999999" x14ac:dyDescent="0.25">
      <c r="A7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73" s="72" t="s">
        <v>82</v>
      </c>
      <c r="C73" s="24" t="s">
        <v>84</v>
      </c>
      <c r="D73" s="73"/>
      <c r="E73" s="104"/>
      <c r="F73" s="105" t="str">
        <f t="shared" si="62"/>
        <v xml:space="preserve"> - </v>
      </c>
      <c r="G73" s="25"/>
      <c r="H73" s="26"/>
      <c r="I73" s="27" t="str">
        <f t="shared" si="63"/>
        <v xml:space="preserve"> - </v>
      </c>
      <c r="J73" s="5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row>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8:H9 H14:H18 H21:H25 H31 H34 H37 H41:H43 H11:H12 H66:H71 H61:H62">
    <cfRule type="dataBar" priority="40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0" priority="452">
      <formula>K$6=TODAY()</formula>
    </cfRule>
  </conditionalFormatting>
  <conditionalFormatting sqref="K8:BN12 K14:DD46 K47:DA47 K48:DD55 K62:DD73 K56:DC61">
    <cfRule type="expression" dxfId="139" priority="455">
      <formula>AND($E8&lt;=K$6,ROUNDDOWN(($F8-$E8+1)*$H8,0)+$E8-1&gt;=K$6)</formula>
    </cfRule>
    <cfRule type="expression" dxfId="138" priority="456">
      <formula>AND(NOT(ISBLANK($E8)),$E8&lt;=K$6,$F8&gt;=K$6)</formula>
    </cfRule>
  </conditionalFormatting>
  <conditionalFormatting sqref="K6:BN12 K14:DD18 K21:DD25 K31:DD31 K34:DD34 K37:DD37 K41:DD43 K62:DD71 K47:DB47">
    <cfRule type="expression" dxfId="137" priority="415">
      <formula>K$6=TODAY()</formula>
    </cfRule>
  </conditionalFormatting>
  <conditionalFormatting sqref="BO6:BU6">
    <cfRule type="expression" dxfId="136" priority="405">
      <formula>BO$6=TODAY()</formula>
    </cfRule>
  </conditionalFormatting>
  <conditionalFormatting sqref="BO8:BU12">
    <cfRule type="expression" dxfId="135" priority="406">
      <formula>AND($E8&lt;=BO$6,ROUNDDOWN(($F8-$E8+1)*$H8,0)+$E8-1&gt;=BO$6)</formula>
    </cfRule>
    <cfRule type="expression" dxfId="134" priority="407">
      <formula>AND(NOT(ISBLANK($E8)),$E8&lt;=BO$6,$F8&gt;=BO$6)</formula>
    </cfRule>
  </conditionalFormatting>
  <conditionalFormatting sqref="BO6:BU6 BO8:BU12">
    <cfRule type="expression" dxfId="133" priority="404">
      <formula>BO$6=TODAY()</formula>
    </cfRule>
  </conditionalFormatting>
  <conditionalFormatting sqref="BV6:CB6">
    <cfRule type="expression" dxfId="132" priority="401">
      <formula>BV$6=TODAY()</formula>
    </cfRule>
  </conditionalFormatting>
  <conditionalFormatting sqref="BV8:CB12">
    <cfRule type="expression" dxfId="131" priority="402">
      <formula>AND($E8&lt;=BV$6,ROUNDDOWN(($F8-$E8+1)*$H8,0)+$E8-1&gt;=BV$6)</formula>
    </cfRule>
    <cfRule type="expression" dxfId="130" priority="403">
      <formula>AND(NOT(ISBLANK($E8)),$E8&lt;=BV$6,$F8&gt;=BV$6)</formula>
    </cfRule>
  </conditionalFormatting>
  <conditionalFormatting sqref="BV6:CB6 BV8:CB12">
    <cfRule type="expression" dxfId="129" priority="400">
      <formula>BV$6=TODAY()</formula>
    </cfRule>
  </conditionalFormatting>
  <conditionalFormatting sqref="CC6:CI6">
    <cfRule type="expression" dxfId="128" priority="397">
      <formula>CC$6=TODAY()</formula>
    </cfRule>
  </conditionalFormatting>
  <conditionalFormatting sqref="CC8:CI12">
    <cfRule type="expression" dxfId="127" priority="398">
      <formula>AND($E8&lt;=CC$6,ROUNDDOWN(($F8-$E8+1)*$H8,0)+$E8-1&gt;=CC$6)</formula>
    </cfRule>
    <cfRule type="expression" dxfId="126" priority="399">
      <formula>AND(NOT(ISBLANK($E8)),$E8&lt;=CC$6,$F8&gt;=CC$6)</formula>
    </cfRule>
  </conditionalFormatting>
  <conditionalFormatting sqref="CC6:CI6 CC8:CI12">
    <cfRule type="expression" dxfId="125" priority="396">
      <formula>CC$6=TODAY()</formula>
    </cfRule>
  </conditionalFormatting>
  <conditionalFormatting sqref="CJ6:CP6">
    <cfRule type="expression" dxfId="124" priority="393">
      <formula>CJ$6=TODAY()</formula>
    </cfRule>
  </conditionalFormatting>
  <conditionalFormatting sqref="CJ8:CP12">
    <cfRule type="expression" dxfId="123" priority="394">
      <formula>AND($E8&lt;=CJ$6,ROUNDDOWN(($F8-$E8+1)*$H8,0)+$E8-1&gt;=CJ$6)</formula>
    </cfRule>
    <cfRule type="expression" dxfId="122" priority="395">
      <formula>AND(NOT(ISBLANK($E8)),$E8&lt;=CJ$6,$F8&gt;=CJ$6)</formula>
    </cfRule>
  </conditionalFormatting>
  <conditionalFormatting sqref="CJ6:CP6 CJ8:CP12">
    <cfRule type="expression" dxfId="121" priority="392">
      <formula>CJ$6=TODAY()</formula>
    </cfRule>
  </conditionalFormatting>
  <conditionalFormatting sqref="CQ6:CW6">
    <cfRule type="expression" dxfId="120" priority="389">
      <formula>CQ$6=TODAY()</formula>
    </cfRule>
  </conditionalFormatting>
  <conditionalFormatting sqref="CQ8:CW12">
    <cfRule type="expression" dxfId="119" priority="390">
      <formula>AND($E8&lt;=CQ$6,ROUNDDOWN(($F8-$E8+1)*$H8,0)+$E8-1&gt;=CQ$6)</formula>
    </cfRule>
    <cfRule type="expression" dxfId="118" priority="391">
      <formula>AND(NOT(ISBLANK($E8)),$E8&lt;=CQ$6,$F8&gt;=CQ$6)</formula>
    </cfRule>
  </conditionalFormatting>
  <conditionalFormatting sqref="CQ6:CW6 CQ8:CW12">
    <cfRule type="expression" dxfId="117" priority="388">
      <formula>CQ$6=TODAY()</formula>
    </cfRule>
  </conditionalFormatting>
  <conditionalFormatting sqref="CX6:DD6">
    <cfRule type="expression" dxfId="116" priority="385">
      <formula>CX$6=TODAY()</formula>
    </cfRule>
  </conditionalFormatting>
  <conditionalFormatting sqref="CX8:DD12 DD57:DD61">
    <cfRule type="expression" dxfId="115" priority="386">
      <formula>AND($E8&lt;=CX$6,ROUNDDOWN(($F8-$E8+1)*$H8,0)+$E8-1&gt;=CX$6)</formula>
    </cfRule>
    <cfRule type="expression" dxfId="114" priority="387">
      <formula>AND(NOT(ISBLANK($E8)),$E8&lt;=CX$6,$F8&gt;=CX$6)</formula>
    </cfRule>
  </conditionalFormatting>
  <conditionalFormatting sqref="CX6:DD6 CX8:DD12 DD57:DD61">
    <cfRule type="expression" dxfId="113" priority="384">
      <formula>CX$6=TODAY()</formula>
    </cfRule>
  </conditionalFormatting>
  <conditionalFormatting sqref="BO7:BU7">
    <cfRule type="expression" dxfId="112" priority="383">
      <formula>BO$6=TODAY()</formula>
    </cfRule>
  </conditionalFormatting>
  <conditionalFormatting sqref="BO7:BU7">
    <cfRule type="expression" dxfId="111" priority="382">
      <formula>BO$6=TODAY()</formula>
    </cfRule>
  </conditionalFormatting>
  <conditionalFormatting sqref="BV7:CB7">
    <cfRule type="expression" dxfId="110" priority="381">
      <formula>BV$6=TODAY()</formula>
    </cfRule>
  </conditionalFormatting>
  <conditionalFormatting sqref="BV7:CB7">
    <cfRule type="expression" dxfId="109" priority="380">
      <formula>BV$6=TODAY()</formula>
    </cfRule>
  </conditionalFormatting>
  <conditionalFormatting sqref="CC7:CI7">
    <cfRule type="expression" dxfId="108" priority="379">
      <formula>CC$6=TODAY()</formula>
    </cfRule>
  </conditionalFormatting>
  <conditionalFormatting sqref="CC7:CI7">
    <cfRule type="expression" dxfId="107" priority="378">
      <formula>CC$6=TODAY()</formula>
    </cfRule>
  </conditionalFormatting>
  <conditionalFormatting sqref="CJ7:CP7">
    <cfRule type="expression" dxfId="106" priority="377">
      <formula>CJ$6=TODAY()</formula>
    </cfRule>
  </conditionalFormatting>
  <conditionalFormatting sqref="CJ7:CP7">
    <cfRule type="expression" dxfId="105" priority="376">
      <formula>CJ$6=TODAY()</formula>
    </cfRule>
  </conditionalFormatting>
  <conditionalFormatting sqref="CQ7:CW7">
    <cfRule type="expression" dxfId="104" priority="375">
      <formula>CQ$6=TODAY()</formula>
    </cfRule>
  </conditionalFormatting>
  <conditionalFormatting sqref="CQ7:CW7">
    <cfRule type="expression" dxfId="103" priority="374">
      <formula>CQ$6=TODAY()</formula>
    </cfRule>
  </conditionalFormatting>
  <conditionalFormatting sqref="CX7:DD7 DD56">
    <cfRule type="expression" dxfId="102" priority="373">
      <formula>CX$6=TODAY()</formula>
    </cfRule>
  </conditionalFormatting>
  <conditionalFormatting sqref="CX7:DD7 DD56">
    <cfRule type="expression" dxfId="101" priority="372">
      <formula>CX$6=TODAY()</formula>
    </cfRule>
  </conditionalFormatting>
  <conditionalFormatting sqref="H72">
    <cfRule type="dataBar" priority="368">
      <dataBar>
        <cfvo type="num" val="0"/>
        <cfvo type="num" val="1"/>
        <color theme="0" tint="-0.34998626667073579"/>
      </dataBar>
      <extLst>
        <ext xmlns:x14="http://schemas.microsoft.com/office/spreadsheetml/2009/9/main" uri="{B025F937-C7B1-47D3-B67F-A62EFF666E3E}">
          <x14:id>{26BEEDE4-A020-4922-B8C6-82C3D490302C}</x14:id>
        </ext>
      </extLst>
    </cfRule>
  </conditionalFormatting>
  <conditionalFormatting sqref="K72:BN72">
    <cfRule type="expression" dxfId="100" priority="369">
      <formula>K$6=TODAY()</formula>
    </cfRule>
  </conditionalFormatting>
  <conditionalFormatting sqref="BO72:BU72">
    <cfRule type="expression" dxfId="99" priority="365">
      <formula>BO$6=TODAY()</formula>
    </cfRule>
  </conditionalFormatting>
  <conditionalFormatting sqref="BV72:CB72">
    <cfRule type="expression" dxfId="98" priority="362">
      <formula>BV$6=TODAY()</formula>
    </cfRule>
  </conditionalFormatting>
  <conditionalFormatting sqref="CC72:CI72">
    <cfRule type="expression" dxfId="97" priority="359">
      <formula>CC$6=TODAY()</formula>
    </cfRule>
  </conditionalFormatting>
  <conditionalFormatting sqref="CJ72:CP72">
    <cfRule type="expression" dxfId="96" priority="356">
      <formula>CJ$6=TODAY()</formula>
    </cfRule>
  </conditionalFormatting>
  <conditionalFormatting sqref="CQ72:CW72">
    <cfRule type="expression" dxfId="95" priority="353">
      <formula>CQ$6=TODAY()</formula>
    </cfRule>
  </conditionalFormatting>
  <conditionalFormatting sqref="CX72:DD72">
    <cfRule type="expression" dxfId="94" priority="350">
      <formula>CX$6=TODAY()</formula>
    </cfRule>
  </conditionalFormatting>
  <conditionalFormatting sqref="H73">
    <cfRule type="dataBar" priority="346">
      <dataBar>
        <cfvo type="num" val="0"/>
        <cfvo type="num" val="1"/>
        <color theme="0" tint="-0.34998626667073579"/>
      </dataBar>
      <extLst>
        <ext xmlns:x14="http://schemas.microsoft.com/office/spreadsheetml/2009/9/main" uri="{B025F937-C7B1-47D3-B67F-A62EFF666E3E}">
          <x14:id>{A75B8009-C423-4111-8714-43B84EA6F411}</x14:id>
        </ext>
      </extLst>
    </cfRule>
  </conditionalFormatting>
  <conditionalFormatting sqref="K73:BN73">
    <cfRule type="expression" dxfId="93" priority="347">
      <formula>K$6=TODAY()</formula>
    </cfRule>
  </conditionalFormatting>
  <conditionalFormatting sqref="BO73:BU73">
    <cfRule type="expression" dxfId="92" priority="343">
      <formula>BO$6=TODAY()</formula>
    </cfRule>
  </conditionalFormatting>
  <conditionalFormatting sqref="BV73:CB73">
    <cfRule type="expression" dxfId="91" priority="340">
      <formula>BV$6=TODAY()</formula>
    </cfRule>
  </conditionalFormatting>
  <conditionalFormatting sqref="CC73:CI73">
    <cfRule type="expression" dxfId="90" priority="337">
      <formula>CC$6=TODAY()</formula>
    </cfRule>
  </conditionalFormatting>
  <conditionalFormatting sqref="CJ73:CP73">
    <cfRule type="expression" dxfId="89" priority="334">
      <formula>CJ$6=TODAY()</formula>
    </cfRule>
  </conditionalFormatting>
  <conditionalFormatting sqref="CQ73:CW73">
    <cfRule type="expression" dxfId="88" priority="331">
      <formula>CQ$6=TODAY()</formula>
    </cfRule>
  </conditionalFormatting>
  <conditionalFormatting sqref="CX73:DD73">
    <cfRule type="expression" dxfId="87" priority="328">
      <formula>CX$6=TODAY()</formula>
    </cfRule>
  </conditionalFormatting>
  <conditionalFormatting sqref="H13">
    <cfRule type="dataBar" priority="302">
      <dataBar>
        <cfvo type="num" val="0"/>
        <cfvo type="num" val="1"/>
        <color theme="0" tint="-0.34998626667073579"/>
      </dataBar>
      <extLst>
        <ext xmlns:x14="http://schemas.microsoft.com/office/spreadsheetml/2009/9/main" uri="{B025F937-C7B1-47D3-B67F-A62EFF666E3E}">
          <x14:id>{3BE222D9-D027-4776-901D-F0610C8F3672}</x14:id>
        </ext>
      </extLst>
    </cfRule>
  </conditionalFormatting>
  <conditionalFormatting sqref="K13:BN13">
    <cfRule type="expression" dxfId="86" priority="304">
      <formula>AND($E13&lt;=K$6,ROUNDDOWN(($F13-$E13+1)*$H13,0)+$E13-1&gt;=K$6)</formula>
    </cfRule>
    <cfRule type="expression" dxfId="85" priority="305">
      <formula>AND(NOT(ISBLANK($E13)),$E13&lt;=K$6,$F13&gt;=K$6)</formula>
    </cfRule>
  </conditionalFormatting>
  <conditionalFormatting sqref="K13:BN13">
    <cfRule type="expression" dxfId="84" priority="303">
      <formula>K$6=TODAY()</formula>
    </cfRule>
  </conditionalFormatting>
  <conditionalFormatting sqref="BO13:BU13">
    <cfRule type="expression" dxfId="83" priority="300">
      <formula>AND($E13&lt;=BO$6,ROUNDDOWN(($F13-$E13+1)*$H13,0)+$E13-1&gt;=BO$6)</formula>
    </cfRule>
    <cfRule type="expression" dxfId="82" priority="301">
      <formula>AND(NOT(ISBLANK($E13)),$E13&lt;=BO$6,$F13&gt;=BO$6)</formula>
    </cfRule>
  </conditionalFormatting>
  <conditionalFormatting sqref="BO13:BU13">
    <cfRule type="expression" dxfId="81" priority="299">
      <formula>BO$6=TODAY()</formula>
    </cfRule>
  </conditionalFormatting>
  <conditionalFormatting sqref="BV13:CB13">
    <cfRule type="expression" dxfId="80" priority="297">
      <formula>AND($E13&lt;=BV$6,ROUNDDOWN(($F13-$E13+1)*$H13,0)+$E13-1&gt;=BV$6)</formula>
    </cfRule>
    <cfRule type="expression" dxfId="79" priority="298">
      <formula>AND(NOT(ISBLANK($E13)),$E13&lt;=BV$6,$F13&gt;=BV$6)</formula>
    </cfRule>
  </conditionalFormatting>
  <conditionalFormatting sqref="BV13:CB13">
    <cfRule type="expression" dxfId="78" priority="296">
      <formula>BV$6=TODAY()</formula>
    </cfRule>
  </conditionalFormatting>
  <conditionalFormatting sqref="CC13:CI13">
    <cfRule type="expression" dxfId="77" priority="294">
      <formula>AND($E13&lt;=CC$6,ROUNDDOWN(($F13-$E13+1)*$H13,0)+$E13-1&gt;=CC$6)</formula>
    </cfRule>
    <cfRule type="expression" dxfId="76" priority="295">
      <formula>AND(NOT(ISBLANK($E13)),$E13&lt;=CC$6,$F13&gt;=CC$6)</formula>
    </cfRule>
  </conditionalFormatting>
  <conditionalFormatting sqref="CC13:CI13">
    <cfRule type="expression" dxfId="75" priority="293">
      <formula>CC$6=TODAY()</formula>
    </cfRule>
  </conditionalFormatting>
  <conditionalFormatting sqref="CJ13:CP13">
    <cfRule type="expression" dxfId="74" priority="291">
      <formula>AND($E13&lt;=CJ$6,ROUNDDOWN(($F13-$E13+1)*$H13,0)+$E13-1&gt;=CJ$6)</formula>
    </cfRule>
    <cfRule type="expression" dxfId="73" priority="292">
      <formula>AND(NOT(ISBLANK($E13)),$E13&lt;=CJ$6,$F13&gt;=CJ$6)</formula>
    </cfRule>
  </conditionalFormatting>
  <conditionalFormatting sqref="CJ13:CP13">
    <cfRule type="expression" dxfId="72" priority="290">
      <formula>CJ$6=TODAY()</formula>
    </cfRule>
  </conditionalFormatting>
  <conditionalFormatting sqref="CQ13:CW13">
    <cfRule type="expression" dxfId="71" priority="288">
      <formula>AND($E13&lt;=CQ$6,ROUNDDOWN(($F13-$E13+1)*$H13,0)+$E13-1&gt;=CQ$6)</formula>
    </cfRule>
    <cfRule type="expression" dxfId="70" priority="289">
      <formula>AND(NOT(ISBLANK($E13)),$E13&lt;=CQ$6,$F13&gt;=CQ$6)</formula>
    </cfRule>
  </conditionalFormatting>
  <conditionalFormatting sqref="CQ13:CW13">
    <cfRule type="expression" dxfId="69" priority="287">
      <formula>CQ$6=TODAY()</formula>
    </cfRule>
  </conditionalFormatting>
  <conditionalFormatting sqref="CX13:DD13">
    <cfRule type="expression" dxfId="68" priority="285">
      <formula>AND($E13&lt;=CX$6,ROUNDDOWN(($F13-$E13+1)*$H13,0)+$E13-1&gt;=CX$6)</formula>
    </cfRule>
    <cfRule type="expression" dxfId="67" priority="286">
      <formula>AND(NOT(ISBLANK($E13)),$E13&lt;=CX$6,$F13&gt;=CX$6)</formula>
    </cfRule>
  </conditionalFormatting>
  <conditionalFormatting sqref="CX13:DD13">
    <cfRule type="expression" dxfId="66" priority="284">
      <formula>CX$6=TODAY()</formula>
    </cfRule>
  </conditionalFormatting>
  <conditionalFormatting sqref="K20:BN20">
    <cfRule type="expression" dxfId="65" priority="261">
      <formula>K$6=TODAY()</formula>
    </cfRule>
  </conditionalFormatting>
  <conditionalFormatting sqref="BO20:BU20">
    <cfRule type="expression" dxfId="64" priority="259">
      <formula>BO$6=TODAY()</formula>
    </cfRule>
  </conditionalFormatting>
  <conditionalFormatting sqref="BV20:CB20">
    <cfRule type="expression" dxfId="63" priority="258">
      <formula>BV$6=TODAY()</formula>
    </cfRule>
  </conditionalFormatting>
  <conditionalFormatting sqref="CC20:CI20">
    <cfRule type="expression" dxfId="62" priority="257">
      <formula>CC$6=TODAY()</formula>
    </cfRule>
  </conditionalFormatting>
  <conditionalFormatting sqref="CJ20:CP20">
    <cfRule type="expression" dxfId="61" priority="256">
      <formula>CJ$6=TODAY()</formula>
    </cfRule>
  </conditionalFormatting>
  <conditionalFormatting sqref="CQ20:CW20">
    <cfRule type="expression" dxfId="60" priority="255">
      <formula>CQ$6=TODAY()</formula>
    </cfRule>
  </conditionalFormatting>
  <conditionalFormatting sqref="CX20:DD20">
    <cfRule type="expression" dxfId="59" priority="254">
      <formula>CX$6=TODAY()</formula>
    </cfRule>
  </conditionalFormatting>
  <conditionalFormatting sqref="H19">
    <cfRule type="dataBar" priority="270">
      <dataBar>
        <cfvo type="num" val="0"/>
        <cfvo type="num" val="1"/>
        <color theme="0" tint="-0.34998626667073579"/>
      </dataBar>
      <extLst>
        <ext xmlns:x14="http://schemas.microsoft.com/office/spreadsheetml/2009/9/main" uri="{B025F937-C7B1-47D3-B67F-A62EFF666E3E}">
          <x14:id>{0A872633-860F-479F-B6CF-78940C728B3A}</x14:id>
        </ext>
      </extLst>
    </cfRule>
  </conditionalFormatting>
  <conditionalFormatting sqref="K19:BN19">
    <cfRule type="expression" dxfId="58" priority="271">
      <formula>K$6=TODAY()</formula>
    </cfRule>
  </conditionalFormatting>
  <conditionalFormatting sqref="BO19:BU19">
    <cfRule type="expression" dxfId="57" priority="269">
      <formula>BO$6=TODAY()</formula>
    </cfRule>
  </conditionalFormatting>
  <conditionalFormatting sqref="BV19:CB19">
    <cfRule type="expression" dxfId="56" priority="268">
      <formula>BV$6=TODAY()</formula>
    </cfRule>
  </conditionalFormatting>
  <conditionalFormatting sqref="CC19:CI19">
    <cfRule type="expression" dxfId="55" priority="267">
      <formula>CC$6=TODAY()</formula>
    </cfRule>
  </conditionalFormatting>
  <conditionalFormatting sqref="CJ19:CP19">
    <cfRule type="expression" dxfId="54" priority="266">
      <formula>CJ$6=TODAY()</formula>
    </cfRule>
  </conditionalFormatting>
  <conditionalFormatting sqref="CQ19:CW19">
    <cfRule type="expression" dxfId="53" priority="265">
      <formula>CQ$6=TODAY()</formula>
    </cfRule>
  </conditionalFormatting>
  <conditionalFormatting sqref="CX19:DD19">
    <cfRule type="expression" dxfId="52" priority="264">
      <formula>CX$6=TODAY()</formula>
    </cfRule>
  </conditionalFormatting>
  <conditionalFormatting sqref="H20">
    <cfRule type="dataBar" priority="457">
      <dataBar>
        <cfvo type="num" val="0"/>
        <cfvo type="num" val="1"/>
        <color theme="0" tint="-0.34998626667073579"/>
      </dataBar>
      <extLst>
        <ext xmlns:x14="http://schemas.microsoft.com/office/spreadsheetml/2009/9/main" uri="{B025F937-C7B1-47D3-B67F-A62EFF666E3E}">
          <x14:id>{9F5D7F38-CAC7-498C-9508-EC787B2018BD}</x14:id>
        </ext>
      </extLst>
    </cfRule>
  </conditionalFormatting>
  <conditionalFormatting sqref="H26">
    <cfRule type="dataBar" priority="230">
      <dataBar>
        <cfvo type="num" val="0"/>
        <cfvo type="num" val="1"/>
        <color theme="0" tint="-0.34998626667073579"/>
      </dataBar>
      <extLst>
        <ext xmlns:x14="http://schemas.microsoft.com/office/spreadsheetml/2009/9/main" uri="{B025F937-C7B1-47D3-B67F-A62EFF666E3E}">
          <x14:id>{B32F3286-5DB4-46C5-AB69-FFF50C0B3795}</x14:id>
        </ext>
      </extLst>
    </cfRule>
  </conditionalFormatting>
  <conditionalFormatting sqref="K26:BN26">
    <cfRule type="expression" dxfId="51" priority="231">
      <formula>K$6=TODAY()</formula>
    </cfRule>
  </conditionalFormatting>
  <conditionalFormatting sqref="BO26:BU26">
    <cfRule type="expression" dxfId="50" priority="229">
      <formula>BO$6=TODAY()</formula>
    </cfRule>
  </conditionalFormatting>
  <conditionalFormatting sqref="BV26:CB26">
    <cfRule type="expression" dxfId="49" priority="228">
      <formula>BV$6=TODAY()</formula>
    </cfRule>
  </conditionalFormatting>
  <conditionalFormatting sqref="CC26:CI26">
    <cfRule type="expression" dxfId="48" priority="227">
      <formula>CC$6=TODAY()</formula>
    </cfRule>
  </conditionalFormatting>
  <conditionalFormatting sqref="CJ26:CP26">
    <cfRule type="expression" dxfId="47" priority="226">
      <formula>CJ$6=TODAY()</formula>
    </cfRule>
  </conditionalFormatting>
  <conditionalFormatting sqref="CQ26:CW26">
    <cfRule type="expression" dxfId="46" priority="225">
      <formula>CQ$6=TODAY()</formula>
    </cfRule>
  </conditionalFormatting>
  <conditionalFormatting sqref="CX26:DD26">
    <cfRule type="expression" dxfId="45" priority="224">
      <formula>CX$6=TODAY()</formula>
    </cfRule>
  </conditionalFormatting>
  <conditionalFormatting sqref="CQ30:CW30">
    <cfRule type="expression" dxfId="44" priority="185">
      <formula>CQ$6=TODAY()</formula>
    </cfRule>
  </conditionalFormatting>
  <conditionalFormatting sqref="H27">
    <cfRule type="dataBar" priority="216">
      <dataBar>
        <cfvo type="num" val="0"/>
        <cfvo type="num" val="1"/>
        <color theme="0" tint="-0.34998626667073579"/>
      </dataBar>
      <extLst>
        <ext xmlns:x14="http://schemas.microsoft.com/office/spreadsheetml/2009/9/main" uri="{B025F937-C7B1-47D3-B67F-A62EFF666E3E}">
          <x14:id>{CB7C3284-6A69-4EC8-A1D4-E9970F0F2C14}</x14:id>
        </ext>
      </extLst>
    </cfRule>
  </conditionalFormatting>
  <conditionalFormatting sqref="K27:DD27">
    <cfRule type="expression" dxfId="43" priority="217">
      <formula>K$6=TODAY()</formula>
    </cfRule>
  </conditionalFormatting>
  <conditionalFormatting sqref="H28">
    <cfRule type="dataBar" priority="212">
      <dataBar>
        <cfvo type="num" val="0"/>
        <cfvo type="num" val="1"/>
        <color theme="0" tint="-0.34998626667073579"/>
      </dataBar>
      <extLst>
        <ext xmlns:x14="http://schemas.microsoft.com/office/spreadsheetml/2009/9/main" uri="{B025F937-C7B1-47D3-B67F-A62EFF666E3E}">
          <x14:id>{9D7CD3C1-881C-4A82-B2B9-8A221C3D35E7}</x14:id>
        </ext>
      </extLst>
    </cfRule>
  </conditionalFormatting>
  <conditionalFormatting sqref="K28:DD28">
    <cfRule type="expression" dxfId="42" priority="213">
      <formula>K$6=TODAY()</formula>
    </cfRule>
  </conditionalFormatting>
  <conditionalFormatting sqref="H36">
    <cfRule type="dataBar" priority="112">
      <dataBar>
        <cfvo type="num" val="0"/>
        <cfvo type="num" val="1"/>
        <color theme="0" tint="-0.34998626667073579"/>
      </dataBar>
      <extLst>
        <ext xmlns:x14="http://schemas.microsoft.com/office/spreadsheetml/2009/9/main" uri="{B025F937-C7B1-47D3-B67F-A62EFF666E3E}">
          <x14:id>{BAF621F1-1CDC-49E8-9116-4B3AE5CDA40D}</x14:id>
        </ext>
      </extLst>
    </cfRule>
  </conditionalFormatting>
  <conditionalFormatting sqref="CQ33:CW33">
    <cfRule type="expression" dxfId="41" priority="145">
      <formula>CQ$6=TODAY()</formula>
    </cfRule>
  </conditionalFormatting>
  <conditionalFormatting sqref="H29">
    <cfRule type="dataBar" priority="204">
      <dataBar>
        <cfvo type="num" val="0"/>
        <cfvo type="num" val="1"/>
        <color theme="0" tint="-0.34998626667073579"/>
      </dataBar>
      <extLst>
        <ext xmlns:x14="http://schemas.microsoft.com/office/spreadsheetml/2009/9/main" uri="{B025F937-C7B1-47D3-B67F-A62EFF666E3E}">
          <x14:id>{44E9BF8E-49E4-44D1-9D78-50300527A8C2}</x14:id>
        </ext>
      </extLst>
    </cfRule>
  </conditionalFormatting>
  <conditionalFormatting sqref="K29:DD29">
    <cfRule type="expression" dxfId="40" priority="205">
      <formula>K$6=TODAY()</formula>
    </cfRule>
  </conditionalFormatting>
  <conditionalFormatting sqref="H30">
    <cfRule type="dataBar" priority="190">
      <dataBar>
        <cfvo type="num" val="0"/>
        <cfvo type="num" val="1"/>
        <color theme="0" tint="-0.34998626667073579"/>
      </dataBar>
      <extLst>
        <ext xmlns:x14="http://schemas.microsoft.com/office/spreadsheetml/2009/9/main" uri="{B025F937-C7B1-47D3-B67F-A62EFF666E3E}">
          <x14:id>{83F93B23-5E03-4770-AAA8-17B9C6FE16C9}</x14:id>
        </ext>
      </extLst>
    </cfRule>
  </conditionalFormatting>
  <conditionalFormatting sqref="K30:BN30">
    <cfRule type="expression" dxfId="39" priority="191">
      <formula>K$6=TODAY()</formula>
    </cfRule>
  </conditionalFormatting>
  <conditionalFormatting sqref="BO30:BU30">
    <cfRule type="expression" dxfId="38" priority="189">
      <formula>BO$6=TODAY()</formula>
    </cfRule>
  </conditionalFormatting>
  <conditionalFormatting sqref="BV30:CB30">
    <cfRule type="expression" dxfId="37" priority="188">
      <formula>BV$6=TODAY()</formula>
    </cfRule>
  </conditionalFormatting>
  <conditionalFormatting sqref="CC30:CI30">
    <cfRule type="expression" dxfId="36" priority="187">
      <formula>CC$6=TODAY()</formula>
    </cfRule>
  </conditionalFormatting>
  <conditionalFormatting sqref="CJ30:CP30">
    <cfRule type="expression" dxfId="35" priority="186">
      <formula>CJ$6=TODAY()</formula>
    </cfRule>
  </conditionalFormatting>
  <conditionalFormatting sqref="CX30:DD30">
    <cfRule type="expression" dxfId="34" priority="184">
      <formula>CX$6=TODAY()</formula>
    </cfRule>
  </conditionalFormatting>
  <conditionalFormatting sqref="H33">
    <cfRule type="dataBar" priority="150">
      <dataBar>
        <cfvo type="num" val="0"/>
        <cfvo type="num" val="1"/>
        <color theme="0" tint="-0.34998626667073579"/>
      </dataBar>
      <extLst>
        <ext xmlns:x14="http://schemas.microsoft.com/office/spreadsheetml/2009/9/main" uri="{B025F937-C7B1-47D3-B67F-A62EFF666E3E}">
          <x14:id>{A03B0D8E-AD54-4EAA-BE0D-5B6A42A0E1CC}</x14:id>
        </ext>
      </extLst>
    </cfRule>
  </conditionalFormatting>
  <conditionalFormatting sqref="K33:BN33">
    <cfRule type="expression" dxfId="33" priority="151">
      <formula>K$6=TODAY()</formula>
    </cfRule>
  </conditionalFormatting>
  <conditionalFormatting sqref="BO33:BU33">
    <cfRule type="expression" dxfId="32" priority="149">
      <formula>BO$6=TODAY()</formula>
    </cfRule>
  </conditionalFormatting>
  <conditionalFormatting sqref="BV33:CB33">
    <cfRule type="expression" dxfId="31" priority="148">
      <formula>BV$6=TODAY()</formula>
    </cfRule>
  </conditionalFormatting>
  <conditionalFormatting sqref="CC33:CI33">
    <cfRule type="expression" dxfId="30" priority="147">
      <formula>CC$6=TODAY()</formula>
    </cfRule>
  </conditionalFormatting>
  <conditionalFormatting sqref="CJ33:CP33">
    <cfRule type="expression" dxfId="29" priority="146">
      <formula>CJ$6=TODAY()</formula>
    </cfRule>
  </conditionalFormatting>
  <conditionalFormatting sqref="K36:DD36">
    <cfRule type="expression" dxfId="28" priority="113">
      <formula>K$6=TODAY()</formula>
    </cfRule>
  </conditionalFormatting>
  <conditionalFormatting sqref="CX33:DD33">
    <cfRule type="expression" dxfId="27" priority="144">
      <formula>CX$6=TODAY()</formula>
    </cfRule>
  </conditionalFormatting>
  <conditionalFormatting sqref="K40:DD40">
    <cfRule type="expression" dxfId="26" priority="97">
      <formula>K$6=TODAY()</formula>
    </cfRule>
  </conditionalFormatting>
  <conditionalFormatting sqref="H32">
    <cfRule type="dataBar" priority="170">
      <dataBar>
        <cfvo type="num" val="0"/>
        <cfvo type="num" val="1"/>
        <color theme="0" tint="-0.34998626667073579"/>
      </dataBar>
      <extLst>
        <ext xmlns:x14="http://schemas.microsoft.com/office/spreadsheetml/2009/9/main" uri="{B025F937-C7B1-47D3-B67F-A62EFF666E3E}">
          <x14:id>{5A6F4852-5BBE-4E23-875A-F8936019A218}</x14:id>
        </ext>
      </extLst>
    </cfRule>
  </conditionalFormatting>
  <conditionalFormatting sqref="K32:BN32">
    <cfRule type="expression" dxfId="25" priority="171">
      <formula>K$6=TODAY()</formula>
    </cfRule>
  </conditionalFormatting>
  <conditionalFormatting sqref="BO32:BU32">
    <cfRule type="expression" dxfId="24" priority="169">
      <formula>BO$6=TODAY()</formula>
    </cfRule>
  </conditionalFormatting>
  <conditionalFormatting sqref="BV32:CB32">
    <cfRule type="expression" dxfId="23" priority="168">
      <formula>BV$6=TODAY()</formula>
    </cfRule>
  </conditionalFormatting>
  <conditionalFormatting sqref="CC32:CI32">
    <cfRule type="expression" dxfId="22" priority="167">
      <formula>CC$6=TODAY()</formula>
    </cfRule>
  </conditionalFormatting>
  <conditionalFormatting sqref="CJ32:CP32">
    <cfRule type="expression" dxfId="21" priority="166">
      <formula>CJ$6=TODAY()</formula>
    </cfRule>
  </conditionalFormatting>
  <conditionalFormatting sqref="CQ32:CW32">
    <cfRule type="expression" dxfId="20" priority="165">
      <formula>CQ$6=TODAY()</formula>
    </cfRule>
  </conditionalFormatting>
  <conditionalFormatting sqref="CX32:DD32">
    <cfRule type="expression" dxfId="19" priority="164">
      <formula>CX$6=TODAY()</formula>
    </cfRule>
  </conditionalFormatting>
  <conditionalFormatting sqref="H40">
    <cfRule type="dataBar" priority="96">
      <dataBar>
        <cfvo type="num" val="0"/>
        <cfvo type="num" val="1"/>
        <color theme="0" tint="-0.34998626667073579"/>
      </dataBar>
      <extLst>
        <ext xmlns:x14="http://schemas.microsoft.com/office/spreadsheetml/2009/9/main" uri="{B025F937-C7B1-47D3-B67F-A62EFF666E3E}">
          <x14:id>{FC0174A8-3B21-44BB-B2D4-08D1F7020296}</x14:id>
        </ext>
      </extLst>
    </cfRule>
  </conditionalFormatting>
  <conditionalFormatting sqref="H35">
    <cfRule type="dataBar" priority="120">
      <dataBar>
        <cfvo type="num" val="0"/>
        <cfvo type="num" val="1"/>
        <color theme="0" tint="-0.34998626667073579"/>
      </dataBar>
      <extLst>
        <ext xmlns:x14="http://schemas.microsoft.com/office/spreadsheetml/2009/9/main" uri="{B025F937-C7B1-47D3-B67F-A62EFF666E3E}">
          <x14:id>{74E43117-9A4A-4CC0-86D8-1A68BF9B2F54}</x14:id>
        </ext>
      </extLst>
    </cfRule>
  </conditionalFormatting>
  <conditionalFormatting sqref="K35:DD35">
    <cfRule type="expression" dxfId="18" priority="121">
      <formula>K$6=TODAY()</formula>
    </cfRule>
  </conditionalFormatting>
  <conditionalFormatting sqref="H38">
    <cfRule type="dataBar" priority="108">
      <dataBar>
        <cfvo type="num" val="0"/>
        <cfvo type="num" val="1"/>
        <color theme="0" tint="-0.34998626667073579"/>
      </dataBar>
      <extLst>
        <ext xmlns:x14="http://schemas.microsoft.com/office/spreadsheetml/2009/9/main" uri="{B025F937-C7B1-47D3-B67F-A62EFF666E3E}">
          <x14:id>{74AA75E8-917A-4B32-8270-341B4A80EB8E}</x14:id>
        </ext>
      </extLst>
    </cfRule>
  </conditionalFormatting>
  <conditionalFormatting sqref="K38:DD38">
    <cfRule type="expression" dxfId="17" priority="109">
      <formula>K$6=TODAY()</formula>
    </cfRule>
  </conditionalFormatting>
  <conditionalFormatting sqref="H39">
    <cfRule type="dataBar" priority="104">
      <dataBar>
        <cfvo type="num" val="0"/>
        <cfvo type="num" val="1"/>
        <color theme="0" tint="-0.34998626667073579"/>
      </dataBar>
      <extLst>
        <ext xmlns:x14="http://schemas.microsoft.com/office/spreadsheetml/2009/9/main" uri="{B025F937-C7B1-47D3-B67F-A62EFF666E3E}">
          <x14:id>{FACC9823-EBC4-476A-971C-F386CB9891E3}</x14:id>
        </ext>
      </extLst>
    </cfRule>
  </conditionalFormatting>
  <conditionalFormatting sqref="K39:DD39">
    <cfRule type="expression" dxfId="16" priority="105">
      <formula>K$6=TODAY()</formula>
    </cfRule>
  </conditionalFormatting>
  <conditionalFormatting sqref="H44">
    <cfRule type="dataBar" priority="92">
      <dataBar>
        <cfvo type="num" val="0"/>
        <cfvo type="num" val="1"/>
        <color theme="0" tint="-0.34998626667073579"/>
      </dataBar>
      <extLst>
        <ext xmlns:x14="http://schemas.microsoft.com/office/spreadsheetml/2009/9/main" uri="{B025F937-C7B1-47D3-B67F-A62EFF666E3E}">
          <x14:id>{739C63E4-2134-45C4-9D86-B80D0B38B640}</x14:id>
        </ext>
      </extLst>
    </cfRule>
  </conditionalFormatting>
  <conditionalFormatting sqref="K44:DD44">
    <cfRule type="expression" dxfId="15" priority="93">
      <formula>K$6=TODAY()</formula>
    </cfRule>
  </conditionalFormatting>
  <conditionalFormatting sqref="H45">
    <cfRule type="dataBar" priority="88">
      <dataBar>
        <cfvo type="num" val="0"/>
        <cfvo type="num" val="1"/>
        <color theme="0" tint="-0.34998626667073579"/>
      </dataBar>
      <extLst>
        <ext xmlns:x14="http://schemas.microsoft.com/office/spreadsheetml/2009/9/main" uri="{B025F937-C7B1-47D3-B67F-A62EFF666E3E}">
          <x14:id>{F812E63D-FD3E-4D8B-848F-B70F74F3B1B3}</x14:id>
        </ext>
      </extLst>
    </cfRule>
  </conditionalFormatting>
  <conditionalFormatting sqref="K45:DD45">
    <cfRule type="expression" dxfId="14" priority="89">
      <formula>K$6=TODAY()</formula>
    </cfRule>
  </conditionalFormatting>
  <conditionalFormatting sqref="H46">
    <cfRule type="dataBar" priority="84">
      <dataBar>
        <cfvo type="num" val="0"/>
        <cfvo type="num" val="1"/>
        <color theme="0" tint="-0.34998626667073579"/>
      </dataBar>
      <extLst>
        <ext xmlns:x14="http://schemas.microsoft.com/office/spreadsheetml/2009/9/main" uri="{B025F937-C7B1-47D3-B67F-A62EFF666E3E}">
          <x14:id>{76CB7162-0BDC-4762-A3D9-BD128B5CE99A}</x14:id>
        </ext>
      </extLst>
    </cfRule>
  </conditionalFormatting>
  <conditionalFormatting sqref="K46:DD46">
    <cfRule type="expression" dxfId="13" priority="85">
      <formula>K$6=TODAY()</formula>
    </cfRule>
  </conditionalFormatting>
  <conditionalFormatting sqref="H60">
    <cfRule type="dataBar" priority="16">
      <dataBar>
        <cfvo type="num" val="0"/>
        <cfvo type="num" val="1"/>
        <color theme="0" tint="-0.34998626667073579"/>
      </dataBar>
      <extLst>
        <ext xmlns:x14="http://schemas.microsoft.com/office/spreadsheetml/2009/9/main" uri="{B025F937-C7B1-47D3-B67F-A62EFF666E3E}">
          <x14:id>{00D014CD-EBE4-4E23-AC5C-1BC1B232919A}</x14:id>
        </ext>
      </extLst>
    </cfRule>
  </conditionalFormatting>
  <conditionalFormatting sqref="K60:DC61">
    <cfRule type="expression" dxfId="12" priority="17">
      <formula>K$6=TODAY()</formula>
    </cfRule>
  </conditionalFormatting>
  <conditionalFormatting sqref="H47">
    <cfRule type="dataBar" priority="60">
      <dataBar>
        <cfvo type="num" val="0"/>
        <cfvo type="num" val="1"/>
        <color theme="0" tint="-0.34998626667073579"/>
      </dataBar>
      <extLst>
        <ext xmlns:x14="http://schemas.microsoft.com/office/spreadsheetml/2009/9/main" uri="{B025F937-C7B1-47D3-B67F-A62EFF666E3E}">
          <x14:id>{1887B588-9FFB-4EA3-BD5C-600AC1762BF8}</x14:id>
        </ext>
      </extLst>
    </cfRule>
  </conditionalFormatting>
  <conditionalFormatting sqref="H48">
    <cfRule type="dataBar" priority="56">
      <dataBar>
        <cfvo type="num" val="0"/>
        <cfvo type="num" val="1"/>
        <color theme="0" tint="-0.34998626667073579"/>
      </dataBar>
      <extLst>
        <ext xmlns:x14="http://schemas.microsoft.com/office/spreadsheetml/2009/9/main" uri="{B025F937-C7B1-47D3-B67F-A62EFF666E3E}">
          <x14:id>{AA390BC4-1843-4487-8381-F78D0FF55356}</x14:id>
        </ext>
      </extLst>
    </cfRule>
  </conditionalFormatting>
  <conditionalFormatting sqref="K48:DD50">
    <cfRule type="expression" dxfId="11" priority="57">
      <formula>K$6=TODAY()</formula>
    </cfRule>
  </conditionalFormatting>
  <conditionalFormatting sqref="H51">
    <cfRule type="dataBar" priority="52">
      <dataBar>
        <cfvo type="num" val="0"/>
        <cfvo type="num" val="1"/>
        <color theme="0" tint="-0.34998626667073579"/>
      </dataBar>
      <extLst>
        <ext xmlns:x14="http://schemas.microsoft.com/office/spreadsheetml/2009/9/main" uri="{B025F937-C7B1-47D3-B67F-A62EFF666E3E}">
          <x14:id>{42755EF4-4BFB-44D0-9891-1F471B6C9BB2}</x14:id>
        </ext>
      </extLst>
    </cfRule>
  </conditionalFormatting>
  <conditionalFormatting sqref="K51:DD51">
    <cfRule type="expression" dxfId="10" priority="53">
      <formula>K$6=TODAY()</formula>
    </cfRule>
  </conditionalFormatting>
  <conditionalFormatting sqref="H52">
    <cfRule type="dataBar" priority="48">
      <dataBar>
        <cfvo type="num" val="0"/>
        <cfvo type="num" val="1"/>
        <color theme="0" tint="-0.34998626667073579"/>
      </dataBar>
      <extLst>
        <ext xmlns:x14="http://schemas.microsoft.com/office/spreadsheetml/2009/9/main" uri="{B025F937-C7B1-47D3-B67F-A62EFF666E3E}">
          <x14:id>{93171731-EA7B-4B6A-B680-DF8C3E173816}</x14:id>
        </ext>
      </extLst>
    </cfRule>
  </conditionalFormatting>
  <conditionalFormatting sqref="K52:DD52">
    <cfRule type="expression" dxfId="9" priority="49">
      <formula>K$6=TODAY()</formula>
    </cfRule>
  </conditionalFormatting>
  <conditionalFormatting sqref="H54">
    <cfRule type="dataBar" priority="40">
      <dataBar>
        <cfvo type="num" val="0"/>
        <cfvo type="num" val="1"/>
        <color theme="0" tint="-0.34998626667073579"/>
      </dataBar>
      <extLst>
        <ext xmlns:x14="http://schemas.microsoft.com/office/spreadsheetml/2009/9/main" uri="{B025F937-C7B1-47D3-B67F-A62EFF666E3E}">
          <x14:id>{BD169823-663A-4009-AB20-7941F6509651}</x14:id>
        </ext>
      </extLst>
    </cfRule>
  </conditionalFormatting>
  <conditionalFormatting sqref="K54:DD54">
    <cfRule type="expression" dxfId="8" priority="41">
      <formula>K$6=TODAY()</formula>
    </cfRule>
  </conditionalFormatting>
  <conditionalFormatting sqref="H55">
    <cfRule type="dataBar" priority="32">
      <dataBar>
        <cfvo type="num" val="0"/>
        <cfvo type="num" val="1"/>
        <color theme="0" tint="-0.34998626667073579"/>
      </dataBar>
      <extLst>
        <ext xmlns:x14="http://schemas.microsoft.com/office/spreadsheetml/2009/9/main" uri="{B025F937-C7B1-47D3-B67F-A62EFF666E3E}">
          <x14:id>{D9D2A1D8-AD3B-4A5F-A560-F77E666E6BF8}</x14:id>
        </ext>
      </extLst>
    </cfRule>
  </conditionalFormatting>
  <conditionalFormatting sqref="K55:DD55">
    <cfRule type="expression" dxfId="7" priority="33">
      <formula>K$6=TODAY()</formula>
    </cfRule>
  </conditionalFormatting>
  <conditionalFormatting sqref="H56">
    <cfRule type="dataBar" priority="28">
      <dataBar>
        <cfvo type="num" val="0"/>
        <cfvo type="num" val="1"/>
        <color theme="0" tint="-0.34998626667073579"/>
      </dataBar>
      <extLst>
        <ext xmlns:x14="http://schemas.microsoft.com/office/spreadsheetml/2009/9/main" uri="{B025F937-C7B1-47D3-B67F-A62EFF666E3E}">
          <x14:id>{3215C17A-CA91-416D-B62B-13BBD0F43523}</x14:id>
        </ext>
      </extLst>
    </cfRule>
  </conditionalFormatting>
  <conditionalFormatting sqref="K56:DC56">
    <cfRule type="expression" dxfId="6" priority="29">
      <formula>K$6=TODAY()</formula>
    </cfRule>
  </conditionalFormatting>
  <conditionalFormatting sqref="H57">
    <cfRule type="dataBar" priority="24">
      <dataBar>
        <cfvo type="num" val="0"/>
        <cfvo type="num" val="1"/>
        <color theme="0" tint="-0.34998626667073579"/>
      </dataBar>
      <extLst>
        <ext xmlns:x14="http://schemas.microsoft.com/office/spreadsheetml/2009/9/main" uri="{B025F937-C7B1-47D3-B67F-A62EFF666E3E}">
          <x14:id>{4622F22A-A23E-4726-B357-4D3EE0BBE3E6}</x14:id>
        </ext>
      </extLst>
    </cfRule>
  </conditionalFormatting>
  <conditionalFormatting sqref="K57:DC57">
    <cfRule type="expression" dxfId="5" priority="25">
      <formula>K$6=TODAY()</formula>
    </cfRule>
  </conditionalFormatting>
  <conditionalFormatting sqref="H58">
    <cfRule type="dataBar" priority="20">
      <dataBar>
        <cfvo type="num" val="0"/>
        <cfvo type="num" val="1"/>
        <color theme="0" tint="-0.34998626667073579"/>
      </dataBar>
      <extLst>
        <ext xmlns:x14="http://schemas.microsoft.com/office/spreadsheetml/2009/9/main" uri="{B025F937-C7B1-47D3-B67F-A62EFF666E3E}">
          <x14:id>{65379AB5-EFC6-435D-89DE-4ECE1E2DBF40}</x14:id>
        </ext>
      </extLst>
    </cfRule>
  </conditionalFormatting>
  <conditionalFormatting sqref="K58:DC59">
    <cfRule type="expression" dxfId="4" priority="21">
      <formula>K$6=TODAY()</formula>
    </cfRule>
  </conditionalFormatting>
  <conditionalFormatting sqref="H53">
    <cfRule type="dataBar" priority="8">
      <dataBar>
        <cfvo type="num" val="0"/>
        <cfvo type="num" val="1"/>
        <color theme="0" tint="-0.34998626667073579"/>
      </dataBar>
      <extLst>
        <ext xmlns:x14="http://schemas.microsoft.com/office/spreadsheetml/2009/9/main" uri="{B025F937-C7B1-47D3-B67F-A62EFF666E3E}">
          <x14:id>{F15BB860-EC52-417A-8B58-1EA14A6DD578}</x14:id>
        </ext>
      </extLst>
    </cfRule>
  </conditionalFormatting>
  <conditionalFormatting sqref="K53:DD53">
    <cfRule type="expression" dxfId="3" priority="9">
      <formula>K$6=TODAY()</formula>
    </cfRule>
  </conditionalFormatting>
  <conditionalFormatting sqref="H10">
    <cfRule type="dataBar" priority="7">
      <dataBar>
        <cfvo type="num" val="0"/>
        <cfvo type="num" val="1"/>
        <color theme="0" tint="-0.34998626667073579"/>
      </dataBar>
      <extLst>
        <ext xmlns:x14="http://schemas.microsoft.com/office/spreadsheetml/2009/9/main" uri="{B025F937-C7B1-47D3-B67F-A62EFF666E3E}">
          <x14:id>{24EADE8A-DA04-4EE2-A2F2-3136E3A4DBE6}</x14:id>
        </ext>
      </extLst>
    </cfRule>
  </conditionalFormatting>
  <conditionalFormatting sqref="H49">
    <cfRule type="dataBar" priority="6">
      <dataBar>
        <cfvo type="num" val="0"/>
        <cfvo type="num" val="1"/>
        <color theme="0" tint="-0.34998626667073579"/>
      </dataBar>
      <extLst>
        <ext xmlns:x14="http://schemas.microsoft.com/office/spreadsheetml/2009/9/main" uri="{B025F937-C7B1-47D3-B67F-A62EFF666E3E}">
          <x14:id>{B1E7CB84-DBC8-4410-95B3-CD88629A2E69}</x14:id>
        </ext>
      </extLst>
    </cfRule>
  </conditionalFormatting>
  <conditionalFormatting sqref="H50">
    <cfRule type="dataBar" priority="5">
      <dataBar>
        <cfvo type="num" val="0"/>
        <cfvo type="num" val="1"/>
        <color theme="0" tint="-0.34998626667073579"/>
      </dataBar>
      <extLst>
        <ext xmlns:x14="http://schemas.microsoft.com/office/spreadsheetml/2009/9/main" uri="{B025F937-C7B1-47D3-B67F-A62EFF666E3E}">
          <x14:id>{3C0D7DB3-5581-452D-A943-B3CA72FFB569}</x14:id>
        </ext>
      </extLst>
    </cfRule>
  </conditionalFormatting>
  <conditionalFormatting sqref="DB47">
    <cfRule type="expression" dxfId="2" priority="466">
      <formula>AND($E47&lt;=DC$6,ROUNDDOWN(($F47-$E47+1)*$H47,0)+$E47-1&gt;=DC$6)</formula>
    </cfRule>
    <cfRule type="expression" dxfId="1" priority="467">
      <formula>AND(NOT(ISBLANK($E47)),$E47&lt;=DC$6,$F47&gt;=DC$6)</formula>
    </cfRule>
  </conditionalFormatting>
  <conditionalFormatting sqref="DB47">
    <cfRule type="expression" dxfId="0" priority="469">
      <formula>DC$6=TODAY()</formula>
    </cfRule>
  </conditionalFormatting>
  <conditionalFormatting sqref="H59">
    <cfRule type="dataBar" priority="4">
      <dataBar>
        <cfvo type="num" val="0"/>
        <cfvo type="num" val="1"/>
        <color theme="0" tint="-0.34998626667073579"/>
      </dataBar>
      <extLst>
        <ext xmlns:x14="http://schemas.microsoft.com/office/spreadsheetml/2009/9/main" uri="{B025F937-C7B1-47D3-B67F-A62EFF666E3E}">
          <x14:id>{036A3C1C-7160-42BA-A4E9-819DAF711582}</x14:id>
        </ext>
      </extLst>
    </cfRule>
  </conditionalFormatting>
  <conditionalFormatting sqref="H63">
    <cfRule type="dataBar" priority="3">
      <dataBar>
        <cfvo type="num" val="0"/>
        <cfvo type="num" val="1"/>
        <color theme="0" tint="-0.34998626667073579"/>
      </dataBar>
      <extLst>
        <ext xmlns:x14="http://schemas.microsoft.com/office/spreadsheetml/2009/9/main" uri="{B025F937-C7B1-47D3-B67F-A62EFF666E3E}">
          <x14:id>{B5CEB436-D156-4807-B2E0-4E279F13BD8F}</x14:id>
        </ext>
      </extLst>
    </cfRule>
  </conditionalFormatting>
  <conditionalFormatting sqref="H64">
    <cfRule type="dataBar" priority="2">
      <dataBar>
        <cfvo type="num" val="0"/>
        <cfvo type="num" val="1"/>
        <color theme="0" tint="-0.34998626667073579"/>
      </dataBar>
      <extLst>
        <ext xmlns:x14="http://schemas.microsoft.com/office/spreadsheetml/2009/9/main" uri="{B025F937-C7B1-47D3-B67F-A62EFF666E3E}">
          <x14:id>{D816B219-2AFF-4B96-9BF9-5F6A522C8F63}</x14:id>
        </ext>
      </extLst>
    </cfRule>
  </conditionalFormatting>
  <conditionalFormatting sqref="H65">
    <cfRule type="dataBar" priority="1">
      <dataBar>
        <cfvo type="num" val="0"/>
        <cfvo type="num" val="1"/>
        <color theme="0" tint="-0.34998626667073579"/>
      </dataBar>
      <extLst>
        <ext xmlns:x14="http://schemas.microsoft.com/office/spreadsheetml/2009/9/main" uri="{B025F937-C7B1-47D3-B67F-A62EFF666E3E}">
          <x14:id>{D1387396-BAEC-41FC-A383-FC56B2685DEF}</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B67 B66 E66:H67 H17 H24 H41 G68 G69:G70 G71" unlockedFormula="1"/>
    <ignoredError sqref="A41 A24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121920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H14:H18 H21:H25 H31 H34 H37 H41:H43 H11:H12 H66:H71 H61:H62</xm:sqref>
        </x14:conditionalFormatting>
        <x14:conditionalFormatting xmlns:xm="http://schemas.microsoft.com/office/excel/2006/main">
          <x14:cfRule type="dataBar" id="{26BEEDE4-A020-4922-B8C6-82C3D490302C}">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A75B8009-C423-4111-8714-43B84EA6F41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3BE222D9-D027-4776-901D-F0610C8F367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A872633-860F-479F-B6CF-78940C728B3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F5D7F38-CAC7-498C-9508-EC787B2018B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32F3286-5DB4-46C5-AB69-FFF50C0B3795}">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B7C3284-6A69-4EC8-A1D4-E9970F0F2C14}">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9D7CD3C1-881C-4A82-B2B9-8A221C3D35E7}">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BAF621F1-1CDC-49E8-9116-4B3AE5CDA40D}">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44E9BF8E-49E4-44D1-9D78-50300527A8C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3F93B23-5E03-4770-AAA8-17B9C6FE16C9}">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A03B0D8E-AD54-4EAA-BE0D-5B6A42A0E1CC}">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5A6F4852-5BBE-4E23-875A-F8936019A2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C0174A8-3B21-44BB-B2D4-08D1F7020296}">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4E43117-9A4A-4CC0-86D8-1A68BF9B2F54}">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4AA75E8-917A-4B32-8270-341B4A80EB8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ACC9823-EBC4-476A-971C-F386CB9891E3}">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739C63E4-2134-45C4-9D86-B80D0B38B64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F812E63D-FD3E-4D8B-848F-B70F74F3B1B3}">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76CB7162-0BDC-4762-A3D9-BD128B5CE99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00D014CD-EBE4-4E23-AC5C-1BC1B232919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1887B588-9FFB-4EA3-BD5C-600AC1762BF8}">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A390BC4-1843-4487-8381-F78D0FF55356}">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2755EF4-4BFB-44D0-9891-1F471B6C9BB2}">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93171731-EA7B-4B6A-B680-DF8C3E173816}">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BD169823-663A-4009-AB20-7941F6509651}">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D9D2A1D8-AD3B-4A5F-A560-F77E666E6BF8}">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3215C17A-CA91-416D-B62B-13BBD0F435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4622F22A-A23E-4726-B357-4D3EE0BBE3E6}">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5379AB5-EFC6-435D-89DE-4ECE1E2DBF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15BB860-EC52-417A-8B58-1EA14A6DD57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4EADE8A-DA04-4EE2-A2F2-3136E3A4DBE6}">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1E7CB84-DBC8-4410-95B3-CD88629A2E6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3C0D7DB3-5581-452D-A943-B3CA72FFB569}">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036A3C1C-7160-42BA-A4E9-819DAF711582}">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B5CEB436-D156-4807-B2E0-4E279F13BD8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816B219-2AFF-4B96-9BF9-5F6A522C8F6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1387396-BAEC-41FC-A383-FC56B2685DEF}">
            <x14:dataBar minLength="0" maxLength="100" gradient="0">
              <x14:cfvo type="num">
                <xm:f>0</xm:f>
              </x14:cfvo>
              <x14:cfvo type="num">
                <xm:f>1</xm:f>
              </x14:cfvo>
              <x14:negativeFillColor rgb="FFFF0000"/>
              <x14:axisColor rgb="FF000000"/>
            </x14:dataBar>
          </x14:cfRule>
          <xm:sqref>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topLeftCell="A34" workbookViewId="0">
      <selection sqref="A1:D1048576"/>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12" t="s">
        <v>68</v>
      </c>
      <c r="B1" s="13"/>
    </row>
    <row r="2" spans="1:3" ht="13.8" x14ac:dyDescent="0.25">
      <c r="A2" s="84" t="s">
        <v>19</v>
      </c>
      <c r="B2" s="3"/>
    </row>
    <row r="3" spans="1:3" x14ac:dyDescent="0.25">
      <c r="B3" s="3"/>
    </row>
    <row r="4" spans="1:3" ht="17.399999999999999" x14ac:dyDescent="0.3">
      <c r="A4" s="79" t="s">
        <v>35</v>
      </c>
      <c r="B4" s="11"/>
    </row>
    <row r="5" spans="1:3" ht="55.2" x14ac:dyDescent="0.25">
      <c r="B5" s="85" t="s">
        <v>24</v>
      </c>
    </row>
    <row r="7" spans="1:3" ht="27.6" x14ac:dyDescent="0.25">
      <c r="B7" s="85" t="s">
        <v>36</v>
      </c>
    </row>
    <row r="9" spans="1:3" ht="13.8" x14ac:dyDescent="0.25">
      <c r="B9" s="84" t="s">
        <v>21</v>
      </c>
    </row>
    <row r="11" spans="1:3" ht="27.6" x14ac:dyDescent="0.25">
      <c r="B11" s="83" t="s">
        <v>22</v>
      </c>
    </row>
    <row r="13" spans="1:3" ht="17.399999999999999" x14ac:dyDescent="0.3">
      <c r="A13" s="120" t="s">
        <v>2</v>
      </c>
      <c r="B13" s="120"/>
    </row>
    <row r="15" spans="1:3" s="80" customFormat="1" ht="17.399999999999999" x14ac:dyDescent="0.25">
      <c r="A15" s="87"/>
      <c r="B15" s="86" t="s">
        <v>27</v>
      </c>
    </row>
    <row r="16" spans="1:3" s="80" customFormat="1" ht="17.399999999999999" x14ac:dyDescent="0.25">
      <c r="A16" s="87"/>
      <c r="B16" s="86" t="s">
        <v>25</v>
      </c>
      <c r="C16" s="82" t="s">
        <v>1</v>
      </c>
    </row>
    <row r="17" spans="1:3" ht="17.399999999999999" x14ac:dyDescent="0.3">
      <c r="A17" s="88"/>
      <c r="B17" s="86" t="s">
        <v>29</v>
      </c>
    </row>
    <row r="18" spans="1:3" ht="17.399999999999999" x14ac:dyDescent="0.3">
      <c r="A18" s="88"/>
      <c r="B18" s="86" t="s">
        <v>37</v>
      </c>
    </row>
    <row r="19" spans="1:3" ht="17.399999999999999" x14ac:dyDescent="0.3">
      <c r="A19" s="88"/>
      <c r="B19" s="86" t="s">
        <v>38</v>
      </c>
    </row>
    <row r="20" spans="1:3" s="80" customFormat="1" ht="17.399999999999999" x14ac:dyDescent="0.25">
      <c r="A20" s="87"/>
      <c r="B20" s="86" t="s">
        <v>26</v>
      </c>
      <c r="C20" s="81" t="s">
        <v>0</v>
      </c>
    </row>
    <row r="21" spans="1:3" ht="17.399999999999999" x14ac:dyDescent="0.3">
      <c r="A21" s="88"/>
      <c r="B21" s="86" t="s">
        <v>28</v>
      </c>
    </row>
    <row r="22" spans="1:3" ht="17.399999999999999" x14ac:dyDescent="0.3">
      <c r="A22" s="88"/>
      <c r="B22" s="89" t="s">
        <v>30</v>
      </c>
    </row>
    <row r="23" spans="1:3" ht="17.399999999999999" x14ac:dyDescent="0.3">
      <c r="A23" s="88"/>
      <c r="B23" s="4"/>
    </row>
    <row r="24" spans="1:3" ht="17.399999999999999" x14ac:dyDescent="0.3">
      <c r="A24" s="120" t="s">
        <v>31</v>
      </c>
      <c r="B24" s="120"/>
    </row>
    <row r="25" spans="1:3" ht="41.4" x14ac:dyDescent="0.3">
      <c r="A25" s="88"/>
      <c r="B25" s="86" t="s">
        <v>39</v>
      </c>
    </row>
    <row r="26" spans="1:3" ht="17.399999999999999" x14ac:dyDescent="0.3">
      <c r="A26" s="88"/>
      <c r="B26" s="86"/>
    </row>
    <row r="27" spans="1:3" ht="17.399999999999999" x14ac:dyDescent="0.3">
      <c r="A27" s="88"/>
      <c r="B27" s="103" t="s">
        <v>43</v>
      </c>
    </row>
    <row r="28" spans="1:3" ht="17.399999999999999" x14ac:dyDescent="0.3">
      <c r="A28" s="88"/>
      <c r="B28" s="86" t="s">
        <v>32</v>
      </c>
    </row>
    <row r="29" spans="1:3" ht="27.6" x14ac:dyDescent="0.3">
      <c r="A29" s="88"/>
      <c r="B29" s="86" t="s">
        <v>34</v>
      </c>
    </row>
    <row r="30" spans="1:3" ht="17.399999999999999" x14ac:dyDescent="0.3">
      <c r="A30" s="88"/>
      <c r="B30" s="86"/>
    </row>
    <row r="31" spans="1:3" ht="17.399999999999999" x14ac:dyDescent="0.3">
      <c r="A31" s="88"/>
      <c r="B31" s="103" t="s">
        <v>40</v>
      </c>
    </row>
    <row r="32" spans="1:3" ht="17.399999999999999" x14ac:dyDescent="0.3">
      <c r="A32" s="88"/>
      <c r="B32" s="86" t="s">
        <v>33</v>
      </c>
    </row>
    <row r="33" spans="1:2" ht="17.399999999999999" x14ac:dyDescent="0.3">
      <c r="A33" s="88"/>
      <c r="B33" s="86" t="s">
        <v>41</v>
      </c>
    </row>
    <row r="34" spans="1:2" ht="17.399999999999999" x14ac:dyDescent="0.3">
      <c r="A34" s="88"/>
      <c r="B34" s="4"/>
    </row>
    <row r="35" spans="1:2" ht="27.6" x14ac:dyDescent="0.3">
      <c r="A35" s="88"/>
      <c r="B35" s="86" t="s">
        <v>74</v>
      </c>
    </row>
    <row r="36" spans="1:2" ht="17.399999999999999" x14ac:dyDescent="0.3">
      <c r="A36" s="88"/>
      <c r="B36" s="90" t="s">
        <v>42</v>
      </c>
    </row>
    <row r="37" spans="1:2" ht="17.399999999999999" x14ac:dyDescent="0.3">
      <c r="A37" s="88"/>
      <c r="B37" s="4"/>
    </row>
    <row r="38" spans="1:2" ht="17.399999999999999" x14ac:dyDescent="0.3">
      <c r="A38" s="120" t="s">
        <v>7</v>
      </c>
      <c r="B38" s="120"/>
    </row>
    <row r="39" spans="1:2" ht="27.6" x14ac:dyDescent="0.25">
      <c r="B39" s="86" t="s">
        <v>45</v>
      </c>
    </row>
    <row r="41" spans="1:2" ht="13.8" x14ac:dyDescent="0.25">
      <c r="B41" s="86" t="s">
        <v>46</v>
      </c>
    </row>
    <row r="43" spans="1:2" ht="27.6" x14ac:dyDescent="0.25">
      <c r="B43" s="86" t="s">
        <v>44</v>
      </c>
    </row>
    <row r="45" spans="1:2" ht="27.6" x14ac:dyDescent="0.25">
      <c r="B45" s="86" t="s">
        <v>47</v>
      </c>
    </row>
    <row r="46" spans="1:2" x14ac:dyDescent="0.25">
      <c r="B46" s="6"/>
    </row>
    <row r="47" spans="1:2" ht="27.6" x14ac:dyDescent="0.25">
      <c r="B47" s="86" t="s">
        <v>48</v>
      </c>
    </row>
    <row r="49" spans="1:2" ht="17.399999999999999" x14ac:dyDescent="0.3">
      <c r="A49" s="120" t="s">
        <v>5</v>
      </c>
      <c r="B49" s="120"/>
    </row>
    <row r="50" spans="1:2" ht="27.6" x14ac:dyDescent="0.25">
      <c r="B50" s="86" t="s">
        <v>75</v>
      </c>
    </row>
    <row r="52" spans="1:2" ht="13.8" x14ac:dyDescent="0.25">
      <c r="A52" s="91" t="s">
        <v>8</v>
      </c>
      <c r="B52" s="86" t="s">
        <v>9</v>
      </c>
    </row>
    <row r="53" spans="1:2" ht="13.8" x14ac:dyDescent="0.25">
      <c r="A53" s="91" t="s">
        <v>10</v>
      </c>
      <c r="B53" s="86" t="s">
        <v>11</v>
      </c>
    </row>
    <row r="54" spans="1:2" ht="13.8" x14ac:dyDescent="0.25">
      <c r="A54" s="91" t="s">
        <v>12</v>
      </c>
      <c r="B54" s="86" t="s">
        <v>13</v>
      </c>
    </row>
    <row r="55" spans="1:2" ht="28.2" x14ac:dyDescent="0.25">
      <c r="A55" s="83"/>
      <c r="B55" s="86" t="s">
        <v>49</v>
      </c>
    </row>
    <row r="56" spans="1:2" ht="28.2" x14ac:dyDescent="0.25">
      <c r="A56" s="83"/>
      <c r="B56" s="86" t="s">
        <v>50</v>
      </c>
    </row>
    <row r="57" spans="1:2" ht="13.8" x14ac:dyDescent="0.25">
      <c r="A57" s="91" t="s">
        <v>14</v>
      </c>
      <c r="B57" s="86" t="s">
        <v>15</v>
      </c>
    </row>
    <row r="58" spans="1:2" ht="14.4" x14ac:dyDescent="0.25">
      <c r="A58" s="83"/>
      <c r="B58" s="86" t="s">
        <v>51</v>
      </c>
    </row>
    <row r="59" spans="1:2" ht="14.4" x14ac:dyDescent="0.25">
      <c r="A59" s="83"/>
      <c r="B59" s="86" t="s">
        <v>52</v>
      </c>
    </row>
    <row r="60" spans="1:2" ht="13.8" x14ac:dyDescent="0.25">
      <c r="A60" s="91" t="s">
        <v>16</v>
      </c>
      <c r="B60" s="86" t="s">
        <v>17</v>
      </c>
    </row>
    <row r="61" spans="1:2" ht="28.2" x14ac:dyDescent="0.25">
      <c r="A61" s="83"/>
      <c r="B61" s="86" t="s">
        <v>53</v>
      </c>
    </row>
    <row r="62" spans="1:2" ht="13.8" x14ac:dyDescent="0.25">
      <c r="A62" s="91" t="s">
        <v>54</v>
      </c>
      <c r="B62" s="86" t="s">
        <v>55</v>
      </c>
    </row>
    <row r="63" spans="1:2" ht="13.8" x14ac:dyDescent="0.25">
      <c r="A63" s="92"/>
      <c r="B63" s="86" t="s">
        <v>56</v>
      </c>
    </row>
    <row r="64" spans="1:2" x14ac:dyDescent="0.25">
      <c r="B64" s="5"/>
    </row>
    <row r="65" spans="1:2" ht="17.399999999999999" x14ac:dyDescent="0.3">
      <c r="A65" s="120" t="s">
        <v>6</v>
      </c>
      <c r="B65" s="120"/>
    </row>
    <row r="66" spans="1:2" ht="41.4" x14ac:dyDescent="0.25">
      <c r="B66" s="86" t="s">
        <v>57</v>
      </c>
    </row>
    <row r="68" spans="1:2" ht="17.399999999999999" x14ac:dyDescent="0.3">
      <c r="A68" s="120" t="s">
        <v>3</v>
      </c>
      <c r="B68" s="120"/>
    </row>
    <row r="69" spans="1:2" ht="13.8" x14ac:dyDescent="0.25">
      <c r="A69" s="98" t="s">
        <v>4</v>
      </c>
      <c r="B69" s="99" t="s">
        <v>58</v>
      </c>
    </row>
    <row r="70" spans="1:2" ht="27.6" x14ac:dyDescent="0.25">
      <c r="A70" s="92"/>
      <c r="B70" s="97" t="s">
        <v>60</v>
      </c>
    </row>
    <row r="71" spans="1:2" ht="13.8" x14ac:dyDescent="0.25">
      <c r="A71" s="92"/>
      <c r="B71" s="93"/>
    </row>
    <row r="72" spans="1:2" ht="13.8" x14ac:dyDescent="0.25">
      <c r="A72" s="98" t="s">
        <v>4</v>
      </c>
      <c r="B72" s="99" t="s">
        <v>73</v>
      </c>
    </row>
    <row r="73" spans="1:2" ht="28.2" x14ac:dyDescent="0.25">
      <c r="A73" s="92"/>
      <c r="B73" s="97" t="s">
        <v>77</v>
      </c>
    </row>
    <row r="74" spans="1:2" ht="13.8" x14ac:dyDescent="0.25">
      <c r="A74" s="92"/>
      <c r="B74" s="93"/>
    </row>
    <row r="75" spans="1:2" ht="13.8" x14ac:dyDescent="0.25">
      <c r="A75" s="98" t="s">
        <v>4</v>
      </c>
      <c r="B75" s="101" t="s">
        <v>63</v>
      </c>
    </row>
    <row r="76" spans="1:2" ht="41.4" x14ac:dyDescent="0.25">
      <c r="A76" s="92"/>
      <c r="B76" s="85" t="s">
        <v>76</v>
      </c>
    </row>
    <row r="77" spans="1:2" ht="13.8" x14ac:dyDescent="0.25">
      <c r="A77" s="92"/>
      <c r="B77" s="92"/>
    </row>
    <row r="78" spans="1:2" ht="13.8" x14ac:dyDescent="0.25">
      <c r="A78" s="98" t="s">
        <v>4</v>
      </c>
      <c r="B78" s="101" t="s">
        <v>69</v>
      </c>
    </row>
    <row r="79" spans="1:2" ht="27.6" x14ac:dyDescent="0.25">
      <c r="A79" s="92"/>
      <c r="B79" s="85" t="s">
        <v>64</v>
      </c>
    </row>
    <row r="80" spans="1:2" ht="13.8" x14ac:dyDescent="0.25">
      <c r="A80" s="92"/>
      <c r="B80" s="92"/>
    </row>
    <row r="81" spans="1:2" ht="13.8" x14ac:dyDescent="0.25">
      <c r="A81" s="98" t="s">
        <v>4</v>
      </c>
      <c r="B81" s="101" t="s">
        <v>70</v>
      </c>
    </row>
    <row r="82" spans="1:2" ht="14.4" x14ac:dyDescent="0.3">
      <c r="A82" s="92"/>
      <c r="B82" s="96" t="s">
        <v>65</v>
      </c>
    </row>
    <row r="83" spans="1:2" ht="14.4" x14ac:dyDescent="0.3">
      <c r="A83" s="92"/>
      <c r="B83" s="96" t="s">
        <v>66</v>
      </c>
    </row>
    <row r="84" spans="1:2" ht="14.4" x14ac:dyDescent="0.3">
      <c r="A84" s="92"/>
      <c r="B84" s="96" t="s">
        <v>67</v>
      </c>
    </row>
    <row r="85" spans="1:2" ht="13.8" x14ac:dyDescent="0.25">
      <c r="A85" s="92"/>
      <c r="B85" s="95"/>
    </row>
    <row r="86" spans="1:2" ht="13.8" x14ac:dyDescent="0.25">
      <c r="A86" s="98" t="s">
        <v>4</v>
      </c>
      <c r="B86" s="101" t="s">
        <v>71</v>
      </c>
    </row>
    <row r="87" spans="1:2" ht="41.4" x14ac:dyDescent="0.25">
      <c r="A87" s="92"/>
      <c r="B87" s="85" t="s">
        <v>59</v>
      </c>
    </row>
    <row r="88" spans="1:2" ht="14.4" x14ac:dyDescent="0.3">
      <c r="A88" s="92"/>
      <c r="B88" s="94" t="s">
        <v>61</v>
      </c>
    </row>
    <row r="89" spans="1:2" ht="41.4" x14ac:dyDescent="0.25">
      <c r="A89" s="92"/>
      <c r="B89" s="100" t="s">
        <v>62</v>
      </c>
    </row>
    <row r="90" spans="1:2" ht="13.8" x14ac:dyDescent="0.25">
      <c r="A90" s="92"/>
      <c r="B90" s="92"/>
    </row>
    <row r="91" spans="1:2" ht="13.8" x14ac:dyDescent="0.25">
      <c r="A91" s="98" t="s">
        <v>4</v>
      </c>
      <c r="B91" s="101" t="s">
        <v>72</v>
      </c>
    </row>
    <row r="92" spans="1:2" ht="27.6" x14ac:dyDescent="0.25">
      <c r="A92" s="83"/>
      <c r="B92" s="96" t="s">
        <v>18</v>
      </c>
    </row>
    <row r="94" spans="1:2" x14ac:dyDescent="0.25">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Belge" ma:contentTypeID="0x010100B2F616976C839442A7BEB5193551F48A" ma:contentTypeVersion="0" ma:contentTypeDescription="Yeni belge oluşturun." ma:contentTypeScope="" ma:versionID="40a956259abf2bd95a2407e9aae9ed57">
  <xsd:schema xmlns:xsd="http://www.w3.org/2001/XMLSchema" xmlns:xs="http://www.w3.org/2001/XMLSchema" xmlns:p="http://schemas.microsoft.com/office/2006/metadata/properties" targetNamespace="http://schemas.microsoft.com/office/2006/metadata/properties" ma:root="true" ma:fieldsID="587925141050f949dc9ad61033f0394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1FA43B-1B4B-4370-A318-37D776B6A145}">
  <ds:schemaRef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52C6CA44-908F-4939-9C6A-2C29F0291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C1BAF60-339B-4366-8F92-22C9DCC73E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Onur Yücel</cp:lastModifiedBy>
  <cp:lastPrinted>2018-02-12T20:25:38Z</cp:lastPrinted>
  <dcterms:created xsi:type="dcterms:W3CDTF">2010-06-09T16:05:03Z</dcterms:created>
  <dcterms:modified xsi:type="dcterms:W3CDTF">2023-04-15T06:08:21Z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y fmtid="{D5CDD505-2E9C-101B-9397-08002B2CF9AE}" pid="5" name="ContentTypeId">
    <vt:lpwstr>0x010100B2F616976C839442A7BEB5193551F48A</vt:lpwstr>
  </property>
</Properties>
</file>