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nxpresstp-my.sharepoint.com/personal/mtsang_onxpress_com/Documents/Desktop/Reference/CS1 and Glidepath/glidepath/(DRAFT) CS1 - Form 660/"/>
    </mc:Choice>
  </mc:AlternateContent>
  <xr:revisionPtr revIDLastSave="0" documentId="8_{0E7EC251-226B-4216-9DF2-6FA2F8634ED8}" xr6:coauthVersionLast="47" xr6:coauthVersionMax="47" xr10:uidLastSave="{00000000-0000-0000-0000-000000000000}"/>
  <bookViews>
    <workbookView xWindow="-110" yWindow="-110" windowWidth="19420" windowHeight="11620" activeTab="2"/>
  </bookViews>
  <sheets>
    <sheet name="IB-MaxJT" sheetId="1" r:id="rId1"/>
    <sheet name="OB-MaxJT" sheetId="2" r:id="rId2"/>
    <sheet name="IB" sheetId="4" r:id="rId3"/>
    <sheet name="OB" sheetId="5" r:id="rId4"/>
    <sheet name="A4-freq" sheetId="6" r:id="rId5"/>
    <sheet name="A4-Max_JT_NC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6" l="1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4" i="6"/>
  <c r="U102" i="6" l="1"/>
  <c r="U101" i="6"/>
  <c r="U100" i="6"/>
  <c r="U99" i="6"/>
  <c r="U98" i="6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T102" i="6"/>
  <c r="S102" i="6"/>
  <c r="R102" i="6"/>
  <c r="Q102" i="6"/>
  <c r="T101" i="6"/>
  <c r="S101" i="6"/>
  <c r="R101" i="6"/>
  <c r="Q101" i="6"/>
  <c r="T100" i="6"/>
  <c r="S100" i="6"/>
  <c r="R100" i="6"/>
  <c r="Q100" i="6"/>
  <c r="T99" i="6"/>
  <c r="S99" i="6"/>
  <c r="R99" i="6"/>
  <c r="Q99" i="6"/>
  <c r="T98" i="6"/>
  <c r="S98" i="6"/>
  <c r="R98" i="6"/>
  <c r="Q98" i="6"/>
  <c r="T97" i="6"/>
  <c r="S97" i="6"/>
  <c r="R97" i="6"/>
  <c r="Q97" i="6"/>
  <c r="T96" i="6"/>
  <c r="S96" i="6"/>
  <c r="R96" i="6"/>
  <c r="Q96" i="6"/>
  <c r="T95" i="6"/>
  <c r="S95" i="6"/>
  <c r="R95" i="6"/>
  <c r="Q95" i="6"/>
  <c r="T94" i="6"/>
  <c r="S94" i="6"/>
  <c r="R94" i="6"/>
  <c r="Q94" i="6"/>
  <c r="T93" i="6"/>
  <c r="S93" i="6"/>
  <c r="R93" i="6"/>
  <c r="Q93" i="6"/>
  <c r="T92" i="6"/>
  <c r="S92" i="6"/>
  <c r="R92" i="6"/>
  <c r="Q92" i="6"/>
  <c r="T91" i="6"/>
  <c r="S91" i="6"/>
  <c r="R91" i="6"/>
  <c r="Q91" i="6"/>
  <c r="T90" i="6"/>
  <c r="S90" i="6"/>
  <c r="R90" i="6"/>
  <c r="Q90" i="6"/>
  <c r="T89" i="6"/>
  <c r="S89" i="6"/>
  <c r="R89" i="6"/>
  <c r="Q89" i="6"/>
  <c r="T88" i="6"/>
  <c r="S88" i="6"/>
  <c r="R88" i="6"/>
  <c r="Q88" i="6"/>
  <c r="T87" i="6"/>
  <c r="S87" i="6"/>
  <c r="R87" i="6"/>
  <c r="Q87" i="6"/>
  <c r="T86" i="6"/>
  <c r="S86" i="6"/>
  <c r="R86" i="6"/>
  <c r="Q86" i="6"/>
  <c r="T85" i="6"/>
  <c r="S85" i="6"/>
  <c r="R85" i="6"/>
  <c r="Q85" i="6"/>
  <c r="T84" i="6"/>
  <c r="S84" i="6"/>
  <c r="R84" i="6"/>
  <c r="Q84" i="6"/>
  <c r="T83" i="6"/>
  <c r="S83" i="6"/>
  <c r="R83" i="6"/>
  <c r="Q83" i="6"/>
  <c r="T82" i="6"/>
  <c r="S82" i="6"/>
  <c r="R82" i="6"/>
  <c r="Q82" i="6"/>
  <c r="T81" i="6"/>
  <c r="S81" i="6"/>
  <c r="R81" i="6"/>
  <c r="Q81" i="6"/>
  <c r="T80" i="6"/>
  <c r="S80" i="6"/>
  <c r="R80" i="6"/>
  <c r="Q80" i="6"/>
  <c r="T79" i="6"/>
  <c r="S79" i="6"/>
  <c r="R79" i="6"/>
  <c r="Q79" i="6"/>
  <c r="T78" i="6"/>
  <c r="S78" i="6"/>
  <c r="R78" i="6"/>
  <c r="Q78" i="6"/>
  <c r="T77" i="6"/>
  <c r="S77" i="6"/>
  <c r="R77" i="6"/>
  <c r="Q77" i="6"/>
  <c r="T76" i="6"/>
  <c r="S76" i="6"/>
  <c r="R76" i="6"/>
  <c r="Q76" i="6"/>
  <c r="T75" i="6"/>
  <c r="S75" i="6"/>
  <c r="R75" i="6"/>
  <c r="Q75" i="6"/>
  <c r="T74" i="6"/>
  <c r="S74" i="6"/>
  <c r="R74" i="6"/>
  <c r="Q74" i="6"/>
  <c r="T73" i="6"/>
  <c r="S73" i="6"/>
  <c r="R73" i="6"/>
  <c r="Q73" i="6"/>
  <c r="T72" i="6"/>
  <c r="S72" i="6"/>
  <c r="R72" i="6"/>
  <c r="Q72" i="6"/>
  <c r="T71" i="6"/>
  <c r="S71" i="6"/>
  <c r="R71" i="6"/>
  <c r="Q71" i="6"/>
  <c r="T70" i="6"/>
  <c r="S70" i="6"/>
  <c r="R70" i="6"/>
  <c r="Q70" i="6"/>
  <c r="T69" i="6"/>
  <c r="S69" i="6"/>
  <c r="R69" i="6"/>
  <c r="Q69" i="6"/>
  <c r="T68" i="6"/>
  <c r="S68" i="6"/>
  <c r="R68" i="6"/>
  <c r="Q68" i="6"/>
  <c r="T67" i="6"/>
  <c r="S67" i="6"/>
  <c r="R67" i="6"/>
  <c r="Q67" i="6"/>
  <c r="T66" i="6"/>
  <c r="S66" i="6"/>
  <c r="R66" i="6"/>
  <c r="Q66" i="6"/>
  <c r="T65" i="6"/>
  <c r="S65" i="6"/>
  <c r="R65" i="6"/>
  <c r="Q65" i="6"/>
  <c r="T64" i="6"/>
  <c r="S64" i="6"/>
  <c r="R64" i="6"/>
  <c r="Q64" i="6"/>
  <c r="T63" i="6"/>
  <c r="S63" i="6"/>
  <c r="R63" i="6"/>
  <c r="Q63" i="6"/>
  <c r="T62" i="6"/>
  <c r="S62" i="6"/>
  <c r="R62" i="6"/>
  <c r="Q62" i="6"/>
  <c r="T61" i="6"/>
  <c r="S61" i="6"/>
  <c r="R61" i="6"/>
  <c r="Q61" i="6"/>
  <c r="T60" i="6"/>
  <c r="S60" i="6"/>
  <c r="R60" i="6"/>
  <c r="Q60" i="6"/>
  <c r="T59" i="6"/>
  <c r="S59" i="6"/>
  <c r="R59" i="6"/>
  <c r="Q59" i="6"/>
  <c r="T58" i="6"/>
  <c r="S58" i="6"/>
  <c r="R58" i="6"/>
  <c r="Q58" i="6"/>
  <c r="T57" i="6"/>
  <c r="S57" i="6"/>
  <c r="R57" i="6"/>
  <c r="Q57" i="6"/>
  <c r="T56" i="6"/>
  <c r="S56" i="6"/>
  <c r="R56" i="6"/>
  <c r="Q56" i="6"/>
  <c r="T55" i="6"/>
  <c r="S55" i="6"/>
  <c r="R55" i="6"/>
  <c r="Q55" i="6"/>
  <c r="T54" i="6"/>
  <c r="S54" i="6"/>
  <c r="R54" i="6"/>
  <c r="Q54" i="6"/>
  <c r="T53" i="6"/>
  <c r="S53" i="6"/>
  <c r="R53" i="6"/>
  <c r="Q53" i="6"/>
  <c r="T52" i="6"/>
  <c r="S52" i="6"/>
  <c r="R52" i="6"/>
  <c r="Q52" i="6"/>
  <c r="T51" i="6"/>
  <c r="S51" i="6"/>
  <c r="R51" i="6"/>
  <c r="Q51" i="6"/>
  <c r="T50" i="6"/>
  <c r="S50" i="6"/>
  <c r="R50" i="6"/>
  <c r="Q50" i="6"/>
  <c r="T49" i="6"/>
  <c r="S49" i="6"/>
  <c r="R49" i="6"/>
  <c r="Q49" i="6"/>
  <c r="T48" i="6"/>
  <c r="S48" i="6"/>
  <c r="R48" i="6"/>
  <c r="Q48" i="6"/>
  <c r="T47" i="6"/>
  <c r="S47" i="6"/>
  <c r="R47" i="6"/>
  <c r="Q47" i="6"/>
  <c r="T46" i="6"/>
  <c r="S46" i="6"/>
  <c r="R46" i="6"/>
  <c r="Q46" i="6"/>
  <c r="T45" i="6"/>
  <c r="S45" i="6"/>
  <c r="R45" i="6"/>
  <c r="Q45" i="6"/>
  <c r="T44" i="6"/>
  <c r="S44" i="6"/>
  <c r="R44" i="6"/>
  <c r="Q44" i="6"/>
  <c r="T43" i="6"/>
  <c r="S43" i="6"/>
  <c r="R43" i="6"/>
  <c r="Q43" i="6"/>
  <c r="T42" i="6"/>
  <c r="S42" i="6"/>
  <c r="R42" i="6"/>
  <c r="Q42" i="6"/>
  <c r="T41" i="6"/>
  <c r="S41" i="6"/>
  <c r="R41" i="6"/>
  <c r="Q41" i="6"/>
  <c r="T40" i="6"/>
  <c r="S40" i="6"/>
  <c r="R40" i="6"/>
  <c r="Q40" i="6"/>
  <c r="T39" i="6"/>
  <c r="S39" i="6"/>
  <c r="R39" i="6"/>
  <c r="Q39" i="6"/>
  <c r="T38" i="6"/>
  <c r="S38" i="6"/>
  <c r="R38" i="6"/>
  <c r="Q38" i="6"/>
  <c r="T37" i="6"/>
  <c r="S37" i="6"/>
  <c r="R37" i="6"/>
  <c r="Q37" i="6"/>
  <c r="T36" i="6"/>
  <c r="S36" i="6"/>
  <c r="R36" i="6"/>
  <c r="Q36" i="6"/>
  <c r="T35" i="6"/>
  <c r="S35" i="6"/>
  <c r="R35" i="6"/>
  <c r="Q35" i="6"/>
  <c r="T34" i="6"/>
  <c r="S34" i="6"/>
  <c r="R34" i="6"/>
  <c r="Q34" i="6"/>
  <c r="T33" i="6"/>
  <c r="S33" i="6"/>
  <c r="R33" i="6"/>
  <c r="Q33" i="6"/>
  <c r="T32" i="6"/>
  <c r="S32" i="6"/>
  <c r="R32" i="6"/>
  <c r="Q32" i="6"/>
  <c r="T31" i="6"/>
  <c r="S31" i="6"/>
  <c r="R31" i="6"/>
  <c r="Q31" i="6"/>
  <c r="T30" i="6"/>
  <c r="S30" i="6"/>
  <c r="R30" i="6"/>
  <c r="Q30" i="6"/>
  <c r="T29" i="6"/>
  <c r="S29" i="6"/>
  <c r="R29" i="6"/>
  <c r="Q29" i="6"/>
  <c r="T28" i="6"/>
  <c r="S28" i="6"/>
  <c r="R28" i="6"/>
  <c r="Q28" i="6"/>
  <c r="T27" i="6"/>
  <c r="S27" i="6"/>
  <c r="R27" i="6"/>
  <c r="Q27" i="6"/>
  <c r="T26" i="6"/>
  <c r="S26" i="6"/>
  <c r="R26" i="6"/>
  <c r="Q26" i="6"/>
  <c r="T25" i="6"/>
  <c r="S25" i="6"/>
  <c r="R25" i="6"/>
  <c r="Q25" i="6"/>
  <c r="T24" i="6"/>
  <c r="S24" i="6"/>
  <c r="R24" i="6"/>
  <c r="Q24" i="6"/>
  <c r="T23" i="6"/>
  <c r="S23" i="6"/>
  <c r="R23" i="6"/>
  <c r="Q23" i="6"/>
  <c r="T22" i="6"/>
  <c r="S22" i="6"/>
  <c r="R22" i="6"/>
  <c r="Q22" i="6"/>
  <c r="T21" i="6"/>
  <c r="S21" i="6"/>
  <c r="R21" i="6"/>
  <c r="Q21" i="6"/>
  <c r="T20" i="6"/>
  <c r="S20" i="6"/>
  <c r="R20" i="6"/>
  <c r="Q20" i="6"/>
  <c r="T19" i="6"/>
  <c r="S19" i="6"/>
  <c r="R19" i="6"/>
  <c r="Q19" i="6"/>
  <c r="T18" i="6"/>
  <c r="S18" i="6"/>
  <c r="R18" i="6"/>
  <c r="Q18" i="6"/>
  <c r="T17" i="6"/>
  <c r="S17" i="6"/>
  <c r="R17" i="6"/>
  <c r="Q17" i="6"/>
  <c r="T16" i="6"/>
  <c r="S16" i="6"/>
  <c r="R16" i="6"/>
  <c r="Q16" i="6"/>
  <c r="T15" i="6"/>
  <c r="S15" i="6"/>
  <c r="R15" i="6"/>
  <c r="Q15" i="6"/>
  <c r="T14" i="6"/>
  <c r="S14" i="6"/>
  <c r="R14" i="6"/>
  <c r="Q14" i="6"/>
  <c r="T13" i="6"/>
  <c r="S13" i="6"/>
  <c r="R13" i="6"/>
  <c r="Q13" i="6"/>
  <c r="T12" i="6"/>
  <c r="S12" i="6"/>
  <c r="R12" i="6"/>
  <c r="Q12" i="6"/>
  <c r="T11" i="6"/>
  <c r="S11" i="6"/>
  <c r="R11" i="6"/>
  <c r="Q11" i="6"/>
  <c r="T10" i="6"/>
  <c r="S10" i="6"/>
  <c r="R10" i="6"/>
  <c r="Q10" i="6"/>
  <c r="T9" i="6"/>
  <c r="S9" i="6"/>
  <c r="R9" i="6"/>
  <c r="Q9" i="6"/>
  <c r="T8" i="6"/>
  <c r="S8" i="6"/>
  <c r="R8" i="6"/>
  <c r="Q8" i="6"/>
  <c r="T7" i="6"/>
  <c r="S7" i="6"/>
  <c r="R7" i="6"/>
  <c r="Q7" i="6"/>
  <c r="T6" i="6"/>
  <c r="S6" i="6"/>
  <c r="R6" i="6"/>
  <c r="Q6" i="6"/>
  <c r="T5" i="6"/>
  <c r="S5" i="6"/>
  <c r="R5" i="6"/>
  <c r="Q5" i="6"/>
  <c r="T4" i="6"/>
  <c r="S4" i="6"/>
  <c r="R4" i="6"/>
  <c r="P102" i="6"/>
  <c r="O102" i="6"/>
  <c r="N102" i="6"/>
  <c r="P101" i="6"/>
  <c r="O101" i="6"/>
  <c r="N101" i="6"/>
  <c r="P100" i="6"/>
  <c r="O100" i="6"/>
  <c r="N100" i="6"/>
  <c r="P99" i="6"/>
  <c r="O99" i="6"/>
  <c r="N99" i="6"/>
  <c r="P98" i="6"/>
  <c r="O98" i="6"/>
  <c r="N98" i="6"/>
  <c r="P97" i="6"/>
  <c r="O97" i="6"/>
  <c r="N97" i="6"/>
  <c r="P96" i="6"/>
  <c r="O96" i="6"/>
  <c r="N96" i="6"/>
  <c r="P95" i="6"/>
  <c r="O95" i="6"/>
  <c r="N95" i="6"/>
  <c r="P94" i="6"/>
  <c r="O94" i="6"/>
  <c r="N94" i="6"/>
  <c r="P93" i="6"/>
  <c r="O93" i="6"/>
  <c r="N93" i="6"/>
  <c r="P92" i="6"/>
  <c r="O92" i="6"/>
  <c r="N92" i="6"/>
  <c r="P91" i="6"/>
  <c r="O91" i="6"/>
  <c r="N91" i="6"/>
  <c r="P90" i="6"/>
  <c r="O90" i="6"/>
  <c r="N90" i="6"/>
  <c r="P89" i="6"/>
  <c r="O89" i="6"/>
  <c r="N89" i="6"/>
  <c r="P88" i="6"/>
  <c r="O88" i="6"/>
  <c r="N88" i="6"/>
  <c r="P87" i="6"/>
  <c r="O87" i="6"/>
  <c r="N87" i="6"/>
  <c r="P86" i="6"/>
  <c r="O86" i="6"/>
  <c r="N86" i="6"/>
  <c r="P85" i="6"/>
  <c r="O85" i="6"/>
  <c r="N85" i="6"/>
  <c r="P84" i="6"/>
  <c r="O84" i="6"/>
  <c r="N84" i="6"/>
  <c r="P83" i="6"/>
  <c r="O83" i="6"/>
  <c r="N83" i="6"/>
  <c r="P82" i="6"/>
  <c r="O82" i="6"/>
  <c r="N82" i="6"/>
  <c r="P81" i="6"/>
  <c r="O81" i="6"/>
  <c r="N81" i="6"/>
  <c r="P80" i="6"/>
  <c r="O80" i="6"/>
  <c r="N80" i="6"/>
  <c r="P79" i="6"/>
  <c r="O79" i="6"/>
  <c r="N79" i="6"/>
  <c r="P78" i="6"/>
  <c r="O78" i="6"/>
  <c r="N78" i="6"/>
  <c r="P77" i="6"/>
  <c r="O77" i="6"/>
  <c r="N77" i="6"/>
  <c r="P76" i="6"/>
  <c r="O76" i="6"/>
  <c r="N76" i="6"/>
  <c r="P75" i="6"/>
  <c r="O75" i="6"/>
  <c r="N75" i="6"/>
  <c r="P74" i="6"/>
  <c r="O74" i="6"/>
  <c r="N74" i="6"/>
  <c r="P73" i="6"/>
  <c r="O73" i="6"/>
  <c r="N73" i="6"/>
  <c r="P72" i="6"/>
  <c r="O72" i="6"/>
  <c r="N72" i="6"/>
  <c r="P71" i="6"/>
  <c r="O71" i="6"/>
  <c r="N71" i="6"/>
  <c r="P70" i="6"/>
  <c r="O70" i="6"/>
  <c r="N70" i="6"/>
  <c r="P69" i="6"/>
  <c r="O69" i="6"/>
  <c r="N69" i="6"/>
  <c r="P68" i="6"/>
  <c r="O68" i="6"/>
  <c r="N68" i="6"/>
  <c r="P67" i="6"/>
  <c r="O67" i="6"/>
  <c r="N67" i="6"/>
  <c r="P66" i="6"/>
  <c r="O66" i="6"/>
  <c r="N66" i="6"/>
  <c r="P65" i="6"/>
  <c r="O65" i="6"/>
  <c r="N65" i="6"/>
  <c r="P64" i="6"/>
  <c r="O64" i="6"/>
  <c r="N64" i="6"/>
  <c r="P63" i="6"/>
  <c r="O63" i="6"/>
  <c r="N63" i="6"/>
  <c r="P62" i="6"/>
  <c r="O62" i="6"/>
  <c r="N62" i="6"/>
  <c r="P61" i="6"/>
  <c r="O61" i="6"/>
  <c r="N61" i="6"/>
  <c r="P60" i="6"/>
  <c r="O60" i="6"/>
  <c r="N60" i="6"/>
  <c r="P59" i="6"/>
  <c r="O59" i="6"/>
  <c r="N59" i="6"/>
  <c r="P58" i="6"/>
  <c r="O58" i="6"/>
  <c r="N58" i="6"/>
  <c r="P57" i="6"/>
  <c r="O57" i="6"/>
  <c r="N57" i="6"/>
  <c r="P56" i="6"/>
  <c r="O56" i="6"/>
  <c r="N56" i="6"/>
  <c r="P55" i="6"/>
  <c r="O55" i="6"/>
  <c r="N55" i="6"/>
  <c r="P54" i="6"/>
  <c r="O54" i="6"/>
  <c r="N54" i="6"/>
  <c r="P53" i="6"/>
  <c r="O53" i="6"/>
  <c r="N53" i="6"/>
  <c r="P52" i="6"/>
  <c r="O52" i="6"/>
  <c r="N52" i="6"/>
  <c r="P51" i="6"/>
  <c r="O51" i="6"/>
  <c r="N51" i="6"/>
  <c r="P50" i="6"/>
  <c r="O50" i="6"/>
  <c r="N50" i="6"/>
  <c r="P49" i="6"/>
  <c r="O49" i="6"/>
  <c r="N49" i="6"/>
  <c r="P48" i="6"/>
  <c r="O48" i="6"/>
  <c r="N48" i="6"/>
  <c r="P47" i="6"/>
  <c r="O47" i="6"/>
  <c r="N47" i="6"/>
  <c r="P46" i="6"/>
  <c r="O46" i="6"/>
  <c r="N46" i="6"/>
  <c r="P45" i="6"/>
  <c r="O45" i="6"/>
  <c r="N45" i="6"/>
  <c r="P44" i="6"/>
  <c r="O44" i="6"/>
  <c r="N44" i="6"/>
  <c r="P43" i="6"/>
  <c r="O43" i="6"/>
  <c r="N43" i="6"/>
  <c r="P42" i="6"/>
  <c r="O42" i="6"/>
  <c r="N42" i="6"/>
  <c r="P41" i="6"/>
  <c r="O41" i="6"/>
  <c r="N41" i="6"/>
  <c r="P40" i="6"/>
  <c r="O40" i="6"/>
  <c r="N40" i="6"/>
  <c r="P39" i="6"/>
  <c r="O39" i="6"/>
  <c r="N39" i="6"/>
  <c r="P38" i="6"/>
  <c r="O38" i="6"/>
  <c r="N38" i="6"/>
  <c r="P37" i="6"/>
  <c r="O37" i="6"/>
  <c r="N37" i="6"/>
  <c r="P36" i="6"/>
  <c r="O36" i="6"/>
  <c r="N36" i="6"/>
  <c r="P35" i="6"/>
  <c r="O35" i="6"/>
  <c r="N35" i="6"/>
  <c r="P34" i="6"/>
  <c r="O34" i="6"/>
  <c r="N34" i="6"/>
  <c r="P33" i="6"/>
  <c r="O33" i="6"/>
  <c r="N33" i="6"/>
  <c r="P32" i="6"/>
  <c r="O32" i="6"/>
  <c r="N32" i="6"/>
  <c r="P31" i="6"/>
  <c r="O31" i="6"/>
  <c r="N31" i="6"/>
  <c r="P30" i="6"/>
  <c r="O30" i="6"/>
  <c r="N30" i="6"/>
  <c r="P29" i="6"/>
  <c r="O29" i="6"/>
  <c r="N29" i="6"/>
  <c r="P28" i="6"/>
  <c r="O28" i="6"/>
  <c r="N28" i="6"/>
  <c r="P27" i="6"/>
  <c r="O27" i="6"/>
  <c r="N27" i="6"/>
  <c r="P26" i="6"/>
  <c r="O26" i="6"/>
  <c r="N26" i="6"/>
  <c r="P25" i="6"/>
  <c r="O25" i="6"/>
  <c r="N25" i="6"/>
  <c r="P24" i="6"/>
  <c r="O24" i="6"/>
  <c r="N24" i="6"/>
  <c r="P23" i="6"/>
  <c r="O23" i="6"/>
  <c r="N23" i="6"/>
  <c r="P22" i="6"/>
  <c r="O22" i="6"/>
  <c r="N22" i="6"/>
  <c r="P21" i="6"/>
  <c r="O21" i="6"/>
  <c r="N21" i="6"/>
  <c r="P20" i="6"/>
  <c r="O20" i="6"/>
  <c r="N20" i="6"/>
  <c r="P19" i="6"/>
  <c r="O19" i="6"/>
  <c r="N19" i="6"/>
  <c r="P18" i="6"/>
  <c r="O18" i="6"/>
  <c r="N18" i="6"/>
  <c r="P17" i="6"/>
  <c r="O17" i="6"/>
  <c r="N17" i="6"/>
  <c r="P16" i="6"/>
  <c r="O16" i="6"/>
  <c r="N16" i="6"/>
  <c r="P15" i="6"/>
  <c r="O15" i="6"/>
  <c r="N15" i="6"/>
  <c r="P14" i="6"/>
  <c r="O14" i="6"/>
  <c r="N14" i="6"/>
  <c r="P13" i="6"/>
  <c r="O13" i="6"/>
  <c r="N13" i="6"/>
  <c r="P12" i="6"/>
  <c r="O12" i="6"/>
  <c r="N12" i="6"/>
  <c r="P11" i="6"/>
  <c r="O11" i="6"/>
  <c r="N11" i="6"/>
  <c r="P10" i="6"/>
  <c r="O10" i="6"/>
  <c r="N10" i="6"/>
  <c r="P9" i="6"/>
  <c r="O9" i="6"/>
  <c r="N9" i="6"/>
  <c r="P8" i="6"/>
  <c r="O8" i="6"/>
  <c r="N8" i="6"/>
  <c r="P7" i="6"/>
  <c r="O7" i="6"/>
  <c r="N7" i="6"/>
  <c r="P6" i="6"/>
  <c r="O6" i="6"/>
  <c r="N6" i="6"/>
  <c r="P5" i="6"/>
  <c r="O5" i="6"/>
  <c r="N5" i="6"/>
  <c r="P4" i="6"/>
  <c r="O4" i="6"/>
  <c r="N4" i="6"/>
  <c r="Q4" i="6"/>
  <c r="D2" i="5"/>
  <c r="E2" i="5" s="1"/>
  <c r="F2" i="5" s="1"/>
  <c r="G2" i="5" s="1"/>
  <c r="H2" i="5" s="1"/>
  <c r="I2" i="5" s="1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4" i="6"/>
  <c r="F2" i="4"/>
  <c r="G2" i="4" s="1"/>
  <c r="H2" i="4" s="1"/>
  <c r="I2" i="4" s="1"/>
  <c r="E2" i="4"/>
  <c r="D2" i="4"/>
  <c r="AG78" i="5"/>
  <c r="AG66" i="5"/>
  <c r="AG54" i="5"/>
  <c r="AF79" i="5"/>
  <c r="AF76" i="5"/>
  <c r="AE76" i="5"/>
  <c r="AF73" i="5"/>
  <c r="AF70" i="5"/>
  <c r="AE70" i="5"/>
  <c r="AF67" i="5"/>
  <c r="AF64" i="5"/>
  <c r="AE64" i="5"/>
  <c r="AF61" i="5"/>
  <c r="AF58" i="5"/>
  <c r="AE58" i="5"/>
  <c r="AF55" i="5"/>
  <c r="AF52" i="5"/>
  <c r="AE52" i="5"/>
  <c r="AF49" i="5"/>
  <c r="AB49" i="5"/>
  <c r="AB61" i="5"/>
  <c r="AB62" i="5"/>
  <c r="AB73" i="5"/>
  <c r="AB74" i="5"/>
  <c r="AB80" i="5"/>
  <c r="AA81" i="5"/>
  <c r="Z81" i="5"/>
  <c r="AF81" i="5" s="1"/>
  <c r="Y81" i="5"/>
  <c r="AE81" i="5" s="1"/>
  <c r="X81" i="5"/>
  <c r="AD81" i="5" s="1"/>
  <c r="W81" i="5"/>
  <c r="AC81" i="5" s="1"/>
  <c r="V81" i="5"/>
  <c r="AB81" i="5" s="1"/>
  <c r="AA80" i="5"/>
  <c r="Z80" i="5"/>
  <c r="AF80" i="5" s="1"/>
  <c r="Y80" i="5"/>
  <c r="AE80" i="5" s="1"/>
  <c r="X80" i="5"/>
  <c r="AD80" i="5" s="1"/>
  <c r="W80" i="5"/>
  <c r="AG80" i="5" s="1"/>
  <c r="V80" i="5"/>
  <c r="AA79" i="5"/>
  <c r="Z79" i="5"/>
  <c r="Y79" i="5"/>
  <c r="AE79" i="5" s="1"/>
  <c r="X79" i="5"/>
  <c r="AG79" i="5" s="1"/>
  <c r="W79" i="5"/>
  <c r="AC79" i="5" s="1"/>
  <c r="V79" i="5"/>
  <c r="AB79" i="5" s="1"/>
  <c r="AA78" i="5"/>
  <c r="Z78" i="5"/>
  <c r="AF78" i="5" s="1"/>
  <c r="Y78" i="5"/>
  <c r="AE78" i="5" s="1"/>
  <c r="X78" i="5"/>
  <c r="AD78" i="5" s="1"/>
  <c r="W78" i="5"/>
  <c r="AC78" i="5" s="1"/>
  <c r="V78" i="5"/>
  <c r="AB78" i="5" s="1"/>
  <c r="AA77" i="5"/>
  <c r="Z77" i="5"/>
  <c r="AF77" i="5" s="1"/>
  <c r="Y77" i="5"/>
  <c r="AE77" i="5" s="1"/>
  <c r="X77" i="5"/>
  <c r="AD77" i="5" s="1"/>
  <c r="W77" i="5"/>
  <c r="AC77" i="5" s="1"/>
  <c r="V77" i="5"/>
  <c r="AB77" i="5" s="1"/>
  <c r="AA76" i="5"/>
  <c r="Z76" i="5"/>
  <c r="Y76" i="5"/>
  <c r="X76" i="5"/>
  <c r="AD76" i="5" s="1"/>
  <c r="W76" i="5"/>
  <c r="AG76" i="5" s="1"/>
  <c r="V76" i="5"/>
  <c r="AB76" i="5" s="1"/>
  <c r="AA75" i="5"/>
  <c r="Z75" i="5"/>
  <c r="AF75" i="5" s="1"/>
  <c r="Y75" i="5"/>
  <c r="AE75" i="5" s="1"/>
  <c r="X75" i="5"/>
  <c r="AD75" i="5" s="1"/>
  <c r="W75" i="5"/>
  <c r="AG75" i="5" s="1"/>
  <c r="V75" i="5"/>
  <c r="AB75" i="5" s="1"/>
  <c r="AA74" i="5"/>
  <c r="Z74" i="5"/>
  <c r="AF74" i="5" s="1"/>
  <c r="Y74" i="5"/>
  <c r="AE74" i="5" s="1"/>
  <c r="X74" i="5"/>
  <c r="AD74" i="5" s="1"/>
  <c r="W74" i="5"/>
  <c r="AG74" i="5" s="1"/>
  <c r="V74" i="5"/>
  <c r="AA73" i="5"/>
  <c r="Z73" i="5"/>
  <c r="Y73" i="5"/>
  <c r="AE73" i="5" s="1"/>
  <c r="X73" i="5"/>
  <c r="AD73" i="5" s="1"/>
  <c r="W73" i="5"/>
  <c r="AG73" i="5" s="1"/>
  <c r="V73" i="5"/>
  <c r="AA72" i="5"/>
  <c r="Z72" i="5"/>
  <c r="AF72" i="5" s="1"/>
  <c r="Y72" i="5"/>
  <c r="AE72" i="5" s="1"/>
  <c r="X72" i="5"/>
  <c r="AD72" i="5" s="1"/>
  <c r="W72" i="5"/>
  <c r="AG72" i="5" s="1"/>
  <c r="V72" i="5"/>
  <c r="AB72" i="5" s="1"/>
  <c r="AA71" i="5"/>
  <c r="Z71" i="5"/>
  <c r="AF71" i="5" s="1"/>
  <c r="Y71" i="5"/>
  <c r="AE71" i="5" s="1"/>
  <c r="X71" i="5"/>
  <c r="AD71" i="5" s="1"/>
  <c r="W71" i="5"/>
  <c r="AG71" i="5" s="1"/>
  <c r="V71" i="5"/>
  <c r="AB71" i="5" s="1"/>
  <c r="AA70" i="5"/>
  <c r="Z70" i="5"/>
  <c r="Y70" i="5"/>
  <c r="X70" i="5"/>
  <c r="AD70" i="5" s="1"/>
  <c r="W70" i="5"/>
  <c r="AG70" i="5" s="1"/>
  <c r="V70" i="5"/>
  <c r="AB70" i="5" s="1"/>
  <c r="AA69" i="5"/>
  <c r="Z69" i="5"/>
  <c r="AF69" i="5" s="1"/>
  <c r="Y69" i="5"/>
  <c r="AE69" i="5" s="1"/>
  <c r="X69" i="5"/>
  <c r="AD69" i="5" s="1"/>
  <c r="W69" i="5"/>
  <c r="AC69" i="5" s="1"/>
  <c r="V69" i="5"/>
  <c r="AB69" i="5" s="1"/>
  <c r="AA68" i="5"/>
  <c r="Z68" i="5"/>
  <c r="AF68" i="5" s="1"/>
  <c r="Y68" i="5"/>
  <c r="AE68" i="5" s="1"/>
  <c r="X68" i="5"/>
  <c r="AD68" i="5" s="1"/>
  <c r="W68" i="5"/>
  <c r="AG68" i="5" s="1"/>
  <c r="V68" i="5"/>
  <c r="AB68" i="5" s="1"/>
  <c r="AA67" i="5"/>
  <c r="Z67" i="5"/>
  <c r="Y67" i="5"/>
  <c r="AE67" i="5" s="1"/>
  <c r="X67" i="5"/>
  <c r="AG67" i="5" s="1"/>
  <c r="W67" i="5"/>
  <c r="AC67" i="5" s="1"/>
  <c r="V67" i="5"/>
  <c r="AB67" i="5" s="1"/>
  <c r="AA66" i="5"/>
  <c r="Z66" i="5"/>
  <c r="AF66" i="5" s="1"/>
  <c r="Y66" i="5"/>
  <c r="AE66" i="5" s="1"/>
  <c r="X66" i="5"/>
  <c r="AD66" i="5" s="1"/>
  <c r="W66" i="5"/>
  <c r="AC66" i="5" s="1"/>
  <c r="V66" i="5"/>
  <c r="AB66" i="5" s="1"/>
  <c r="AA65" i="5"/>
  <c r="Z65" i="5"/>
  <c r="AF65" i="5" s="1"/>
  <c r="Y65" i="5"/>
  <c r="AE65" i="5" s="1"/>
  <c r="X65" i="5"/>
  <c r="AD65" i="5" s="1"/>
  <c r="W65" i="5"/>
  <c r="AC65" i="5" s="1"/>
  <c r="V65" i="5"/>
  <c r="AB65" i="5" s="1"/>
  <c r="AA64" i="5"/>
  <c r="Z64" i="5"/>
  <c r="Y64" i="5"/>
  <c r="X64" i="5"/>
  <c r="AD64" i="5" s="1"/>
  <c r="W64" i="5"/>
  <c r="AG64" i="5" s="1"/>
  <c r="V64" i="5"/>
  <c r="AB64" i="5" s="1"/>
  <c r="AA63" i="5"/>
  <c r="Z63" i="5"/>
  <c r="AF63" i="5" s="1"/>
  <c r="Y63" i="5"/>
  <c r="AE63" i="5" s="1"/>
  <c r="X63" i="5"/>
  <c r="AD63" i="5" s="1"/>
  <c r="W63" i="5"/>
  <c r="AG63" i="5" s="1"/>
  <c r="V63" i="5"/>
  <c r="AB63" i="5" s="1"/>
  <c r="AA62" i="5"/>
  <c r="Z62" i="5"/>
  <c r="AF62" i="5" s="1"/>
  <c r="Y62" i="5"/>
  <c r="AE62" i="5" s="1"/>
  <c r="X62" i="5"/>
  <c r="AD62" i="5" s="1"/>
  <c r="W62" i="5"/>
  <c r="AG62" i="5" s="1"/>
  <c r="V62" i="5"/>
  <c r="AA61" i="5"/>
  <c r="Z61" i="5"/>
  <c r="Y61" i="5"/>
  <c r="AE61" i="5" s="1"/>
  <c r="X61" i="5"/>
  <c r="AD61" i="5" s="1"/>
  <c r="W61" i="5"/>
  <c r="AG61" i="5" s="1"/>
  <c r="V61" i="5"/>
  <c r="AA60" i="5"/>
  <c r="Z60" i="5"/>
  <c r="AF60" i="5" s="1"/>
  <c r="Y60" i="5"/>
  <c r="AE60" i="5" s="1"/>
  <c r="X60" i="5"/>
  <c r="AD60" i="5" s="1"/>
  <c r="W60" i="5"/>
  <c r="AG60" i="5" s="1"/>
  <c r="V60" i="5"/>
  <c r="AB60" i="5" s="1"/>
  <c r="AA59" i="5"/>
  <c r="Z59" i="5"/>
  <c r="AF59" i="5" s="1"/>
  <c r="Y59" i="5"/>
  <c r="AE59" i="5" s="1"/>
  <c r="X59" i="5"/>
  <c r="AD59" i="5" s="1"/>
  <c r="W59" i="5"/>
  <c r="AG59" i="5" s="1"/>
  <c r="V59" i="5"/>
  <c r="AB59" i="5" s="1"/>
  <c r="AA58" i="5"/>
  <c r="Z58" i="5"/>
  <c r="Y58" i="5"/>
  <c r="X58" i="5"/>
  <c r="AD58" i="5" s="1"/>
  <c r="W58" i="5"/>
  <c r="AG58" i="5" s="1"/>
  <c r="V58" i="5"/>
  <c r="AB58" i="5" s="1"/>
  <c r="AA57" i="5"/>
  <c r="Z57" i="5"/>
  <c r="AF57" i="5" s="1"/>
  <c r="Y57" i="5"/>
  <c r="AE57" i="5" s="1"/>
  <c r="X57" i="5"/>
  <c r="AD57" i="5" s="1"/>
  <c r="W57" i="5"/>
  <c r="AC57" i="5" s="1"/>
  <c r="V57" i="5"/>
  <c r="AB57" i="5" s="1"/>
  <c r="AA56" i="5"/>
  <c r="Z56" i="5"/>
  <c r="AF56" i="5" s="1"/>
  <c r="Y56" i="5"/>
  <c r="AE56" i="5" s="1"/>
  <c r="X56" i="5"/>
  <c r="AD56" i="5" s="1"/>
  <c r="W56" i="5"/>
  <c r="AG56" i="5" s="1"/>
  <c r="V56" i="5"/>
  <c r="AB56" i="5" s="1"/>
  <c r="AA55" i="5"/>
  <c r="Z55" i="5"/>
  <c r="Y55" i="5"/>
  <c r="AE55" i="5" s="1"/>
  <c r="X55" i="5"/>
  <c r="AG55" i="5" s="1"/>
  <c r="W55" i="5"/>
  <c r="AC55" i="5" s="1"/>
  <c r="V55" i="5"/>
  <c r="AB55" i="5" s="1"/>
  <c r="AA54" i="5"/>
  <c r="Z54" i="5"/>
  <c r="AF54" i="5" s="1"/>
  <c r="Y54" i="5"/>
  <c r="AE54" i="5" s="1"/>
  <c r="X54" i="5"/>
  <c r="AD54" i="5" s="1"/>
  <c r="W54" i="5"/>
  <c r="AC54" i="5" s="1"/>
  <c r="V54" i="5"/>
  <c r="AB54" i="5" s="1"/>
  <c r="AA53" i="5"/>
  <c r="Z53" i="5"/>
  <c r="AF53" i="5" s="1"/>
  <c r="Y53" i="5"/>
  <c r="AE53" i="5" s="1"/>
  <c r="X53" i="5"/>
  <c r="AD53" i="5" s="1"/>
  <c r="W53" i="5"/>
  <c r="AC53" i="5" s="1"/>
  <c r="V53" i="5"/>
  <c r="AB53" i="5" s="1"/>
  <c r="AA52" i="5"/>
  <c r="Z52" i="5"/>
  <c r="Y52" i="5"/>
  <c r="X52" i="5"/>
  <c r="AD52" i="5" s="1"/>
  <c r="W52" i="5"/>
  <c r="AG52" i="5" s="1"/>
  <c r="V52" i="5"/>
  <c r="AB52" i="5" s="1"/>
  <c r="AA51" i="5"/>
  <c r="Z51" i="5"/>
  <c r="AF51" i="5" s="1"/>
  <c r="Y51" i="5"/>
  <c r="AE51" i="5" s="1"/>
  <c r="X51" i="5"/>
  <c r="AD51" i="5" s="1"/>
  <c r="W51" i="5"/>
  <c r="AG51" i="5" s="1"/>
  <c r="V51" i="5"/>
  <c r="AB51" i="5" s="1"/>
  <c r="AA50" i="5"/>
  <c r="Z50" i="5"/>
  <c r="AF50" i="5" s="1"/>
  <c r="Y50" i="5"/>
  <c r="AE50" i="5" s="1"/>
  <c r="X50" i="5"/>
  <c r="AD50" i="5" s="1"/>
  <c r="W50" i="5"/>
  <c r="AG50" i="5" s="1"/>
  <c r="V50" i="5"/>
  <c r="AB50" i="5" s="1"/>
  <c r="AA49" i="5"/>
  <c r="Z49" i="5"/>
  <c r="Y49" i="5"/>
  <c r="AE49" i="5" s="1"/>
  <c r="X49" i="5"/>
  <c r="AD49" i="5" s="1"/>
  <c r="W49" i="5"/>
  <c r="AG49" i="5" s="1"/>
  <c r="V49" i="5"/>
  <c r="AA48" i="5"/>
  <c r="Z48" i="5"/>
  <c r="AF48" i="5" s="1"/>
  <c r="Y48" i="5"/>
  <c r="AE48" i="5" s="1"/>
  <c r="X48" i="5"/>
  <c r="AD48" i="5" s="1"/>
  <c r="W48" i="5"/>
  <c r="AG48" i="5" s="1"/>
  <c r="V48" i="5"/>
  <c r="AB48" i="5" s="1"/>
  <c r="AA47" i="5"/>
  <c r="Z47" i="5"/>
  <c r="AF47" i="5" s="1"/>
  <c r="Y47" i="5"/>
  <c r="AE47" i="5" s="1"/>
  <c r="X47" i="5"/>
  <c r="AD47" i="5" s="1"/>
  <c r="W47" i="5"/>
  <c r="AG47" i="5" s="1"/>
  <c r="V47" i="5"/>
  <c r="AB47" i="5" s="1"/>
  <c r="AA46" i="5"/>
  <c r="Z46" i="5"/>
  <c r="AF46" i="5" s="1"/>
  <c r="Y46" i="5"/>
  <c r="AE46" i="5" s="1"/>
  <c r="X46" i="5"/>
  <c r="AD46" i="5" s="1"/>
  <c r="W46" i="5"/>
  <c r="AG46" i="5" s="1"/>
  <c r="V46" i="5"/>
  <c r="AB46" i="5" s="1"/>
  <c r="AA45" i="5"/>
  <c r="Z45" i="5"/>
  <c r="AF45" i="5" s="1"/>
  <c r="Y45" i="5"/>
  <c r="AE45" i="5" s="1"/>
  <c r="X45" i="5"/>
  <c r="AD45" i="5" s="1"/>
  <c r="W45" i="5"/>
  <c r="AC45" i="5" s="1"/>
  <c r="V45" i="5"/>
  <c r="AB45" i="5" s="1"/>
  <c r="AA44" i="5"/>
  <c r="Z44" i="5"/>
  <c r="AF44" i="5" s="1"/>
  <c r="Y44" i="5"/>
  <c r="AE44" i="5" s="1"/>
  <c r="X44" i="5"/>
  <c r="AD44" i="5" s="1"/>
  <c r="W44" i="5"/>
  <c r="AG44" i="5" s="1"/>
  <c r="V44" i="5"/>
  <c r="AB44" i="5" s="1"/>
  <c r="AA43" i="5"/>
  <c r="Z43" i="5"/>
  <c r="AF43" i="5" s="1"/>
  <c r="Y43" i="5"/>
  <c r="AE43" i="5" s="1"/>
  <c r="X43" i="5"/>
  <c r="AD43" i="5" s="1"/>
  <c r="W43" i="5"/>
  <c r="AG43" i="5" s="1"/>
  <c r="V43" i="5"/>
  <c r="AB43" i="5" s="1"/>
  <c r="AA42" i="5"/>
  <c r="Z42" i="5"/>
  <c r="AF42" i="5" s="1"/>
  <c r="Y42" i="5"/>
  <c r="AE42" i="5" s="1"/>
  <c r="X42" i="5"/>
  <c r="AD42" i="5" s="1"/>
  <c r="W42" i="5"/>
  <c r="AC42" i="5" s="1"/>
  <c r="V42" i="5"/>
  <c r="AB42" i="5" s="1"/>
  <c r="AA41" i="5"/>
  <c r="Z41" i="5"/>
  <c r="AF41" i="5" s="1"/>
  <c r="Y41" i="5"/>
  <c r="AE41" i="5" s="1"/>
  <c r="X41" i="5"/>
  <c r="AD41" i="5" s="1"/>
  <c r="W41" i="5"/>
  <c r="AC41" i="5" s="1"/>
  <c r="V41" i="5"/>
  <c r="AB41" i="5" s="1"/>
  <c r="AA40" i="5"/>
  <c r="Z40" i="5"/>
  <c r="AF40" i="5" s="1"/>
  <c r="Y40" i="5"/>
  <c r="AE40" i="5" s="1"/>
  <c r="X40" i="5"/>
  <c r="AD40" i="5" s="1"/>
  <c r="W40" i="5"/>
  <c r="AG40" i="5" s="1"/>
  <c r="V40" i="5"/>
  <c r="AB40" i="5" s="1"/>
  <c r="AA39" i="5"/>
  <c r="Z39" i="5"/>
  <c r="AF39" i="5" s="1"/>
  <c r="Y39" i="5"/>
  <c r="AE39" i="5" s="1"/>
  <c r="X39" i="5"/>
  <c r="AD39" i="5" s="1"/>
  <c r="W39" i="5"/>
  <c r="AG39" i="5" s="1"/>
  <c r="V39" i="5"/>
  <c r="AB39" i="5" s="1"/>
  <c r="AA38" i="5"/>
  <c r="Z38" i="5"/>
  <c r="AF38" i="5" s="1"/>
  <c r="Y38" i="5"/>
  <c r="AE38" i="5" s="1"/>
  <c r="X38" i="5"/>
  <c r="AD38" i="5" s="1"/>
  <c r="W38" i="5"/>
  <c r="AG38" i="5" s="1"/>
  <c r="V38" i="5"/>
  <c r="AB38" i="5" s="1"/>
  <c r="AA37" i="5"/>
  <c r="Z37" i="5"/>
  <c r="AF37" i="5" s="1"/>
  <c r="Y37" i="5"/>
  <c r="AE37" i="5" s="1"/>
  <c r="X37" i="5"/>
  <c r="AD37" i="5" s="1"/>
  <c r="W37" i="5"/>
  <c r="AG37" i="5" s="1"/>
  <c r="V37" i="5"/>
  <c r="AB37" i="5" s="1"/>
  <c r="AA36" i="5"/>
  <c r="Z36" i="5"/>
  <c r="AF36" i="5" s="1"/>
  <c r="Y36" i="5"/>
  <c r="AE36" i="5" s="1"/>
  <c r="X36" i="5"/>
  <c r="AD36" i="5" s="1"/>
  <c r="W36" i="5"/>
  <c r="AG36" i="5" s="1"/>
  <c r="V36" i="5"/>
  <c r="AB36" i="5" s="1"/>
  <c r="AA35" i="5"/>
  <c r="Z35" i="5"/>
  <c r="AF35" i="5" s="1"/>
  <c r="Y35" i="5"/>
  <c r="AE35" i="5" s="1"/>
  <c r="X35" i="5"/>
  <c r="AD35" i="5" s="1"/>
  <c r="W35" i="5"/>
  <c r="AG35" i="5" s="1"/>
  <c r="V35" i="5"/>
  <c r="AB35" i="5" s="1"/>
  <c r="AA34" i="5"/>
  <c r="Z34" i="5"/>
  <c r="AF34" i="5" s="1"/>
  <c r="Y34" i="5"/>
  <c r="AE34" i="5" s="1"/>
  <c r="X34" i="5"/>
  <c r="AD34" i="5" s="1"/>
  <c r="W34" i="5"/>
  <c r="AG34" i="5" s="1"/>
  <c r="V34" i="5"/>
  <c r="AB34" i="5" s="1"/>
  <c r="AA33" i="5"/>
  <c r="Z33" i="5"/>
  <c r="AF33" i="5" s="1"/>
  <c r="Y33" i="5"/>
  <c r="AE33" i="5" s="1"/>
  <c r="X33" i="5"/>
  <c r="AD33" i="5" s="1"/>
  <c r="W33" i="5"/>
  <c r="AC33" i="5" s="1"/>
  <c r="V33" i="5"/>
  <c r="AB33" i="5" s="1"/>
  <c r="AA32" i="5"/>
  <c r="Z32" i="5"/>
  <c r="AF32" i="5" s="1"/>
  <c r="Y32" i="5"/>
  <c r="AE32" i="5" s="1"/>
  <c r="X32" i="5"/>
  <c r="AD32" i="5" s="1"/>
  <c r="W32" i="5"/>
  <c r="AG32" i="5" s="1"/>
  <c r="V32" i="5"/>
  <c r="AB32" i="5" s="1"/>
  <c r="AA31" i="5"/>
  <c r="Z31" i="5"/>
  <c r="AF31" i="5" s="1"/>
  <c r="Y31" i="5"/>
  <c r="AE31" i="5" s="1"/>
  <c r="X31" i="5"/>
  <c r="AD31" i="5" s="1"/>
  <c r="W31" i="5"/>
  <c r="AG31" i="5" s="1"/>
  <c r="V31" i="5"/>
  <c r="AB31" i="5" s="1"/>
  <c r="AA30" i="5"/>
  <c r="Z30" i="5"/>
  <c r="AF30" i="5" s="1"/>
  <c r="Y30" i="5"/>
  <c r="AE30" i="5" s="1"/>
  <c r="X30" i="5"/>
  <c r="AD30" i="5" s="1"/>
  <c r="W30" i="5"/>
  <c r="AC30" i="5" s="1"/>
  <c r="V30" i="5"/>
  <c r="AB30" i="5" s="1"/>
  <c r="AA29" i="5"/>
  <c r="Z29" i="5"/>
  <c r="AF29" i="5" s="1"/>
  <c r="Y29" i="5"/>
  <c r="AE29" i="5" s="1"/>
  <c r="X29" i="5"/>
  <c r="AD29" i="5" s="1"/>
  <c r="W29" i="5"/>
  <c r="AC29" i="5" s="1"/>
  <c r="V29" i="5"/>
  <c r="AB29" i="5" s="1"/>
  <c r="AA28" i="5"/>
  <c r="Z28" i="5"/>
  <c r="AF28" i="5" s="1"/>
  <c r="Y28" i="5"/>
  <c r="AE28" i="5" s="1"/>
  <c r="X28" i="5"/>
  <c r="AD28" i="5" s="1"/>
  <c r="W28" i="5"/>
  <c r="AG28" i="5" s="1"/>
  <c r="V28" i="5"/>
  <c r="AB28" i="5" s="1"/>
  <c r="AA27" i="5"/>
  <c r="Z27" i="5"/>
  <c r="AF27" i="5" s="1"/>
  <c r="Y27" i="5"/>
  <c r="AE27" i="5" s="1"/>
  <c r="X27" i="5"/>
  <c r="AD27" i="5" s="1"/>
  <c r="W27" i="5"/>
  <c r="AG27" i="5" s="1"/>
  <c r="V27" i="5"/>
  <c r="AB27" i="5" s="1"/>
  <c r="AA26" i="5"/>
  <c r="Z26" i="5"/>
  <c r="AF26" i="5" s="1"/>
  <c r="Y26" i="5"/>
  <c r="AE26" i="5" s="1"/>
  <c r="X26" i="5"/>
  <c r="AD26" i="5" s="1"/>
  <c r="W26" i="5"/>
  <c r="AG26" i="5" s="1"/>
  <c r="V26" i="5"/>
  <c r="AB26" i="5" s="1"/>
  <c r="AA25" i="5"/>
  <c r="Z25" i="5"/>
  <c r="AF25" i="5" s="1"/>
  <c r="Y25" i="5"/>
  <c r="AE25" i="5" s="1"/>
  <c r="X25" i="5"/>
  <c r="AD25" i="5" s="1"/>
  <c r="W25" i="5"/>
  <c r="AG25" i="5" s="1"/>
  <c r="V25" i="5"/>
  <c r="AB25" i="5" s="1"/>
  <c r="AA24" i="5"/>
  <c r="Z24" i="5"/>
  <c r="AF24" i="5" s="1"/>
  <c r="Y24" i="5"/>
  <c r="AE24" i="5" s="1"/>
  <c r="X24" i="5"/>
  <c r="AD24" i="5" s="1"/>
  <c r="W24" i="5"/>
  <c r="AG24" i="5" s="1"/>
  <c r="V24" i="5"/>
  <c r="AB24" i="5" s="1"/>
  <c r="AA23" i="5"/>
  <c r="Z23" i="5"/>
  <c r="AF23" i="5" s="1"/>
  <c r="Y23" i="5"/>
  <c r="AE23" i="5" s="1"/>
  <c r="X23" i="5"/>
  <c r="AD23" i="5" s="1"/>
  <c r="W23" i="5"/>
  <c r="AG23" i="5" s="1"/>
  <c r="V23" i="5"/>
  <c r="AB23" i="5" s="1"/>
  <c r="AA22" i="5"/>
  <c r="Z22" i="5"/>
  <c r="AF22" i="5" s="1"/>
  <c r="Y22" i="5"/>
  <c r="AE22" i="5" s="1"/>
  <c r="X22" i="5"/>
  <c r="AD22" i="5" s="1"/>
  <c r="W22" i="5"/>
  <c r="AG22" i="5" s="1"/>
  <c r="V22" i="5"/>
  <c r="AB22" i="5" s="1"/>
  <c r="AA21" i="5"/>
  <c r="Z21" i="5"/>
  <c r="AF21" i="5" s="1"/>
  <c r="Y21" i="5"/>
  <c r="AE21" i="5" s="1"/>
  <c r="X21" i="5"/>
  <c r="AD21" i="5" s="1"/>
  <c r="W21" i="5"/>
  <c r="AC21" i="5" s="1"/>
  <c r="V21" i="5"/>
  <c r="AB21" i="5" s="1"/>
  <c r="AA20" i="5"/>
  <c r="Z20" i="5"/>
  <c r="AF20" i="5" s="1"/>
  <c r="Y20" i="5"/>
  <c r="AE20" i="5" s="1"/>
  <c r="X20" i="5"/>
  <c r="AD20" i="5" s="1"/>
  <c r="W20" i="5"/>
  <c r="AG20" i="5" s="1"/>
  <c r="V20" i="5"/>
  <c r="AB20" i="5" s="1"/>
  <c r="AA19" i="5"/>
  <c r="Z19" i="5"/>
  <c r="AF19" i="5" s="1"/>
  <c r="Y19" i="5"/>
  <c r="AE19" i="5" s="1"/>
  <c r="X19" i="5"/>
  <c r="AD19" i="5" s="1"/>
  <c r="W19" i="5"/>
  <c r="AG19" i="5" s="1"/>
  <c r="V19" i="5"/>
  <c r="AB19" i="5" s="1"/>
  <c r="AA18" i="5"/>
  <c r="Z18" i="5"/>
  <c r="AF18" i="5" s="1"/>
  <c r="Y18" i="5"/>
  <c r="AE18" i="5" s="1"/>
  <c r="X18" i="5"/>
  <c r="AD18" i="5" s="1"/>
  <c r="W18" i="5"/>
  <c r="AC18" i="5" s="1"/>
  <c r="V18" i="5"/>
  <c r="AB18" i="5" s="1"/>
  <c r="AA17" i="5"/>
  <c r="Z17" i="5"/>
  <c r="AF17" i="5" s="1"/>
  <c r="Y17" i="5"/>
  <c r="AE17" i="5" s="1"/>
  <c r="X17" i="5"/>
  <c r="AD17" i="5" s="1"/>
  <c r="W17" i="5"/>
  <c r="AC17" i="5" s="1"/>
  <c r="V17" i="5"/>
  <c r="AB17" i="5" s="1"/>
  <c r="AA16" i="5"/>
  <c r="Z16" i="5"/>
  <c r="AF16" i="5" s="1"/>
  <c r="Y16" i="5"/>
  <c r="AE16" i="5" s="1"/>
  <c r="X16" i="5"/>
  <c r="AD16" i="5" s="1"/>
  <c r="W16" i="5"/>
  <c r="AG16" i="5" s="1"/>
  <c r="V16" i="5"/>
  <c r="AB16" i="5" s="1"/>
  <c r="AA15" i="5"/>
  <c r="Z15" i="5"/>
  <c r="AF15" i="5" s="1"/>
  <c r="Y15" i="5"/>
  <c r="AE15" i="5" s="1"/>
  <c r="X15" i="5"/>
  <c r="AD15" i="5" s="1"/>
  <c r="W15" i="5"/>
  <c r="AG15" i="5" s="1"/>
  <c r="V15" i="5"/>
  <c r="AB15" i="5" s="1"/>
  <c r="AA14" i="5"/>
  <c r="Z14" i="5"/>
  <c r="AF14" i="5" s="1"/>
  <c r="Y14" i="5"/>
  <c r="AE14" i="5" s="1"/>
  <c r="X14" i="5"/>
  <c r="AD14" i="5" s="1"/>
  <c r="W14" i="5"/>
  <c r="AG14" i="5" s="1"/>
  <c r="V14" i="5"/>
  <c r="AB14" i="5" s="1"/>
  <c r="AA13" i="5"/>
  <c r="Z13" i="5"/>
  <c r="AF13" i="5" s="1"/>
  <c r="Y13" i="5"/>
  <c r="AE13" i="5" s="1"/>
  <c r="X13" i="5"/>
  <c r="AD13" i="5" s="1"/>
  <c r="W13" i="5"/>
  <c r="AG13" i="5" s="1"/>
  <c r="V13" i="5"/>
  <c r="AB13" i="5" s="1"/>
  <c r="AA12" i="5"/>
  <c r="Z12" i="5"/>
  <c r="AF12" i="5" s="1"/>
  <c r="Y12" i="5"/>
  <c r="AE12" i="5" s="1"/>
  <c r="X12" i="5"/>
  <c r="AD12" i="5" s="1"/>
  <c r="W12" i="5"/>
  <c r="AG12" i="5" s="1"/>
  <c r="V12" i="5"/>
  <c r="AB12" i="5" s="1"/>
  <c r="AA11" i="5"/>
  <c r="Z11" i="5"/>
  <c r="AF11" i="5" s="1"/>
  <c r="Y11" i="5"/>
  <c r="AE11" i="5" s="1"/>
  <c r="X11" i="5"/>
  <c r="AD11" i="5" s="1"/>
  <c r="W11" i="5"/>
  <c r="AG11" i="5" s="1"/>
  <c r="V11" i="5"/>
  <c r="AB11" i="5" s="1"/>
  <c r="AA10" i="5"/>
  <c r="Z10" i="5"/>
  <c r="AF10" i="5" s="1"/>
  <c r="Y10" i="5"/>
  <c r="AE10" i="5" s="1"/>
  <c r="X10" i="5"/>
  <c r="AD10" i="5" s="1"/>
  <c r="W10" i="5"/>
  <c r="AG10" i="5" s="1"/>
  <c r="V10" i="5"/>
  <c r="AB10" i="5" s="1"/>
  <c r="AA9" i="5"/>
  <c r="Z9" i="5"/>
  <c r="AF9" i="5" s="1"/>
  <c r="Y9" i="5"/>
  <c r="AE9" i="5" s="1"/>
  <c r="X9" i="5"/>
  <c r="AD9" i="5" s="1"/>
  <c r="W9" i="5"/>
  <c r="AC9" i="5" s="1"/>
  <c r="V9" i="5"/>
  <c r="AB9" i="5" s="1"/>
  <c r="AA8" i="5"/>
  <c r="Z8" i="5"/>
  <c r="AF8" i="5" s="1"/>
  <c r="Y8" i="5"/>
  <c r="AE8" i="5" s="1"/>
  <c r="X8" i="5"/>
  <c r="AD8" i="5" s="1"/>
  <c r="W8" i="5"/>
  <c r="AG8" i="5" s="1"/>
  <c r="V8" i="5"/>
  <c r="AB8" i="5" s="1"/>
  <c r="AA7" i="5"/>
  <c r="Z7" i="5"/>
  <c r="AF7" i="5" s="1"/>
  <c r="Y7" i="5"/>
  <c r="AE7" i="5" s="1"/>
  <c r="X7" i="5"/>
  <c r="AD7" i="5" s="1"/>
  <c r="W7" i="5"/>
  <c r="AG7" i="5" s="1"/>
  <c r="V7" i="5"/>
  <c r="AB7" i="5" s="1"/>
  <c r="AA6" i="5"/>
  <c r="Z6" i="5"/>
  <c r="AF6" i="5" s="1"/>
  <c r="Y6" i="5"/>
  <c r="AE6" i="5" s="1"/>
  <c r="X6" i="5"/>
  <c r="AD6" i="5" s="1"/>
  <c r="W6" i="5"/>
  <c r="AC6" i="5" s="1"/>
  <c r="V6" i="5"/>
  <c r="AB6" i="5" s="1"/>
  <c r="AA5" i="5"/>
  <c r="Z5" i="5"/>
  <c r="AF5" i="5" s="1"/>
  <c r="Y5" i="5"/>
  <c r="AE5" i="5" s="1"/>
  <c r="X5" i="5"/>
  <c r="AD5" i="5" s="1"/>
  <c r="W5" i="5"/>
  <c r="AC5" i="5" s="1"/>
  <c r="V5" i="5"/>
  <c r="AB5" i="5" s="1"/>
  <c r="AA4" i="5"/>
  <c r="AA83" i="5" s="1"/>
  <c r="Z4" i="5"/>
  <c r="AF4" i="5" s="1"/>
  <c r="Y4" i="5"/>
  <c r="AE4" i="5" s="1"/>
  <c r="X4" i="5"/>
  <c r="AD4" i="5" s="1"/>
  <c r="W4" i="5"/>
  <c r="AG4" i="5" s="1"/>
  <c r="X1" i="5"/>
  <c r="Y1" i="5" s="1"/>
  <c r="Z1" i="5" s="1"/>
  <c r="AA1" i="5" s="1"/>
  <c r="W1" i="5"/>
  <c r="V4" i="5"/>
  <c r="AB4" i="5" s="1"/>
  <c r="L77" i="5"/>
  <c r="L78" i="5"/>
  <c r="L79" i="5"/>
  <c r="L80" i="5"/>
  <c r="L81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4" i="5"/>
  <c r="Z81" i="4"/>
  <c r="Y81" i="4"/>
  <c r="X81" i="4"/>
  <c r="W81" i="4"/>
  <c r="V81" i="4"/>
  <c r="U81" i="4"/>
  <c r="Z80" i="4"/>
  <c r="Y80" i="4"/>
  <c r="X80" i="4"/>
  <c r="W80" i="4"/>
  <c r="V80" i="4"/>
  <c r="U80" i="4"/>
  <c r="Z79" i="4"/>
  <c r="Y79" i="4"/>
  <c r="X79" i="4"/>
  <c r="W79" i="4"/>
  <c r="V79" i="4"/>
  <c r="U79" i="4"/>
  <c r="Z78" i="4"/>
  <c r="Y78" i="4"/>
  <c r="X78" i="4"/>
  <c r="W78" i="4"/>
  <c r="V78" i="4"/>
  <c r="U78" i="4"/>
  <c r="Z77" i="4"/>
  <c r="Y77" i="4"/>
  <c r="X77" i="4"/>
  <c r="W77" i="4"/>
  <c r="V77" i="4"/>
  <c r="U77" i="4"/>
  <c r="Z76" i="4"/>
  <c r="Y76" i="4"/>
  <c r="X76" i="4"/>
  <c r="W76" i="4"/>
  <c r="V76" i="4"/>
  <c r="U76" i="4"/>
  <c r="AA76" i="4" s="1"/>
  <c r="Z75" i="4"/>
  <c r="Y75" i="4"/>
  <c r="X75" i="4"/>
  <c r="W75" i="4"/>
  <c r="V75" i="4"/>
  <c r="U75" i="4"/>
  <c r="Z74" i="4"/>
  <c r="Y74" i="4"/>
  <c r="X74" i="4"/>
  <c r="W74" i="4"/>
  <c r="V74" i="4"/>
  <c r="U74" i="4"/>
  <c r="Z73" i="4"/>
  <c r="Y73" i="4"/>
  <c r="X73" i="4"/>
  <c r="W73" i="4"/>
  <c r="V73" i="4"/>
  <c r="U73" i="4"/>
  <c r="Z72" i="4"/>
  <c r="Y72" i="4"/>
  <c r="X72" i="4"/>
  <c r="W72" i="4"/>
  <c r="V72" i="4"/>
  <c r="U72" i="4"/>
  <c r="Z71" i="4"/>
  <c r="Y71" i="4"/>
  <c r="X71" i="4"/>
  <c r="W71" i="4"/>
  <c r="V71" i="4"/>
  <c r="U71" i="4"/>
  <c r="Z70" i="4"/>
  <c r="Y70" i="4"/>
  <c r="X70" i="4"/>
  <c r="W70" i="4"/>
  <c r="AC70" i="4" s="1"/>
  <c r="V70" i="4"/>
  <c r="U70" i="4"/>
  <c r="Z69" i="4"/>
  <c r="Y69" i="4"/>
  <c r="X69" i="4"/>
  <c r="W69" i="4"/>
  <c r="V69" i="4"/>
  <c r="U69" i="4"/>
  <c r="Z68" i="4"/>
  <c r="Y68" i="4"/>
  <c r="X68" i="4"/>
  <c r="W68" i="4"/>
  <c r="V68" i="4"/>
  <c r="U68" i="4"/>
  <c r="AA68" i="4" s="1"/>
  <c r="Z67" i="4"/>
  <c r="Y67" i="4"/>
  <c r="X67" i="4"/>
  <c r="W67" i="4"/>
  <c r="V67" i="4"/>
  <c r="U67" i="4"/>
  <c r="Z66" i="4"/>
  <c r="Y66" i="4"/>
  <c r="X66" i="4"/>
  <c r="W66" i="4"/>
  <c r="V66" i="4"/>
  <c r="U66" i="4"/>
  <c r="Z65" i="4"/>
  <c r="Y65" i="4"/>
  <c r="X65" i="4"/>
  <c r="W65" i="4"/>
  <c r="V65" i="4"/>
  <c r="U65" i="4"/>
  <c r="Z64" i="4"/>
  <c r="Y64" i="4"/>
  <c r="X64" i="4"/>
  <c r="W64" i="4"/>
  <c r="V64" i="4"/>
  <c r="U64" i="4"/>
  <c r="Z63" i="4"/>
  <c r="Y63" i="4"/>
  <c r="X63" i="4"/>
  <c r="W63" i="4"/>
  <c r="V63" i="4"/>
  <c r="U63" i="4"/>
  <c r="Z62" i="4"/>
  <c r="Y62" i="4"/>
  <c r="X62" i="4"/>
  <c r="W62" i="4"/>
  <c r="V62" i="4"/>
  <c r="U62" i="4"/>
  <c r="Z61" i="4"/>
  <c r="Y61" i="4"/>
  <c r="X61" i="4"/>
  <c r="W61" i="4"/>
  <c r="V61" i="4"/>
  <c r="U61" i="4"/>
  <c r="Z60" i="4"/>
  <c r="Y60" i="4"/>
  <c r="X60" i="4"/>
  <c r="W60" i="4"/>
  <c r="V60" i="4"/>
  <c r="U60" i="4"/>
  <c r="Z59" i="4"/>
  <c r="Y59" i="4"/>
  <c r="X59" i="4"/>
  <c r="W59" i="4"/>
  <c r="V59" i="4"/>
  <c r="U59" i="4"/>
  <c r="Z58" i="4"/>
  <c r="Y58" i="4"/>
  <c r="X58" i="4"/>
  <c r="W58" i="4"/>
  <c r="AC58" i="4" s="1"/>
  <c r="V58" i="4"/>
  <c r="U58" i="4"/>
  <c r="AA58" i="4" s="1"/>
  <c r="Z57" i="4"/>
  <c r="Y57" i="4"/>
  <c r="AE57" i="4" s="1"/>
  <c r="X57" i="4"/>
  <c r="AD57" i="4" s="1"/>
  <c r="W57" i="4"/>
  <c r="AC57" i="4" s="1"/>
  <c r="V57" i="4"/>
  <c r="AB57" i="4" s="1"/>
  <c r="U57" i="4"/>
  <c r="AA57" i="4" s="1"/>
  <c r="Z56" i="4"/>
  <c r="AF56" i="4" s="1"/>
  <c r="Y56" i="4"/>
  <c r="AE56" i="4" s="1"/>
  <c r="X56" i="4"/>
  <c r="AD56" i="4" s="1"/>
  <c r="W56" i="4"/>
  <c r="AC56" i="4" s="1"/>
  <c r="V56" i="4"/>
  <c r="U56" i="4"/>
  <c r="AA56" i="4" s="1"/>
  <c r="Z55" i="4"/>
  <c r="AF55" i="4" s="1"/>
  <c r="Y55" i="4"/>
  <c r="AE55" i="4" s="1"/>
  <c r="X55" i="4"/>
  <c r="W55" i="4"/>
  <c r="AC55" i="4" s="1"/>
  <c r="V55" i="4"/>
  <c r="AB55" i="4" s="1"/>
  <c r="U55" i="4"/>
  <c r="AA55" i="4" s="1"/>
  <c r="Z54" i="4"/>
  <c r="AF54" i="4" s="1"/>
  <c r="Y54" i="4"/>
  <c r="AE54" i="4" s="1"/>
  <c r="X54" i="4"/>
  <c r="AD54" i="4" s="1"/>
  <c r="W54" i="4"/>
  <c r="V54" i="4"/>
  <c r="AB54" i="4" s="1"/>
  <c r="U54" i="4"/>
  <c r="AA54" i="4" s="1"/>
  <c r="Z53" i="4"/>
  <c r="AF53" i="4" s="1"/>
  <c r="Y53" i="4"/>
  <c r="AE53" i="4" s="1"/>
  <c r="X53" i="4"/>
  <c r="AD53" i="4" s="1"/>
  <c r="W53" i="4"/>
  <c r="AC53" i="4" s="1"/>
  <c r="V53" i="4"/>
  <c r="AB53" i="4" s="1"/>
  <c r="U53" i="4"/>
  <c r="AA53" i="4" s="1"/>
  <c r="Z52" i="4"/>
  <c r="AF52" i="4" s="1"/>
  <c r="Y52" i="4"/>
  <c r="AE52" i="4" s="1"/>
  <c r="X52" i="4"/>
  <c r="AD52" i="4" s="1"/>
  <c r="W52" i="4"/>
  <c r="V52" i="4"/>
  <c r="AB52" i="4" s="1"/>
  <c r="U52" i="4"/>
  <c r="AA52" i="4" s="1"/>
  <c r="Z51" i="4"/>
  <c r="AF51" i="4" s="1"/>
  <c r="Y51" i="4"/>
  <c r="AE51" i="4" s="1"/>
  <c r="X51" i="4"/>
  <c r="W51" i="4"/>
  <c r="AC51" i="4" s="1"/>
  <c r="V51" i="4"/>
  <c r="AB51" i="4" s="1"/>
  <c r="U51" i="4"/>
  <c r="AA51" i="4" s="1"/>
  <c r="Z50" i="4"/>
  <c r="AF50" i="4" s="1"/>
  <c r="Y50" i="4"/>
  <c r="AE50" i="4" s="1"/>
  <c r="X50" i="4"/>
  <c r="AD50" i="4" s="1"/>
  <c r="W50" i="4"/>
  <c r="V50" i="4"/>
  <c r="AB50" i="4" s="1"/>
  <c r="U50" i="4"/>
  <c r="AA50" i="4" s="1"/>
  <c r="Z49" i="4"/>
  <c r="AF49" i="4" s="1"/>
  <c r="Y49" i="4"/>
  <c r="AE49" i="4" s="1"/>
  <c r="X49" i="4"/>
  <c r="AD49" i="4" s="1"/>
  <c r="W49" i="4"/>
  <c r="AC49" i="4" s="1"/>
  <c r="V49" i="4"/>
  <c r="AB49" i="4" s="1"/>
  <c r="U49" i="4"/>
  <c r="AA49" i="4" s="1"/>
  <c r="Z48" i="4"/>
  <c r="AF48" i="4" s="1"/>
  <c r="Y48" i="4"/>
  <c r="AE48" i="4" s="1"/>
  <c r="X48" i="4"/>
  <c r="AD48" i="4" s="1"/>
  <c r="W48" i="4"/>
  <c r="AC48" i="4" s="1"/>
  <c r="V48" i="4"/>
  <c r="AB48" i="4" s="1"/>
  <c r="U48" i="4"/>
  <c r="AA48" i="4" s="1"/>
  <c r="Z47" i="4"/>
  <c r="AF47" i="4" s="1"/>
  <c r="Y47" i="4"/>
  <c r="AE47" i="4" s="1"/>
  <c r="X47" i="4"/>
  <c r="AD47" i="4" s="1"/>
  <c r="W47" i="4"/>
  <c r="AC47" i="4" s="1"/>
  <c r="V47" i="4"/>
  <c r="AB47" i="4" s="1"/>
  <c r="U47" i="4"/>
  <c r="AA47" i="4" s="1"/>
  <c r="Z46" i="4"/>
  <c r="AF46" i="4" s="1"/>
  <c r="Y46" i="4"/>
  <c r="AE46" i="4" s="1"/>
  <c r="X46" i="4"/>
  <c r="AD46" i="4" s="1"/>
  <c r="W46" i="4"/>
  <c r="AC46" i="4" s="1"/>
  <c r="V46" i="4"/>
  <c r="AB46" i="4" s="1"/>
  <c r="U46" i="4"/>
  <c r="AA46" i="4" s="1"/>
  <c r="Z45" i="4"/>
  <c r="AF45" i="4" s="1"/>
  <c r="Y45" i="4"/>
  <c r="AE45" i="4" s="1"/>
  <c r="X45" i="4"/>
  <c r="AD45" i="4" s="1"/>
  <c r="W45" i="4"/>
  <c r="AC45" i="4" s="1"/>
  <c r="V45" i="4"/>
  <c r="AB45" i="4" s="1"/>
  <c r="U45" i="4"/>
  <c r="AA45" i="4" s="1"/>
  <c r="Z44" i="4"/>
  <c r="AF44" i="4" s="1"/>
  <c r="Y44" i="4"/>
  <c r="AE44" i="4" s="1"/>
  <c r="X44" i="4"/>
  <c r="AD44" i="4" s="1"/>
  <c r="W44" i="4"/>
  <c r="AC44" i="4" s="1"/>
  <c r="V44" i="4"/>
  <c r="AB44" i="4" s="1"/>
  <c r="U44" i="4"/>
  <c r="AA44" i="4" s="1"/>
  <c r="Z43" i="4"/>
  <c r="AF43" i="4" s="1"/>
  <c r="Y43" i="4"/>
  <c r="AE43" i="4" s="1"/>
  <c r="X43" i="4"/>
  <c r="AD43" i="4" s="1"/>
  <c r="W43" i="4"/>
  <c r="AC43" i="4" s="1"/>
  <c r="V43" i="4"/>
  <c r="AB43" i="4" s="1"/>
  <c r="U43" i="4"/>
  <c r="AA43" i="4" s="1"/>
  <c r="Z42" i="4"/>
  <c r="AF42" i="4" s="1"/>
  <c r="Y42" i="4"/>
  <c r="AE42" i="4" s="1"/>
  <c r="X42" i="4"/>
  <c r="AD42" i="4" s="1"/>
  <c r="W42" i="4"/>
  <c r="AC42" i="4" s="1"/>
  <c r="V42" i="4"/>
  <c r="AB42" i="4" s="1"/>
  <c r="U42" i="4"/>
  <c r="AA42" i="4" s="1"/>
  <c r="Z41" i="4"/>
  <c r="AF41" i="4" s="1"/>
  <c r="Y41" i="4"/>
  <c r="AE41" i="4" s="1"/>
  <c r="X41" i="4"/>
  <c r="AD41" i="4" s="1"/>
  <c r="W41" i="4"/>
  <c r="AC41" i="4" s="1"/>
  <c r="V41" i="4"/>
  <c r="AB41" i="4" s="1"/>
  <c r="U41" i="4"/>
  <c r="AA41" i="4" s="1"/>
  <c r="Z40" i="4"/>
  <c r="AF40" i="4" s="1"/>
  <c r="Y40" i="4"/>
  <c r="AE40" i="4" s="1"/>
  <c r="X40" i="4"/>
  <c r="AD40" i="4" s="1"/>
  <c r="W40" i="4"/>
  <c r="V40" i="4"/>
  <c r="AB40" i="4" s="1"/>
  <c r="U40" i="4"/>
  <c r="AA40" i="4" s="1"/>
  <c r="Z39" i="4"/>
  <c r="AF39" i="4" s="1"/>
  <c r="Y39" i="4"/>
  <c r="AE39" i="4" s="1"/>
  <c r="X39" i="4"/>
  <c r="AD39" i="4" s="1"/>
  <c r="W39" i="4"/>
  <c r="AC39" i="4" s="1"/>
  <c r="V39" i="4"/>
  <c r="AB39" i="4" s="1"/>
  <c r="U39" i="4"/>
  <c r="AA39" i="4" s="1"/>
  <c r="Z38" i="4"/>
  <c r="AF38" i="4" s="1"/>
  <c r="Y38" i="4"/>
  <c r="AE38" i="4" s="1"/>
  <c r="X38" i="4"/>
  <c r="W38" i="4"/>
  <c r="V38" i="4"/>
  <c r="AB38" i="4" s="1"/>
  <c r="U38" i="4"/>
  <c r="AA38" i="4" s="1"/>
  <c r="Z37" i="4"/>
  <c r="AF37" i="4" s="1"/>
  <c r="Y37" i="4"/>
  <c r="AE37" i="4" s="1"/>
  <c r="X37" i="4"/>
  <c r="AD37" i="4" s="1"/>
  <c r="W37" i="4"/>
  <c r="AC37" i="4" s="1"/>
  <c r="V37" i="4"/>
  <c r="AB37" i="4" s="1"/>
  <c r="U37" i="4"/>
  <c r="AA37" i="4" s="1"/>
  <c r="Z36" i="4"/>
  <c r="AF36" i="4" s="1"/>
  <c r="Y36" i="4"/>
  <c r="AE36" i="4" s="1"/>
  <c r="X36" i="4"/>
  <c r="AD36" i="4" s="1"/>
  <c r="W36" i="4"/>
  <c r="V36" i="4"/>
  <c r="AB36" i="4" s="1"/>
  <c r="U36" i="4"/>
  <c r="AA36" i="4" s="1"/>
  <c r="Z35" i="4"/>
  <c r="AF35" i="4" s="1"/>
  <c r="Y35" i="4"/>
  <c r="X35" i="4"/>
  <c r="AD35" i="4" s="1"/>
  <c r="W35" i="4"/>
  <c r="AC35" i="4" s="1"/>
  <c r="V35" i="4"/>
  <c r="AB35" i="4" s="1"/>
  <c r="U35" i="4"/>
  <c r="AA35" i="4" s="1"/>
  <c r="Z34" i="4"/>
  <c r="AF34" i="4" s="1"/>
  <c r="Y34" i="4"/>
  <c r="AE34" i="4" s="1"/>
  <c r="X34" i="4"/>
  <c r="AD34" i="4" s="1"/>
  <c r="W34" i="4"/>
  <c r="AC34" i="4" s="1"/>
  <c r="V34" i="4"/>
  <c r="AB34" i="4" s="1"/>
  <c r="U34" i="4"/>
  <c r="AA34" i="4" s="1"/>
  <c r="Z33" i="4"/>
  <c r="AF33" i="4" s="1"/>
  <c r="Y33" i="4"/>
  <c r="AE33" i="4" s="1"/>
  <c r="X33" i="4"/>
  <c r="AD33" i="4" s="1"/>
  <c r="W33" i="4"/>
  <c r="AC33" i="4" s="1"/>
  <c r="V33" i="4"/>
  <c r="AB33" i="4" s="1"/>
  <c r="U33" i="4"/>
  <c r="AA33" i="4" s="1"/>
  <c r="Z32" i="4"/>
  <c r="AF32" i="4" s="1"/>
  <c r="Y32" i="4"/>
  <c r="AE32" i="4" s="1"/>
  <c r="X32" i="4"/>
  <c r="AD32" i="4" s="1"/>
  <c r="W32" i="4"/>
  <c r="AC32" i="4" s="1"/>
  <c r="V32" i="4"/>
  <c r="AB32" i="4" s="1"/>
  <c r="U32" i="4"/>
  <c r="AA32" i="4" s="1"/>
  <c r="Z31" i="4"/>
  <c r="AF31" i="4" s="1"/>
  <c r="Y31" i="4"/>
  <c r="AE31" i="4" s="1"/>
  <c r="X31" i="4"/>
  <c r="AD31" i="4" s="1"/>
  <c r="W31" i="4"/>
  <c r="AG31" i="4" s="1"/>
  <c r="V31" i="4"/>
  <c r="AB31" i="4" s="1"/>
  <c r="U31" i="4"/>
  <c r="AA31" i="4" s="1"/>
  <c r="Z30" i="4"/>
  <c r="AF30" i="4" s="1"/>
  <c r="Y30" i="4"/>
  <c r="AE30" i="4" s="1"/>
  <c r="X30" i="4"/>
  <c r="AD30" i="4" s="1"/>
  <c r="W30" i="4"/>
  <c r="AC30" i="4" s="1"/>
  <c r="V30" i="4"/>
  <c r="AB30" i="4" s="1"/>
  <c r="U30" i="4"/>
  <c r="AA30" i="4" s="1"/>
  <c r="Z29" i="4"/>
  <c r="AF29" i="4" s="1"/>
  <c r="Y29" i="4"/>
  <c r="AE29" i="4" s="1"/>
  <c r="X29" i="4"/>
  <c r="AD29" i="4" s="1"/>
  <c r="W29" i="4"/>
  <c r="AC29" i="4" s="1"/>
  <c r="V29" i="4"/>
  <c r="AB29" i="4" s="1"/>
  <c r="U29" i="4"/>
  <c r="AA29" i="4" s="1"/>
  <c r="Z28" i="4"/>
  <c r="AF28" i="4" s="1"/>
  <c r="Y28" i="4"/>
  <c r="AE28" i="4" s="1"/>
  <c r="X28" i="4"/>
  <c r="AD28" i="4" s="1"/>
  <c r="W28" i="4"/>
  <c r="AC28" i="4" s="1"/>
  <c r="V28" i="4"/>
  <c r="AB28" i="4" s="1"/>
  <c r="U28" i="4"/>
  <c r="AA28" i="4" s="1"/>
  <c r="Z27" i="4"/>
  <c r="AF27" i="4" s="1"/>
  <c r="Y27" i="4"/>
  <c r="AE27" i="4" s="1"/>
  <c r="X27" i="4"/>
  <c r="AD27" i="4" s="1"/>
  <c r="W27" i="4"/>
  <c r="V27" i="4"/>
  <c r="AB27" i="4" s="1"/>
  <c r="U27" i="4"/>
  <c r="AA27" i="4" s="1"/>
  <c r="Z26" i="4"/>
  <c r="AF26" i="4" s="1"/>
  <c r="Y26" i="4"/>
  <c r="AE26" i="4" s="1"/>
  <c r="X26" i="4"/>
  <c r="AD26" i="4" s="1"/>
  <c r="W26" i="4"/>
  <c r="AC26" i="4" s="1"/>
  <c r="V26" i="4"/>
  <c r="AB26" i="4" s="1"/>
  <c r="U26" i="4"/>
  <c r="AA26" i="4" s="1"/>
  <c r="Z25" i="4"/>
  <c r="AF25" i="4" s="1"/>
  <c r="Y25" i="4"/>
  <c r="AE25" i="4" s="1"/>
  <c r="X25" i="4"/>
  <c r="AD25" i="4" s="1"/>
  <c r="W25" i="4"/>
  <c r="AC25" i="4" s="1"/>
  <c r="V25" i="4"/>
  <c r="AB25" i="4" s="1"/>
  <c r="U25" i="4"/>
  <c r="AA25" i="4" s="1"/>
  <c r="Z24" i="4"/>
  <c r="AF24" i="4" s="1"/>
  <c r="Y24" i="4"/>
  <c r="AE24" i="4" s="1"/>
  <c r="X24" i="4"/>
  <c r="AD24" i="4" s="1"/>
  <c r="W24" i="4"/>
  <c r="V24" i="4"/>
  <c r="AB24" i="4" s="1"/>
  <c r="U24" i="4"/>
  <c r="AA24" i="4" s="1"/>
  <c r="Z23" i="4"/>
  <c r="AF23" i="4" s="1"/>
  <c r="Y23" i="4"/>
  <c r="AE23" i="4" s="1"/>
  <c r="X23" i="4"/>
  <c r="AD23" i="4" s="1"/>
  <c r="W23" i="4"/>
  <c r="AC23" i="4" s="1"/>
  <c r="V23" i="4"/>
  <c r="AB23" i="4" s="1"/>
  <c r="U23" i="4"/>
  <c r="AA23" i="4" s="1"/>
  <c r="Z22" i="4"/>
  <c r="AF22" i="4" s="1"/>
  <c r="Y22" i="4"/>
  <c r="AE22" i="4" s="1"/>
  <c r="X22" i="4"/>
  <c r="AD22" i="4" s="1"/>
  <c r="W22" i="4"/>
  <c r="AC22" i="4" s="1"/>
  <c r="V22" i="4"/>
  <c r="AB22" i="4" s="1"/>
  <c r="U22" i="4"/>
  <c r="AA22" i="4" s="1"/>
  <c r="Z21" i="4"/>
  <c r="AF21" i="4" s="1"/>
  <c r="Y21" i="4"/>
  <c r="AE21" i="4" s="1"/>
  <c r="X21" i="4"/>
  <c r="AD21" i="4" s="1"/>
  <c r="W21" i="4"/>
  <c r="V21" i="4"/>
  <c r="AB21" i="4" s="1"/>
  <c r="U21" i="4"/>
  <c r="AA21" i="4" s="1"/>
  <c r="Z20" i="4"/>
  <c r="AF20" i="4" s="1"/>
  <c r="Y20" i="4"/>
  <c r="AE20" i="4" s="1"/>
  <c r="X20" i="4"/>
  <c r="AD20" i="4" s="1"/>
  <c r="W20" i="4"/>
  <c r="AC20" i="4" s="1"/>
  <c r="V20" i="4"/>
  <c r="AB20" i="4" s="1"/>
  <c r="U20" i="4"/>
  <c r="AA20" i="4" s="1"/>
  <c r="Z19" i="4"/>
  <c r="AF19" i="4" s="1"/>
  <c r="Y19" i="4"/>
  <c r="AE19" i="4" s="1"/>
  <c r="X19" i="4"/>
  <c r="AD19" i="4" s="1"/>
  <c r="W19" i="4"/>
  <c r="V19" i="4"/>
  <c r="AB19" i="4" s="1"/>
  <c r="U19" i="4"/>
  <c r="AA19" i="4" s="1"/>
  <c r="Z18" i="4"/>
  <c r="AF18" i="4" s="1"/>
  <c r="Y18" i="4"/>
  <c r="AE18" i="4" s="1"/>
  <c r="X18" i="4"/>
  <c r="AD18" i="4" s="1"/>
  <c r="W18" i="4"/>
  <c r="AC18" i="4" s="1"/>
  <c r="V18" i="4"/>
  <c r="AB18" i="4" s="1"/>
  <c r="U18" i="4"/>
  <c r="AA18" i="4" s="1"/>
  <c r="Z17" i="4"/>
  <c r="AF17" i="4" s="1"/>
  <c r="Y17" i="4"/>
  <c r="AE17" i="4" s="1"/>
  <c r="X17" i="4"/>
  <c r="AD17" i="4" s="1"/>
  <c r="W17" i="4"/>
  <c r="V17" i="4"/>
  <c r="AB17" i="4" s="1"/>
  <c r="U17" i="4"/>
  <c r="AA17" i="4" s="1"/>
  <c r="Z16" i="4"/>
  <c r="AF16" i="4" s="1"/>
  <c r="Y16" i="4"/>
  <c r="AE16" i="4" s="1"/>
  <c r="X16" i="4"/>
  <c r="AD16" i="4" s="1"/>
  <c r="W16" i="4"/>
  <c r="V16" i="4"/>
  <c r="AB16" i="4" s="1"/>
  <c r="U16" i="4"/>
  <c r="AA16" i="4" s="1"/>
  <c r="Z15" i="4"/>
  <c r="AF15" i="4" s="1"/>
  <c r="Y15" i="4"/>
  <c r="AE15" i="4" s="1"/>
  <c r="X15" i="4"/>
  <c r="AD15" i="4" s="1"/>
  <c r="W15" i="4"/>
  <c r="V15" i="4"/>
  <c r="AB15" i="4" s="1"/>
  <c r="U15" i="4"/>
  <c r="AA15" i="4" s="1"/>
  <c r="Z14" i="4"/>
  <c r="AF14" i="4" s="1"/>
  <c r="Y14" i="4"/>
  <c r="AE14" i="4" s="1"/>
  <c r="X14" i="4"/>
  <c r="AD14" i="4" s="1"/>
  <c r="W14" i="4"/>
  <c r="V14" i="4"/>
  <c r="AB14" i="4" s="1"/>
  <c r="U14" i="4"/>
  <c r="AA14" i="4" s="1"/>
  <c r="Z13" i="4"/>
  <c r="AF13" i="4" s="1"/>
  <c r="Y13" i="4"/>
  <c r="AE13" i="4" s="1"/>
  <c r="X13" i="4"/>
  <c r="AD13" i="4" s="1"/>
  <c r="W13" i="4"/>
  <c r="AC13" i="4" s="1"/>
  <c r="V13" i="4"/>
  <c r="AB13" i="4" s="1"/>
  <c r="U13" i="4"/>
  <c r="AA13" i="4" s="1"/>
  <c r="Z12" i="4"/>
  <c r="AF12" i="4" s="1"/>
  <c r="Y12" i="4"/>
  <c r="AE12" i="4" s="1"/>
  <c r="X12" i="4"/>
  <c r="AD12" i="4" s="1"/>
  <c r="W12" i="4"/>
  <c r="V12" i="4"/>
  <c r="AB12" i="4" s="1"/>
  <c r="U12" i="4"/>
  <c r="AA12" i="4" s="1"/>
  <c r="Z11" i="4"/>
  <c r="AF11" i="4" s="1"/>
  <c r="Y11" i="4"/>
  <c r="AE11" i="4" s="1"/>
  <c r="X11" i="4"/>
  <c r="AD11" i="4" s="1"/>
  <c r="W11" i="4"/>
  <c r="AC11" i="4" s="1"/>
  <c r="V11" i="4"/>
  <c r="AB11" i="4" s="1"/>
  <c r="U11" i="4"/>
  <c r="AA11" i="4" s="1"/>
  <c r="Z10" i="4"/>
  <c r="AF10" i="4" s="1"/>
  <c r="Y10" i="4"/>
  <c r="AE10" i="4" s="1"/>
  <c r="X10" i="4"/>
  <c r="AD10" i="4" s="1"/>
  <c r="W10" i="4"/>
  <c r="AC10" i="4" s="1"/>
  <c r="V10" i="4"/>
  <c r="AB10" i="4" s="1"/>
  <c r="U10" i="4"/>
  <c r="AA10" i="4" s="1"/>
  <c r="Z9" i="4"/>
  <c r="AF9" i="4" s="1"/>
  <c r="Y9" i="4"/>
  <c r="AE9" i="4" s="1"/>
  <c r="X9" i="4"/>
  <c r="AD9" i="4" s="1"/>
  <c r="W9" i="4"/>
  <c r="V9" i="4"/>
  <c r="AB9" i="4" s="1"/>
  <c r="U9" i="4"/>
  <c r="AA9" i="4" s="1"/>
  <c r="Z8" i="4"/>
  <c r="AF8" i="4" s="1"/>
  <c r="Y8" i="4"/>
  <c r="AE8" i="4" s="1"/>
  <c r="X8" i="4"/>
  <c r="AD8" i="4" s="1"/>
  <c r="W8" i="4"/>
  <c r="AC8" i="4" s="1"/>
  <c r="V8" i="4"/>
  <c r="AB8" i="4" s="1"/>
  <c r="U8" i="4"/>
  <c r="AA8" i="4" s="1"/>
  <c r="Z7" i="4"/>
  <c r="AF7" i="4" s="1"/>
  <c r="Y7" i="4"/>
  <c r="AE7" i="4" s="1"/>
  <c r="X7" i="4"/>
  <c r="AD7" i="4" s="1"/>
  <c r="W7" i="4"/>
  <c r="AC7" i="4" s="1"/>
  <c r="V7" i="4"/>
  <c r="AB7" i="4" s="1"/>
  <c r="U7" i="4"/>
  <c r="AA7" i="4" s="1"/>
  <c r="Z6" i="4"/>
  <c r="AF6" i="4" s="1"/>
  <c r="Y6" i="4"/>
  <c r="AE6" i="4" s="1"/>
  <c r="X6" i="4"/>
  <c r="AD6" i="4" s="1"/>
  <c r="W6" i="4"/>
  <c r="AG6" i="4" s="1"/>
  <c r="V6" i="4"/>
  <c r="AB6" i="4" s="1"/>
  <c r="U6" i="4"/>
  <c r="AA6" i="4" s="1"/>
  <c r="Z5" i="4"/>
  <c r="AF5" i="4" s="1"/>
  <c r="Y5" i="4"/>
  <c r="AE5" i="4" s="1"/>
  <c r="X5" i="4"/>
  <c r="AD5" i="4" s="1"/>
  <c r="W5" i="4"/>
  <c r="V5" i="4"/>
  <c r="AB5" i="4" s="1"/>
  <c r="U5" i="4"/>
  <c r="AA5" i="4" s="1"/>
  <c r="AE35" i="4"/>
  <c r="AF57" i="4"/>
  <c r="AB58" i="4"/>
  <c r="AE58" i="4"/>
  <c r="AF58" i="4"/>
  <c r="AD59" i="4"/>
  <c r="AE59" i="4"/>
  <c r="AF59" i="4"/>
  <c r="AA60" i="4"/>
  <c r="AB60" i="4"/>
  <c r="AD60" i="4"/>
  <c r="AF60" i="4"/>
  <c r="AD61" i="4"/>
  <c r="AE61" i="4"/>
  <c r="AF61" i="4"/>
  <c r="AA62" i="4"/>
  <c r="AB62" i="4"/>
  <c r="AE62" i="4"/>
  <c r="AF62" i="4"/>
  <c r="AG63" i="4"/>
  <c r="AD63" i="4"/>
  <c r="AF63" i="4"/>
  <c r="AA64" i="4"/>
  <c r="AB64" i="4"/>
  <c r="AG64" i="4"/>
  <c r="AF64" i="4"/>
  <c r="AF65" i="4"/>
  <c r="AA66" i="4"/>
  <c r="AB66" i="4"/>
  <c r="AG66" i="4"/>
  <c r="AF66" i="4"/>
  <c r="AC67" i="4"/>
  <c r="AD67" i="4"/>
  <c r="AE67" i="4"/>
  <c r="AF67" i="4"/>
  <c r="AB68" i="4"/>
  <c r="AG68" i="4"/>
  <c r="AE68" i="4"/>
  <c r="AF68" i="4"/>
  <c r="AA70" i="4"/>
  <c r="AB70" i="4"/>
  <c r="AE70" i="4"/>
  <c r="AF70" i="4"/>
  <c r="AG71" i="4"/>
  <c r="AF71" i="4"/>
  <c r="AA72" i="4"/>
  <c r="AB72" i="4"/>
  <c r="AE72" i="4"/>
  <c r="AF72" i="4"/>
  <c r="AG73" i="4"/>
  <c r="AE73" i="4"/>
  <c r="AA74" i="4"/>
  <c r="AB74" i="4"/>
  <c r="AD74" i="4"/>
  <c r="AE74" i="4"/>
  <c r="AF74" i="4"/>
  <c r="AG75" i="4"/>
  <c r="AF75" i="4"/>
  <c r="AB76" i="4"/>
  <c r="AG76" i="4"/>
  <c r="AF76" i="4"/>
  <c r="AB77" i="4"/>
  <c r="AC77" i="4"/>
  <c r="AD77" i="4"/>
  <c r="AE77" i="4"/>
  <c r="AF77" i="4"/>
  <c r="AA78" i="4"/>
  <c r="AB78" i="4"/>
  <c r="AD78" i="4"/>
  <c r="AF78" i="4"/>
  <c r="AB79" i="4"/>
  <c r="AD79" i="4"/>
  <c r="AB80" i="4"/>
  <c r="AE80" i="4"/>
  <c r="AF80" i="4"/>
  <c r="AE81" i="4"/>
  <c r="AF81" i="4"/>
  <c r="AB56" i="4"/>
  <c r="AC59" i="4"/>
  <c r="AC60" i="4"/>
  <c r="AC62" i="4"/>
  <c r="AC64" i="4"/>
  <c r="AD64" i="4"/>
  <c r="AB65" i="4"/>
  <c r="AD65" i="4"/>
  <c r="AG65" i="4"/>
  <c r="AG67" i="4"/>
  <c r="AE69" i="4"/>
  <c r="AF69" i="4"/>
  <c r="AC71" i="4"/>
  <c r="AE71" i="4"/>
  <c r="AC72" i="4"/>
  <c r="AG74" i="4"/>
  <c r="AD75" i="4"/>
  <c r="AD76" i="4"/>
  <c r="AF79" i="4"/>
  <c r="AG80" i="4"/>
  <c r="AA80" i="4"/>
  <c r="Z4" i="4"/>
  <c r="AF4" i="4" s="1"/>
  <c r="Y4" i="4"/>
  <c r="AE4" i="4" s="1"/>
  <c r="X4" i="4"/>
  <c r="W4" i="4"/>
  <c r="V4" i="4"/>
  <c r="AB4" i="4" s="1"/>
  <c r="U4" i="4"/>
  <c r="AA4" i="4" s="1"/>
  <c r="AG81" i="4"/>
  <c r="AG69" i="4"/>
  <c r="AF73" i="4"/>
  <c r="AE79" i="4"/>
  <c r="AE76" i="4"/>
  <c r="AE75" i="4"/>
  <c r="AE66" i="4"/>
  <c r="AE65" i="4"/>
  <c r="AE64" i="4"/>
  <c r="AE63" i="4"/>
  <c r="AE60" i="4"/>
  <c r="AD81" i="4"/>
  <c r="AD80" i="4"/>
  <c r="AD73" i="4"/>
  <c r="AD72" i="4"/>
  <c r="AD71" i="4"/>
  <c r="AD70" i="4"/>
  <c r="AD69" i="4"/>
  <c r="AD66" i="4"/>
  <c r="AD62" i="4"/>
  <c r="AD58" i="4"/>
  <c r="AC81" i="4"/>
  <c r="AC79" i="4"/>
  <c r="AC78" i="4"/>
  <c r="AC75" i="4"/>
  <c r="AC73" i="4"/>
  <c r="AC69" i="4"/>
  <c r="AC66" i="4"/>
  <c r="AC65" i="4"/>
  <c r="AC63" i="4"/>
  <c r="AC61" i="4"/>
  <c r="AB81" i="4"/>
  <c r="AB75" i="4"/>
  <c r="AB73" i="4"/>
  <c r="AB71" i="4"/>
  <c r="AB69" i="4"/>
  <c r="AB67" i="4"/>
  <c r="AB63" i="4"/>
  <c r="AB61" i="4"/>
  <c r="AB59" i="4"/>
  <c r="AA59" i="4"/>
  <c r="AA61" i="4"/>
  <c r="AA63" i="4"/>
  <c r="AA65" i="4"/>
  <c r="AA67" i="4"/>
  <c r="AA69" i="4"/>
  <c r="AA71" i="4"/>
  <c r="AA73" i="4"/>
  <c r="AA75" i="4"/>
  <c r="AA77" i="4"/>
  <c r="AA79" i="4"/>
  <c r="AA81" i="4"/>
  <c r="V1" i="4"/>
  <c r="W1" i="4" s="1"/>
  <c r="X1" i="4" s="1"/>
  <c r="Y1" i="4" s="1"/>
  <c r="Z1" i="4" s="1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B105" i="3"/>
  <c r="B104" i="3"/>
  <c r="T103" i="3"/>
  <c r="S103" i="3"/>
  <c r="R103" i="3"/>
  <c r="Q103" i="3"/>
  <c r="P103" i="3"/>
  <c r="O103" i="3"/>
  <c r="V103" i="3"/>
  <c r="U103" i="3"/>
  <c r="V102" i="3"/>
  <c r="U102" i="3"/>
  <c r="V101" i="3"/>
  <c r="U101" i="3"/>
  <c r="V100" i="3"/>
  <c r="U100" i="3"/>
  <c r="V99" i="3"/>
  <c r="U99" i="3"/>
  <c r="V98" i="3"/>
  <c r="U98" i="3"/>
  <c r="V97" i="3"/>
  <c r="U97" i="3"/>
  <c r="V96" i="3"/>
  <c r="U96" i="3"/>
  <c r="V95" i="3"/>
  <c r="U95" i="3"/>
  <c r="V94" i="3"/>
  <c r="U94" i="3"/>
  <c r="V93" i="3"/>
  <c r="U93" i="3"/>
  <c r="V92" i="3"/>
  <c r="U92" i="3"/>
  <c r="V91" i="3"/>
  <c r="U91" i="3"/>
  <c r="V90" i="3"/>
  <c r="U90" i="3"/>
  <c r="V89" i="3"/>
  <c r="U89" i="3"/>
  <c r="V88" i="3"/>
  <c r="U88" i="3"/>
  <c r="V87" i="3"/>
  <c r="U87" i="3"/>
  <c r="V86" i="3"/>
  <c r="U86" i="3"/>
  <c r="V85" i="3"/>
  <c r="U85" i="3"/>
  <c r="V84" i="3"/>
  <c r="U84" i="3"/>
  <c r="V83" i="3"/>
  <c r="U83" i="3"/>
  <c r="V82" i="3"/>
  <c r="U82" i="3"/>
  <c r="V81" i="3"/>
  <c r="U81" i="3"/>
  <c r="V80" i="3"/>
  <c r="U80" i="3"/>
  <c r="V79" i="3"/>
  <c r="U79" i="3"/>
  <c r="V78" i="3"/>
  <c r="U78" i="3"/>
  <c r="V77" i="3"/>
  <c r="U77" i="3"/>
  <c r="V76" i="3"/>
  <c r="U76" i="3"/>
  <c r="V75" i="3"/>
  <c r="U75" i="3"/>
  <c r="V74" i="3"/>
  <c r="U74" i="3"/>
  <c r="V73" i="3"/>
  <c r="U73" i="3"/>
  <c r="V72" i="3"/>
  <c r="U72" i="3"/>
  <c r="V71" i="3"/>
  <c r="U71" i="3"/>
  <c r="V70" i="3"/>
  <c r="U70" i="3"/>
  <c r="V69" i="3"/>
  <c r="U69" i="3"/>
  <c r="V68" i="3"/>
  <c r="U68" i="3"/>
  <c r="V67" i="3"/>
  <c r="U67" i="3"/>
  <c r="V66" i="3"/>
  <c r="U66" i="3"/>
  <c r="V65" i="3"/>
  <c r="U65" i="3"/>
  <c r="V64" i="3"/>
  <c r="U64" i="3"/>
  <c r="V63" i="3"/>
  <c r="U63" i="3"/>
  <c r="V62" i="3"/>
  <c r="U62" i="3"/>
  <c r="V61" i="3"/>
  <c r="U61" i="3"/>
  <c r="V60" i="3"/>
  <c r="U60" i="3"/>
  <c r="V59" i="3"/>
  <c r="U59" i="3"/>
  <c r="V58" i="3"/>
  <c r="U58" i="3"/>
  <c r="V57" i="3"/>
  <c r="U57" i="3"/>
  <c r="V56" i="3"/>
  <c r="U56" i="3"/>
  <c r="V55" i="3"/>
  <c r="U55" i="3"/>
  <c r="V54" i="3"/>
  <c r="U54" i="3"/>
  <c r="V53" i="3"/>
  <c r="U53" i="3"/>
  <c r="V52" i="3"/>
  <c r="U52" i="3"/>
  <c r="V51" i="3"/>
  <c r="U51" i="3"/>
  <c r="V50" i="3"/>
  <c r="U50" i="3"/>
  <c r="V49" i="3"/>
  <c r="U49" i="3"/>
  <c r="V48" i="3"/>
  <c r="U48" i="3"/>
  <c r="V47" i="3"/>
  <c r="U47" i="3"/>
  <c r="V46" i="3"/>
  <c r="U46" i="3"/>
  <c r="V45" i="3"/>
  <c r="U45" i="3"/>
  <c r="V44" i="3"/>
  <c r="U44" i="3"/>
  <c r="V43" i="3"/>
  <c r="U43" i="3"/>
  <c r="V42" i="3"/>
  <c r="U42" i="3"/>
  <c r="V41" i="3"/>
  <c r="U41" i="3"/>
  <c r="V40" i="3"/>
  <c r="U40" i="3"/>
  <c r="V39" i="3"/>
  <c r="U39" i="3"/>
  <c r="V38" i="3"/>
  <c r="U38" i="3"/>
  <c r="V37" i="3"/>
  <c r="U37" i="3"/>
  <c r="V36" i="3"/>
  <c r="U36" i="3"/>
  <c r="V35" i="3"/>
  <c r="U35" i="3"/>
  <c r="V34" i="3"/>
  <c r="U34" i="3"/>
  <c r="V33" i="3"/>
  <c r="U33" i="3"/>
  <c r="V32" i="3"/>
  <c r="U32" i="3"/>
  <c r="V31" i="3"/>
  <c r="U31" i="3"/>
  <c r="V30" i="3"/>
  <c r="U30" i="3"/>
  <c r="V29" i="3"/>
  <c r="U29" i="3"/>
  <c r="V28" i="3"/>
  <c r="U28" i="3"/>
  <c r="V27" i="3"/>
  <c r="U27" i="3"/>
  <c r="V26" i="3"/>
  <c r="U26" i="3"/>
  <c r="V25" i="3"/>
  <c r="U25" i="3"/>
  <c r="V24" i="3"/>
  <c r="U24" i="3"/>
  <c r="V23" i="3"/>
  <c r="U23" i="3"/>
  <c r="V22" i="3"/>
  <c r="U22" i="3"/>
  <c r="V21" i="3"/>
  <c r="U21" i="3"/>
  <c r="V20" i="3"/>
  <c r="U20" i="3"/>
  <c r="V19" i="3"/>
  <c r="U19" i="3"/>
  <c r="V18" i="3"/>
  <c r="U18" i="3"/>
  <c r="V17" i="3"/>
  <c r="U17" i="3"/>
  <c r="V16" i="3"/>
  <c r="U16" i="3"/>
  <c r="V15" i="3"/>
  <c r="U15" i="3"/>
  <c r="V14" i="3"/>
  <c r="U14" i="3"/>
  <c r="V13" i="3"/>
  <c r="U13" i="3"/>
  <c r="V12" i="3"/>
  <c r="U12" i="3"/>
  <c r="V11" i="3"/>
  <c r="U11" i="3"/>
  <c r="V10" i="3"/>
  <c r="U10" i="3"/>
  <c r="V9" i="3"/>
  <c r="U9" i="3"/>
  <c r="V8" i="3"/>
  <c r="U8" i="3"/>
  <c r="V7" i="3"/>
  <c r="U7" i="3"/>
  <c r="V6" i="3"/>
  <c r="U6" i="3"/>
  <c r="V5" i="3"/>
  <c r="U5" i="3"/>
  <c r="V4" i="3"/>
  <c r="U4" i="3"/>
  <c r="V3" i="3"/>
  <c r="U3" i="3"/>
  <c r="T102" i="3"/>
  <c r="S102" i="3"/>
  <c r="T101" i="3"/>
  <c r="S101" i="3"/>
  <c r="T100" i="3"/>
  <c r="S100" i="3"/>
  <c r="T99" i="3"/>
  <c r="S99" i="3"/>
  <c r="T98" i="3"/>
  <c r="S98" i="3"/>
  <c r="T97" i="3"/>
  <c r="S97" i="3"/>
  <c r="T96" i="3"/>
  <c r="S96" i="3"/>
  <c r="T95" i="3"/>
  <c r="S95" i="3"/>
  <c r="T94" i="3"/>
  <c r="S94" i="3"/>
  <c r="T93" i="3"/>
  <c r="S93" i="3"/>
  <c r="T92" i="3"/>
  <c r="S92" i="3"/>
  <c r="T91" i="3"/>
  <c r="S91" i="3"/>
  <c r="T90" i="3"/>
  <c r="S90" i="3"/>
  <c r="T89" i="3"/>
  <c r="S89" i="3"/>
  <c r="T88" i="3"/>
  <c r="S88" i="3"/>
  <c r="T87" i="3"/>
  <c r="S87" i="3"/>
  <c r="T86" i="3"/>
  <c r="S86" i="3"/>
  <c r="T85" i="3"/>
  <c r="S85" i="3"/>
  <c r="T84" i="3"/>
  <c r="S84" i="3"/>
  <c r="T83" i="3"/>
  <c r="S83" i="3"/>
  <c r="T82" i="3"/>
  <c r="S82" i="3"/>
  <c r="T81" i="3"/>
  <c r="S81" i="3"/>
  <c r="T80" i="3"/>
  <c r="S80" i="3"/>
  <c r="T79" i="3"/>
  <c r="S79" i="3"/>
  <c r="T78" i="3"/>
  <c r="S78" i="3"/>
  <c r="T77" i="3"/>
  <c r="S77" i="3"/>
  <c r="T76" i="3"/>
  <c r="S76" i="3"/>
  <c r="T75" i="3"/>
  <c r="S75" i="3"/>
  <c r="T74" i="3"/>
  <c r="S74" i="3"/>
  <c r="T73" i="3"/>
  <c r="S73" i="3"/>
  <c r="T72" i="3"/>
  <c r="S72" i="3"/>
  <c r="T71" i="3"/>
  <c r="S71" i="3"/>
  <c r="T70" i="3"/>
  <c r="S70" i="3"/>
  <c r="T69" i="3"/>
  <c r="S69" i="3"/>
  <c r="T68" i="3"/>
  <c r="S68" i="3"/>
  <c r="T67" i="3"/>
  <c r="S67" i="3"/>
  <c r="T66" i="3"/>
  <c r="S66" i="3"/>
  <c r="T65" i="3"/>
  <c r="S65" i="3"/>
  <c r="T64" i="3"/>
  <c r="S64" i="3"/>
  <c r="T63" i="3"/>
  <c r="S63" i="3"/>
  <c r="T62" i="3"/>
  <c r="S62" i="3"/>
  <c r="T61" i="3"/>
  <c r="S61" i="3"/>
  <c r="T60" i="3"/>
  <c r="S60" i="3"/>
  <c r="T59" i="3"/>
  <c r="S59" i="3"/>
  <c r="T58" i="3"/>
  <c r="S58" i="3"/>
  <c r="T57" i="3"/>
  <c r="S57" i="3"/>
  <c r="T56" i="3"/>
  <c r="S56" i="3"/>
  <c r="T55" i="3"/>
  <c r="S55" i="3"/>
  <c r="T54" i="3"/>
  <c r="S54" i="3"/>
  <c r="T53" i="3"/>
  <c r="S53" i="3"/>
  <c r="T52" i="3"/>
  <c r="S52" i="3"/>
  <c r="T51" i="3"/>
  <c r="S51" i="3"/>
  <c r="T50" i="3"/>
  <c r="S50" i="3"/>
  <c r="T49" i="3"/>
  <c r="S49" i="3"/>
  <c r="T48" i="3"/>
  <c r="S48" i="3"/>
  <c r="T47" i="3"/>
  <c r="S47" i="3"/>
  <c r="T46" i="3"/>
  <c r="S46" i="3"/>
  <c r="T45" i="3"/>
  <c r="S45" i="3"/>
  <c r="T44" i="3"/>
  <c r="S44" i="3"/>
  <c r="T43" i="3"/>
  <c r="S43" i="3"/>
  <c r="T42" i="3"/>
  <c r="S42" i="3"/>
  <c r="T41" i="3"/>
  <c r="S41" i="3"/>
  <c r="T40" i="3"/>
  <c r="S40" i="3"/>
  <c r="T39" i="3"/>
  <c r="S39" i="3"/>
  <c r="T38" i="3"/>
  <c r="S38" i="3"/>
  <c r="T37" i="3"/>
  <c r="S37" i="3"/>
  <c r="T36" i="3"/>
  <c r="S36" i="3"/>
  <c r="T35" i="3"/>
  <c r="S35" i="3"/>
  <c r="T34" i="3"/>
  <c r="S34" i="3"/>
  <c r="T33" i="3"/>
  <c r="S33" i="3"/>
  <c r="T32" i="3"/>
  <c r="S32" i="3"/>
  <c r="T31" i="3"/>
  <c r="S31" i="3"/>
  <c r="T30" i="3"/>
  <c r="S30" i="3"/>
  <c r="T29" i="3"/>
  <c r="S29" i="3"/>
  <c r="T28" i="3"/>
  <c r="S28" i="3"/>
  <c r="T27" i="3"/>
  <c r="S27" i="3"/>
  <c r="T26" i="3"/>
  <c r="S26" i="3"/>
  <c r="T25" i="3"/>
  <c r="S25" i="3"/>
  <c r="T24" i="3"/>
  <c r="S24" i="3"/>
  <c r="T23" i="3"/>
  <c r="S23" i="3"/>
  <c r="T22" i="3"/>
  <c r="S22" i="3"/>
  <c r="T21" i="3"/>
  <c r="S21" i="3"/>
  <c r="T20" i="3"/>
  <c r="S20" i="3"/>
  <c r="T19" i="3"/>
  <c r="S19" i="3"/>
  <c r="T18" i="3"/>
  <c r="S18" i="3"/>
  <c r="T17" i="3"/>
  <c r="S17" i="3"/>
  <c r="T16" i="3"/>
  <c r="S16" i="3"/>
  <c r="T15" i="3"/>
  <c r="S15" i="3"/>
  <c r="T14" i="3"/>
  <c r="S14" i="3"/>
  <c r="T13" i="3"/>
  <c r="S13" i="3"/>
  <c r="T12" i="3"/>
  <c r="S12" i="3"/>
  <c r="T11" i="3"/>
  <c r="S11" i="3"/>
  <c r="T10" i="3"/>
  <c r="S10" i="3"/>
  <c r="T9" i="3"/>
  <c r="S9" i="3"/>
  <c r="T8" i="3"/>
  <c r="S8" i="3"/>
  <c r="T7" i="3"/>
  <c r="S7" i="3"/>
  <c r="T6" i="3"/>
  <c r="S6" i="3"/>
  <c r="T5" i="3"/>
  <c r="S5" i="3"/>
  <c r="T4" i="3"/>
  <c r="S4" i="3"/>
  <c r="T3" i="3"/>
  <c r="S3" i="3"/>
  <c r="R102" i="3"/>
  <c r="R101" i="3"/>
  <c r="R100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N102" i="3"/>
  <c r="M102" i="3"/>
  <c r="N101" i="3"/>
  <c r="M101" i="3"/>
  <c r="N100" i="3"/>
  <c r="M100" i="3"/>
  <c r="N99" i="3"/>
  <c r="M99" i="3"/>
  <c r="N98" i="3"/>
  <c r="M98" i="3"/>
  <c r="N97" i="3"/>
  <c r="M97" i="3"/>
  <c r="N96" i="3"/>
  <c r="M96" i="3"/>
  <c r="N95" i="3"/>
  <c r="M95" i="3"/>
  <c r="N94" i="3"/>
  <c r="M94" i="3"/>
  <c r="N93" i="3"/>
  <c r="M93" i="3"/>
  <c r="N92" i="3"/>
  <c r="M92" i="3"/>
  <c r="N91" i="3"/>
  <c r="M91" i="3"/>
  <c r="N90" i="3"/>
  <c r="M90" i="3"/>
  <c r="N89" i="3"/>
  <c r="M89" i="3"/>
  <c r="N88" i="3"/>
  <c r="M88" i="3"/>
  <c r="N87" i="3"/>
  <c r="M87" i="3"/>
  <c r="N86" i="3"/>
  <c r="M86" i="3"/>
  <c r="N85" i="3"/>
  <c r="M85" i="3"/>
  <c r="N84" i="3"/>
  <c r="M84" i="3"/>
  <c r="N83" i="3"/>
  <c r="M83" i="3"/>
  <c r="N82" i="3"/>
  <c r="M82" i="3"/>
  <c r="N81" i="3"/>
  <c r="M81" i="3"/>
  <c r="N80" i="3"/>
  <c r="M80" i="3"/>
  <c r="N79" i="3"/>
  <c r="M79" i="3"/>
  <c r="N78" i="3"/>
  <c r="M78" i="3"/>
  <c r="N77" i="3"/>
  <c r="M77" i="3"/>
  <c r="N76" i="3"/>
  <c r="M76" i="3"/>
  <c r="N75" i="3"/>
  <c r="M75" i="3"/>
  <c r="N74" i="3"/>
  <c r="M74" i="3"/>
  <c r="N73" i="3"/>
  <c r="M73" i="3"/>
  <c r="N72" i="3"/>
  <c r="M72" i="3"/>
  <c r="N71" i="3"/>
  <c r="M71" i="3"/>
  <c r="N70" i="3"/>
  <c r="M70" i="3"/>
  <c r="N69" i="3"/>
  <c r="M69" i="3"/>
  <c r="N68" i="3"/>
  <c r="M68" i="3"/>
  <c r="N67" i="3"/>
  <c r="M67" i="3"/>
  <c r="N66" i="3"/>
  <c r="M66" i="3"/>
  <c r="N65" i="3"/>
  <c r="M65" i="3"/>
  <c r="N64" i="3"/>
  <c r="M64" i="3"/>
  <c r="N63" i="3"/>
  <c r="M63" i="3"/>
  <c r="N62" i="3"/>
  <c r="M62" i="3"/>
  <c r="N61" i="3"/>
  <c r="M61" i="3"/>
  <c r="N60" i="3"/>
  <c r="M60" i="3"/>
  <c r="N59" i="3"/>
  <c r="M59" i="3"/>
  <c r="N58" i="3"/>
  <c r="M58" i="3"/>
  <c r="N57" i="3"/>
  <c r="M57" i="3"/>
  <c r="N56" i="3"/>
  <c r="M56" i="3"/>
  <c r="N55" i="3"/>
  <c r="M55" i="3"/>
  <c r="N54" i="3"/>
  <c r="M54" i="3"/>
  <c r="N53" i="3"/>
  <c r="M53" i="3"/>
  <c r="N52" i="3"/>
  <c r="M52" i="3"/>
  <c r="N51" i="3"/>
  <c r="M51" i="3"/>
  <c r="N50" i="3"/>
  <c r="M50" i="3"/>
  <c r="N49" i="3"/>
  <c r="M49" i="3"/>
  <c r="N48" i="3"/>
  <c r="M48" i="3"/>
  <c r="N47" i="3"/>
  <c r="M47" i="3"/>
  <c r="N46" i="3"/>
  <c r="M46" i="3"/>
  <c r="N45" i="3"/>
  <c r="M45" i="3"/>
  <c r="N44" i="3"/>
  <c r="M44" i="3"/>
  <c r="N43" i="3"/>
  <c r="M43" i="3"/>
  <c r="N42" i="3"/>
  <c r="M42" i="3"/>
  <c r="N41" i="3"/>
  <c r="M41" i="3"/>
  <c r="N40" i="3"/>
  <c r="M40" i="3"/>
  <c r="N39" i="3"/>
  <c r="M39" i="3"/>
  <c r="N38" i="3"/>
  <c r="M38" i="3"/>
  <c r="N37" i="3"/>
  <c r="M37" i="3"/>
  <c r="N36" i="3"/>
  <c r="M36" i="3"/>
  <c r="N35" i="3"/>
  <c r="M35" i="3"/>
  <c r="N34" i="3"/>
  <c r="M34" i="3"/>
  <c r="N33" i="3"/>
  <c r="M33" i="3"/>
  <c r="N32" i="3"/>
  <c r="M32" i="3"/>
  <c r="N31" i="3"/>
  <c r="M31" i="3"/>
  <c r="N30" i="3"/>
  <c r="M30" i="3"/>
  <c r="N29" i="3"/>
  <c r="M29" i="3"/>
  <c r="N28" i="3"/>
  <c r="M28" i="3"/>
  <c r="N27" i="3"/>
  <c r="M27" i="3"/>
  <c r="N26" i="3"/>
  <c r="M26" i="3"/>
  <c r="N25" i="3"/>
  <c r="M25" i="3"/>
  <c r="N24" i="3"/>
  <c r="M24" i="3"/>
  <c r="N23" i="3"/>
  <c r="M23" i="3"/>
  <c r="N22" i="3"/>
  <c r="M22" i="3"/>
  <c r="N21" i="3"/>
  <c r="M21" i="3"/>
  <c r="N20" i="3"/>
  <c r="M20" i="3"/>
  <c r="N19" i="3"/>
  <c r="M19" i="3"/>
  <c r="N18" i="3"/>
  <c r="M18" i="3"/>
  <c r="N17" i="3"/>
  <c r="M17" i="3"/>
  <c r="N16" i="3"/>
  <c r="M16" i="3"/>
  <c r="N15" i="3"/>
  <c r="M15" i="3"/>
  <c r="N14" i="3"/>
  <c r="M14" i="3"/>
  <c r="N13" i="3"/>
  <c r="M13" i="3"/>
  <c r="N12" i="3"/>
  <c r="M12" i="3"/>
  <c r="N11" i="3"/>
  <c r="M11" i="3"/>
  <c r="N10" i="3"/>
  <c r="M10" i="3"/>
  <c r="N9" i="3"/>
  <c r="M9" i="3"/>
  <c r="N8" i="3"/>
  <c r="M8" i="3"/>
  <c r="N7" i="3"/>
  <c r="M7" i="3"/>
  <c r="N6" i="3"/>
  <c r="M6" i="3"/>
  <c r="N5" i="3"/>
  <c r="M5" i="3"/>
  <c r="N4" i="3"/>
  <c r="M4" i="3"/>
  <c r="N3" i="3"/>
  <c r="M3" i="3"/>
  <c r="I3" i="3"/>
  <c r="L102" i="3"/>
  <c r="K102" i="3"/>
  <c r="L101" i="3"/>
  <c r="K101" i="3"/>
  <c r="L100" i="3"/>
  <c r="K100" i="3"/>
  <c r="L99" i="3"/>
  <c r="K99" i="3"/>
  <c r="L98" i="3"/>
  <c r="K98" i="3"/>
  <c r="L97" i="3"/>
  <c r="K97" i="3"/>
  <c r="L96" i="3"/>
  <c r="K96" i="3"/>
  <c r="L95" i="3"/>
  <c r="K95" i="3"/>
  <c r="L94" i="3"/>
  <c r="K94" i="3"/>
  <c r="L93" i="3"/>
  <c r="K93" i="3"/>
  <c r="L92" i="3"/>
  <c r="K92" i="3"/>
  <c r="L91" i="3"/>
  <c r="K91" i="3"/>
  <c r="L90" i="3"/>
  <c r="K90" i="3"/>
  <c r="L89" i="3"/>
  <c r="K89" i="3"/>
  <c r="L88" i="3"/>
  <c r="K88" i="3"/>
  <c r="L87" i="3"/>
  <c r="K87" i="3"/>
  <c r="L86" i="3"/>
  <c r="K86" i="3"/>
  <c r="L85" i="3"/>
  <c r="K85" i="3"/>
  <c r="L84" i="3"/>
  <c r="K84" i="3"/>
  <c r="L83" i="3"/>
  <c r="K83" i="3"/>
  <c r="L82" i="3"/>
  <c r="K82" i="3"/>
  <c r="L81" i="3"/>
  <c r="K81" i="3"/>
  <c r="L80" i="3"/>
  <c r="K80" i="3"/>
  <c r="L79" i="3"/>
  <c r="K79" i="3"/>
  <c r="L78" i="3"/>
  <c r="K78" i="3"/>
  <c r="L77" i="3"/>
  <c r="K77" i="3"/>
  <c r="L76" i="3"/>
  <c r="K76" i="3"/>
  <c r="L75" i="3"/>
  <c r="K75" i="3"/>
  <c r="L74" i="3"/>
  <c r="K74" i="3"/>
  <c r="L73" i="3"/>
  <c r="K73" i="3"/>
  <c r="L72" i="3"/>
  <c r="K72" i="3"/>
  <c r="L71" i="3"/>
  <c r="K71" i="3"/>
  <c r="L70" i="3"/>
  <c r="K70" i="3"/>
  <c r="L69" i="3"/>
  <c r="K69" i="3"/>
  <c r="L68" i="3"/>
  <c r="K68" i="3"/>
  <c r="L67" i="3"/>
  <c r="K67" i="3"/>
  <c r="L66" i="3"/>
  <c r="K66" i="3"/>
  <c r="L65" i="3"/>
  <c r="K65" i="3"/>
  <c r="L64" i="3"/>
  <c r="K64" i="3"/>
  <c r="L63" i="3"/>
  <c r="K63" i="3"/>
  <c r="L62" i="3"/>
  <c r="K62" i="3"/>
  <c r="L61" i="3"/>
  <c r="K61" i="3"/>
  <c r="L60" i="3"/>
  <c r="K60" i="3"/>
  <c r="L59" i="3"/>
  <c r="K59" i="3"/>
  <c r="L58" i="3"/>
  <c r="K58" i="3"/>
  <c r="L57" i="3"/>
  <c r="K57" i="3"/>
  <c r="L56" i="3"/>
  <c r="K56" i="3"/>
  <c r="L55" i="3"/>
  <c r="K55" i="3"/>
  <c r="L54" i="3"/>
  <c r="K54" i="3"/>
  <c r="L53" i="3"/>
  <c r="K53" i="3"/>
  <c r="L52" i="3"/>
  <c r="K52" i="3"/>
  <c r="L51" i="3"/>
  <c r="K51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L4" i="3"/>
  <c r="K4" i="3"/>
  <c r="L3" i="3"/>
  <c r="K3" i="3"/>
  <c r="J102" i="3"/>
  <c r="I102" i="3"/>
  <c r="J101" i="3"/>
  <c r="I101" i="3"/>
  <c r="J100" i="3"/>
  <c r="I100" i="3"/>
  <c r="J99" i="3"/>
  <c r="I99" i="3"/>
  <c r="J98" i="3"/>
  <c r="I98" i="3"/>
  <c r="J97" i="3"/>
  <c r="I97" i="3"/>
  <c r="J96" i="3"/>
  <c r="I96" i="3"/>
  <c r="J95" i="3"/>
  <c r="I95" i="3"/>
  <c r="J94" i="3"/>
  <c r="I94" i="3"/>
  <c r="J93" i="3"/>
  <c r="I93" i="3"/>
  <c r="J92" i="3"/>
  <c r="I92" i="3"/>
  <c r="J91" i="3"/>
  <c r="I91" i="3"/>
  <c r="J90" i="3"/>
  <c r="I90" i="3"/>
  <c r="J89" i="3"/>
  <c r="I89" i="3"/>
  <c r="J88" i="3"/>
  <c r="I88" i="3"/>
  <c r="J87" i="3"/>
  <c r="I87" i="3"/>
  <c r="J86" i="3"/>
  <c r="I86" i="3"/>
  <c r="J85" i="3"/>
  <c r="I85" i="3"/>
  <c r="J84" i="3"/>
  <c r="I84" i="3"/>
  <c r="J83" i="3"/>
  <c r="I83" i="3"/>
  <c r="J82" i="3"/>
  <c r="I82" i="3"/>
  <c r="J81" i="3"/>
  <c r="I81" i="3"/>
  <c r="J80" i="3"/>
  <c r="I80" i="3"/>
  <c r="J79" i="3"/>
  <c r="I79" i="3"/>
  <c r="J78" i="3"/>
  <c r="I78" i="3"/>
  <c r="J77" i="3"/>
  <c r="I77" i="3"/>
  <c r="J76" i="3"/>
  <c r="I76" i="3"/>
  <c r="J75" i="3"/>
  <c r="I75" i="3"/>
  <c r="J74" i="3"/>
  <c r="I74" i="3"/>
  <c r="J73" i="3"/>
  <c r="I73" i="3"/>
  <c r="J72" i="3"/>
  <c r="I72" i="3"/>
  <c r="J71" i="3"/>
  <c r="I71" i="3"/>
  <c r="J70" i="3"/>
  <c r="I70" i="3"/>
  <c r="J69" i="3"/>
  <c r="I69" i="3"/>
  <c r="J68" i="3"/>
  <c r="I68" i="3"/>
  <c r="J67" i="3"/>
  <c r="I67" i="3"/>
  <c r="J66" i="3"/>
  <c r="I66" i="3"/>
  <c r="J65" i="3"/>
  <c r="I65" i="3"/>
  <c r="J64" i="3"/>
  <c r="I64" i="3"/>
  <c r="J63" i="3"/>
  <c r="I63" i="3"/>
  <c r="J62" i="3"/>
  <c r="I62" i="3"/>
  <c r="J61" i="3"/>
  <c r="I61" i="3"/>
  <c r="J60" i="3"/>
  <c r="I60" i="3"/>
  <c r="J59" i="3"/>
  <c r="I59" i="3"/>
  <c r="J58" i="3"/>
  <c r="I58" i="3"/>
  <c r="J57" i="3"/>
  <c r="I57" i="3"/>
  <c r="J56" i="3"/>
  <c r="I56" i="3"/>
  <c r="J55" i="3"/>
  <c r="I55" i="3"/>
  <c r="J54" i="3"/>
  <c r="I54" i="3"/>
  <c r="J53" i="3"/>
  <c r="I53" i="3"/>
  <c r="J52" i="3"/>
  <c r="I52" i="3"/>
  <c r="J51" i="3"/>
  <c r="I51" i="3"/>
  <c r="J50" i="3"/>
  <c r="I50" i="3"/>
  <c r="J49" i="3"/>
  <c r="I49" i="3"/>
  <c r="J48" i="3"/>
  <c r="I48" i="3"/>
  <c r="J47" i="3"/>
  <c r="I47" i="3"/>
  <c r="J46" i="3"/>
  <c r="I46" i="3"/>
  <c r="J45" i="3"/>
  <c r="I45" i="3"/>
  <c r="J44" i="3"/>
  <c r="I44" i="3"/>
  <c r="J43" i="3"/>
  <c r="I43" i="3"/>
  <c r="J42" i="3"/>
  <c r="I42" i="3"/>
  <c r="J41" i="3"/>
  <c r="I41" i="3"/>
  <c r="J40" i="3"/>
  <c r="I40" i="3"/>
  <c r="J39" i="3"/>
  <c r="I39" i="3"/>
  <c r="J38" i="3"/>
  <c r="I38" i="3"/>
  <c r="J37" i="3"/>
  <c r="I37" i="3"/>
  <c r="J36" i="3"/>
  <c r="I36" i="3"/>
  <c r="J35" i="3"/>
  <c r="I35" i="3"/>
  <c r="J34" i="3"/>
  <c r="I34" i="3"/>
  <c r="J33" i="3"/>
  <c r="I33" i="3"/>
  <c r="J32" i="3"/>
  <c r="I32" i="3"/>
  <c r="J31" i="3"/>
  <c r="I31" i="3"/>
  <c r="J30" i="3"/>
  <c r="I30" i="3"/>
  <c r="J29" i="3"/>
  <c r="I29" i="3"/>
  <c r="J28" i="3"/>
  <c r="I28" i="3"/>
  <c r="J27" i="3"/>
  <c r="I27" i="3"/>
  <c r="J26" i="3"/>
  <c r="I26" i="3"/>
  <c r="J25" i="3"/>
  <c r="I25" i="3"/>
  <c r="J24" i="3"/>
  <c r="I24" i="3"/>
  <c r="J23" i="3"/>
  <c r="I23" i="3"/>
  <c r="J22" i="3"/>
  <c r="I22" i="3"/>
  <c r="J21" i="3"/>
  <c r="I21" i="3"/>
  <c r="J20" i="3"/>
  <c r="I20" i="3"/>
  <c r="J19" i="3"/>
  <c r="I19" i="3"/>
  <c r="J18" i="3"/>
  <c r="I18" i="3"/>
  <c r="J17" i="3"/>
  <c r="I17" i="3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  <c r="J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G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P79" i="2"/>
  <c r="O79" i="2"/>
  <c r="P78" i="2"/>
  <c r="O78" i="2"/>
  <c r="P77" i="2"/>
  <c r="O77" i="2"/>
  <c r="P76" i="2"/>
  <c r="O76" i="2"/>
  <c r="P75" i="2"/>
  <c r="O75" i="2"/>
  <c r="P74" i="2"/>
  <c r="O74" i="2"/>
  <c r="P73" i="2"/>
  <c r="O73" i="2"/>
  <c r="P72" i="2"/>
  <c r="O72" i="2"/>
  <c r="P71" i="2"/>
  <c r="O71" i="2"/>
  <c r="P70" i="2"/>
  <c r="O70" i="2"/>
  <c r="P69" i="2"/>
  <c r="O69" i="2"/>
  <c r="P68" i="2"/>
  <c r="O68" i="2"/>
  <c r="P67" i="2"/>
  <c r="O67" i="2"/>
  <c r="P66" i="2"/>
  <c r="O66" i="2"/>
  <c r="P65" i="2"/>
  <c r="O65" i="2"/>
  <c r="P64" i="2"/>
  <c r="O64" i="2"/>
  <c r="P63" i="2"/>
  <c r="O63" i="2"/>
  <c r="P62" i="2"/>
  <c r="O62" i="2"/>
  <c r="P61" i="2"/>
  <c r="O61" i="2"/>
  <c r="P60" i="2"/>
  <c r="O60" i="2"/>
  <c r="P59" i="2"/>
  <c r="O59" i="2"/>
  <c r="P58" i="2"/>
  <c r="O58" i="2"/>
  <c r="P57" i="2"/>
  <c r="O57" i="2"/>
  <c r="P56" i="2"/>
  <c r="O56" i="2"/>
  <c r="P55" i="2"/>
  <c r="O55" i="2"/>
  <c r="P54" i="2"/>
  <c r="O54" i="2"/>
  <c r="P53" i="2"/>
  <c r="O53" i="2"/>
  <c r="P52" i="2"/>
  <c r="O52" i="2"/>
  <c r="P51" i="2"/>
  <c r="O51" i="2"/>
  <c r="P50" i="2"/>
  <c r="O50" i="2"/>
  <c r="P49" i="2"/>
  <c r="O49" i="2"/>
  <c r="P48" i="2"/>
  <c r="O48" i="2"/>
  <c r="P47" i="2"/>
  <c r="O47" i="2"/>
  <c r="P46" i="2"/>
  <c r="O46" i="2"/>
  <c r="P45" i="2"/>
  <c r="O45" i="2"/>
  <c r="P44" i="2"/>
  <c r="O44" i="2"/>
  <c r="P43" i="2"/>
  <c r="O43" i="2"/>
  <c r="P42" i="2"/>
  <c r="O42" i="2"/>
  <c r="P41" i="2"/>
  <c r="O41" i="2"/>
  <c r="P40" i="2"/>
  <c r="O40" i="2"/>
  <c r="P39" i="2"/>
  <c r="O39" i="2"/>
  <c r="P38" i="2"/>
  <c r="O38" i="2"/>
  <c r="P37" i="2"/>
  <c r="O37" i="2"/>
  <c r="P36" i="2"/>
  <c r="O36" i="2"/>
  <c r="P35" i="2"/>
  <c r="O35" i="2"/>
  <c r="P34" i="2"/>
  <c r="O34" i="2"/>
  <c r="P33" i="2"/>
  <c r="O33" i="2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10" i="2"/>
  <c r="O10" i="2"/>
  <c r="P9" i="2"/>
  <c r="O9" i="2"/>
  <c r="P8" i="2"/>
  <c r="O8" i="2"/>
  <c r="O80" i="2" s="1"/>
  <c r="P7" i="2"/>
  <c r="O7" i="2"/>
  <c r="P6" i="2"/>
  <c r="O6" i="2"/>
  <c r="O81" i="2" s="1"/>
  <c r="P5" i="2"/>
  <c r="O5" i="2"/>
  <c r="P4" i="2"/>
  <c r="O4" i="2"/>
  <c r="P3" i="2"/>
  <c r="O3" i="2"/>
  <c r="P2" i="2"/>
  <c r="O2" i="2"/>
  <c r="P81" i="2"/>
  <c r="P80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M66" i="2"/>
  <c r="N66" i="2"/>
  <c r="M67" i="2"/>
  <c r="N67" i="2"/>
  <c r="M68" i="2"/>
  <c r="N68" i="2"/>
  <c r="M69" i="2"/>
  <c r="N69" i="2"/>
  <c r="M70" i="2"/>
  <c r="N70" i="2"/>
  <c r="M71" i="2"/>
  <c r="N71" i="2"/>
  <c r="M72" i="2"/>
  <c r="N72" i="2"/>
  <c r="M73" i="2"/>
  <c r="N73" i="2"/>
  <c r="M74" i="2"/>
  <c r="N74" i="2"/>
  <c r="M75" i="2"/>
  <c r="N75" i="2"/>
  <c r="M76" i="2"/>
  <c r="N76" i="2"/>
  <c r="M77" i="2"/>
  <c r="N77" i="2"/>
  <c r="M78" i="2"/>
  <c r="N78" i="2"/>
  <c r="M79" i="2"/>
  <c r="N79" i="2"/>
  <c r="N5" i="2"/>
  <c r="M5" i="2"/>
  <c r="N4" i="2"/>
  <c r="M4" i="2"/>
  <c r="N3" i="2"/>
  <c r="M3" i="2"/>
  <c r="N2" i="2"/>
  <c r="M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2" i="2"/>
  <c r="N8" i="1"/>
  <c r="P8" i="1" s="1"/>
  <c r="N7" i="1"/>
  <c r="P7" i="1" s="1"/>
  <c r="N6" i="1"/>
  <c r="P6" i="1" s="1"/>
  <c r="N5" i="1"/>
  <c r="P5" i="1" s="1"/>
  <c r="N3" i="1"/>
  <c r="P3" i="1" s="1"/>
  <c r="H79" i="1"/>
  <c r="O79" i="1" s="1"/>
  <c r="Q79" i="1" s="1"/>
  <c r="H78" i="1"/>
  <c r="O78" i="1" s="1"/>
  <c r="Q78" i="1" s="1"/>
  <c r="H77" i="1"/>
  <c r="O77" i="1" s="1"/>
  <c r="Q77" i="1" s="1"/>
  <c r="H76" i="1"/>
  <c r="O76" i="1" s="1"/>
  <c r="Q76" i="1" s="1"/>
  <c r="H75" i="1"/>
  <c r="O75" i="1" s="1"/>
  <c r="Q75" i="1" s="1"/>
  <c r="H74" i="1"/>
  <c r="O74" i="1" s="1"/>
  <c r="Q74" i="1" s="1"/>
  <c r="H73" i="1"/>
  <c r="O73" i="1" s="1"/>
  <c r="Q73" i="1" s="1"/>
  <c r="H72" i="1"/>
  <c r="N72" i="1" s="1"/>
  <c r="P72" i="1" s="1"/>
  <c r="H71" i="1"/>
  <c r="N71" i="1" s="1"/>
  <c r="P71" i="1" s="1"/>
  <c r="H70" i="1"/>
  <c r="N70" i="1" s="1"/>
  <c r="P70" i="1" s="1"/>
  <c r="H69" i="1"/>
  <c r="N69" i="1" s="1"/>
  <c r="P69" i="1" s="1"/>
  <c r="H68" i="1"/>
  <c r="O68" i="1" s="1"/>
  <c r="Q68" i="1" s="1"/>
  <c r="H67" i="1"/>
  <c r="O67" i="1" s="1"/>
  <c r="Q67" i="1" s="1"/>
  <c r="H66" i="1"/>
  <c r="O66" i="1" s="1"/>
  <c r="Q66" i="1" s="1"/>
  <c r="H65" i="1"/>
  <c r="O65" i="1" s="1"/>
  <c r="Q65" i="1" s="1"/>
  <c r="H64" i="1"/>
  <c r="O64" i="1" s="1"/>
  <c r="Q64" i="1" s="1"/>
  <c r="H63" i="1"/>
  <c r="O63" i="1" s="1"/>
  <c r="Q63" i="1" s="1"/>
  <c r="H62" i="1"/>
  <c r="O62" i="1" s="1"/>
  <c r="Q62" i="1" s="1"/>
  <c r="H61" i="1"/>
  <c r="O61" i="1" s="1"/>
  <c r="Q61" i="1" s="1"/>
  <c r="H60" i="1"/>
  <c r="O60" i="1" s="1"/>
  <c r="Q60" i="1" s="1"/>
  <c r="H59" i="1"/>
  <c r="O59" i="1" s="1"/>
  <c r="Q59" i="1" s="1"/>
  <c r="H58" i="1"/>
  <c r="N58" i="1" s="1"/>
  <c r="P58" i="1" s="1"/>
  <c r="H57" i="1"/>
  <c r="N57" i="1" s="1"/>
  <c r="P57" i="1" s="1"/>
  <c r="H56" i="1"/>
  <c r="O56" i="1" s="1"/>
  <c r="Q56" i="1" s="1"/>
  <c r="H55" i="1"/>
  <c r="O55" i="1" s="1"/>
  <c r="Q55" i="1" s="1"/>
  <c r="H54" i="1"/>
  <c r="O54" i="1" s="1"/>
  <c r="Q54" i="1" s="1"/>
  <c r="H53" i="1"/>
  <c r="O53" i="1" s="1"/>
  <c r="Q53" i="1" s="1"/>
  <c r="H52" i="1"/>
  <c r="O52" i="1" s="1"/>
  <c r="Q52" i="1" s="1"/>
  <c r="H51" i="1"/>
  <c r="O51" i="1" s="1"/>
  <c r="Q51" i="1" s="1"/>
  <c r="H50" i="1"/>
  <c r="O50" i="1" s="1"/>
  <c r="Q50" i="1" s="1"/>
  <c r="H49" i="1"/>
  <c r="O49" i="1" s="1"/>
  <c r="Q49" i="1" s="1"/>
  <c r="H48" i="1"/>
  <c r="O48" i="1" s="1"/>
  <c r="Q48" i="1" s="1"/>
  <c r="H47" i="1"/>
  <c r="N47" i="1" s="1"/>
  <c r="P47" i="1" s="1"/>
  <c r="H46" i="1"/>
  <c r="N46" i="1" s="1"/>
  <c r="P46" i="1" s="1"/>
  <c r="H45" i="1"/>
  <c r="N45" i="1" s="1"/>
  <c r="P45" i="1" s="1"/>
  <c r="H44" i="1"/>
  <c r="O44" i="1" s="1"/>
  <c r="Q44" i="1" s="1"/>
  <c r="H43" i="1"/>
  <c r="O43" i="1" s="1"/>
  <c r="Q43" i="1" s="1"/>
  <c r="H42" i="1"/>
  <c r="O42" i="1" s="1"/>
  <c r="Q42" i="1" s="1"/>
  <c r="H41" i="1"/>
  <c r="O41" i="1" s="1"/>
  <c r="Q41" i="1" s="1"/>
  <c r="H40" i="1"/>
  <c r="O40" i="1" s="1"/>
  <c r="Q40" i="1" s="1"/>
  <c r="H39" i="1"/>
  <c r="O39" i="1" s="1"/>
  <c r="Q39" i="1" s="1"/>
  <c r="H38" i="1"/>
  <c r="O38" i="1" s="1"/>
  <c r="Q38" i="1" s="1"/>
  <c r="H37" i="1"/>
  <c r="O37" i="1" s="1"/>
  <c r="Q37" i="1" s="1"/>
  <c r="H36" i="1"/>
  <c r="N36" i="1" s="1"/>
  <c r="P36" i="1" s="1"/>
  <c r="H35" i="1"/>
  <c r="N35" i="1" s="1"/>
  <c r="P35" i="1" s="1"/>
  <c r="H34" i="1"/>
  <c r="N34" i="1" s="1"/>
  <c r="P34" i="1" s="1"/>
  <c r="H33" i="1"/>
  <c r="N33" i="1" s="1"/>
  <c r="P33" i="1" s="1"/>
  <c r="H32" i="1"/>
  <c r="O32" i="1" s="1"/>
  <c r="Q32" i="1" s="1"/>
  <c r="H31" i="1"/>
  <c r="O31" i="1" s="1"/>
  <c r="Q31" i="1" s="1"/>
  <c r="H30" i="1"/>
  <c r="O30" i="1" s="1"/>
  <c r="Q30" i="1" s="1"/>
  <c r="H29" i="1"/>
  <c r="O29" i="1" s="1"/>
  <c r="Q29" i="1" s="1"/>
  <c r="H28" i="1"/>
  <c r="O28" i="1" s="1"/>
  <c r="Q28" i="1" s="1"/>
  <c r="H27" i="1"/>
  <c r="O27" i="1" s="1"/>
  <c r="Q27" i="1" s="1"/>
  <c r="H26" i="1"/>
  <c r="O26" i="1" s="1"/>
  <c r="Q26" i="1" s="1"/>
  <c r="H25" i="1"/>
  <c r="O25" i="1" s="1"/>
  <c r="Q25" i="1" s="1"/>
  <c r="H24" i="1"/>
  <c r="N24" i="1" s="1"/>
  <c r="P24" i="1" s="1"/>
  <c r="H23" i="1"/>
  <c r="O23" i="1" s="1"/>
  <c r="Q23" i="1" s="1"/>
  <c r="H22" i="1"/>
  <c r="N22" i="1" s="1"/>
  <c r="P22" i="1" s="1"/>
  <c r="H21" i="1"/>
  <c r="N21" i="1" s="1"/>
  <c r="P21" i="1" s="1"/>
  <c r="H20" i="1"/>
  <c r="O20" i="1" s="1"/>
  <c r="Q20" i="1" s="1"/>
  <c r="H19" i="1"/>
  <c r="O19" i="1" s="1"/>
  <c r="Q19" i="1" s="1"/>
  <c r="H18" i="1"/>
  <c r="O18" i="1" s="1"/>
  <c r="Q18" i="1" s="1"/>
  <c r="H17" i="1"/>
  <c r="O17" i="1" s="1"/>
  <c r="Q17" i="1" s="1"/>
  <c r="H16" i="1"/>
  <c r="O16" i="1" s="1"/>
  <c r="Q16" i="1" s="1"/>
  <c r="H15" i="1"/>
  <c r="O15" i="1" s="1"/>
  <c r="Q15" i="1" s="1"/>
  <c r="H14" i="1"/>
  <c r="O14" i="1" s="1"/>
  <c r="Q14" i="1" s="1"/>
  <c r="H13" i="1"/>
  <c r="O13" i="1" s="1"/>
  <c r="Q13" i="1" s="1"/>
  <c r="H12" i="1"/>
  <c r="N12" i="1" s="1"/>
  <c r="P12" i="1" s="1"/>
  <c r="H11" i="1"/>
  <c r="N11" i="1" s="1"/>
  <c r="P11" i="1" s="1"/>
  <c r="H10" i="1"/>
  <c r="N10" i="1" s="1"/>
  <c r="P10" i="1" s="1"/>
  <c r="H9" i="1"/>
  <c r="N9" i="1" s="1"/>
  <c r="P9" i="1" s="1"/>
  <c r="H8" i="1"/>
  <c r="O8" i="1" s="1"/>
  <c r="Q8" i="1" s="1"/>
  <c r="H7" i="1"/>
  <c r="O7" i="1" s="1"/>
  <c r="Q7" i="1" s="1"/>
  <c r="H6" i="1"/>
  <c r="O6" i="1" s="1"/>
  <c r="Q6" i="1" s="1"/>
  <c r="H5" i="1"/>
  <c r="O5" i="1" s="1"/>
  <c r="Q5" i="1" s="1"/>
  <c r="H4" i="1"/>
  <c r="O4" i="1" s="1"/>
  <c r="Q4" i="1" s="1"/>
  <c r="H3" i="1"/>
  <c r="O3" i="1" s="1"/>
  <c r="Q3" i="1" s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N42" i="1" s="1"/>
  <c r="P42" i="1" s="1"/>
  <c r="A10" i="1"/>
  <c r="A9" i="1"/>
  <c r="N19" i="1" s="1"/>
  <c r="P19" i="1" s="1"/>
  <c r="A8" i="1"/>
  <c r="A7" i="1"/>
  <c r="A6" i="1"/>
  <c r="A5" i="1"/>
  <c r="A4" i="1"/>
  <c r="A3" i="1"/>
  <c r="A2" i="1"/>
  <c r="N56" i="1" s="1"/>
  <c r="P56" i="1" s="1"/>
  <c r="H2" i="1"/>
  <c r="O2" i="1" s="1"/>
  <c r="Q2" i="1" s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AE83" i="5" l="1"/>
  <c r="AE84" i="5"/>
  <c r="AF83" i="5"/>
  <c r="AF84" i="5"/>
  <c r="AB83" i="5"/>
  <c r="AB84" i="5"/>
  <c r="AC4" i="5"/>
  <c r="AC7" i="5"/>
  <c r="AC10" i="5"/>
  <c r="AC13" i="5"/>
  <c r="AC16" i="5"/>
  <c r="AC19" i="5"/>
  <c r="AC22" i="5"/>
  <c r="AC25" i="5"/>
  <c r="AC28" i="5"/>
  <c r="AC31" i="5"/>
  <c r="AC34" i="5"/>
  <c r="AC37" i="5"/>
  <c r="AC40" i="5"/>
  <c r="AC43" i="5"/>
  <c r="AC46" i="5"/>
  <c r="AC49" i="5"/>
  <c r="AC52" i="5"/>
  <c r="AC58" i="5"/>
  <c r="AC61" i="5"/>
  <c r="AC64" i="5"/>
  <c r="AC70" i="5"/>
  <c r="AC73" i="5"/>
  <c r="AC76" i="5"/>
  <c r="AD55" i="5"/>
  <c r="AD83" i="5" s="1"/>
  <c r="AD67" i="5"/>
  <c r="AD84" i="5" s="1"/>
  <c r="AD79" i="5"/>
  <c r="AG5" i="5"/>
  <c r="AG84" i="5" s="1"/>
  <c r="AG17" i="5"/>
  <c r="AG29" i="5"/>
  <c r="AG41" i="5"/>
  <c r="AG53" i="5"/>
  <c r="AG65" i="5"/>
  <c r="AG77" i="5"/>
  <c r="AG6" i="5"/>
  <c r="AG18" i="5"/>
  <c r="AG30" i="5"/>
  <c r="AG42" i="5"/>
  <c r="AA84" i="5"/>
  <c r="AC8" i="5"/>
  <c r="AC11" i="5"/>
  <c r="AC14" i="5"/>
  <c r="AC20" i="5"/>
  <c r="AC23" i="5"/>
  <c r="AC26" i="5"/>
  <c r="AC32" i="5"/>
  <c r="AC35" i="5"/>
  <c r="AC38" i="5"/>
  <c r="AC44" i="5"/>
  <c r="AC47" i="5"/>
  <c r="AC50" i="5"/>
  <c r="AC56" i="5"/>
  <c r="AC59" i="5"/>
  <c r="AC62" i="5"/>
  <c r="AC68" i="5"/>
  <c r="AC71" i="5"/>
  <c r="AC74" i="5"/>
  <c r="AC80" i="5"/>
  <c r="AG9" i="5"/>
  <c r="AG21" i="5"/>
  <c r="AG33" i="5"/>
  <c r="AG45" i="5"/>
  <c r="AG57" i="5"/>
  <c r="AG69" i="5"/>
  <c r="AG81" i="5"/>
  <c r="AC12" i="5"/>
  <c r="AC15" i="5"/>
  <c r="AC24" i="5"/>
  <c r="AC27" i="5"/>
  <c r="AC36" i="5"/>
  <c r="AC39" i="5"/>
  <c r="AC48" i="5"/>
  <c r="AC51" i="5"/>
  <c r="AC60" i="5"/>
  <c r="AC63" i="5"/>
  <c r="AC72" i="5"/>
  <c r="AC75" i="5"/>
  <c r="AG4" i="4"/>
  <c r="AG12" i="4"/>
  <c r="AG14" i="4"/>
  <c r="AG16" i="4"/>
  <c r="AG24" i="4"/>
  <c r="AG38" i="4"/>
  <c r="AG40" i="4"/>
  <c r="AG50" i="4"/>
  <c r="AG52" i="4"/>
  <c r="AC14" i="4"/>
  <c r="AG18" i="4"/>
  <c r="AG37" i="4"/>
  <c r="AG51" i="4"/>
  <c r="AG55" i="4"/>
  <c r="AG56" i="4"/>
  <c r="AD51" i="4"/>
  <c r="AG28" i="4"/>
  <c r="AG30" i="4"/>
  <c r="AG45" i="4"/>
  <c r="AG43" i="4"/>
  <c r="AC52" i="4"/>
  <c r="AG35" i="4"/>
  <c r="AG39" i="4"/>
  <c r="AG41" i="4"/>
  <c r="AG47" i="4"/>
  <c r="AG53" i="4"/>
  <c r="AC12" i="4"/>
  <c r="AG54" i="4"/>
  <c r="AG26" i="4"/>
  <c r="AG78" i="4"/>
  <c r="AC24" i="4"/>
  <c r="AC54" i="4"/>
  <c r="AC16" i="4"/>
  <c r="AG42" i="4"/>
  <c r="AG57" i="4"/>
  <c r="AG32" i="4"/>
  <c r="AC50" i="4"/>
  <c r="AD55" i="4"/>
  <c r="AC6" i="4"/>
  <c r="AG5" i="4"/>
  <c r="AG27" i="4"/>
  <c r="AC4" i="4"/>
  <c r="AG25" i="4"/>
  <c r="AG23" i="4"/>
  <c r="AG7" i="4"/>
  <c r="AG9" i="4"/>
  <c r="AG17" i="4"/>
  <c r="AG48" i="4"/>
  <c r="AD68" i="4"/>
  <c r="AE78" i="4"/>
  <c r="AE84" i="4" s="1"/>
  <c r="AG49" i="4"/>
  <c r="AG59" i="4"/>
  <c r="AG61" i="4"/>
  <c r="AG77" i="4"/>
  <c r="AG36" i="4"/>
  <c r="AD38" i="4"/>
  <c r="AG13" i="4"/>
  <c r="AC27" i="4"/>
  <c r="AC5" i="4"/>
  <c r="AC9" i="4"/>
  <c r="AC17" i="4"/>
  <c r="AG11" i="4"/>
  <c r="AC31" i="4"/>
  <c r="AG29" i="4"/>
  <c r="AC15" i="4"/>
  <c r="AG15" i="4"/>
  <c r="AG19" i="4"/>
  <c r="AC19" i="4"/>
  <c r="AC21" i="4"/>
  <c r="AG21" i="4"/>
  <c r="AG33" i="4"/>
  <c r="AC36" i="4"/>
  <c r="AC38" i="4"/>
  <c r="AG62" i="4"/>
  <c r="AC80" i="4"/>
  <c r="AC68" i="4"/>
  <c r="AG70" i="4"/>
  <c r="AG72" i="4"/>
  <c r="AC74" i="4"/>
  <c r="AG58" i="4"/>
  <c r="AG79" i="4"/>
  <c r="AC76" i="4"/>
  <c r="AC40" i="4"/>
  <c r="AG60" i="4"/>
  <c r="AB84" i="4"/>
  <c r="AG8" i="4"/>
  <c r="AG10" i="4"/>
  <c r="AG20" i="4"/>
  <c r="AG22" i="4"/>
  <c r="AG34" i="4"/>
  <c r="AG44" i="4"/>
  <c r="AG46" i="4"/>
  <c r="AA84" i="4"/>
  <c r="AF84" i="4"/>
  <c r="AD4" i="4"/>
  <c r="AB83" i="4"/>
  <c r="AE83" i="4"/>
  <c r="AF83" i="4"/>
  <c r="AA83" i="4"/>
  <c r="N53" i="1"/>
  <c r="P53" i="1" s="1"/>
  <c r="O11" i="1"/>
  <c r="Q11" i="1" s="1"/>
  <c r="O35" i="1"/>
  <c r="Q35" i="1" s="1"/>
  <c r="O47" i="1"/>
  <c r="Q47" i="1" s="1"/>
  <c r="O71" i="1"/>
  <c r="Q71" i="1" s="1"/>
  <c r="N66" i="1"/>
  <c r="P66" i="1" s="1"/>
  <c r="O12" i="1"/>
  <c r="Q12" i="1" s="1"/>
  <c r="O36" i="1"/>
  <c r="Q36" i="1" s="1"/>
  <c r="O72" i="1"/>
  <c r="Q72" i="1" s="1"/>
  <c r="N23" i="1"/>
  <c r="P23" i="1" s="1"/>
  <c r="N59" i="1"/>
  <c r="P59" i="1" s="1"/>
  <c r="O24" i="1"/>
  <c r="Q24" i="1" s="1"/>
  <c r="N48" i="1"/>
  <c r="P48" i="1" s="1"/>
  <c r="N60" i="1"/>
  <c r="P60" i="1" s="1"/>
  <c r="N18" i="1"/>
  <c r="P18" i="1" s="1"/>
  <c r="N13" i="1"/>
  <c r="P13" i="1" s="1"/>
  <c r="N25" i="1"/>
  <c r="P25" i="1" s="1"/>
  <c r="N37" i="1"/>
  <c r="P37" i="1" s="1"/>
  <c r="N49" i="1"/>
  <c r="P49" i="1" s="1"/>
  <c r="N61" i="1"/>
  <c r="P61" i="1" s="1"/>
  <c r="N73" i="1"/>
  <c r="P73" i="1" s="1"/>
  <c r="N77" i="1"/>
  <c r="P77" i="1" s="1"/>
  <c r="N2" i="1"/>
  <c r="P2" i="1" s="1"/>
  <c r="P81" i="1" s="1"/>
  <c r="N14" i="1"/>
  <c r="P14" i="1" s="1"/>
  <c r="N26" i="1"/>
  <c r="P26" i="1" s="1"/>
  <c r="N38" i="1"/>
  <c r="P38" i="1" s="1"/>
  <c r="N50" i="1"/>
  <c r="P50" i="1" s="1"/>
  <c r="N62" i="1"/>
  <c r="P62" i="1" s="1"/>
  <c r="N74" i="1"/>
  <c r="P74" i="1" s="1"/>
  <c r="N41" i="1"/>
  <c r="P41" i="1" s="1"/>
  <c r="N15" i="1"/>
  <c r="P15" i="1" s="1"/>
  <c r="N27" i="1"/>
  <c r="P27" i="1" s="1"/>
  <c r="N39" i="1"/>
  <c r="P39" i="1" s="1"/>
  <c r="N51" i="1"/>
  <c r="P51" i="1" s="1"/>
  <c r="N63" i="1"/>
  <c r="P63" i="1" s="1"/>
  <c r="N75" i="1"/>
  <c r="P75" i="1" s="1"/>
  <c r="O9" i="1"/>
  <c r="Q9" i="1" s="1"/>
  <c r="Q81" i="1" s="1"/>
  <c r="O21" i="1"/>
  <c r="Q21" i="1" s="1"/>
  <c r="O33" i="1"/>
  <c r="Q33" i="1" s="1"/>
  <c r="O45" i="1"/>
  <c r="Q45" i="1" s="1"/>
  <c r="O57" i="1"/>
  <c r="Q57" i="1" s="1"/>
  <c r="O69" i="1"/>
  <c r="Q69" i="1" s="1"/>
  <c r="N4" i="1"/>
  <c r="P4" i="1" s="1"/>
  <c r="N16" i="1"/>
  <c r="P16" i="1" s="1"/>
  <c r="P80" i="1" s="1"/>
  <c r="N28" i="1"/>
  <c r="P28" i="1" s="1"/>
  <c r="N40" i="1"/>
  <c r="P40" i="1" s="1"/>
  <c r="N52" i="1"/>
  <c r="P52" i="1" s="1"/>
  <c r="N64" i="1"/>
  <c r="P64" i="1" s="1"/>
  <c r="N76" i="1"/>
  <c r="P76" i="1" s="1"/>
  <c r="O10" i="1"/>
  <c r="Q10" i="1" s="1"/>
  <c r="Q80" i="1" s="1"/>
  <c r="O22" i="1"/>
  <c r="Q22" i="1" s="1"/>
  <c r="O34" i="1"/>
  <c r="Q34" i="1" s="1"/>
  <c r="O46" i="1"/>
  <c r="Q46" i="1" s="1"/>
  <c r="O58" i="1"/>
  <c r="Q58" i="1" s="1"/>
  <c r="O70" i="1"/>
  <c r="Q70" i="1" s="1"/>
  <c r="N29" i="1"/>
  <c r="P29" i="1" s="1"/>
  <c r="N30" i="1"/>
  <c r="P30" i="1" s="1"/>
  <c r="N31" i="1"/>
  <c r="P31" i="1" s="1"/>
  <c r="N43" i="1"/>
  <c r="P43" i="1" s="1"/>
  <c r="N55" i="1"/>
  <c r="P55" i="1" s="1"/>
  <c r="N67" i="1"/>
  <c r="P67" i="1" s="1"/>
  <c r="N79" i="1"/>
  <c r="P79" i="1" s="1"/>
  <c r="N17" i="1"/>
  <c r="P17" i="1" s="1"/>
  <c r="N54" i="1"/>
  <c r="P54" i="1" s="1"/>
  <c r="N44" i="1"/>
  <c r="P44" i="1" s="1"/>
  <c r="N78" i="1"/>
  <c r="P78" i="1" s="1"/>
  <c r="N20" i="1"/>
  <c r="P20" i="1" s="1"/>
  <c r="N32" i="1"/>
  <c r="P32" i="1" s="1"/>
  <c r="N68" i="1"/>
  <c r="P68" i="1" s="1"/>
  <c r="N65" i="1"/>
  <c r="P65" i="1" s="1"/>
  <c r="AC83" i="5" l="1"/>
  <c r="AH83" i="5" s="1"/>
  <c r="AC84" i="5"/>
  <c r="AH84" i="5" s="1"/>
  <c r="AG83" i="5"/>
  <c r="AD84" i="4"/>
  <c r="AC84" i="4"/>
  <c r="AH84" i="4" s="1"/>
  <c r="AG84" i="4"/>
  <c r="AC83" i="4"/>
  <c r="AG83" i="4"/>
  <c r="AD83" i="4"/>
  <c r="AH83" i="4" l="1"/>
</calcChain>
</file>

<file path=xl/comments1.xml><?xml version="1.0" encoding="utf-8"?>
<comments xmlns="http://schemas.openxmlformats.org/spreadsheetml/2006/main">
  <authors>
    <author>Derrington, Eli</author>
  </authors>
  <commentList>
    <comment ref="D16" authorId="0" shapeId="0">
      <text>
        <r>
          <rPr>
            <b/>
            <sz val="9"/>
            <color indexed="81"/>
            <rFont val="Tahoma"/>
            <family val="2"/>
          </rPr>
          <t>Derrington, Eli:</t>
        </r>
        <r>
          <rPr>
            <sz val="9"/>
            <color indexed="81"/>
            <rFont val="Tahoma"/>
            <family val="2"/>
          </rPr>
          <t xml:space="preserve">
Has to be express service with a stop at Aldershot Station.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Derrington, Eli:</t>
        </r>
        <r>
          <rPr>
            <sz val="9"/>
            <color indexed="81"/>
            <rFont val="Tahoma"/>
            <family val="2"/>
          </rPr>
          <t xml:space="preserve">
Has to be express service with a stop at Aldershot Station.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Derrington, Eli:</t>
        </r>
        <r>
          <rPr>
            <sz val="9"/>
            <color indexed="81"/>
            <rFont val="Tahoma"/>
            <family val="2"/>
          </rPr>
          <t xml:space="preserve">
Has to be express service with a stop at Aldershot Station.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Derrington, Eli:</t>
        </r>
        <r>
          <rPr>
            <sz val="9"/>
            <color indexed="81"/>
            <rFont val="Tahoma"/>
            <family val="2"/>
          </rPr>
          <t xml:space="preserve">
2 tph must be served by express trains during peak periods.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Derrington, Eli:</t>
        </r>
        <r>
          <rPr>
            <sz val="9"/>
            <color indexed="81"/>
            <rFont val="Tahoma"/>
            <family val="2"/>
          </rPr>
          <t xml:space="preserve">
2 tph must be served by express trains during peak periods.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Derrington, Eli:</t>
        </r>
        <r>
          <rPr>
            <sz val="9"/>
            <color indexed="81"/>
            <rFont val="Tahoma"/>
            <family val="2"/>
          </rPr>
          <t xml:space="preserve">
2 tph must be served by express trains during peak periods.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Derrington, Eli:</t>
        </r>
        <r>
          <rPr>
            <sz val="9"/>
            <color indexed="81"/>
            <rFont val="Tahoma"/>
            <family val="2"/>
          </rPr>
          <t xml:space="preserve">
2 tph must be served by express trains during peak periods.</t>
        </r>
      </text>
    </comment>
    <comment ref="D45" authorId="0" shapeId="0">
      <text>
        <r>
          <rPr>
            <b/>
            <sz val="9"/>
            <color indexed="81"/>
            <rFont val="Tahoma"/>
            <family val="2"/>
          </rPr>
          <t>Derrington, Eli:</t>
        </r>
        <r>
          <rPr>
            <sz val="9"/>
            <color indexed="81"/>
            <rFont val="Tahoma"/>
            <family val="2"/>
          </rPr>
          <t xml:space="preserve">
Minimum frequency can be satisfied by both Kitchener and UPE Service Group.</t>
        </r>
      </text>
    </comment>
    <comment ref="D47" authorId="0" shapeId="0">
      <text>
        <r>
          <rPr>
            <b/>
            <sz val="9"/>
            <color indexed="81"/>
            <rFont val="Tahoma"/>
            <family val="2"/>
          </rPr>
          <t>Derrington, Eli:</t>
        </r>
        <r>
          <rPr>
            <sz val="9"/>
            <color indexed="81"/>
            <rFont val="Tahoma"/>
            <family val="2"/>
          </rPr>
          <t xml:space="preserve">
Minimum frequency can be satisfied by both Kitchener and UPE Service Group.</t>
        </r>
      </text>
    </comment>
    <comment ref="D48" authorId="0" shapeId="0">
      <text>
        <r>
          <rPr>
            <b/>
            <sz val="9"/>
            <color indexed="81"/>
            <rFont val="Tahoma"/>
            <family val="2"/>
          </rPr>
          <t>Derrington, Eli:</t>
        </r>
        <r>
          <rPr>
            <sz val="9"/>
            <color indexed="81"/>
            <rFont val="Tahoma"/>
            <family val="2"/>
          </rPr>
          <t xml:space="preserve">
Minimum frequency can be satisfied by both Kitchener and UPE Service Group.</t>
        </r>
      </text>
    </comment>
    <comment ref="D53" authorId="0" shapeId="0">
      <text>
        <r>
          <rPr>
            <b/>
            <sz val="9"/>
            <color indexed="81"/>
            <rFont val="Tahoma"/>
            <family val="2"/>
          </rPr>
          <t>Derrington, Eli:</t>
        </r>
        <r>
          <rPr>
            <sz val="9"/>
            <color indexed="81"/>
            <rFont val="Tahoma"/>
            <family val="2"/>
          </rPr>
          <t xml:space="preserve">
At least 3 express trips must be provided in each peak period (6 in total per day) with an interval of 60 minutes</t>
        </r>
      </text>
    </comment>
    <comment ref="D54" authorId="0" shapeId="0">
      <text>
        <r>
          <rPr>
            <b/>
            <sz val="9"/>
            <color indexed="81"/>
            <rFont val="Tahoma"/>
            <family val="2"/>
          </rPr>
          <t>Derrington, Eli:</t>
        </r>
        <r>
          <rPr>
            <sz val="9"/>
            <color indexed="81"/>
            <rFont val="Tahoma"/>
            <family val="2"/>
          </rPr>
          <t xml:space="preserve">
At least 3 express trips must be provided in each peak period (6 in total per day) with an interval of 60 minutes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</rPr>
          <t>Derrington, Eli:</t>
        </r>
        <r>
          <rPr>
            <sz val="9"/>
            <color indexed="81"/>
            <rFont val="Tahoma"/>
            <family val="2"/>
          </rPr>
          <t xml:space="preserve">
At least 3 express trips must be provided in each peak period (6 in total per day) with an interval of 60 minutes</t>
        </r>
      </text>
    </comment>
    <comment ref="D56" authorId="0" shapeId="0">
      <text>
        <r>
          <rPr>
            <b/>
            <sz val="9"/>
            <color indexed="81"/>
            <rFont val="Tahoma"/>
            <family val="2"/>
          </rPr>
          <t>Derrington, Eli:</t>
        </r>
        <r>
          <rPr>
            <sz val="9"/>
            <color indexed="81"/>
            <rFont val="Tahoma"/>
            <family val="2"/>
          </rPr>
          <t xml:space="preserve">
At least 3 express trips must be provided in each peak period (6 in total per day) with an interval of 60 minutes</t>
        </r>
      </text>
    </comment>
    <comment ref="E56" authorId="0" shapeId="0">
      <text>
        <r>
          <rPr>
            <b/>
            <sz val="9"/>
            <color indexed="81"/>
            <rFont val="Tahoma"/>
            <family val="2"/>
          </rPr>
          <t>Derrington, Eli:</t>
        </r>
        <r>
          <rPr>
            <sz val="9"/>
            <color indexed="81"/>
            <rFont val="Tahoma"/>
            <family val="2"/>
          </rPr>
          <t xml:space="preserve">
covers time span from 06:01 - 10:00</t>
        </r>
      </text>
    </comment>
    <comment ref="H56" authorId="0" shapeId="0">
      <text>
        <r>
          <rPr>
            <b/>
            <sz val="9"/>
            <color indexed="81"/>
            <rFont val="Tahoma"/>
            <family val="2"/>
          </rPr>
          <t>Derrington, Eli:</t>
        </r>
        <r>
          <rPr>
            <sz val="9"/>
            <color indexed="81"/>
            <rFont val="Tahoma"/>
            <family val="2"/>
          </rPr>
          <t xml:space="preserve">
covers time span from 15:01 - 19:00</t>
        </r>
      </text>
    </comment>
    <comment ref="D57" authorId="0" shapeId="0">
      <text>
        <r>
          <rPr>
            <b/>
            <sz val="9"/>
            <color indexed="81"/>
            <rFont val="Tahoma"/>
            <family val="2"/>
          </rPr>
          <t>Derrington, Eli:</t>
        </r>
        <r>
          <rPr>
            <sz val="9"/>
            <color indexed="81"/>
            <rFont val="Tahoma"/>
            <family val="2"/>
          </rPr>
          <t xml:space="preserve">
At least 3 express trips must be provided in each peak period (6 in total per day) with an interval of 60 minutes</t>
        </r>
      </text>
    </comment>
    <comment ref="E57" authorId="0" shapeId="0">
      <text>
        <r>
          <rPr>
            <b/>
            <sz val="9"/>
            <color indexed="81"/>
            <rFont val="Tahoma"/>
            <family val="2"/>
          </rPr>
          <t>Derrington, Eli:</t>
        </r>
        <r>
          <rPr>
            <sz val="9"/>
            <color indexed="81"/>
            <rFont val="Tahoma"/>
            <family val="2"/>
          </rPr>
          <t xml:space="preserve">
covers time span from 06:01 - 10:00</t>
        </r>
      </text>
    </comment>
    <comment ref="H57" authorId="0" shapeId="0">
      <text>
        <r>
          <rPr>
            <b/>
            <sz val="9"/>
            <color indexed="81"/>
            <rFont val="Tahoma"/>
            <family val="2"/>
          </rPr>
          <t>Derrington, Eli:</t>
        </r>
        <r>
          <rPr>
            <sz val="9"/>
            <color indexed="81"/>
            <rFont val="Tahoma"/>
            <family val="2"/>
          </rPr>
          <t xml:space="preserve">
covers time span from 15:01 - 19:00</t>
        </r>
      </text>
    </comment>
    <comment ref="D58" authorId="0" shapeId="0">
      <text>
        <r>
          <rPr>
            <b/>
            <sz val="9"/>
            <color indexed="81"/>
            <rFont val="Tahoma"/>
            <family val="2"/>
          </rPr>
          <t>Derrington, Eli:</t>
        </r>
        <r>
          <rPr>
            <sz val="9"/>
            <color indexed="81"/>
            <rFont val="Tahoma"/>
            <family val="2"/>
          </rPr>
          <t xml:space="preserve">
At least 3 express trips must be provided in each peak period (6 in total per day) with an interval of 60 minutes</t>
        </r>
      </text>
    </comment>
    <comment ref="E58" authorId="0" shapeId="0">
      <text>
        <r>
          <rPr>
            <b/>
            <sz val="9"/>
            <color indexed="81"/>
            <rFont val="Tahoma"/>
            <family val="2"/>
          </rPr>
          <t>Derrington, Eli:</t>
        </r>
        <r>
          <rPr>
            <sz val="9"/>
            <color indexed="81"/>
            <rFont val="Tahoma"/>
            <family val="2"/>
          </rPr>
          <t xml:space="preserve">
covers time span from 06:01 - 10:00</t>
        </r>
      </text>
    </comment>
    <comment ref="H58" authorId="0" shapeId="0">
      <text>
        <r>
          <rPr>
            <b/>
            <sz val="9"/>
            <color indexed="81"/>
            <rFont val="Tahoma"/>
            <family val="2"/>
          </rPr>
          <t>Derrington, Eli:</t>
        </r>
        <r>
          <rPr>
            <sz val="9"/>
            <color indexed="81"/>
            <rFont val="Tahoma"/>
            <family val="2"/>
          </rPr>
          <t xml:space="preserve">
covers time span from 15:01 - 19:00</t>
        </r>
      </text>
    </comment>
    <comment ref="D60" authorId="0" shapeId="0">
      <text>
        <r>
          <rPr>
            <b/>
            <sz val="9"/>
            <color indexed="81"/>
            <rFont val="Tahoma"/>
            <family val="2"/>
          </rPr>
          <t>Derrington, Eli:</t>
        </r>
        <r>
          <rPr>
            <sz val="9"/>
            <color indexed="81"/>
            <rFont val="Tahoma"/>
            <family val="2"/>
          </rPr>
          <t xml:space="preserve">
At least 3 express trips must be provided in each peak period (6 in total per day) with an interval of 60 minutes</t>
        </r>
      </text>
    </comment>
    <comment ref="E60" authorId="0" shapeId="0">
      <text>
        <r>
          <rPr>
            <b/>
            <sz val="9"/>
            <color indexed="81"/>
            <rFont val="Tahoma"/>
            <family val="2"/>
          </rPr>
          <t>Derrington, Eli:</t>
        </r>
        <r>
          <rPr>
            <sz val="9"/>
            <color indexed="81"/>
            <rFont val="Tahoma"/>
            <family val="2"/>
          </rPr>
          <t xml:space="preserve">
covers time span from 06:01 - 10:00</t>
        </r>
      </text>
    </comment>
    <comment ref="H60" authorId="0" shapeId="0">
      <text>
        <r>
          <rPr>
            <b/>
            <sz val="9"/>
            <color indexed="81"/>
            <rFont val="Tahoma"/>
            <family val="2"/>
          </rPr>
          <t>Derrington, Eli:</t>
        </r>
        <r>
          <rPr>
            <sz val="9"/>
            <color indexed="81"/>
            <rFont val="Tahoma"/>
            <family val="2"/>
          </rPr>
          <t xml:space="preserve">
covers time span from 15:01 - 19:00</t>
        </r>
      </text>
    </comment>
    <comment ref="M67" authorId="0" shapeId="0">
      <text>
        <r>
          <rPr>
            <b/>
            <sz val="9"/>
            <color indexed="81"/>
            <rFont val="Tahoma"/>
            <family val="2"/>
          </rPr>
          <t>Derrington, Eli:</t>
        </r>
        <r>
          <rPr>
            <sz val="9"/>
            <color indexed="81"/>
            <rFont val="Tahoma"/>
            <family val="2"/>
          </rPr>
          <t xml:space="preserve">
Not required to provide inbound service between 19:01 - 20:00.</t>
        </r>
      </text>
    </comment>
    <comment ref="M68" authorId="0" shapeId="0">
      <text>
        <r>
          <rPr>
            <b/>
            <sz val="9"/>
            <color indexed="81"/>
            <rFont val="Tahoma"/>
            <family val="2"/>
          </rPr>
          <t>Derrington, Eli:</t>
        </r>
        <r>
          <rPr>
            <sz val="9"/>
            <color indexed="81"/>
            <rFont val="Tahoma"/>
            <family val="2"/>
          </rPr>
          <t xml:space="preserve">
Not required to provide inbound service between 19:01 - 20:00.</t>
        </r>
      </text>
    </comment>
    <comment ref="M69" authorId="0" shapeId="0">
      <text>
        <r>
          <rPr>
            <b/>
            <sz val="9"/>
            <color indexed="81"/>
            <rFont val="Tahoma"/>
            <family val="2"/>
          </rPr>
          <t>Derrington, Eli:</t>
        </r>
        <r>
          <rPr>
            <sz val="9"/>
            <color indexed="81"/>
            <rFont val="Tahoma"/>
            <family val="2"/>
          </rPr>
          <t xml:space="preserve">
Not required to provide inbound service between 19:01 - 20:00.</t>
        </r>
      </text>
    </comment>
    <comment ref="M71" authorId="0" shapeId="0">
      <text>
        <r>
          <rPr>
            <b/>
            <sz val="9"/>
            <color indexed="81"/>
            <rFont val="Tahoma"/>
            <family val="2"/>
          </rPr>
          <t>Derrington, Eli:</t>
        </r>
        <r>
          <rPr>
            <sz val="9"/>
            <color indexed="81"/>
            <rFont val="Tahoma"/>
            <family val="2"/>
          </rPr>
          <t xml:space="preserve">
Not required to provide inbound service between 19:01 - 20:00.</t>
        </r>
      </text>
    </comment>
    <comment ref="M72" authorId="0" shapeId="0">
      <text>
        <r>
          <rPr>
            <b/>
            <sz val="9"/>
            <color indexed="81"/>
            <rFont val="Tahoma"/>
            <family val="2"/>
          </rPr>
          <t>Derrington, Eli:</t>
        </r>
        <r>
          <rPr>
            <sz val="9"/>
            <color indexed="81"/>
            <rFont val="Tahoma"/>
            <family val="2"/>
          </rPr>
          <t xml:space="preserve">
Not required to provide inbound service between 19:01 - 20:00.</t>
        </r>
      </text>
    </comment>
    <comment ref="E79" authorId="0" shapeId="0">
      <text>
        <r>
          <rPr>
            <b/>
            <sz val="9"/>
            <color indexed="81"/>
            <rFont val="Tahoma"/>
            <family val="2"/>
          </rPr>
          <t>Derrington, Eli:</t>
        </r>
        <r>
          <rPr>
            <sz val="9"/>
            <color indexed="81"/>
            <rFont val="Tahoma"/>
            <family val="2"/>
          </rPr>
          <t xml:space="preserve">
Covers time span from 06:01 - 9:30.</t>
        </r>
      </text>
    </comment>
    <comment ref="E80" authorId="0" shapeId="0">
      <text>
        <r>
          <rPr>
            <b/>
            <sz val="9"/>
            <color indexed="81"/>
            <rFont val="Tahoma"/>
            <family val="2"/>
          </rPr>
          <t>Derrington, Eli:</t>
        </r>
        <r>
          <rPr>
            <sz val="9"/>
            <color indexed="81"/>
            <rFont val="Tahoma"/>
            <family val="2"/>
          </rPr>
          <t xml:space="preserve">
Covers time span from 06:01 - 9:30.</t>
        </r>
      </text>
    </comment>
    <comment ref="E81" authorId="0" shapeId="0">
      <text>
        <r>
          <rPr>
            <b/>
            <sz val="9"/>
            <color indexed="81"/>
            <rFont val="Tahoma"/>
            <family val="2"/>
          </rPr>
          <t>Derrington, Eli:</t>
        </r>
        <r>
          <rPr>
            <sz val="9"/>
            <color indexed="81"/>
            <rFont val="Tahoma"/>
            <family val="2"/>
          </rPr>
          <t xml:space="preserve">
Covers time span from 06:01 - 9:30.</t>
        </r>
      </text>
    </comment>
    <comment ref="E82" authorId="0" shapeId="0">
      <text>
        <r>
          <rPr>
            <b/>
            <sz val="9"/>
            <color indexed="81"/>
            <rFont val="Tahoma"/>
            <family val="2"/>
          </rPr>
          <t>Derrington, Eli:</t>
        </r>
        <r>
          <rPr>
            <sz val="9"/>
            <color indexed="81"/>
            <rFont val="Tahoma"/>
            <family val="2"/>
          </rPr>
          <t xml:space="preserve">
Covers time span from 06:01 - 9:30.</t>
        </r>
      </text>
    </comment>
    <comment ref="E83" authorId="0" shapeId="0">
      <text>
        <r>
          <rPr>
            <b/>
            <sz val="9"/>
            <color indexed="81"/>
            <rFont val="Tahoma"/>
            <family val="2"/>
          </rPr>
          <t>Derrington, Eli:</t>
        </r>
        <r>
          <rPr>
            <sz val="9"/>
            <color indexed="81"/>
            <rFont val="Tahoma"/>
            <family val="2"/>
          </rPr>
          <t xml:space="preserve">
Covers time span from 06:01 - 9:30.</t>
        </r>
      </text>
    </comment>
    <comment ref="E84" authorId="0" shapeId="0">
      <text>
        <r>
          <rPr>
            <b/>
            <sz val="9"/>
            <color indexed="81"/>
            <rFont val="Tahoma"/>
            <family val="2"/>
          </rPr>
          <t>Derrington, Eli:</t>
        </r>
        <r>
          <rPr>
            <sz val="9"/>
            <color indexed="81"/>
            <rFont val="Tahoma"/>
            <family val="2"/>
          </rPr>
          <t xml:space="preserve">
Covers time span from 06:01 - 9:30.</t>
        </r>
      </text>
    </comment>
  </commentList>
</comments>
</file>

<file path=xl/comments2.xml><?xml version="1.0" encoding="utf-8"?>
<comments xmlns="http://schemas.openxmlformats.org/spreadsheetml/2006/main">
  <authors>
    <author>Derrington, Eli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Derrington, Eli:</t>
        </r>
        <r>
          <rPr>
            <sz val="9"/>
            <color indexed="81"/>
            <rFont val="Tahoma"/>
            <family val="2"/>
          </rPr>
          <t xml:space="preserve">
For trips that run express to Union Station, skipping close stations</t>
        </r>
      </text>
    </comment>
  </commentList>
</comments>
</file>

<file path=xl/sharedStrings.xml><?xml version="1.0" encoding="utf-8"?>
<sst xmlns="http://schemas.openxmlformats.org/spreadsheetml/2006/main" count="2412" uniqueCount="168">
  <si>
    <t>sta</t>
  </si>
  <si>
    <t>local_max_jt</t>
  </si>
  <si>
    <t>express_max_jt</t>
  </si>
  <si>
    <t>LW</t>
  </si>
  <si>
    <t>Niagara Falls</t>
  </si>
  <si>
    <t>St. Catharines</t>
  </si>
  <si>
    <t>West Harbour</t>
  </si>
  <si>
    <t>Hamilton GO Centre</t>
  </si>
  <si>
    <t>Aldershot</t>
  </si>
  <si>
    <t>Burlington</t>
  </si>
  <si>
    <t>Appleby</t>
  </si>
  <si>
    <t>Bronte</t>
  </si>
  <si>
    <t>Oakville</t>
  </si>
  <si>
    <t>Clarkson</t>
  </si>
  <si>
    <t>Port Credit</t>
  </si>
  <si>
    <t>Long Branch</t>
  </si>
  <si>
    <t>Mimico</t>
  </si>
  <si>
    <t>Exhibition</t>
  </si>
  <si>
    <t>LE</t>
  </si>
  <si>
    <t>Oshawa</t>
  </si>
  <si>
    <t>Whitby</t>
  </si>
  <si>
    <t>Ajax</t>
  </si>
  <si>
    <t>Pickering</t>
  </si>
  <si>
    <t>Rouge Hill</t>
  </si>
  <si>
    <t>Guildwood</t>
  </si>
  <si>
    <t>Eglinton</t>
  </si>
  <si>
    <t>Scarborough</t>
  </si>
  <si>
    <t>Danforth</t>
  </si>
  <si>
    <t>ST</t>
  </si>
  <si>
    <t>Old Elm</t>
  </si>
  <si>
    <t>Stouffville</t>
  </si>
  <si>
    <t>Mount Joy</t>
  </si>
  <si>
    <t>Markham</t>
  </si>
  <si>
    <t>Centennial</t>
  </si>
  <si>
    <t>Unionville</t>
  </si>
  <si>
    <t>Milliken</t>
  </si>
  <si>
    <t>Agincourt</t>
  </si>
  <si>
    <t>Kennedy</t>
  </si>
  <si>
    <t>MI</t>
  </si>
  <si>
    <t>Milton</t>
  </si>
  <si>
    <t>Lisgar</t>
  </si>
  <si>
    <t>Meadowvale</t>
  </si>
  <si>
    <t>Streetsville</t>
  </si>
  <si>
    <t>Erindale</t>
  </si>
  <si>
    <t>Cooksville</t>
  </si>
  <si>
    <t>Dixie</t>
  </si>
  <si>
    <t>Kipling</t>
  </si>
  <si>
    <t>RH</t>
  </si>
  <si>
    <t>Bloomington</t>
  </si>
  <si>
    <t>Gormley</t>
  </si>
  <si>
    <t>Richmond Hill</t>
  </si>
  <si>
    <t>Langstaff</t>
  </si>
  <si>
    <t>Old Cummer</t>
  </si>
  <si>
    <t>Oriole</t>
  </si>
  <si>
    <t>KW</t>
  </si>
  <si>
    <t>Kitchener</t>
  </si>
  <si>
    <t>Guelph</t>
  </si>
  <si>
    <t>Acton</t>
  </si>
  <si>
    <t>Georgetown</t>
  </si>
  <si>
    <t>Mt. Pleasant</t>
  </si>
  <si>
    <t>Brampton</t>
  </si>
  <si>
    <t>Bramalea</t>
  </si>
  <si>
    <t>Malton</t>
  </si>
  <si>
    <t>Etobicoke North</t>
  </si>
  <si>
    <t>Weston</t>
  </si>
  <si>
    <t>Mt. Dennis</t>
  </si>
  <si>
    <t>Bloor</t>
  </si>
  <si>
    <t>UP</t>
  </si>
  <si>
    <t>Pearson</t>
  </si>
  <si>
    <t>BA</t>
  </si>
  <si>
    <t>Allandale</t>
  </si>
  <si>
    <t>Barrie South</t>
  </si>
  <si>
    <t>Bradford</t>
  </si>
  <si>
    <t>East Gwillimbury</t>
  </si>
  <si>
    <t>Newmarket</t>
  </si>
  <si>
    <t>Aurora</t>
  </si>
  <si>
    <t>King City</t>
  </si>
  <si>
    <t>Maple</t>
  </si>
  <si>
    <t>Rutherford</t>
  </si>
  <si>
    <t>Downsview Park</t>
  </si>
  <si>
    <t>Confederation</t>
  </si>
  <si>
    <t>London</t>
  </si>
  <si>
    <t>St. Marys</t>
  </si>
  <si>
    <t>Stratford</t>
  </si>
  <si>
    <t>cs1</t>
  </si>
  <si>
    <t>660-cs1: local</t>
  </si>
  <si>
    <t>660-cs1: express</t>
  </si>
  <si>
    <t>cs1_local_max_jt</t>
  </si>
  <si>
    <t>cs1_express_max_jt</t>
  </si>
  <si>
    <t>cs1 better</t>
  </si>
  <si>
    <t>660 better</t>
  </si>
  <si>
    <t>Corridor</t>
  </si>
  <si>
    <t>Station</t>
  </si>
  <si>
    <t>Minutes</t>
  </si>
  <si>
    <t>Express (min)</t>
  </si>
  <si>
    <t>LSW</t>
  </si>
  <si>
    <t>Park Lawn</t>
  </si>
  <si>
    <t>-</t>
  </si>
  <si>
    <t>GO Grimsby</t>
  </si>
  <si>
    <t>Beamsville</t>
  </si>
  <si>
    <t>LSE</t>
  </si>
  <si>
    <t>East Harbour</t>
  </si>
  <si>
    <t>Thornton's Corners</t>
  </si>
  <si>
    <t>Ritson</t>
  </si>
  <si>
    <t>Courtice</t>
  </si>
  <si>
    <t>Bowmanville</t>
  </si>
  <si>
    <t>MIL</t>
  </si>
  <si>
    <t>Trafalgar</t>
  </si>
  <si>
    <t>KIT</t>
  </si>
  <si>
    <t>King-Liberty</t>
  </si>
  <si>
    <t>St. Clair West</t>
  </si>
  <si>
    <t>Woodbine</t>
  </si>
  <si>
    <t>Breslau</t>
  </si>
  <si>
    <t>BAR</t>
  </si>
  <si>
    <t>Spadina</t>
  </si>
  <si>
    <t>Bloor-Lansdowne</t>
  </si>
  <si>
    <t>Caledonia</t>
  </si>
  <si>
    <t>Kirby</t>
  </si>
  <si>
    <t>Innisfil</t>
  </si>
  <si>
    <t>STF</t>
  </si>
  <si>
    <t>Finch East</t>
  </si>
  <si>
    <t>UPE</t>
  </si>
  <si>
    <t>A4: Maximum Journey Time to/from Union Station</t>
  </si>
  <si>
    <t>cs1 non-compliance:</t>
  </si>
  <si>
    <t>660 non-compliance:</t>
  </si>
  <si>
    <t>local (min)</t>
  </si>
  <si>
    <t>CS1 IB - Max JT</t>
  </si>
  <si>
    <t>660 IB - Max JT</t>
  </si>
  <si>
    <t>CS1 OB - Max JT</t>
  </si>
  <si>
    <t>660 OB - Max JT</t>
  </si>
  <si>
    <t>CS1 IB - NC (&lt;0 means NC)</t>
  </si>
  <si>
    <t>660 IB - NC (&lt;0 means NC)</t>
  </si>
  <si>
    <t>CS1 OB - NC (&lt;0 means NC)</t>
  </si>
  <si>
    <t>660 OB - NC (&lt;0 means NC)</t>
  </si>
  <si>
    <t>sum of NC</t>
  </si>
  <si>
    <t>Contra_freq</t>
  </si>
  <si>
    <t>Off_freq</t>
  </si>
  <si>
    <t>Peak1_freq</t>
  </si>
  <si>
    <t>Peak2_freq</t>
  </si>
  <si>
    <t>Peak3_freq</t>
  </si>
  <si>
    <t>Shoulder_freq</t>
  </si>
  <si>
    <t>Peak4_freq</t>
  </si>
  <si>
    <t>Peak5_freq</t>
  </si>
  <si>
    <t>Peak6_freq</t>
  </si>
  <si>
    <t>Peak7_freq</t>
  </si>
  <si>
    <t>cs1-660 (&gt;0 is good)</t>
  </si>
  <si>
    <t>Peak1-3</t>
  </si>
  <si>
    <t>cs1 better:</t>
  </si>
  <si>
    <t>660 better:</t>
  </si>
  <si>
    <t>total</t>
  </si>
  <si>
    <t>Minimum Frequency Requirements (tph)</t>
  </si>
  <si>
    <t>Peak Hour 1</t>
  </si>
  <si>
    <t>Peak Hour 2</t>
  </si>
  <si>
    <t>Peak Hour 3</t>
  </si>
  <si>
    <t>Peak Hour 4</t>
  </si>
  <si>
    <t>Peak Hour 5</t>
  </si>
  <si>
    <t>Peak Hour 6</t>
  </si>
  <si>
    <t>Peak Hour 7</t>
  </si>
  <si>
    <t>Contra-Peak Hour</t>
  </si>
  <si>
    <t>Off-Peak Hour</t>
  </si>
  <si>
    <t>4 total</t>
  </si>
  <si>
    <t>1 total in PM peak</t>
  </si>
  <si>
    <t>2 IB &amp; 3 OB per BD; 4 per WE</t>
  </si>
  <si>
    <t>9 total</t>
  </si>
  <si>
    <t>5 total</t>
  </si>
  <si>
    <t>0.5 on BD; 2 total per WE</t>
  </si>
  <si>
    <t>&gt;= 4 round trips per day</t>
  </si>
  <si>
    <t>CS1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</si>
</sst>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;[Red]\(#,##0\);\-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color indexed="8"/>
      <name val="Arial"/>
      <family val="2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164" fontId="4" fillId="0" borderId="0" xfId="1" applyNumberFormat="1" applyFont="1" applyBorder="1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164" fontId="4" fillId="0" borderId="1" xfId="1" applyNumberFormat="1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2">
    <cellStyle name="EYHeader3 2" xfId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"/>
  <sheetViews>
    <sheetView workbookViewId="0">
      <selection activeCell="A2" sqref="A2"/>
    </sheetView>
  </sheetViews>
  <sheetFormatPr defaultRowHeight="14.5" x14ac:dyDescent="0.35"/>
  <cols>
    <col min="3" max="3" width="17.7265625" bestFit="1" customWidth="1"/>
    <col min="4" max="4" width="11.26953125" bestFit="1" customWidth="1"/>
    <col min="5" max="5" width="17.6328125" bestFit="1" customWidth="1"/>
    <col min="12" max="12" width="13.90625" bestFit="1" customWidth="1"/>
    <col min="13" max="13" width="13.90625" customWidth="1"/>
    <col min="15" max="15" width="17.6328125" bestFit="1" customWidth="1"/>
  </cols>
  <sheetData>
    <row r="1" spans="1:23" x14ac:dyDescent="0.35">
      <c r="B1" s="1" t="s">
        <v>84</v>
      </c>
      <c r="C1" t="s">
        <v>0</v>
      </c>
      <c r="D1" t="s">
        <v>87</v>
      </c>
      <c r="E1" t="s">
        <v>88</v>
      </c>
      <c r="I1">
        <v>660</v>
      </c>
      <c r="J1" t="s">
        <v>0</v>
      </c>
      <c r="K1" t="s">
        <v>1</v>
      </c>
      <c r="L1" t="s">
        <v>2</v>
      </c>
      <c r="N1" t="s">
        <v>87</v>
      </c>
      <c r="O1" t="s">
        <v>88</v>
      </c>
      <c r="P1" s="1" t="s">
        <v>85</v>
      </c>
      <c r="Q1" s="1" t="s">
        <v>86</v>
      </c>
    </row>
    <row r="2" spans="1:23" x14ac:dyDescent="0.35">
      <c r="A2" t="str">
        <f>B2&amp;C2</f>
        <v>LWNiagara Falls</v>
      </c>
      <c r="B2" t="s">
        <v>3</v>
      </c>
      <c r="C2" t="s">
        <v>4</v>
      </c>
      <c r="E2">
        <v>132</v>
      </c>
      <c r="H2" t="str">
        <f>I2&amp;J2</f>
        <v>LWNiagara Falls</v>
      </c>
      <c r="I2" t="s">
        <v>3</v>
      </c>
      <c r="J2" t="s">
        <v>4</v>
      </c>
      <c r="L2">
        <v>147</v>
      </c>
      <c r="N2" t="str">
        <f>IF(IFERROR(VLOOKUP($H2,$A:$E,4,FALSE),0)=0,"",IFERROR(VLOOKUP($H2,$A:$E,4,FALSE),0))</f>
        <v/>
      </c>
      <c r="O2">
        <f>IF(IFERROR(VLOOKUP($H2,$A:$E,5,FALSE),0)=0,"",IFERROR(VLOOKUP($H2,$A:$E,5,FALSE),0))</f>
        <v>132</v>
      </c>
      <c r="P2" t="str">
        <f>IF(OR(K2="",N2=""),"",IFERROR(K2-N2,""))</f>
        <v/>
      </c>
      <c r="Q2">
        <f t="shared" ref="Q2:Q65" si="0">IF(OR(L2="",O2=""),"",IFERROR(L2-O2,""))</f>
        <v>15</v>
      </c>
      <c r="U2" t="str">
        <f>V2&amp;W2</f>
        <v>LWNiagara Falls</v>
      </c>
      <c r="V2" t="s">
        <v>3</v>
      </c>
      <c r="W2" t="s">
        <v>4</v>
      </c>
    </row>
    <row r="3" spans="1:23" x14ac:dyDescent="0.35">
      <c r="A3" t="str">
        <f t="shared" ref="A3:A66" si="1">B3&amp;C3</f>
        <v>LWSt. Catharines</v>
      </c>
      <c r="B3" t="s">
        <v>3</v>
      </c>
      <c r="C3" t="s">
        <v>5</v>
      </c>
      <c r="E3">
        <v>111</v>
      </c>
      <c r="H3" t="str">
        <f t="shared" ref="H3:H66" si="2">I3&amp;J3</f>
        <v>LWSt. Catharines</v>
      </c>
      <c r="I3" t="s">
        <v>3</v>
      </c>
      <c r="J3" t="s">
        <v>5</v>
      </c>
      <c r="L3">
        <v>122</v>
      </c>
      <c r="N3" t="str">
        <f t="shared" ref="N3:N66" si="3">IF(IFERROR(VLOOKUP($H3,$A:$E,4,FALSE),0)=0,"",IFERROR(VLOOKUP($H3,$A:$E,4,FALSE),0))</f>
        <v/>
      </c>
      <c r="O3">
        <f t="shared" ref="O3:O66" si="4">IF(IFERROR(VLOOKUP($H3,$A:$E,5,FALSE),0)=0,"",IFERROR(VLOOKUP($H3,$A:$E,5,FALSE),0))</f>
        <v>111</v>
      </c>
      <c r="P3" t="str">
        <f t="shared" ref="P3:P66" si="5">IF(OR(K3="",N3=""),"",IFERROR(K3-N3,""))</f>
        <v/>
      </c>
      <c r="Q3">
        <f t="shared" si="0"/>
        <v>11</v>
      </c>
      <c r="U3" t="str">
        <f>V3&amp;W3</f>
        <v>LWSt. Catharines</v>
      </c>
      <c r="V3" t="s">
        <v>3</v>
      </c>
      <c r="W3" t="s">
        <v>5</v>
      </c>
    </row>
    <row r="4" spans="1:23" x14ac:dyDescent="0.35">
      <c r="A4" t="str">
        <f t="shared" si="1"/>
        <v>LWWest Harbour</v>
      </c>
      <c r="B4" t="s">
        <v>3</v>
      </c>
      <c r="C4" t="s">
        <v>6</v>
      </c>
      <c r="E4">
        <v>67</v>
      </c>
      <c r="H4" t="str">
        <f t="shared" si="2"/>
        <v>LWConfederation</v>
      </c>
      <c r="I4" t="s">
        <v>3</v>
      </c>
      <c r="J4" t="s">
        <v>80</v>
      </c>
      <c r="K4">
        <v>97</v>
      </c>
      <c r="L4">
        <v>87</v>
      </c>
      <c r="N4" t="str">
        <f t="shared" si="3"/>
        <v/>
      </c>
      <c r="O4" t="str">
        <f t="shared" si="4"/>
        <v/>
      </c>
      <c r="P4" t="str">
        <f t="shared" si="5"/>
        <v/>
      </c>
      <c r="Q4" t="str">
        <f t="shared" si="0"/>
        <v/>
      </c>
      <c r="U4" t="str">
        <f>V4&amp;W4</f>
        <v>LWConfederation</v>
      </c>
      <c r="V4" t="s">
        <v>3</v>
      </c>
      <c r="W4" t="s">
        <v>80</v>
      </c>
    </row>
    <row r="5" spans="1:23" x14ac:dyDescent="0.35">
      <c r="A5" t="str">
        <f t="shared" si="1"/>
        <v>LWHamilton GO Centre</v>
      </c>
      <c r="B5" t="s">
        <v>3</v>
      </c>
      <c r="C5" t="s">
        <v>7</v>
      </c>
      <c r="E5">
        <v>68</v>
      </c>
      <c r="H5" t="str">
        <f t="shared" si="2"/>
        <v>LWHamilton GO Centre</v>
      </c>
      <c r="I5" t="s">
        <v>3</v>
      </c>
      <c r="J5" t="s">
        <v>7</v>
      </c>
      <c r="L5">
        <v>74</v>
      </c>
      <c r="N5" t="str">
        <f t="shared" si="3"/>
        <v/>
      </c>
      <c r="O5">
        <f t="shared" si="4"/>
        <v>68</v>
      </c>
      <c r="P5" t="str">
        <f t="shared" si="5"/>
        <v/>
      </c>
      <c r="Q5">
        <f t="shared" si="0"/>
        <v>6</v>
      </c>
      <c r="U5" t="str">
        <f>V5&amp;W5</f>
        <v>LWHamilton GO Centre</v>
      </c>
      <c r="V5" t="s">
        <v>3</v>
      </c>
      <c r="W5" t="s">
        <v>7</v>
      </c>
    </row>
    <row r="6" spans="1:23" x14ac:dyDescent="0.35">
      <c r="A6" t="str">
        <f t="shared" si="1"/>
        <v>LWAldershot</v>
      </c>
      <c r="B6" t="s">
        <v>3</v>
      </c>
      <c r="C6" t="s">
        <v>8</v>
      </c>
      <c r="E6">
        <v>56</v>
      </c>
      <c r="H6" t="str">
        <f t="shared" si="2"/>
        <v>LWWest Harbour</v>
      </c>
      <c r="I6" t="s">
        <v>3</v>
      </c>
      <c r="J6" t="s">
        <v>6</v>
      </c>
      <c r="K6">
        <v>82</v>
      </c>
      <c r="L6">
        <v>70</v>
      </c>
      <c r="N6" t="str">
        <f t="shared" si="3"/>
        <v/>
      </c>
      <c r="O6">
        <f t="shared" si="4"/>
        <v>67</v>
      </c>
      <c r="P6" t="str">
        <f t="shared" si="5"/>
        <v/>
      </c>
      <c r="Q6">
        <f t="shared" si="0"/>
        <v>3</v>
      </c>
      <c r="U6" t="str">
        <f>V6&amp;W6</f>
        <v>LWWest Harbour</v>
      </c>
      <c r="V6" t="s">
        <v>3</v>
      </c>
      <c r="W6" t="s">
        <v>6</v>
      </c>
    </row>
    <row r="7" spans="1:23" x14ac:dyDescent="0.35">
      <c r="A7" t="str">
        <f t="shared" si="1"/>
        <v>LWBurlington</v>
      </c>
      <c r="B7" t="s">
        <v>3</v>
      </c>
      <c r="C7" t="s">
        <v>9</v>
      </c>
      <c r="E7">
        <v>50</v>
      </c>
      <c r="H7" t="str">
        <f t="shared" si="2"/>
        <v>LWAldershot</v>
      </c>
      <c r="I7" t="s">
        <v>3</v>
      </c>
      <c r="J7" t="s">
        <v>8</v>
      </c>
      <c r="K7">
        <v>73</v>
      </c>
      <c r="L7">
        <v>58</v>
      </c>
      <c r="N7" t="str">
        <f t="shared" si="3"/>
        <v/>
      </c>
      <c r="O7">
        <f t="shared" si="4"/>
        <v>56</v>
      </c>
      <c r="P7" t="str">
        <f t="shared" si="5"/>
        <v/>
      </c>
      <c r="Q7">
        <f t="shared" si="0"/>
        <v>2</v>
      </c>
      <c r="U7" t="str">
        <f>V7&amp;W7</f>
        <v>LWAldershot</v>
      </c>
      <c r="V7" t="s">
        <v>3</v>
      </c>
      <c r="W7" t="s">
        <v>8</v>
      </c>
    </row>
    <row r="8" spans="1:23" x14ac:dyDescent="0.35">
      <c r="A8" t="str">
        <f t="shared" si="1"/>
        <v>LWAppleby</v>
      </c>
      <c r="B8" t="s">
        <v>3</v>
      </c>
      <c r="C8" t="s">
        <v>10</v>
      </c>
      <c r="E8">
        <v>43</v>
      </c>
      <c r="H8" t="str">
        <f t="shared" si="2"/>
        <v>LWBurlington</v>
      </c>
      <c r="I8" t="s">
        <v>3</v>
      </c>
      <c r="J8" t="s">
        <v>9</v>
      </c>
      <c r="K8">
        <v>66</v>
      </c>
      <c r="L8">
        <v>51</v>
      </c>
      <c r="N8" t="str">
        <f t="shared" si="3"/>
        <v/>
      </c>
      <c r="O8">
        <f t="shared" si="4"/>
        <v>50</v>
      </c>
      <c r="P8" t="str">
        <f t="shared" si="5"/>
        <v/>
      </c>
      <c r="Q8">
        <f t="shared" si="0"/>
        <v>1</v>
      </c>
      <c r="U8" t="str">
        <f>V8&amp;W8</f>
        <v>LWBurlington</v>
      </c>
      <c r="V8" t="s">
        <v>3</v>
      </c>
      <c r="W8" t="s">
        <v>9</v>
      </c>
    </row>
    <row r="9" spans="1:23" x14ac:dyDescent="0.35">
      <c r="A9" t="str">
        <f t="shared" si="1"/>
        <v>LWBronte</v>
      </c>
      <c r="B9" t="s">
        <v>3</v>
      </c>
      <c r="C9" t="s">
        <v>11</v>
      </c>
      <c r="E9">
        <v>37</v>
      </c>
      <c r="H9" t="str">
        <f t="shared" si="2"/>
        <v>LWAppleby</v>
      </c>
      <c r="I9" t="s">
        <v>3</v>
      </c>
      <c r="J9" t="s">
        <v>10</v>
      </c>
      <c r="K9">
        <v>59</v>
      </c>
      <c r="L9">
        <v>45</v>
      </c>
      <c r="N9" t="str">
        <f t="shared" si="3"/>
        <v/>
      </c>
      <c r="O9">
        <f t="shared" si="4"/>
        <v>43</v>
      </c>
      <c r="P9" t="str">
        <f t="shared" si="5"/>
        <v/>
      </c>
      <c r="Q9">
        <f t="shared" si="0"/>
        <v>2</v>
      </c>
      <c r="U9" t="str">
        <f>V9&amp;W9</f>
        <v>LWAppleby</v>
      </c>
      <c r="V9" t="s">
        <v>3</v>
      </c>
      <c r="W9" t="s">
        <v>10</v>
      </c>
    </row>
    <row r="10" spans="1:23" x14ac:dyDescent="0.35">
      <c r="A10" t="str">
        <f t="shared" si="1"/>
        <v>LWOakville</v>
      </c>
      <c r="B10" t="s">
        <v>3</v>
      </c>
      <c r="C10" t="s">
        <v>12</v>
      </c>
      <c r="D10">
        <v>40</v>
      </c>
      <c r="E10">
        <v>31</v>
      </c>
      <c r="H10" t="str">
        <f t="shared" si="2"/>
        <v>LWBronte</v>
      </c>
      <c r="I10" t="s">
        <v>3</v>
      </c>
      <c r="J10" t="s">
        <v>11</v>
      </c>
      <c r="K10">
        <v>52</v>
      </c>
      <c r="L10">
        <v>39</v>
      </c>
      <c r="N10" t="str">
        <f t="shared" si="3"/>
        <v/>
      </c>
      <c r="O10">
        <f t="shared" si="4"/>
        <v>37</v>
      </c>
      <c r="P10" t="str">
        <f t="shared" si="5"/>
        <v/>
      </c>
      <c r="Q10">
        <f t="shared" si="0"/>
        <v>2</v>
      </c>
      <c r="U10" t="str">
        <f>V10&amp;W10</f>
        <v>LWBronte</v>
      </c>
      <c r="V10" t="s">
        <v>3</v>
      </c>
      <c r="W10" t="s">
        <v>11</v>
      </c>
    </row>
    <row r="11" spans="1:23" x14ac:dyDescent="0.35">
      <c r="A11" t="str">
        <f t="shared" si="1"/>
        <v>LWClarkson</v>
      </c>
      <c r="B11" t="s">
        <v>3</v>
      </c>
      <c r="C11" t="s">
        <v>13</v>
      </c>
      <c r="D11">
        <v>32</v>
      </c>
      <c r="E11">
        <v>23</v>
      </c>
      <c r="H11" t="str">
        <f t="shared" si="2"/>
        <v>LWOakville</v>
      </c>
      <c r="I11" t="s">
        <v>3</v>
      </c>
      <c r="J11" t="s">
        <v>12</v>
      </c>
      <c r="K11">
        <v>46</v>
      </c>
      <c r="L11">
        <v>37</v>
      </c>
      <c r="N11">
        <f t="shared" si="3"/>
        <v>40</v>
      </c>
      <c r="O11">
        <f t="shared" si="4"/>
        <v>31</v>
      </c>
      <c r="P11">
        <f t="shared" si="5"/>
        <v>6</v>
      </c>
      <c r="Q11">
        <f t="shared" si="0"/>
        <v>6</v>
      </c>
      <c r="U11" t="str">
        <f>V11&amp;W11</f>
        <v>LWOakville</v>
      </c>
      <c r="V11" t="s">
        <v>3</v>
      </c>
      <c r="W11" t="s">
        <v>12</v>
      </c>
    </row>
    <row r="12" spans="1:23" x14ac:dyDescent="0.35">
      <c r="A12" t="str">
        <f t="shared" si="1"/>
        <v>LWPort Credit</v>
      </c>
      <c r="B12" t="s">
        <v>3</v>
      </c>
      <c r="C12" t="s">
        <v>14</v>
      </c>
      <c r="D12">
        <v>26</v>
      </c>
      <c r="H12" t="str">
        <f t="shared" si="2"/>
        <v>LWClarkson</v>
      </c>
      <c r="I12" t="s">
        <v>3</v>
      </c>
      <c r="J12" t="s">
        <v>13</v>
      </c>
      <c r="K12">
        <v>39</v>
      </c>
      <c r="L12">
        <v>26</v>
      </c>
      <c r="N12">
        <f t="shared" si="3"/>
        <v>32</v>
      </c>
      <c r="O12">
        <f t="shared" si="4"/>
        <v>23</v>
      </c>
      <c r="P12">
        <f t="shared" si="5"/>
        <v>7</v>
      </c>
      <c r="Q12">
        <f t="shared" si="0"/>
        <v>3</v>
      </c>
      <c r="U12" t="str">
        <f>V12&amp;W12</f>
        <v>LWClarkson</v>
      </c>
      <c r="V12" t="s">
        <v>3</v>
      </c>
      <c r="W12" t="s">
        <v>13</v>
      </c>
    </row>
    <row r="13" spans="1:23" x14ac:dyDescent="0.35">
      <c r="A13" t="str">
        <f t="shared" si="1"/>
        <v>LWLong Branch</v>
      </c>
      <c r="B13" t="s">
        <v>3</v>
      </c>
      <c r="C13" t="s">
        <v>15</v>
      </c>
      <c r="D13">
        <v>19</v>
      </c>
      <c r="H13" t="str">
        <f t="shared" si="2"/>
        <v>LWPort Credit</v>
      </c>
      <c r="I13" t="s">
        <v>3</v>
      </c>
      <c r="J13" t="s">
        <v>14</v>
      </c>
      <c r="K13">
        <v>33</v>
      </c>
      <c r="L13">
        <v>25</v>
      </c>
      <c r="N13">
        <f t="shared" si="3"/>
        <v>26</v>
      </c>
      <c r="O13" t="str">
        <f t="shared" si="4"/>
        <v/>
      </c>
      <c r="P13">
        <f t="shared" si="5"/>
        <v>7</v>
      </c>
      <c r="Q13" t="str">
        <f t="shared" si="0"/>
        <v/>
      </c>
      <c r="U13" t="str">
        <f>V13&amp;W13</f>
        <v>LWPort Credit</v>
      </c>
      <c r="V13" t="s">
        <v>3</v>
      </c>
      <c r="W13" t="s">
        <v>14</v>
      </c>
    </row>
    <row r="14" spans="1:23" x14ac:dyDescent="0.35">
      <c r="A14" t="str">
        <f t="shared" si="1"/>
        <v>LWMimico</v>
      </c>
      <c r="B14" t="s">
        <v>3</v>
      </c>
      <c r="C14" t="s">
        <v>16</v>
      </c>
      <c r="D14">
        <v>13</v>
      </c>
      <c r="H14" t="str">
        <f t="shared" si="2"/>
        <v>LWLong Branch</v>
      </c>
      <c r="I14" t="s">
        <v>3</v>
      </c>
      <c r="J14" t="s">
        <v>15</v>
      </c>
      <c r="K14">
        <v>26</v>
      </c>
      <c r="N14">
        <f t="shared" si="3"/>
        <v>19</v>
      </c>
      <c r="O14" t="str">
        <f t="shared" si="4"/>
        <v/>
      </c>
      <c r="P14">
        <f t="shared" si="5"/>
        <v>7</v>
      </c>
      <c r="Q14" t="str">
        <f t="shared" si="0"/>
        <v/>
      </c>
      <c r="U14" t="str">
        <f>V14&amp;W14</f>
        <v>LWLong Branch</v>
      </c>
      <c r="V14" t="s">
        <v>3</v>
      </c>
      <c r="W14" t="s">
        <v>15</v>
      </c>
    </row>
    <row r="15" spans="1:23" x14ac:dyDescent="0.35">
      <c r="A15" t="str">
        <f t="shared" si="1"/>
        <v>LWExhibition</v>
      </c>
      <c r="B15" t="s">
        <v>3</v>
      </c>
      <c r="C15" t="s">
        <v>17</v>
      </c>
      <c r="D15">
        <v>6</v>
      </c>
      <c r="E15">
        <v>8</v>
      </c>
      <c r="H15" t="str">
        <f t="shared" si="2"/>
        <v>LWMimico</v>
      </c>
      <c r="I15" t="s">
        <v>3</v>
      </c>
      <c r="J15" t="s">
        <v>16</v>
      </c>
      <c r="K15">
        <v>17</v>
      </c>
      <c r="N15">
        <f t="shared" si="3"/>
        <v>13</v>
      </c>
      <c r="O15" t="str">
        <f t="shared" si="4"/>
        <v/>
      </c>
      <c r="P15">
        <f t="shared" si="5"/>
        <v>4</v>
      </c>
      <c r="Q15" t="str">
        <f t="shared" si="0"/>
        <v/>
      </c>
      <c r="U15" t="str">
        <f>V15&amp;W15</f>
        <v>LWMimico</v>
      </c>
      <c r="V15" t="s">
        <v>3</v>
      </c>
      <c r="W15" t="s">
        <v>16</v>
      </c>
    </row>
    <row r="16" spans="1:23" x14ac:dyDescent="0.35">
      <c r="A16" t="str">
        <f t="shared" si="1"/>
        <v>LEOshawa</v>
      </c>
      <c r="B16" t="s">
        <v>18</v>
      </c>
      <c r="C16" t="s">
        <v>19</v>
      </c>
      <c r="D16">
        <v>68</v>
      </c>
      <c r="E16">
        <v>49</v>
      </c>
      <c r="H16" t="str">
        <f t="shared" si="2"/>
        <v>LWExhibition</v>
      </c>
      <c r="I16" t="s">
        <v>3</v>
      </c>
      <c r="J16" t="s">
        <v>17</v>
      </c>
      <c r="K16">
        <v>9</v>
      </c>
      <c r="L16">
        <v>9</v>
      </c>
      <c r="N16">
        <f t="shared" si="3"/>
        <v>6</v>
      </c>
      <c r="O16">
        <f t="shared" si="4"/>
        <v>8</v>
      </c>
      <c r="P16">
        <f t="shared" si="5"/>
        <v>3</v>
      </c>
      <c r="Q16">
        <f t="shared" si="0"/>
        <v>1</v>
      </c>
      <c r="U16" t="str">
        <f>V16&amp;W16</f>
        <v>LWExhibition</v>
      </c>
      <c r="V16" t="s">
        <v>3</v>
      </c>
      <c r="W16" t="s">
        <v>17</v>
      </c>
    </row>
    <row r="17" spans="1:23" x14ac:dyDescent="0.35">
      <c r="A17" t="str">
        <f t="shared" si="1"/>
        <v>LEWhitby</v>
      </c>
      <c r="B17" t="s">
        <v>18</v>
      </c>
      <c r="C17" t="s">
        <v>20</v>
      </c>
      <c r="D17">
        <v>61</v>
      </c>
      <c r="E17">
        <v>42</v>
      </c>
      <c r="H17" t="str">
        <f t="shared" si="2"/>
        <v>MIMilton</v>
      </c>
      <c r="I17" t="s">
        <v>38</v>
      </c>
      <c r="J17" t="s">
        <v>39</v>
      </c>
      <c r="K17">
        <v>64</v>
      </c>
      <c r="N17">
        <f t="shared" si="3"/>
        <v>61</v>
      </c>
      <c r="O17" t="str">
        <f t="shared" si="4"/>
        <v/>
      </c>
      <c r="P17">
        <f t="shared" si="5"/>
        <v>3</v>
      </c>
      <c r="Q17" t="str">
        <f t="shared" si="0"/>
        <v/>
      </c>
      <c r="U17" t="str">
        <f>V17&amp;W17</f>
        <v>MIMilton</v>
      </c>
      <c r="V17" t="s">
        <v>38</v>
      </c>
      <c r="W17" t="s">
        <v>39</v>
      </c>
    </row>
    <row r="18" spans="1:23" x14ac:dyDescent="0.35">
      <c r="A18" t="str">
        <f t="shared" si="1"/>
        <v>LEAjax</v>
      </c>
      <c r="B18" t="s">
        <v>18</v>
      </c>
      <c r="C18" t="s">
        <v>21</v>
      </c>
      <c r="D18">
        <v>52</v>
      </c>
      <c r="E18">
        <v>34</v>
      </c>
      <c r="H18" t="str">
        <f t="shared" si="2"/>
        <v>MILisgar</v>
      </c>
      <c r="I18" t="s">
        <v>38</v>
      </c>
      <c r="J18" t="s">
        <v>40</v>
      </c>
      <c r="K18">
        <v>55</v>
      </c>
      <c r="N18">
        <f t="shared" si="3"/>
        <v>53</v>
      </c>
      <c r="O18" t="str">
        <f t="shared" si="4"/>
        <v/>
      </c>
      <c r="P18">
        <f t="shared" si="5"/>
        <v>2</v>
      </c>
      <c r="Q18" t="str">
        <f t="shared" si="0"/>
        <v/>
      </c>
      <c r="U18" t="str">
        <f>V18&amp;W18</f>
        <v>MILisgar</v>
      </c>
      <c r="V18" t="s">
        <v>38</v>
      </c>
      <c r="W18" t="s">
        <v>40</v>
      </c>
    </row>
    <row r="19" spans="1:23" x14ac:dyDescent="0.35">
      <c r="A19" t="str">
        <f t="shared" si="1"/>
        <v>LEPickering</v>
      </c>
      <c r="B19" t="s">
        <v>18</v>
      </c>
      <c r="C19" t="s">
        <v>22</v>
      </c>
      <c r="D19">
        <v>50</v>
      </c>
      <c r="E19">
        <v>28</v>
      </c>
      <c r="H19" t="str">
        <f t="shared" si="2"/>
        <v>MIMeadowvale</v>
      </c>
      <c r="I19" t="s">
        <v>38</v>
      </c>
      <c r="J19" t="s">
        <v>41</v>
      </c>
      <c r="K19">
        <v>50</v>
      </c>
      <c r="N19">
        <f t="shared" si="3"/>
        <v>48</v>
      </c>
      <c r="O19" t="str">
        <f t="shared" si="4"/>
        <v/>
      </c>
      <c r="P19">
        <f t="shared" si="5"/>
        <v>2</v>
      </c>
      <c r="Q19" t="str">
        <f t="shared" si="0"/>
        <v/>
      </c>
      <c r="U19" t="str">
        <f>V19&amp;W19</f>
        <v>MIMeadowvale</v>
      </c>
      <c r="V19" t="s">
        <v>38</v>
      </c>
      <c r="W19" t="s">
        <v>41</v>
      </c>
    </row>
    <row r="20" spans="1:23" x14ac:dyDescent="0.35">
      <c r="A20" t="str">
        <f t="shared" si="1"/>
        <v>LERouge Hill</v>
      </c>
      <c r="B20" t="s">
        <v>18</v>
      </c>
      <c r="C20" t="s">
        <v>23</v>
      </c>
      <c r="D20">
        <v>41</v>
      </c>
      <c r="H20" t="str">
        <f t="shared" si="2"/>
        <v>MIStreetsville</v>
      </c>
      <c r="I20" t="s">
        <v>38</v>
      </c>
      <c r="J20" t="s">
        <v>42</v>
      </c>
      <c r="K20">
        <v>43</v>
      </c>
      <c r="N20">
        <f t="shared" si="3"/>
        <v>40</v>
      </c>
      <c r="O20" t="str">
        <f t="shared" si="4"/>
        <v/>
      </c>
      <c r="P20">
        <f t="shared" si="5"/>
        <v>3</v>
      </c>
      <c r="Q20" t="str">
        <f t="shared" si="0"/>
        <v/>
      </c>
      <c r="U20" t="str">
        <f>V20&amp;W20</f>
        <v>MIStreetsville</v>
      </c>
      <c r="V20" t="s">
        <v>38</v>
      </c>
      <c r="W20" t="s">
        <v>42</v>
      </c>
    </row>
    <row r="21" spans="1:23" x14ac:dyDescent="0.35">
      <c r="A21" t="str">
        <f t="shared" si="1"/>
        <v>LEGuildwood</v>
      </c>
      <c r="B21" t="s">
        <v>18</v>
      </c>
      <c r="C21" t="s">
        <v>24</v>
      </c>
      <c r="D21">
        <v>34</v>
      </c>
      <c r="H21" t="str">
        <f t="shared" si="2"/>
        <v>MIErindale</v>
      </c>
      <c r="I21" t="s">
        <v>38</v>
      </c>
      <c r="J21" t="s">
        <v>43</v>
      </c>
      <c r="K21">
        <v>38</v>
      </c>
      <c r="N21">
        <f t="shared" si="3"/>
        <v>34</v>
      </c>
      <c r="O21" t="str">
        <f t="shared" si="4"/>
        <v/>
      </c>
      <c r="P21">
        <f t="shared" si="5"/>
        <v>4</v>
      </c>
      <c r="Q21" t="str">
        <f t="shared" si="0"/>
        <v/>
      </c>
      <c r="U21" t="str">
        <f>V21&amp;W21</f>
        <v>MIErindale</v>
      </c>
      <c r="V21" t="s">
        <v>38</v>
      </c>
      <c r="W21" t="s">
        <v>43</v>
      </c>
    </row>
    <row r="22" spans="1:23" x14ac:dyDescent="0.35">
      <c r="A22" t="str">
        <f t="shared" si="1"/>
        <v>LEEglinton</v>
      </c>
      <c r="B22" t="s">
        <v>18</v>
      </c>
      <c r="C22" t="s">
        <v>25</v>
      </c>
      <c r="D22">
        <v>28</v>
      </c>
      <c r="H22" t="str">
        <f t="shared" si="2"/>
        <v>MICooksville</v>
      </c>
      <c r="I22" t="s">
        <v>38</v>
      </c>
      <c r="J22" t="s">
        <v>44</v>
      </c>
      <c r="K22">
        <v>32</v>
      </c>
      <c r="N22">
        <f t="shared" si="3"/>
        <v>29</v>
      </c>
      <c r="O22" t="str">
        <f t="shared" si="4"/>
        <v/>
      </c>
      <c r="P22">
        <f t="shared" si="5"/>
        <v>3</v>
      </c>
      <c r="Q22" t="str">
        <f t="shared" si="0"/>
        <v/>
      </c>
      <c r="U22" t="str">
        <f>V22&amp;W22</f>
        <v>MICooksville</v>
      </c>
      <c r="V22" t="s">
        <v>38</v>
      </c>
      <c r="W22" t="s">
        <v>44</v>
      </c>
    </row>
    <row r="23" spans="1:23" x14ac:dyDescent="0.35">
      <c r="A23" t="str">
        <f t="shared" si="1"/>
        <v>LEScarborough</v>
      </c>
      <c r="B23" t="s">
        <v>18</v>
      </c>
      <c r="C23" t="s">
        <v>26</v>
      </c>
      <c r="D23">
        <v>22</v>
      </c>
      <c r="H23" t="str">
        <f t="shared" si="2"/>
        <v>MIDixie</v>
      </c>
      <c r="I23" t="s">
        <v>38</v>
      </c>
      <c r="J23" t="s">
        <v>45</v>
      </c>
      <c r="K23">
        <v>27</v>
      </c>
      <c r="N23">
        <f t="shared" si="3"/>
        <v>23</v>
      </c>
      <c r="O23" t="str">
        <f t="shared" si="4"/>
        <v/>
      </c>
      <c r="P23">
        <f t="shared" si="5"/>
        <v>4</v>
      </c>
      <c r="Q23" t="str">
        <f t="shared" si="0"/>
        <v/>
      </c>
      <c r="U23" t="str">
        <f>V23&amp;W23</f>
        <v>MIDixie</v>
      </c>
      <c r="V23" t="s">
        <v>38</v>
      </c>
      <c r="W23" t="s">
        <v>45</v>
      </c>
    </row>
    <row r="24" spans="1:23" x14ac:dyDescent="0.35">
      <c r="A24" t="str">
        <f t="shared" si="1"/>
        <v>LEDanforth</v>
      </c>
      <c r="B24" t="s">
        <v>18</v>
      </c>
      <c r="C24" t="s">
        <v>27</v>
      </c>
      <c r="D24">
        <v>17</v>
      </c>
      <c r="H24" t="str">
        <f t="shared" si="2"/>
        <v>MIKipling</v>
      </c>
      <c r="I24" t="s">
        <v>38</v>
      </c>
      <c r="J24" t="s">
        <v>46</v>
      </c>
      <c r="K24">
        <v>21</v>
      </c>
      <c r="N24">
        <f t="shared" si="3"/>
        <v>17</v>
      </c>
      <c r="O24" t="str">
        <f t="shared" si="4"/>
        <v/>
      </c>
      <c r="P24">
        <f t="shared" si="5"/>
        <v>4</v>
      </c>
      <c r="Q24" t="str">
        <f t="shared" si="0"/>
        <v/>
      </c>
      <c r="U24" t="str">
        <f>V24&amp;W24</f>
        <v>MIKipling</v>
      </c>
      <c r="V24" t="s">
        <v>38</v>
      </c>
      <c r="W24" t="s">
        <v>46</v>
      </c>
    </row>
    <row r="25" spans="1:23" x14ac:dyDescent="0.35">
      <c r="A25" t="str">
        <f t="shared" si="1"/>
        <v>STOld Elm</v>
      </c>
      <c r="B25" t="s">
        <v>28</v>
      </c>
      <c r="C25" t="s">
        <v>29</v>
      </c>
      <c r="E25">
        <v>64</v>
      </c>
      <c r="H25" t="str">
        <f t="shared" si="2"/>
        <v>UPPearson</v>
      </c>
      <c r="I25" t="s">
        <v>67</v>
      </c>
      <c r="J25" t="s">
        <v>68</v>
      </c>
      <c r="K25">
        <v>26</v>
      </c>
      <c r="N25">
        <f t="shared" si="3"/>
        <v>25</v>
      </c>
      <c r="O25" t="str">
        <f t="shared" si="4"/>
        <v/>
      </c>
      <c r="P25">
        <f t="shared" si="5"/>
        <v>1</v>
      </c>
      <c r="Q25" t="str">
        <f t="shared" si="0"/>
        <v/>
      </c>
      <c r="U25" t="str">
        <f>V25&amp;W25</f>
        <v>UPPearson</v>
      </c>
      <c r="V25" t="s">
        <v>67</v>
      </c>
      <c r="W25" t="s">
        <v>68</v>
      </c>
    </row>
    <row r="26" spans="1:23" x14ac:dyDescent="0.35">
      <c r="A26" t="str">
        <f t="shared" si="1"/>
        <v>STStouffville</v>
      </c>
      <c r="B26" t="s">
        <v>28</v>
      </c>
      <c r="C26" t="s">
        <v>30</v>
      </c>
      <c r="E26">
        <v>59</v>
      </c>
      <c r="H26" t="str">
        <f t="shared" si="2"/>
        <v>UPWeston</v>
      </c>
      <c r="I26" t="s">
        <v>67</v>
      </c>
      <c r="J26" t="s">
        <v>64</v>
      </c>
      <c r="K26">
        <v>15</v>
      </c>
      <c r="N26">
        <f t="shared" si="3"/>
        <v>16</v>
      </c>
      <c r="O26" t="str">
        <f t="shared" si="4"/>
        <v/>
      </c>
      <c r="P26">
        <f t="shared" si="5"/>
        <v>-1</v>
      </c>
      <c r="Q26" t="str">
        <f t="shared" si="0"/>
        <v/>
      </c>
      <c r="U26" t="str">
        <f>V26&amp;W26</f>
        <v>UPWeston</v>
      </c>
      <c r="V26" t="s">
        <v>67</v>
      </c>
      <c r="W26" t="s">
        <v>64</v>
      </c>
    </row>
    <row r="27" spans="1:23" x14ac:dyDescent="0.35">
      <c r="A27" t="str">
        <f t="shared" si="1"/>
        <v>STMount Joy</v>
      </c>
      <c r="B27" t="s">
        <v>28</v>
      </c>
      <c r="C27" t="s">
        <v>31</v>
      </c>
      <c r="E27">
        <v>50</v>
      </c>
      <c r="H27" t="str">
        <f t="shared" si="2"/>
        <v>UPMt. Dennis</v>
      </c>
      <c r="I27" t="s">
        <v>67</v>
      </c>
      <c r="J27" t="s">
        <v>65</v>
      </c>
      <c r="K27">
        <v>12</v>
      </c>
      <c r="N27">
        <f t="shared" si="3"/>
        <v>13</v>
      </c>
      <c r="O27" t="str">
        <f t="shared" si="4"/>
        <v/>
      </c>
      <c r="P27">
        <f t="shared" si="5"/>
        <v>-1</v>
      </c>
      <c r="Q27" t="str">
        <f t="shared" si="0"/>
        <v/>
      </c>
      <c r="U27" t="str">
        <f>V27&amp;W27</f>
        <v>UPMt. Dennis</v>
      </c>
      <c r="V27" t="s">
        <v>67</v>
      </c>
      <c r="W27" t="s">
        <v>65</v>
      </c>
    </row>
    <row r="28" spans="1:23" x14ac:dyDescent="0.35">
      <c r="A28" t="str">
        <f t="shared" si="1"/>
        <v>STMarkham</v>
      </c>
      <c r="B28" t="s">
        <v>28</v>
      </c>
      <c r="C28" t="s">
        <v>32</v>
      </c>
      <c r="E28">
        <v>46</v>
      </c>
      <c r="H28" t="str">
        <f t="shared" si="2"/>
        <v>UPBloor</v>
      </c>
      <c r="I28" t="s">
        <v>67</v>
      </c>
      <c r="J28" t="s">
        <v>66</v>
      </c>
      <c r="K28">
        <v>7</v>
      </c>
      <c r="N28">
        <f t="shared" si="3"/>
        <v>9</v>
      </c>
      <c r="O28" t="str">
        <f t="shared" si="4"/>
        <v/>
      </c>
      <c r="P28">
        <f t="shared" si="5"/>
        <v>-2</v>
      </c>
      <c r="Q28" t="str">
        <f t="shared" si="0"/>
        <v/>
      </c>
      <c r="U28" t="str">
        <f>V28&amp;W28</f>
        <v>UPBloor</v>
      </c>
      <c r="V28" t="s">
        <v>67</v>
      </c>
      <c r="W28" t="s">
        <v>66</v>
      </c>
    </row>
    <row r="29" spans="1:23" x14ac:dyDescent="0.35">
      <c r="A29" t="str">
        <f t="shared" si="1"/>
        <v>STCentennial</v>
      </c>
      <c r="B29" t="s">
        <v>28</v>
      </c>
      <c r="C29" t="s">
        <v>33</v>
      </c>
      <c r="E29">
        <v>41</v>
      </c>
      <c r="H29" t="str">
        <f t="shared" si="2"/>
        <v>KWLondon</v>
      </c>
      <c r="I29" t="s">
        <v>54</v>
      </c>
      <c r="J29" t="s">
        <v>81</v>
      </c>
      <c r="N29" t="str">
        <f t="shared" si="3"/>
        <v/>
      </c>
      <c r="O29" t="str">
        <f t="shared" si="4"/>
        <v/>
      </c>
      <c r="P29" t="str">
        <f t="shared" si="5"/>
        <v/>
      </c>
      <c r="Q29" t="str">
        <f t="shared" si="0"/>
        <v/>
      </c>
      <c r="U29" t="str">
        <f>V29&amp;W29</f>
        <v>KWLondon</v>
      </c>
      <c r="V29" t="s">
        <v>54</v>
      </c>
      <c r="W29" t="s">
        <v>81</v>
      </c>
    </row>
    <row r="30" spans="1:23" x14ac:dyDescent="0.35">
      <c r="A30" t="str">
        <f t="shared" si="1"/>
        <v>STUnionville</v>
      </c>
      <c r="B30" t="s">
        <v>28</v>
      </c>
      <c r="C30" t="s">
        <v>34</v>
      </c>
      <c r="E30">
        <v>36</v>
      </c>
      <c r="H30" t="str">
        <f t="shared" si="2"/>
        <v>KWSt. Marys</v>
      </c>
      <c r="I30" t="s">
        <v>54</v>
      </c>
      <c r="J30" t="s">
        <v>82</v>
      </c>
      <c r="N30" t="str">
        <f t="shared" si="3"/>
        <v/>
      </c>
      <c r="O30" t="str">
        <f t="shared" si="4"/>
        <v/>
      </c>
      <c r="P30" t="str">
        <f t="shared" si="5"/>
        <v/>
      </c>
      <c r="Q30" t="str">
        <f t="shared" si="0"/>
        <v/>
      </c>
      <c r="U30" t="str">
        <f>V30&amp;W30</f>
        <v>KWSt. Marys</v>
      </c>
      <c r="V30" t="s">
        <v>54</v>
      </c>
      <c r="W30" t="s">
        <v>82</v>
      </c>
    </row>
    <row r="31" spans="1:23" x14ac:dyDescent="0.35">
      <c r="A31" t="str">
        <f t="shared" si="1"/>
        <v>STMilliken</v>
      </c>
      <c r="B31" t="s">
        <v>28</v>
      </c>
      <c r="C31" t="s">
        <v>35</v>
      </c>
      <c r="E31">
        <v>30</v>
      </c>
      <c r="H31" t="str">
        <f t="shared" si="2"/>
        <v>KWStratford</v>
      </c>
      <c r="I31" t="s">
        <v>54</v>
      </c>
      <c r="J31" t="s">
        <v>83</v>
      </c>
      <c r="N31" t="str">
        <f t="shared" si="3"/>
        <v/>
      </c>
      <c r="O31" t="str">
        <f t="shared" si="4"/>
        <v/>
      </c>
      <c r="P31" t="str">
        <f t="shared" si="5"/>
        <v/>
      </c>
      <c r="Q31" t="str">
        <f t="shared" si="0"/>
        <v/>
      </c>
      <c r="U31" t="str">
        <f>V31&amp;W31</f>
        <v>KWStratford</v>
      </c>
      <c r="V31" t="s">
        <v>54</v>
      </c>
      <c r="W31" t="s">
        <v>83</v>
      </c>
    </row>
    <row r="32" spans="1:23" x14ac:dyDescent="0.35">
      <c r="A32" t="str">
        <f t="shared" si="1"/>
        <v>STAgincourt</v>
      </c>
      <c r="B32" t="s">
        <v>28</v>
      </c>
      <c r="C32" t="s">
        <v>36</v>
      </c>
      <c r="E32">
        <v>24</v>
      </c>
      <c r="H32" t="str">
        <f t="shared" si="2"/>
        <v>KWKitchener</v>
      </c>
      <c r="I32" t="s">
        <v>54</v>
      </c>
      <c r="J32" t="s">
        <v>55</v>
      </c>
      <c r="K32">
        <v>106</v>
      </c>
      <c r="L32">
        <v>105</v>
      </c>
      <c r="N32">
        <f t="shared" si="3"/>
        <v>105</v>
      </c>
      <c r="O32">
        <f t="shared" si="4"/>
        <v>111</v>
      </c>
      <c r="P32">
        <f t="shared" si="5"/>
        <v>1</v>
      </c>
      <c r="Q32">
        <f t="shared" si="0"/>
        <v>-6</v>
      </c>
      <c r="U32" t="str">
        <f>V32&amp;W32</f>
        <v>KWKitchener</v>
      </c>
      <c r="V32" t="s">
        <v>54</v>
      </c>
      <c r="W32" t="s">
        <v>55</v>
      </c>
    </row>
    <row r="33" spans="1:23" x14ac:dyDescent="0.35">
      <c r="A33" t="str">
        <f t="shared" si="1"/>
        <v>STKennedy</v>
      </c>
      <c r="B33" t="s">
        <v>28</v>
      </c>
      <c r="C33" t="s">
        <v>37</v>
      </c>
      <c r="E33">
        <v>16</v>
      </c>
      <c r="H33" t="str">
        <f t="shared" si="2"/>
        <v>KWGuelph</v>
      </c>
      <c r="I33" t="s">
        <v>54</v>
      </c>
      <c r="J33" t="s">
        <v>56</v>
      </c>
      <c r="K33">
        <v>89</v>
      </c>
      <c r="L33">
        <v>88</v>
      </c>
      <c r="N33">
        <f t="shared" si="3"/>
        <v>87</v>
      </c>
      <c r="O33">
        <f t="shared" si="4"/>
        <v>94</v>
      </c>
      <c r="P33">
        <f t="shared" si="5"/>
        <v>2</v>
      </c>
      <c r="Q33">
        <f t="shared" si="0"/>
        <v>-6</v>
      </c>
      <c r="U33" t="str">
        <f>V33&amp;W33</f>
        <v>KWGuelph</v>
      </c>
      <c r="V33" t="s">
        <v>54</v>
      </c>
      <c r="W33" t="s">
        <v>56</v>
      </c>
    </row>
    <row r="34" spans="1:23" x14ac:dyDescent="0.35">
      <c r="A34" t="str">
        <f t="shared" si="1"/>
        <v>STScarborough</v>
      </c>
      <c r="B34" t="s">
        <v>28</v>
      </c>
      <c r="C34" t="s">
        <v>26</v>
      </c>
      <c r="H34" t="str">
        <f t="shared" si="2"/>
        <v>KWActon</v>
      </c>
      <c r="I34" t="s">
        <v>54</v>
      </c>
      <c r="J34" t="s">
        <v>57</v>
      </c>
      <c r="K34">
        <v>73</v>
      </c>
      <c r="L34">
        <v>72</v>
      </c>
      <c r="N34">
        <f t="shared" si="3"/>
        <v>72</v>
      </c>
      <c r="O34">
        <f t="shared" si="4"/>
        <v>78</v>
      </c>
      <c r="P34">
        <f t="shared" si="5"/>
        <v>1</v>
      </c>
      <c r="Q34">
        <f t="shared" si="0"/>
        <v>-6</v>
      </c>
      <c r="U34" t="str">
        <f>V34&amp;W34</f>
        <v>KWActon</v>
      </c>
      <c r="V34" t="s">
        <v>54</v>
      </c>
      <c r="W34" t="s">
        <v>57</v>
      </c>
    </row>
    <row r="35" spans="1:23" x14ac:dyDescent="0.35">
      <c r="A35" t="str">
        <f t="shared" si="1"/>
        <v>MIMilton</v>
      </c>
      <c r="B35" t="s">
        <v>38</v>
      </c>
      <c r="C35" t="s">
        <v>39</v>
      </c>
      <c r="D35">
        <v>61</v>
      </c>
      <c r="H35" t="str">
        <f t="shared" si="2"/>
        <v>KWGeorgetown</v>
      </c>
      <c r="I35" t="s">
        <v>54</v>
      </c>
      <c r="J35" t="s">
        <v>58</v>
      </c>
      <c r="K35">
        <v>60</v>
      </c>
      <c r="L35">
        <v>59</v>
      </c>
      <c r="N35">
        <f t="shared" si="3"/>
        <v>59</v>
      </c>
      <c r="O35">
        <f t="shared" si="4"/>
        <v>65</v>
      </c>
      <c r="P35">
        <f t="shared" si="5"/>
        <v>1</v>
      </c>
      <c r="Q35">
        <f t="shared" si="0"/>
        <v>-6</v>
      </c>
      <c r="U35" t="str">
        <f>V35&amp;W35</f>
        <v>KWGeorgetown</v>
      </c>
      <c r="V35" t="s">
        <v>54</v>
      </c>
      <c r="W35" t="s">
        <v>58</v>
      </c>
    </row>
    <row r="36" spans="1:23" x14ac:dyDescent="0.35">
      <c r="A36" t="str">
        <f t="shared" si="1"/>
        <v>MILisgar</v>
      </c>
      <c r="B36" t="s">
        <v>38</v>
      </c>
      <c r="C36" t="s">
        <v>40</v>
      </c>
      <c r="D36">
        <v>53</v>
      </c>
      <c r="H36" t="str">
        <f t="shared" si="2"/>
        <v>KWMt. Pleasant</v>
      </c>
      <c r="I36" t="s">
        <v>54</v>
      </c>
      <c r="J36" t="s">
        <v>59</v>
      </c>
      <c r="K36">
        <v>50</v>
      </c>
      <c r="L36">
        <v>49</v>
      </c>
      <c r="N36">
        <f t="shared" si="3"/>
        <v>49</v>
      </c>
      <c r="O36">
        <f t="shared" si="4"/>
        <v>54</v>
      </c>
      <c r="P36">
        <f t="shared" si="5"/>
        <v>1</v>
      </c>
      <c r="Q36">
        <f t="shared" si="0"/>
        <v>-5</v>
      </c>
      <c r="U36" t="str">
        <f>V36&amp;W36</f>
        <v>KWMt. Pleasant</v>
      </c>
      <c r="V36" t="s">
        <v>54</v>
      </c>
      <c r="W36" t="s">
        <v>59</v>
      </c>
    </row>
    <row r="37" spans="1:23" x14ac:dyDescent="0.35">
      <c r="A37" t="str">
        <f t="shared" si="1"/>
        <v>MIMeadowvale</v>
      </c>
      <c r="B37" t="s">
        <v>38</v>
      </c>
      <c r="C37" t="s">
        <v>41</v>
      </c>
      <c r="D37">
        <v>48</v>
      </c>
      <c r="H37" t="str">
        <f t="shared" si="2"/>
        <v>KWBrampton</v>
      </c>
      <c r="I37" t="s">
        <v>54</v>
      </c>
      <c r="J37" t="s">
        <v>60</v>
      </c>
      <c r="K37">
        <v>44</v>
      </c>
      <c r="L37">
        <v>43</v>
      </c>
      <c r="N37">
        <f t="shared" si="3"/>
        <v>43</v>
      </c>
      <c r="O37">
        <f t="shared" si="4"/>
        <v>45</v>
      </c>
      <c r="P37">
        <f t="shared" si="5"/>
        <v>1</v>
      </c>
      <c r="Q37">
        <f t="shared" si="0"/>
        <v>-2</v>
      </c>
      <c r="U37" t="str">
        <f>V37&amp;W37</f>
        <v>KWBrampton</v>
      </c>
      <c r="V37" t="s">
        <v>54</v>
      </c>
      <c r="W37" t="s">
        <v>60</v>
      </c>
    </row>
    <row r="38" spans="1:23" x14ac:dyDescent="0.35">
      <c r="A38" t="str">
        <f t="shared" si="1"/>
        <v>MIStreetsville</v>
      </c>
      <c r="B38" t="s">
        <v>38</v>
      </c>
      <c r="C38" t="s">
        <v>42</v>
      </c>
      <c r="D38">
        <v>40</v>
      </c>
      <c r="H38" t="str">
        <f t="shared" si="2"/>
        <v>KWBramalea</v>
      </c>
      <c r="I38" t="s">
        <v>54</v>
      </c>
      <c r="J38" t="s">
        <v>61</v>
      </c>
      <c r="K38">
        <v>38</v>
      </c>
      <c r="L38">
        <v>37</v>
      </c>
      <c r="N38">
        <f t="shared" si="3"/>
        <v>36</v>
      </c>
      <c r="O38">
        <f t="shared" si="4"/>
        <v>38</v>
      </c>
      <c r="P38">
        <f t="shared" si="5"/>
        <v>2</v>
      </c>
      <c r="Q38">
        <f t="shared" si="0"/>
        <v>-1</v>
      </c>
      <c r="U38" t="str">
        <f>V38&amp;W38</f>
        <v>KWBramalea</v>
      </c>
      <c r="V38" t="s">
        <v>54</v>
      </c>
      <c r="W38" t="s">
        <v>61</v>
      </c>
    </row>
    <row r="39" spans="1:23" x14ac:dyDescent="0.35">
      <c r="A39" t="str">
        <f t="shared" si="1"/>
        <v>MIErindale</v>
      </c>
      <c r="B39" t="s">
        <v>38</v>
      </c>
      <c r="C39" t="s">
        <v>43</v>
      </c>
      <c r="D39">
        <v>34</v>
      </c>
      <c r="H39" t="str">
        <f t="shared" si="2"/>
        <v>KWMalton</v>
      </c>
      <c r="I39" t="s">
        <v>54</v>
      </c>
      <c r="J39" t="s">
        <v>62</v>
      </c>
      <c r="K39">
        <v>30</v>
      </c>
      <c r="L39">
        <v>29</v>
      </c>
      <c r="N39">
        <f t="shared" si="3"/>
        <v>30</v>
      </c>
      <c r="O39">
        <f t="shared" si="4"/>
        <v>30</v>
      </c>
      <c r="P39">
        <f t="shared" si="5"/>
        <v>0</v>
      </c>
      <c r="Q39">
        <f t="shared" si="0"/>
        <v>-1</v>
      </c>
      <c r="U39" t="str">
        <f>V39&amp;W39</f>
        <v>KWMalton</v>
      </c>
      <c r="V39" t="s">
        <v>54</v>
      </c>
      <c r="W39" t="s">
        <v>62</v>
      </c>
    </row>
    <row r="40" spans="1:23" x14ac:dyDescent="0.35">
      <c r="A40" t="str">
        <f t="shared" si="1"/>
        <v>MICooksville</v>
      </c>
      <c r="B40" t="s">
        <v>38</v>
      </c>
      <c r="C40" t="s">
        <v>44</v>
      </c>
      <c r="D40">
        <v>29</v>
      </c>
      <c r="H40" t="str">
        <f t="shared" si="2"/>
        <v>KWEtobicoke North</v>
      </c>
      <c r="I40" t="s">
        <v>54</v>
      </c>
      <c r="J40" t="s">
        <v>63</v>
      </c>
      <c r="K40">
        <v>24</v>
      </c>
      <c r="N40">
        <f t="shared" si="3"/>
        <v>24</v>
      </c>
      <c r="O40">
        <f t="shared" si="4"/>
        <v>22</v>
      </c>
      <c r="P40">
        <f t="shared" si="5"/>
        <v>0</v>
      </c>
      <c r="Q40" t="str">
        <f t="shared" si="0"/>
        <v/>
      </c>
      <c r="U40" t="str">
        <f>V40&amp;W40</f>
        <v>KWEtobicoke North</v>
      </c>
      <c r="V40" t="s">
        <v>54</v>
      </c>
      <c r="W40" t="s">
        <v>63</v>
      </c>
    </row>
    <row r="41" spans="1:23" x14ac:dyDescent="0.35">
      <c r="A41" t="str">
        <f t="shared" si="1"/>
        <v>MIDixie</v>
      </c>
      <c r="B41" t="s">
        <v>38</v>
      </c>
      <c r="C41" t="s">
        <v>45</v>
      </c>
      <c r="D41">
        <v>23</v>
      </c>
      <c r="H41" t="str">
        <f t="shared" si="2"/>
        <v>KWWeston</v>
      </c>
      <c r="I41" t="s">
        <v>54</v>
      </c>
      <c r="J41" t="s">
        <v>64</v>
      </c>
      <c r="K41">
        <v>19</v>
      </c>
      <c r="L41">
        <v>19</v>
      </c>
      <c r="N41">
        <f t="shared" si="3"/>
        <v>18</v>
      </c>
      <c r="O41">
        <f t="shared" si="4"/>
        <v>18</v>
      </c>
      <c r="P41">
        <f t="shared" si="5"/>
        <v>1</v>
      </c>
      <c r="Q41">
        <f t="shared" si="0"/>
        <v>1</v>
      </c>
      <c r="U41" t="str">
        <f>V41&amp;W41</f>
        <v>KWWeston</v>
      </c>
      <c r="V41" t="s">
        <v>54</v>
      </c>
      <c r="W41" t="s">
        <v>64</v>
      </c>
    </row>
    <row r="42" spans="1:23" x14ac:dyDescent="0.35">
      <c r="A42" t="str">
        <f t="shared" si="1"/>
        <v>MIKipling</v>
      </c>
      <c r="B42" t="s">
        <v>38</v>
      </c>
      <c r="C42" t="s">
        <v>46</v>
      </c>
      <c r="D42">
        <v>17</v>
      </c>
      <c r="H42" t="str">
        <f t="shared" si="2"/>
        <v>KWMt. Dennis</v>
      </c>
      <c r="I42" t="s">
        <v>54</v>
      </c>
      <c r="J42" t="s">
        <v>65</v>
      </c>
      <c r="K42">
        <v>15</v>
      </c>
      <c r="L42">
        <v>15</v>
      </c>
      <c r="N42">
        <f t="shared" si="3"/>
        <v>14</v>
      </c>
      <c r="O42">
        <f t="shared" si="4"/>
        <v>15</v>
      </c>
      <c r="P42">
        <f t="shared" si="5"/>
        <v>1</v>
      </c>
      <c r="Q42">
        <f t="shared" si="0"/>
        <v>0</v>
      </c>
      <c r="U42" t="str">
        <f>V42&amp;W42</f>
        <v>KWMt. Dennis</v>
      </c>
      <c r="V42" t="s">
        <v>54</v>
      </c>
      <c r="W42" t="s">
        <v>65</v>
      </c>
    </row>
    <row r="43" spans="1:23" x14ac:dyDescent="0.35">
      <c r="A43" t="str">
        <f t="shared" si="1"/>
        <v>RHBloomington</v>
      </c>
      <c r="B43" t="s">
        <v>47</v>
      </c>
      <c r="C43" t="s">
        <v>48</v>
      </c>
      <c r="D43">
        <v>65</v>
      </c>
      <c r="H43" t="str">
        <f t="shared" si="2"/>
        <v>KWBloor</v>
      </c>
      <c r="I43" t="s">
        <v>54</v>
      </c>
      <c r="J43" t="s">
        <v>66</v>
      </c>
      <c r="K43">
        <v>10</v>
      </c>
      <c r="L43">
        <v>10</v>
      </c>
      <c r="N43">
        <f t="shared" si="3"/>
        <v>9</v>
      </c>
      <c r="O43">
        <f t="shared" si="4"/>
        <v>10</v>
      </c>
      <c r="P43">
        <f t="shared" si="5"/>
        <v>1</v>
      </c>
      <c r="Q43">
        <f t="shared" si="0"/>
        <v>0</v>
      </c>
      <c r="U43" t="str">
        <f>V43&amp;W43</f>
        <v>KWBloor</v>
      </c>
      <c r="V43" t="s">
        <v>54</v>
      </c>
      <c r="W43" t="s">
        <v>66</v>
      </c>
    </row>
    <row r="44" spans="1:23" x14ac:dyDescent="0.35">
      <c r="A44" t="str">
        <f t="shared" si="1"/>
        <v>RHGormley</v>
      </c>
      <c r="B44" t="s">
        <v>47</v>
      </c>
      <c r="C44" t="s">
        <v>49</v>
      </c>
      <c r="D44">
        <v>60</v>
      </c>
      <c r="H44" t="str">
        <f t="shared" si="2"/>
        <v>BAAllandale</v>
      </c>
      <c r="I44" t="s">
        <v>69</v>
      </c>
      <c r="J44" t="s">
        <v>70</v>
      </c>
      <c r="K44">
        <v>104</v>
      </c>
      <c r="N44">
        <f t="shared" si="3"/>
        <v>107</v>
      </c>
      <c r="O44" t="str">
        <f t="shared" si="4"/>
        <v/>
      </c>
      <c r="P44">
        <f t="shared" si="5"/>
        <v>-3</v>
      </c>
      <c r="Q44" t="str">
        <f t="shared" si="0"/>
        <v/>
      </c>
      <c r="U44" t="str">
        <f>V44&amp;W44</f>
        <v>BAAllandale</v>
      </c>
      <c r="V44" t="s">
        <v>69</v>
      </c>
      <c r="W44" t="s">
        <v>70</v>
      </c>
    </row>
    <row r="45" spans="1:23" x14ac:dyDescent="0.35">
      <c r="A45" t="str">
        <f t="shared" si="1"/>
        <v>RHRichmond Hill</v>
      </c>
      <c r="B45" t="s">
        <v>47</v>
      </c>
      <c r="C45" t="s">
        <v>50</v>
      </c>
      <c r="D45">
        <v>50</v>
      </c>
      <c r="H45" t="str">
        <f t="shared" si="2"/>
        <v>BABarrie South</v>
      </c>
      <c r="I45" t="s">
        <v>69</v>
      </c>
      <c r="J45" t="s">
        <v>71</v>
      </c>
      <c r="K45">
        <v>95</v>
      </c>
      <c r="N45">
        <f t="shared" si="3"/>
        <v>99</v>
      </c>
      <c r="O45" t="str">
        <f t="shared" si="4"/>
        <v/>
      </c>
      <c r="P45">
        <f t="shared" si="5"/>
        <v>-4</v>
      </c>
      <c r="Q45" t="str">
        <f t="shared" si="0"/>
        <v/>
      </c>
      <c r="U45" t="str">
        <f>V45&amp;W45</f>
        <v>BABarrie South</v>
      </c>
      <c r="V45" t="s">
        <v>69</v>
      </c>
      <c r="W45" t="s">
        <v>71</v>
      </c>
    </row>
    <row r="46" spans="1:23" x14ac:dyDescent="0.35">
      <c r="A46" t="str">
        <f t="shared" si="1"/>
        <v>RHLangstaff</v>
      </c>
      <c r="B46" t="s">
        <v>47</v>
      </c>
      <c r="C46" t="s">
        <v>51</v>
      </c>
      <c r="D46">
        <v>45</v>
      </c>
      <c r="H46" t="str">
        <f t="shared" si="2"/>
        <v>BABradford</v>
      </c>
      <c r="I46" t="s">
        <v>69</v>
      </c>
      <c r="J46" t="s">
        <v>72</v>
      </c>
      <c r="K46">
        <v>74</v>
      </c>
      <c r="N46">
        <f t="shared" si="3"/>
        <v>78</v>
      </c>
      <c r="O46" t="str">
        <f t="shared" si="4"/>
        <v/>
      </c>
      <c r="P46">
        <f t="shared" si="5"/>
        <v>-4</v>
      </c>
      <c r="Q46" t="str">
        <f t="shared" si="0"/>
        <v/>
      </c>
      <c r="U46" t="str">
        <f>V46&amp;W46</f>
        <v>BABradford</v>
      </c>
      <c r="V46" t="s">
        <v>69</v>
      </c>
      <c r="W46" t="s">
        <v>72</v>
      </c>
    </row>
    <row r="47" spans="1:23" x14ac:dyDescent="0.35">
      <c r="A47" t="str">
        <f t="shared" si="1"/>
        <v>RHOld Cummer</v>
      </c>
      <c r="B47" t="s">
        <v>47</v>
      </c>
      <c r="C47" t="s">
        <v>52</v>
      </c>
      <c r="D47">
        <v>38</v>
      </c>
      <c r="H47" t="str">
        <f t="shared" si="2"/>
        <v>BAEast Gwillimbury</v>
      </c>
      <c r="I47" t="s">
        <v>69</v>
      </c>
      <c r="J47" t="s">
        <v>73</v>
      </c>
      <c r="K47">
        <v>63</v>
      </c>
      <c r="N47">
        <f t="shared" si="3"/>
        <v>68</v>
      </c>
      <c r="O47" t="str">
        <f t="shared" si="4"/>
        <v/>
      </c>
      <c r="P47">
        <f t="shared" si="5"/>
        <v>-5</v>
      </c>
      <c r="Q47" t="str">
        <f t="shared" si="0"/>
        <v/>
      </c>
      <c r="U47" t="str">
        <f>V47&amp;W47</f>
        <v>BAEast Gwillimbury</v>
      </c>
      <c r="V47" t="s">
        <v>69</v>
      </c>
      <c r="W47" t="s">
        <v>73</v>
      </c>
    </row>
    <row r="48" spans="1:23" x14ac:dyDescent="0.35">
      <c r="A48" t="str">
        <f t="shared" si="1"/>
        <v>RHOriole</v>
      </c>
      <c r="B48" t="s">
        <v>47</v>
      </c>
      <c r="C48" t="s">
        <v>53</v>
      </c>
      <c r="D48">
        <v>33</v>
      </c>
      <c r="H48" t="str">
        <f t="shared" si="2"/>
        <v>BANewmarket</v>
      </c>
      <c r="I48" t="s">
        <v>69</v>
      </c>
      <c r="J48" t="s">
        <v>74</v>
      </c>
      <c r="K48">
        <v>59</v>
      </c>
      <c r="N48">
        <f t="shared" si="3"/>
        <v>64</v>
      </c>
      <c r="O48" t="str">
        <f t="shared" si="4"/>
        <v/>
      </c>
      <c r="P48">
        <f t="shared" si="5"/>
        <v>-5</v>
      </c>
      <c r="Q48" t="str">
        <f t="shared" si="0"/>
        <v/>
      </c>
      <c r="U48" t="str">
        <f>V48&amp;W48</f>
        <v>BANewmarket</v>
      </c>
      <c r="V48" t="s">
        <v>69</v>
      </c>
      <c r="W48" t="s">
        <v>74</v>
      </c>
    </row>
    <row r="49" spans="1:23" x14ac:dyDescent="0.35">
      <c r="A49" t="str">
        <f t="shared" si="1"/>
        <v>KWKitchener</v>
      </c>
      <c r="B49" t="s">
        <v>54</v>
      </c>
      <c r="C49" t="s">
        <v>55</v>
      </c>
      <c r="D49">
        <v>105</v>
      </c>
      <c r="E49">
        <v>111</v>
      </c>
      <c r="H49" t="str">
        <f t="shared" si="2"/>
        <v>BAAurora</v>
      </c>
      <c r="I49" t="s">
        <v>69</v>
      </c>
      <c r="J49" t="s">
        <v>75</v>
      </c>
      <c r="K49">
        <v>52</v>
      </c>
      <c r="N49">
        <f t="shared" si="3"/>
        <v>56</v>
      </c>
      <c r="O49" t="str">
        <f t="shared" si="4"/>
        <v/>
      </c>
      <c r="P49">
        <f t="shared" si="5"/>
        <v>-4</v>
      </c>
      <c r="Q49" t="str">
        <f t="shared" si="0"/>
        <v/>
      </c>
      <c r="U49" t="str">
        <f>V49&amp;W49</f>
        <v>BAAurora</v>
      </c>
      <c r="V49" t="s">
        <v>69</v>
      </c>
      <c r="W49" t="s">
        <v>75</v>
      </c>
    </row>
    <row r="50" spans="1:23" x14ac:dyDescent="0.35">
      <c r="A50" t="str">
        <f t="shared" si="1"/>
        <v>KWGuelph</v>
      </c>
      <c r="B50" t="s">
        <v>54</v>
      </c>
      <c r="C50" t="s">
        <v>56</v>
      </c>
      <c r="D50">
        <v>87</v>
      </c>
      <c r="E50">
        <v>94</v>
      </c>
      <c r="H50" t="str">
        <f t="shared" si="2"/>
        <v>BAKing City</v>
      </c>
      <c r="I50" t="s">
        <v>69</v>
      </c>
      <c r="J50" t="s">
        <v>76</v>
      </c>
      <c r="K50">
        <v>42</v>
      </c>
      <c r="N50">
        <f t="shared" si="3"/>
        <v>45</v>
      </c>
      <c r="O50" t="str">
        <f t="shared" si="4"/>
        <v/>
      </c>
      <c r="P50">
        <f t="shared" si="5"/>
        <v>-3</v>
      </c>
      <c r="Q50" t="str">
        <f t="shared" si="0"/>
        <v/>
      </c>
      <c r="U50" t="str">
        <f>V50&amp;W50</f>
        <v>BAKing City</v>
      </c>
      <c r="V50" t="s">
        <v>69</v>
      </c>
      <c r="W50" t="s">
        <v>76</v>
      </c>
    </row>
    <row r="51" spans="1:23" x14ac:dyDescent="0.35">
      <c r="A51" t="str">
        <f t="shared" si="1"/>
        <v>KWActon</v>
      </c>
      <c r="B51" t="s">
        <v>54</v>
      </c>
      <c r="C51" t="s">
        <v>57</v>
      </c>
      <c r="D51">
        <v>72</v>
      </c>
      <c r="E51">
        <v>78</v>
      </c>
      <c r="H51" t="str">
        <f t="shared" si="2"/>
        <v>BAMaple</v>
      </c>
      <c r="I51" t="s">
        <v>69</v>
      </c>
      <c r="J51" t="s">
        <v>77</v>
      </c>
      <c r="K51">
        <v>35</v>
      </c>
      <c r="N51">
        <f t="shared" si="3"/>
        <v>37</v>
      </c>
      <c r="O51" t="str">
        <f t="shared" si="4"/>
        <v/>
      </c>
      <c r="P51">
        <f t="shared" si="5"/>
        <v>-2</v>
      </c>
      <c r="Q51" t="str">
        <f t="shared" si="0"/>
        <v/>
      </c>
      <c r="U51" t="str">
        <f>V51&amp;W51</f>
        <v>BAMaple</v>
      </c>
      <c r="V51" t="s">
        <v>69</v>
      </c>
      <c r="W51" t="s">
        <v>77</v>
      </c>
    </row>
    <row r="52" spans="1:23" x14ac:dyDescent="0.35">
      <c r="A52" t="str">
        <f t="shared" si="1"/>
        <v>KWGeorgetown</v>
      </c>
      <c r="B52" t="s">
        <v>54</v>
      </c>
      <c r="C52" t="s">
        <v>58</v>
      </c>
      <c r="D52">
        <v>59</v>
      </c>
      <c r="E52">
        <v>65</v>
      </c>
      <c r="H52" t="str">
        <f t="shared" si="2"/>
        <v>BARutherford</v>
      </c>
      <c r="I52" t="s">
        <v>69</v>
      </c>
      <c r="J52" t="s">
        <v>78</v>
      </c>
      <c r="K52">
        <v>31</v>
      </c>
      <c r="N52">
        <f t="shared" si="3"/>
        <v>33</v>
      </c>
      <c r="O52" t="str">
        <f t="shared" si="4"/>
        <v/>
      </c>
      <c r="P52">
        <f t="shared" si="5"/>
        <v>-2</v>
      </c>
      <c r="Q52" t="str">
        <f t="shared" si="0"/>
        <v/>
      </c>
      <c r="U52" t="str">
        <f>V52&amp;W52</f>
        <v>BARutherford</v>
      </c>
      <c r="V52" t="s">
        <v>69</v>
      </c>
      <c r="W52" t="s">
        <v>78</v>
      </c>
    </row>
    <row r="53" spans="1:23" x14ac:dyDescent="0.35">
      <c r="A53" t="str">
        <f t="shared" si="1"/>
        <v>KWMt. Pleasant</v>
      </c>
      <c r="B53" t="s">
        <v>54</v>
      </c>
      <c r="C53" t="s">
        <v>59</v>
      </c>
      <c r="D53">
        <v>49</v>
      </c>
      <c r="E53">
        <v>54</v>
      </c>
      <c r="H53" t="str">
        <f t="shared" si="2"/>
        <v>BADownsview Park</v>
      </c>
      <c r="I53" t="s">
        <v>69</v>
      </c>
      <c r="J53" t="s">
        <v>79</v>
      </c>
      <c r="K53">
        <v>22</v>
      </c>
      <c r="N53">
        <f t="shared" si="3"/>
        <v>21</v>
      </c>
      <c r="O53" t="str">
        <f t="shared" si="4"/>
        <v/>
      </c>
      <c r="P53">
        <f t="shared" si="5"/>
        <v>1</v>
      </c>
      <c r="Q53" t="str">
        <f t="shared" si="0"/>
        <v/>
      </c>
      <c r="U53" t="str">
        <f>V53&amp;W53</f>
        <v>BADownsview Park</v>
      </c>
      <c r="V53" t="s">
        <v>69</v>
      </c>
      <c r="W53" t="s">
        <v>79</v>
      </c>
    </row>
    <row r="54" spans="1:23" x14ac:dyDescent="0.35">
      <c r="A54" t="str">
        <f t="shared" si="1"/>
        <v>KWBrampton</v>
      </c>
      <c r="B54" t="s">
        <v>54</v>
      </c>
      <c r="C54" t="s">
        <v>60</v>
      </c>
      <c r="D54">
        <v>43</v>
      </c>
      <c r="E54">
        <v>45</v>
      </c>
      <c r="H54" t="str">
        <f t="shared" si="2"/>
        <v>RHBloomington</v>
      </c>
      <c r="I54" t="s">
        <v>47</v>
      </c>
      <c r="J54" t="s">
        <v>48</v>
      </c>
      <c r="K54">
        <v>63</v>
      </c>
      <c r="N54">
        <f t="shared" si="3"/>
        <v>65</v>
      </c>
      <c r="O54" t="str">
        <f t="shared" si="4"/>
        <v/>
      </c>
      <c r="P54">
        <f t="shared" si="5"/>
        <v>-2</v>
      </c>
      <c r="Q54" t="str">
        <f t="shared" si="0"/>
        <v/>
      </c>
      <c r="U54" t="str">
        <f>V54&amp;W54</f>
        <v>RHBloomington</v>
      </c>
      <c r="V54" t="s">
        <v>47</v>
      </c>
      <c r="W54" t="s">
        <v>48</v>
      </c>
    </row>
    <row r="55" spans="1:23" x14ac:dyDescent="0.35">
      <c r="A55" t="str">
        <f t="shared" si="1"/>
        <v>KWBramalea</v>
      </c>
      <c r="B55" t="s">
        <v>54</v>
      </c>
      <c r="C55" t="s">
        <v>61</v>
      </c>
      <c r="D55">
        <v>36</v>
      </c>
      <c r="E55">
        <v>38</v>
      </c>
      <c r="H55" t="str">
        <f t="shared" si="2"/>
        <v>RHGormley</v>
      </c>
      <c r="I55" t="s">
        <v>47</v>
      </c>
      <c r="J55" t="s">
        <v>49</v>
      </c>
      <c r="K55">
        <v>57</v>
      </c>
      <c r="N55">
        <f t="shared" si="3"/>
        <v>60</v>
      </c>
      <c r="O55" t="str">
        <f t="shared" si="4"/>
        <v/>
      </c>
      <c r="P55">
        <f t="shared" si="5"/>
        <v>-3</v>
      </c>
      <c r="Q55" t="str">
        <f t="shared" si="0"/>
        <v/>
      </c>
      <c r="U55" t="str">
        <f>V55&amp;W55</f>
        <v>RHGormley</v>
      </c>
      <c r="V55" t="s">
        <v>47</v>
      </c>
      <c r="W55" t="s">
        <v>49</v>
      </c>
    </row>
    <row r="56" spans="1:23" x14ac:dyDescent="0.35">
      <c r="A56" t="str">
        <f t="shared" si="1"/>
        <v>KWMalton</v>
      </c>
      <c r="B56" t="s">
        <v>54</v>
      </c>
      <c r="C56" t="s">
        <v>62</v>
      </c>
      <c r="D56">
        <v>30</v>
      </c>
      <c r="E56">
        <v>30</v>
      </c>
      <c r="H56" t="str">
        <f t="shared" si="2"/>
        <v>RHRichmond Hill</v>
      </c>
      <c r="I56" t="s">
        <v>47</v>
      </c>
      <c r="J56" t="s">
        <v>50</v>
      </c>
      <c r="K56">
        <v>47</v>
      </c>
      <c r="N56">
        <f t="shared" si="3"/>
        <v>50</v>
      </c>
      <c r="O56" t="str">
        <f t="shared" si="4"/>
        <v/>
      </c>
      <c r="P56">
        <f t="shared" si="5"/>
        <v>-3</v>
      </c>
      <c r="Q56" t="str">
        <f t="shared" si="0"/>
        <v/>
      </c>
      <c r="U56" t="str">
        <f>V56&amp;W56</f>
        <v>RHRichmond Hill</v>
      </c>
      <c r="V56" t="s">
        <v>47</v>
      </c>
      <c r="W56" t="s">
        <v>50</v>
      </c>
    </row>
    <row r="57" spans="1:23" x14ac:dyDescent="0.35">
      <c r="A57" t="str">
        <f t="shared" si="1"/>
        <v>KWEtobicoke North</v>
      </c>
      <c r="B57" t="s">
        <v>54</v>
      </c>
      <c r="C57" t="s">
        <v>63</v>
      </c>
      <c r="D57">
        <v>24</v>
      </c>
      <c r="E57">
        <v>22</v>
      </c>
      <c r="H57" t="str">
        <f t="shared" si="2"/>
        <v>RHLangstaff</v>
      </c>
      <c r="I57" t="s">
        <v>47</v>
      </c>
      <c r="J57" t="s">
        <v>51</v>
      </c>
      <c r="K57">
        <v>41</v>
      </c>
      <c r="N57">
        <f t="shared" si="3"/>
        <v>45</v>
      </c>
      <c r="O57" t="str">
        <f t="shared" si="4"/>
        <v/>
      </c>
      <c r="P57">
        <f t="shared" si="5"/>
        <v>-4</v>
      </c>
      <c r="Q57" t="str">
        <f t="shared" si="0"/>
        <v/>
      </c>
      <c r="U57" t="str">
        <f>V57&amp;W57</f>
        <v>RHLangstaff</v>
      </c>
      <c r="V57" t="s">
        <v>47</v>
      </c>
      <c r="W57" t="s">
        <v>51</v>
      </c>
    </row>
    <row r="58" spans="1:23" x14ac:dyDescent="0.35">
      <c r="A58" t="str">
        <f t="shared" si="1"/>
        <v>KWWeston</v>
      </c>
      <c r="B58" t="s">
        <v>54</v>
      </c>
      <c r="C58" t="s">
        <v>64</v>
      </c>
      <c r="D58">
        <v>18</v>
      </c>
      <c r="E58">
        <v>18</v>
      </c>
      <c r="H58" t="str">
        <f t="shared" si="2"/>
        <v>RHOld Cummer</v>
      </c>
      <c r="I58" t="s">
        <v>47</v>
      </c>
      <c r="J58" t="s">
        <v>52</v>
      </c>
      <c r="K58">
        <v>33</v>
      </c>
      <c r="N58">
        <f t="shared" si="3"/>
        <v>38</v>
      </c>
      <c r="O58" t="str">
        <f t="shared" si="4"/>
        <v/>
      </c>
      <c r="P58">
        <f t="shared" si="5"/>
        <v>-5</v>
      </c>
      <c r="Q58" t="str">
        <f t="shared" si="0"/>
        <v/>
      </c>
      <c r="U58" t="str">
        <f>V58&amp;W58</f>
        <v>RHOld Cummer</v>
      </c>
      <c r="V58" t="s">
        <v>47</v>
      </c>
      <c r="W58" t="s">
        <v>52</v>
      </c>
    </row>
    <row r="59" spans="1:23" x14ac:dyDescent="0.35">
      <c r="A59" t="str">
        <f t="shared" si="1"/>
        <v>KWMt. Dennis</v>
      </c>
      <c r="B59" t="s">
        <v>54</v>
      </c>
      <c r="C59" t="s">
        <v>65</v>
      </c>
      <c r="D59">
        <v>14</v>
      </c>
      <c r="E59">
        <v>15</v>
      </c>
      <c r="H59" t="str">
        <f t="shared" si="2"/>
        <v>RHOriole</v>
      </c>
      <c r="I59" t="s">
        <v>47</v>
      </c>
      <c r="J59" t="s">
        <v>53</v>
      </c>
      <c r="K59">
        <v>29</v>
      </c>
      <c r="N59">
        <f t="shared" si="3"/>
        <v>33</v>
      </c>
      <c r="O59" t="str">
        <f t="shared" si="4"/>
        <v/>
      </c>
      <c r="P59">
        <f t="shared" si="5"/>
        <v>-4</v>
      </c>
      <c r="Q59" t="str">
        <f t="shared" si="0"/>
        <v/>
      </c>
      <c r="U59" t="str">
        <f>V59&amp;W59</f>
        <v>RHOriole</v>
      </c>
      <c r="V59" t="s">
        <v>47</v>
      </c>
      <c r="W59" t="s">
        <v>53</v>
      </c>
    </row>
    <row r="60" spans="1:23" x14ac:dyDescent="0.35">
      <c r="A60" t="str">
        <f t="shared" si="1"/>
        <v>KWBloor</v>
      </c>
      <c r="B60" t="s">
        <v>54</v>
      </c>
      <c r="C60" t="s">
        <v>66</v>
      </c>
      <c r="D60">
        <v>9</v>
      </c>
      <c r="E60">
        <v>10</v>
      </c>
      <c r="H60" t="str">
        <f t="shared" si="2"/>
        <v>STOld Elm</v>
      </c>
      <c r="I60" t="s">
        <v>28</v>
      </c>
      <c r="J60" t="s">
        <v>29</v>
      </c>
      <c r="L60">
        <v>69</v>
      </c>
      <c r="N60" t="str">
        <f t="shared" si="3"/>
        <v/>
      </c>
      <c r="O60">
        <f t="shared" si="4"/>
        <v>64</v>
      </c>
      <c r="P60" t="str">
        <f t="shared" si="5"/>
        <v/>
      </c>
      <c r="Q60">
        <f t="shared" si="0"/>
        <v>5</v>
      </c>
      <c r="U60" t="str">
        <f>V60&amp;W60</f>
        <v>STOld Elm</v>
      </c>
      <c r="V60" t="s">
        <v>28</v>
      </c>
      <c r="W60" t="s">
        <v>29</v>
      </c>
    </row>
    <row r="61" spans="1:23" x14ac:dyDescent="0.35">
      <c r="A61" t="str">
        <f t="shared" si="1"/>
        <v>UPPearson</v>
      </c>
      <c r="B61" t="s">
        <v>67</v>
      </c>
      <c r="C61" t="s">
        <v>68</v>
      </c>
      <c r="D61">
        <v>25</v>
      </c>
      <c r="H61" t="str">
        <f t="shared" si="2"/>
        <v>STStouffville</v>
      </c>
      <c r="I61" t="s">
        <v>28</v>
      </c>
      <c r="J61" t="s">
        <v>30</v>
      </c>
      <c r="L61">
        <v>65</v>
      </c>
      <c r="N61" t="str">
        <f t="shared" si="3"/>
        <v/>
      </c>
      <c r="O61">
        <f t="shared" si="4"/>
        <v>59</v>
      </c>
      <c r="P61" t="str">
        <f t="shared" si="5"/>
        <v/>
      </c>
      <c r="Q61">
        <f t="shared" si="0"/>
        <v>6</v>
      </c>
      <c r="U61" t="str">
        <f>V61&amp;W61</f>
        <v>STStouffville</v>
      </c>
      <c r="V61" t="s">
        <v>28</v>
      </c>
      <c r="W61" t="s">
        <v>30</v>
      </c>
    </row>
    <row r="62" spans="1:23" x14ac:dyDescent="0.35">
      <c r="A62" t="str">
        <f t="shared" si="1"/>
        <v>UPWeston</v>
      </c>
      <c r="B62" t="s">
        <v>67</v>
      </c>
      <c r="C62" t="s">
        <v>64</v>
      </c>
      <c r="D62">
        <v>16</v>
      </c>
      <c r="H62" t="str">
        <f t="shared" si="2"/>
        <v>STMount Joy</v>
      </c>
      <c r="I62" t="s">
        <v>28</v>
      </c>
      <c r="J62" t="s">
        <v>31</v>
      </c>
      <c r="L62">
        <v>55</v>
      </c>
      <c r="N62" t="str">
        <f t="shared" si="3"/>
        <v/>
      </c>
      <c r="O62">
        <f t="shared" si="4"/>
        <v>50</v>
      </c>
      <c r="P62" t="str">
        <f t="shared" si="5"/>
        <v/>
      </c>
      <c r="Q62">
        <f t="shared" si="0"/>
        <v>5</v>
      </c>
      <c r="U62" t="str">
        <f>V62&amp;W62</f>
        <v>STMount Joy</v>
      </c>
      <c r="V62" t="s">
        <v>28</v>
      </c>
      <c r="W62" t="s">
        <v>31</v>
      </c>
    </row>
    <row r="63" spans="1:23" x14ac:dyDescent="0.35">
      <c r="A63" t="str">
        <f t="shared" si="1"/>
        <v>UPMt. Dennis</v>
      </c>
      <c r="B63" t="s">
        <v>67</v>
      </c>
      <c r="C63" t="s">
        <v>65</v>
      </c>
      <c r="D63">
        <v>13</v>
      </c>
      <c r="H63" t="str">
        <f t="shared" si="2"/>
        <v>STMarkham</v>
      </c>
      <c r="I63" t="s">
        <v>28</v>
      </c>
      <c r="J63" t="s">
        <v>32</v>
      </c>
      <c r="L63">
        <v>51</v>
      </c>
      <c r="N63" t="str">
        <f t="shared" si="3"/>
        <v/>
      </c>
      <c r="O63">
        <f t="shared" si="4"/>
        <v>46</v>
      </c>
      <c r="P63" t="str">
        <f t="shared" si="5"/>
        <v/>
      </c>
      <c r="Q63">
        <f t="shared" si="0"/>
        <v>5</v>
      </c>
      <c r="U63" t="str">
        <f>V63&amp;W63</f>
        <v>STMarkham</v>
      </c>
      <c r="V63" t="s">
        <v>28</v>
      </c>
      <c r="W63" t="s">
        <v>32</v>
      </c>
    </row>
    <row r="64" spans="1:23" x14ac:dyDescent="0.35">
      <c r="A64" t="str">
        <f t="shared" si="1"/>
        <v>UPBloor</v>
      </c>
      <c r="B64" t="s">
        <v>67</v>
      </c>
      <c r="C64" t="s">
        <v>66</v>
      </c>
      <c r="D64">
        <v>9</v>
      </c>
      <c r="H64" t="str">
        <f t="shared" si="2"/>
        <v>STCentennial</v>
      </c>
      <c r="I64" t="s">
        <v>28</v>
      </c>
      <c r="J64" t="s">
        <v>33</v>
      </c>
      <c r="L64">
        <v>46</v>
      </c>
      <c r="N64" t="str">
        <f t="shared" si="3"/>
        <v/>
      </c>
      <c r="O64">
        <f t="shared" si="4"/>
        <v>41</v>
      </c>
      <c r="P64" t="str">
        <f t="shared" si="5"/>
        <v/>
      </c>
      <c r="Q64">
        <f t="shared" si="0"/>
        <v>5</v>
      </c>
      <c r="U64" t="str">
        <f>V64&amp;W64</f>
        <v>STCentennial</v>
      </c>
      <c r="V64" t="s">
        <v>28</v>
      </c>
      <c r="W64" t="s">
        <v>33</v>
      </c>
    </row>
    <row r="65" spans="1:23" x14ac:dyDescent="0.35">
      <c r="A65" t="str">
        <f t="shared" si="1"/>
        <v>BAAllandale</v>
      </c>
      <c r="B65" t="s">
        <v>69</v>
      </c>
      <c r="C65" t="s">
        <v>70</v>
      </c>
      <c r="D65">
        <v>107</v>
      </c>
      <c r="H65" t="str">
        <f t="shared" si="2"/>
        <v>STUnionville</v>
      </c>
      <c r="I65" t="s">
        <v>28</v>
      </c>
      <c r="J65" t="s">
        <v>34</v>
      </c>
      <c r="L65">
        <v>42</v>
      </c>
      <c r="N65" t="str">
        <f t="shared" si="3"/>
        <v/>
      </c>
      <c r="O65">
        <f t="shared" si="4"/>
        <v>36</v>
      </c>
      <c r="P65" t="str">
        <f t="shared" si="5"/>
        <v/>
      </c>
      <c r="Q65">
        <f t="shared" si="0"/>
        <v>6</v>
      </c>
      <c r="U65" t="str">
        <f>V65&amp;W65</f>
        <v>STUnionville</v>
      </c>
      <c r="V65" t="s">
        <v>28</v>
      </c>
      <c r="W65" t="s">
        <v>34</v>
      </c>
    </row>
    <row r="66" spans="1:23" x14ac:dyDescent="0.35">
      <c r="A66" t="str">
        <f t="shared" si="1"/>
        <v>BABarrie South</v>
      </c>
      <c r="B66" t="s">
        <v>69</v>
      </c>
      <c r="C66" t="s">
        <v>71</v>
      </c>
      <c r="D66">
        <v>99</v>
      </c>
      <c r="H66" t="str">
        <f t="shared" si="2"/>
        <v>STMilliken</v>
      </c>
      <c r="I66" t="s">
        <v>28</v>
      </c>
      <c r="J66" t="s">
        <v>35</v>
      </c>
      <c r="L66">
        <v>35</v>
      </c>
      <c r="N66" t="str">
        <f t="shared" si="3"/>
        <v/>
      </c>
      <c r="O66">
        <f t="shared" si="4"/>
        <v>30</v>
      </c>
      <c r="P66" t="str">
        <f t="shared" si="5"/>
        <v/>
      </c>
      <c r="Q66">
        <f t="shared" ref="Q66:Q79" si="6">IF(OR(L66="",O66=""),"",IFERROR(L66-O66,""))</f>
        <v>5</v>
      </c>
      <c r="U66" t="str">
        <f>V66&amp;W66</f>
        <v>STMilliken</v>
      </c>
      <c r="V66" t="s">
        <v>28</v>
      </c>
      <c r="W66" t="s">
        <v>35</v>
      </c>
    </row>
    <row r="67" spans="1:23" x14ac:dyDescent="0.35">
      <c r="A67" t="str">
        <f t="shared" ref="A67:A74" si="7">B67&amp;C67</f>
        <v>BABradford</v>
      </c>
      <c r="B67" t="s">
        <v>69</v>
      </c>
      <c r="C67" t="s">
        <v>72</v>
      </c>
      <c r="D67">
        <v>78</v>
      </c>
      <c r="H67" t="str">
        <f t="shared" ref="H67:H79" si="8">I67&amp;J67</f>
        <v>STAgincourt</v>
      </c>
      <c r="I67" t="s">
        <v>28</v>
      </c>
      <c r="J67" t="s">
        <v>36</v>
      </c>
      <c r="L67">
        <v>29</v>
      </c>
      <c r="N67" t="str">
        <f t="shared" ref="N67:N79" si="9">IF(IFERROR(VLOOKUP($H67,$A:$E,4,FALSE),0)=0,"",IFERROR(VLOOKUP($H67,$A:$E,4,FALSE),0))</f>
        <v/>
      </c>
      <c r="O67">
        <f t="shared" ref="O67:O79" si="10">IF(IFERROR(VLOOKUP($H67,$A:$E,5,FALSE),0)=0,"",IFERROR(VLOOKUP($H67,$A:$E,5,FALSE),0))</f>
        <v>24</v>
      </c>
      <c r="P67" t="str">
        <f t="shared" ref="P67:P79" si="11">IF(OR(K67="",N67=""),"",IFERROR(K67-N67,""))</f>
        <v/>
      </c>
      <c r="Q67">
        <f t="shared" si="6"/>
        <v>5</v>
      </c>
      <c r="U67" t="str">
        <f>V67&amp;W67</f>
        <v>STAgincourt</v>
      </c>
      <c r="V67" t="s">
        <v>28</v>
      </c>
      <c r="W67" t="s">
        <v>36</v>
      </c>
    </row>
    <row r="68" spans="1:23" x14ac:dyDescent="0.35">
      <c r="A68" t="str">
        <f t="shared" si="7"/>
        <v>BAEast Gwillimbury</v>
      </c>
      <c r="B68" t="s">
        <v>69</v>
      </c>
      <c r="C68" t="s">
        <v>73</v>
      </c>
      <c r="D68">
        <v>68</v>
      </c>
      <c r="H68" t="str">
        <f t="shared" si="8"/>
        <v>STKennedy</v>
      </c>
      <c r="I68" t="s">
        <v>28</v>
      </c>
      <c r="J68" t="s">
        <v>37</v>
      </c>
      <c r="L68">
        <v>20</v>
      </c>
      <c r="N68" t="str">
        <f t="shared" si="9"/>
        <v/>
      </c>
      <c r="O68">
        <f t="shared" si="10"/>
        <v>16</v>
      </c>
      <c r="P68" t="str">
        <f t="shared" si="11"/>
        <v/>
      </c>
      <c r="Q68">
        <f t="shared" si="6"/>
        <v>4</v>
      </c>
      <c r="U68" t="str">
        <f>V68&amp;W68</f>
        <v>STKennedy</v>
      </c>
      <c r="V68" t="s">
        <v>28</v>
      </c>
      <c r="W68" t="s">
        <v>37</v>
      </c>
    </row>
    <row r="69" spans="1:23" x14ac:dyDescent="0.35">
      <c r="A69" t="str">
        <f t="shared" si="7"/>
        <v>BANewmarket</v>
      </c>
      <c r="B69" t="s">
        <v>69</v>
      </c>
      <c r="C69" t="s">
        <v>74</v>
      </c>
      <c r="D69">
        <v>64</v>
      </c>
      <c r="H69" t="str">
        <f t="shared" si="8"/>
        <v>STScarborough</v>
      </c>
      <c r="I69" t="s">
        <v>28</v>
      </c>
      <c r="J69" t="s">
        <v>26</v>
      </c>
      <c r="N69" t="str">
        <f t="shared" si="9"/>
        <v/>
      </c>
      <c r="O69" t="str">
        <f t="shared" si="10"/>
        <v/>
      </c>
      <c r="P69" t="str">
        <f t="shared" si="11"/>
        <v/>
      </c>
      <c r="Q69" t="str">
        <f t="shared" si="6"/>
        <v/>
      </c>
      <c r="U69" t="str">
        <f>V69&amp;W69</f>
        <v>STScarborough</v>
      </c>
      <c r="V69" t="s">
        <v>28</v>
      </c>
      <c r="W69" t="s">
        <v>26</v>
      </c>
    </row>
    <row r="70" spans="1:23" x14ac:dyDescent="0.35">
      <c r="A70" t="str">
        <f t="shared" si="7"/>
        <v>BAAurora</v>
      </c>
      <c r="B70" t="s">
        <v>69</v>
      </c>
      <c r="C70" t="s">
        <v>75</v>
      </c>
      <c r="D70">
        <v>56</v>
      </c>
      <c r="H70" t="str">
        <f t="shared" si="8"/>
        <v>STDanforth</v>
      </c>
      <c r="I70" t="s">
        <v>28</v>
      </c>
      <c r="J70" t="s">
        <v>27</v>
      </c>
      <c r="N70" t="str">
        <f t="shared" si="9"/>
        <v/>
      </c>
      <c r="O70" t="str">
        <f t="shared" si="10"/>
        <v/>
      </c>
      <c r="P70" t="str">
        <f t="shared" si="11"/>
        <v/>
      </c>
      <c r="Q70" t="str">
        <f t="shared" si="6"/>
        <v/>
      </c>
      <c r="U70" t="str">
        <f>V70&amp;W70</f>
        <v>STDanforth</v>
      </c>
      <c r="V70" t="s">
        <v>28</v>
      </c>
      <c r="W70" t="s">
        <v>27</v>
      </c>
    </row>
    <row r="71" spans="1:23" x14ac:dyDescent="0.35">
      <c r="A71" t="str">
        <f t="shared" si="7"/>
        <v>BAKing City</v>
      </c>
      <c r="B71" t="s">
        <v>69</v>
      </c>
      <c r="C71" t="s">
        <v>76</v>
      </c>
      <c r="D71">
        <v>45</v>
      </c>
      <c r="H71" t="str">
        <f t="shared" si="8"/>
        <v>LEOshawa</v>
      </c>
      <c r="I71" t="s">
        <v>18</v>
      </c>
      <c r="J71" t="s">
        <v>19</v>
      </c>
      <c r="K71">
        <v>62</v>
      </c>
      <c r="L71">
        <v>47</v>
      </c>
      <c r="N71">
        <f t="shared" si="9"/>
        <v>68</v>
      </c>
      <c r="O71">
        <f t="shared" si="10"/>
        <v>49</v>
      </c>
      <c r="P71">
        <f t="shared" si="11"/>
        <v>-6</v>
      </c>
      <c r="Q71">
        <f t="shared" si="6"/>
        <v>-2</v>
      </c>
      <c r="U71" t="str">
        <f>V71&amp;W71</f>
        <v>LEOshawa</v>
      </c>
      <c r="V71" t="s">
        <v>18</v>
      </c>
      <c r="W71" t="s">
        <v>19</v>
      </c>
    </row>
    <row r="72" spans="1:23" x14ac:dyDescent="0.35">
      <c r="A72" t="str">
        <f t="shared" si="7"/>
        <v>BAMaple</v>
      </c>
      <c r="B72" t="s">
        <v>69</v>
      </c>
      <c r="C72" t="s">
        <v>77</v>
      </c>
      <c r="D72">
        <v>37</v>
      </c>
      <c r="H72" t="str">
        <f t="shared" si="8"/>
        <v>LEWhitby</v>
      </c>
      <c r="I72" t="s">
        <v>18</v>
      </c>
      <c r="J72" t="s">
        <v>20</v>
      </c>
      <c r="K72">
        <v>57</v>
      </c>
      <c r="L72">
        <v>42</v>
      </c>
      <c r="N72">
        <f t="shared" si="9"/>
        <v>61</v>
      </c>
      <c r="O72">
        <f t="shared" si="10"/>
        <v>42</v>
      </c>
      <c r="P72">
        <f t="shared" si="11"/>
        <v>-4</v>
      </c>
      <c r="Q72">
        <f t="shared" si="6"/>
        <v>0</v>
      </c>
      <c r="U72" t="str">
        <f>V72&amp;W72</f>
        <v>LEWhitby</v>
      </c>
      <c r="V72" t="s">
        <v>18</v>
      </c>
      <c r="W72" t="s">
        <v>20</v>
      </c>
    </row>
    <row r="73" spans="1:23" x14ac:dyDescent="0.35">
      <c r="A73" t="str">
        <f t="shared" si="7"/>
        <v>BARutherford</v>
      </c>
      <c r="B73" t="s">
        <v>69</v>
      </c>
      <c r="C73" t="s">
        <v>78</v>
      </c>
      <c r="D73">
        <v>33</v>
      </c>
      <c r="H73" t="str">
        <f t="shared" si="8"/>
        <v>LEAjax</v>
      </c>
      <c r="I73" t="s">
        <v>18</v>
      </c>
      <c r="J73" t="s">
        <v>21</v>
      </c>
      <c r="K73">
        <v>49</v>
      </c>
      <c r="L73">
        <v>34</v>
      </c>
      <c r="N73">
        <f t="shared" si="9"/>
        <v>52</v>
      </c>
      <c r="O73">
        <f t="shared" si="10"/>
        <v>34</v>
      </c>
      <c r="P73">
        <f t="shared" si="11"/>
        <v>-3</v>
      </c>
      <c r="Q73">
        <f t="shared" si="6"/>
        <v>0</v>
      </c>
      <c r="U73" t="str">
        <f>V73&amp;W73</f>
        <v>LEAjax</v>
      </c>
      <c r="V73" t="s">
        <v>18</v>
      </c>
      <c r="W73" t="s">
        <v>21</v>
      </c>
    </row>
    <row r="74" spans="1:23" x14ac:dyDescent="0.35">
      <c r="A74" t="str">
        <f t="shared" si="7"/>
        <v>BADownsview Park</v>
      </c>
      <c r="B74" t="s">
        <v>69</v>
      </c>
      <c r="C74" t="s">
        <v>79</v>
      </c>
      <c r="D74">
        <v>21</v>
      </c>
      <c r="H74" t="str">
        <f t="shared" si="8"/>
        <v>LEPickering</v>
      </c>
      <c r="I74" t="s">
        <v>18</v>
      </c>
      <c r="J74" t="s">
        <v>22</v>
      </c>
      <c r="K74">
        <v>45</v>
      </c>
      <c r="N74">
        <f t="shared" si="9"/>
        <v>50</v>
      </c>
      <c r="O74">
        <f t="shared" si="10"/>
        <v>28</v>
      </c>
      <c r="P74">
        <f t="shared" si="11"/>
        <v>-5</v>
      </c>
      <c r="Q74" t="str">
        <f t="shared" si="6"/>
        <v/>
      </c>
      <c r="U74" t="str">
        <f>V74&amp;W74</f>
        <v>LEPickering</v>
      </c>
      <c r="V74" t="s">
        <v>18</v>
      </c>
      <c r="W74" t="s">
        <v>22</v>
      </c>
    </row>
    <row r="75" spans="1:23" x14ac:dyDescent="0.35">
      <c r="H75" t="str">
        <f t="shared" si="8"/>
        <v>LERouge Hill</v>
      </c>
      <c r="I75" t="s">
        <v>18</v>
      </c>
      <c r="J75" t="s">
        <v>23</v>
      </c>
      <c r="K75">
        <v>37</v>
      </c>
      <c r="N75">
        <f t="shared" si="9"/>
        <v>41</v>
      </c>
      <c r="O75" t="str">
        <f t="shared" si="10"/>
        <v/>
      </c>
      <c r="P75">
        <f t="shared" si="11"/>
        <v>-4</v>
      </c>
      <c r="Q75" t="str">
        <f t="shared" si="6"/>
        <v/>
      </c>
      <c r="U75" t="str">
        <f>V75&amp;W75</f>
        <v>LERouge Hill</v>
      </c>
      <c r="V75" t="s">
        <v>18</v>
      </c>
      <c r="W75" t="s">
        <v>23</v>
      </c>
    </row>
    <row r="76" spans="1:23" x14ac:dyDescent="0.35">
      <c r="H76" t="str">
        <f t="shared" si="8"/>
        <v>LEGuildwood</v>
      </c>
      <c r="I76" t="s">
        <v>18</v>
      </c>
      <c r="J76" t="s">
        <v>24</v>
      </c>
      <c r="K76">
        <v>30</v>
      </c>
      <c r="N76">
        <f t="shared" si="9"/>
        <v>34</v>
      </c>
      <c r="O76" t="str">
        <f t="shared" si="10"/>
        <v/>
      </c>
      <c r="P76">
        <f t="shared" si="11"/>
        <v>-4</v>
      </c>
      <c r="Q76" t="str">
        <f t="shared" si="6"/>
        <v/>
      </c>
      <c r="U76" t="str">
        <f>V76&amp;W76</f>
        <v>LEGuildwood</v>
      </c>
      <c r="V76" t="s">
        <v>18</v>
      </c>
      <c r="W76" t="s">
        <v>24</v>
      </c>
    </row>
    <row r="77" spans="1:23" x14ac:dyDescent="0.35">
      <c r="H77" t="str">
        <f t="shared" si="8"/>
        <v>LEEglinton</v>
      </c>
      <c r="I77" t="s">
        <v>18</v>
      </c>
      <c r="J77" t="s">
        <v>25</v>
      </c>
      <c r="K77">
        <v>25</v>
      </c>
      <c r="N77">
        <f t="shared" si="9"/>
        <v>28</v>
      </c>
      <c r="O77" t="str">
        <f t="shared" si="10"/>
        <v/>
      </c>
      <c r="P77">
        <f t="shared" si="11"/>
        <v>-3</v>
      </c>
      <c r="Q77" t="str">
        <f t="shared" si="6"/>
        <v/>
      </c>
      <c r="U77" t="str">
        <f>V77&amp;W77</f>
        <v>LEEglinton</v>
      </c>
      <c r="V77" t="s">
        <v>18</v>
      </c>
      <c r="W77" t="s">
        <v>25</v>
      </c>
    </row>
    <row r="78" spans="1:23" x14ac:dyDescent="0.35">
      <c r="H78" t="str">
        <f t="shared" si="8"/>
        <v>LEScarborough</v>
      </c>
      <c r="I78" t="s">
        <v>18</v>
      </c>
      <c r="J78" t="s">
        <v>26</v>
      </c>
      <c r="K78">
        <v>20</v>
      </c>
      <c r="N78">
        <f t="shared" si="9"/>
        <v>22</v>
      </c>
      <c r="O78" t="str">
        <f t="shared" si="10"/>
        <v/>
      </c>
      <c r="P78">
        <f t="shared" si="11"/>
        <v>-2</v>
      </c>
      <c r="Q78" t="str">
        <f t="shared" si="6"/>
        <v/>
      </c>
      <c r="U78" t="str">
        <f>V78&amp;W78</f>
        <v>LEScarborough</v>
      </c>
      <c r="V78" t="s">
        <v>18</v>
      </c>
      <c r="W78" t="s">
        <v>26</v>
      </c>
    </row>
    <row r="79" spans="1:23" x14ac:dyDescent="0.35">
      <c r="H79" t="str">
        <f t="shared" si="8"/>
        <v>LEDanforth</v>
      </c>
      <c r="I79" t="s">
        <v>18</v>
      </c>
      <c r="J79" t="s">
        <v>27</v>
      </c>
      <c r="K79">
        <v>15</v>
      </c>
      <c r="N79">
        <f t="shared" si="9"/>
        <v>17</v>
      </c>
      <c r="O79" t="str">
        <f t="shared" si="10"/>
        <v/>
      </c>
      <c r="P79">
        <f t="shared" si="11"/>
        <v>-2</v>
      </c>
      <c r="Q79" t="str">
        <f t="shared" si="6"/>
        <v/>
      </c>
      <c r="U79" t="str">
        <f>V79&amp;W79</f>
        <v>LEDanforth</v>
      </c>
      <c r="V79" t="s">
        <v>18</v>
      </c>
      <c r="W79" t="s">
        <v>27</v>
      </c>
    </row>
    <row r="80" spans="1:23" x14ac:dyDescent="0.35">
      <c r="O80" t="s">
        <v>89</v>
      </c>
      <c r="P80">
        <f>COUNTIF(P2:P79,"&gt;0")</f>
        <v>26</v>
      </c>
      <c r="Q80">
        <f>COUNTIF(Q2:Q79,"&gt;0")</f>
        <v>21</v>
      </c>
    </row>
    <row r="81" spans="15:17" x14ac:dyDescent="0.35">
      <c r="O81" t="s">
        <v>90</v>
      </c>
      <c r="P81">
        <f>COUNTIF(P2:P79,"&lt;0")</f>
        <v>27</v>
      </c>
      <c r="Q81">
        <f>COUNTIF(Q2:Q79,"&lt;0")</f>
        <v>9</v>
      </c>
    </row>
  </sheetData>
  <conditionalFormatting sqref="P82:Q1048576 P1:Q7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0:Q8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workbookViewId="0">
      <selection activeCell="A2" sqref="A2"/>
    </sheetView>
  </sheetViews>
  <sheetFormatPr defaultRowHeight="14.5" x14ac:dyDescent="0.35"/>
  <cols>
    <col min="8" max="8" width="20.36328125" bestFit="1" customWidth="1"/>
    <col min="15" max="15" width="11.90625" bestFit="1" customWidth="1"/>
    <col min="16" max="16" width="14.54296875" bestFit="1" customWidth="1"/>
  </cols>
  <sheetData>
    <row r="1" spans="1:16" x14ac:dyDescent="0.35">
      <c r="B1" s="1" t="s">
        <v>84</v>
      </c>
      <c r="C1" t="s">
        <v>0</v>
      </c>
      <c r="D1" t="s">
        <v>1</v>
      </c>
      <c r="E1" t="s">
        <v>2</v>
      </c>
      <c r="I1" s="1">
        <v>660</v>
      </c>
      <c r="J1" t="s">
        <v>0</v>
      </c>
      <c r="K1" t="s">
        <v>1</v>
      </c>
      <c r="L1" t="s">
        <v>2</v>
      </c>
      <c r="M1" t="s">
        <v>87</v>
      </c>
      <c r="N1" t="s">
        <v>88</v>
      </c>
      <c r="O1" s="1" t="s">
        <v>85</v>
      </c>
      <c r="P1" s="1" t="s">
        <v>86</v>
      </c>
    </row>
    <row r="2" spans="1:16" x14ac:dyDescent="0.35">
      <c r="A2" t="str">
        <f>B2&amp;C2</f>
        <v>LWExhibition</v>
      </c>
      <c r="B2" t="s">
        <v>3</v>
      </c>
      <c r="C2" t="s">
        <v>17</v>
      </c>
      <c r="D2">
        <v>6</v>
      </c>
      <c r="E2">
        <v>7</v>
      </c>
      <c r="H2" t="str">
        <f>I2&amp;J2</f>
        <v>LWExhibition</v>
      </c>
      <c r="I2" t="s">
        <v>3</v>
      </c>
      <c r="J2" t="s">
        <v>17</v>
      </c>
      <c r="K2">
        <v>6</v>
      </c>
      <c r="L2">
        <v>7</v>
      </c>
      <c r="M2">
        <f>IF(IFERROR(VLOOKUP($H2,$A:$E,4,FALSE),0)=0,"",IFERROR(VLOOKUP($H2,$A:$E,4,FALSE),0))</f>
        <v>6</v>
      </c>
      <c r="N2">
        <f>IF(IFERROR(VLOOKUP($H2,$A:$E,5,FALSE),0)=0,"",IFERROR(VLOOKUP($H2,$A:$E,5,FALSE),0))</f>
        <v>7</v>
      </c>
      <c r="O2">
        <f>IF(OR(K2="",M2=""),"",IFERROR(K2-M2,""))</f>
        <v>0</v>
      </c>
      <c r="P2">
        <f t="shared" ref="P2:P65" si="0">IF(OR(L2="",N2=""),"",IFERROR(L2-N2,""))</f>
        <v>0</v>
      </c>
    </row>
    <row r="3" spans="1:16" x14ac:dyDescent="0.35">
      <c r="A3" t="str">
        <f t="shared" ref="A3:A66" si="1">B3&amp;C3</f>
        <v>LWMimico</v>
      </c>
      <c r="B3" t="s">
        <v>3</v>
      </c>
      <c r="C3" t="s">
        <v>16</v>
      </c>
      <c r="D3">
        <v>13</v>
      </c>
      <c r="H3" t="str">
        <f t="shared" ref="H3:H66" si="2">I3&amp;J3</f>
        <v>LWMimico</v>
      </c>
      <c r="I3" t="s">
        <v>3</v>
      </c>
      <c r="J3" t="s">
        <v>16</v>
      </c>
      <c r="K3">
        <v>14</v>
      </c>
      <c r="M3">
        <f t="shared" ref="M3:M66" si="3">IF(IFERROR(VLOOKUP($H3,$A:$E,4,FALSE),0)=0,"",IFERROR(VLOOKUP($H3,$A:$E,4,FALSE),0))</f>
        <v>13</v>
      </c>
      <c r="N3" t="str">
        <f t="shared" ref="N3:N66" si="4">IF(IFERROR(VLOOKUP($H3,$A:$E,5,FALSE),0)=0,"",IFERROR(VLOOKUP($H3,$A:$E,5,FALSE),0))</f>
        <v/>
      </c>
      <c r="O3">
        <f t="shared" ref="O3:O66" si="5">IF(OR(K3="",M3=""),"",IFERROR(K3-M3,""))</f>
        <v>1</v>
      </c>
      <c r="P3" t="str">
        <f t="shared" si="0"/>
        <v/>
      </c>
    </row>
    <row r="4" spans="1:16" x14ac:dyDescent="0.35">
      <c r="A4" t="str">
        <f t="shared" si="1"/>
        <v>LWLong Branch</v>
      </c>
      <c r="B4" t="s">
        <v>3</v>
      </c>
      <c r="C4" t="s">
        <v>15</v>
      </c>
      <c r="D4">
        <v>20</v>
      </c>
      <c r="H4" t="str">
        <f t="shared" si="2"/>
        <v>LWLong Branch</v>
      </c>
      <c r="I4" t="s">
        <v>3</v>
      </c>
      <c r="J4" t="s">
        <v>15</v>
      </c>
      <c r="K4">
        <v>22</v>
      </c>
      <c r="M4">
        <f t="shared" si="3"/>
        <v>20</v>
      </c>
      <c r="N4" t="str">
        <f t="shared" si="4"/>
        <v/>
      </c>
      <c r="O4">
        <f t="shared" si="5"/>
        <v>2</v>
      </c>
      <c r="P4" t="str">
        <f t="shared" si="0"/>
        <v/>
      </c>
    </row>
    <row r="5" spans="1:16" x14ac:dyDescent="0.35">
      <c r="A5" t="str">
        <f t="shared" si="1"/>
        <v>LWPort Credit</v>
      </c>
      <c r="B5" t="s">
        <v>3</v>
      </c>
      <c r="C5" t="s">
        <v>14</v>
      </c>
      <c r="D5">
        <v>26</v>
      </c>
      <c r="H5" t="str">
        <f t="shared" si="2"/>
        <v>LWPort Credit</v>
      </c>
      <c r="I5" t="s">
        <v>3</v>
      </c>
      <c r="J5" t="s">
        <v>14</v>
      </c>
      <c r="K5">
        <v>29</v>
      </c>
      <c r="L5">
        <v>21</v>
      </c>
      <c r="M5">
        <f t="shared" si="3"/>
        <v>26</v>
      </c>
      <c r="N5" t="str">
        <f t="shared" si="4"/>
        <v/>
      </c>
      <c r="O5">
        <f t="shared" si="5"/>
        <v>3</v>
      </c>
      <c r="P5" t="str">
        <f t="shared" si="0"/>
        <v/>
      </c>
    </row>
    <row r="6" spans="1:16" x14ac:dyDescent="0.35">
      <c r="A6" t="str">
        <f t="shared" si="1"/>
        <v>LWClarkson</v>
      </c>
      <c r="B6" t="s">
        <v>3</v>
      </c>
      <c r="C6" t="s">
        <v>13</v>
      </c>
      <c r="D6">
        <v>33</v>
      </c>
      <c r="E6">
        <v>25</v>
      </c>
      <c r="H6" t="str">
        <f t="shared" si="2"/>
        <v>LWClarkson</v>
      </c>
      <c r="I6" t="s">
        <v>3</v>
      </c>
      <c r="J6" t="s">
        <v>13</v>
      </c>
      <c r="K6">
        <v>36</v>
      </c>
      <c r="L6">
        <v>24</v>
      </c>
      <c r="M6">
        <f t="shared" si="3"/>
        <v>33</v>
      </c>
      <c r="N6">
        <f t="shared" si="4"/>
        <v>25</v>
      </c>
      <c r="O6">
        <f t="shared" si="5"/>
        <v>3</v>
      </c>
      <c r="P6">
        <f t="shared" si="0"/>
        <v>-1</v>
      </c>
    </row>
    <row r="7" spans="1:16" x14ac:dyDescent="0.35">
      <c r="A7" t="str">
        <f t="shared" si="1"/>
        <v>LWOakville</v>
      </c>
      <c r="B7" t="s">
        <v>3</v>
      </c>
      <c r="C7" t="s">
        <v>12</v>
      </c>
      <c r="D7">
        <v>42</v>
      </c>
      <c r="E7">
        <v>33</v>
      </c>
      <c r="H7" t="str">
        <f t="shared" si="2"/>
        <v>LWOakville</v>
      </c>
      <c r="I7" t="s">
        <v>3</v>
      </c>
      <c r="J7" t="s">
        <v>12</v>
      </c>
      <c r="K7">
        <v>43</v>
      </c>
      <c r="L7">
        <v>33</v>
      </c>
      <c r="M7">
        <f t="shared" si="3"/>
        <v>42</v>
      </c>
      <c r="N7">
        <f t="shared" si="4"/>
        <v>33</v>
      </c>
      <c r="O7">
        <f t="shared" si="5"/>
        <v>1</v>
      </c>
      <c r="P7">
        <f t="shared" si="0"/>
        <v>0</v>
      </c>
    </row>
    <row r="8" spans="1:16" x14ac:dyDescent="0.35">
      <c r="A8" t="str">
        <f t="shared" si="1"/>
        <v>LWBronte</v>
      </c>
      <c r="B8" t="s">
        <v>3</v>
      </c>
      <c r="C8" t="s">
        <v>11</v>
      </c>
      <c r="E8">
        <v>39</v>
      </c>
      <c r="H8" t="str">
        <f t="shared" si="2"/>
        <v>LWBronte</v>
      </c>
      <c r="I8" t="s">
        <v>3</v>
      </c>
      <c r="J8" t="s">
        <v>11</v>
      </c>
      <c r="K8">
        <v>49</v>
      </c>
      <c r="L8">
        <v>37</v>
      </c>
      <c r="M8" t="str">
        <f t="shared" si="3"/>
        <v/>
      </c>
      <c r="N8">
        <f t="shared" si="4"/>
        <v>39</v>
      </c>
      <c r="O8" t="str">
        <f t="shared" si="5"/>
        <v/>
      </c>
      <c r="P8">
        <f t="shared" si="0"/>
        <v>-2</v>
      </c>
    </row>
    <row r="9" spans="1:16" x14ac:dyDescent="0.35">
      <c r="A9" t="str">
        <f t="shared" si="1"/>
        <v>LWAppleby</v>
      </c>
      <c r="B9" t="s">
        <v>3</v>
      </c>
      <c r="C9" t="s">
        <v>10</v>
      </c>
      <c r="E9">
        <v>45</v>
      </c>
      <c r="H9" t="str">
        <f t="shared" si="2"/>
        <v>LWAppleby</v>
      </c>
      <c r="I9" t="s">
        <v>3</v>
      </c>
      <c r="J9" t="s">
        <v>10</v>
      </c>
      <c r="K9">
        <v>55</v>
      </c>
      <c r="L9">
        <v>43</v>
      </c>
      <c r="M9" t="str">
        <f t="shared" si="3"/>
        <v/>
      </c>
      <c r="N9">
        <f t="shared" si="4"/>
        <v>45</v>
      </c>
      <c r="O9" t="str">
        <f t="shared" si="5"/>
        <v/>
      </c>
      <c r="P9">
        <f t="shared" si="0"/>
        <v>-2</v>
      </c>
    </row>
    <row r="10" spans="1:16" x14ac:dyDescent="0.35">
      <c r="A10" t="str">
        <f t="shared" si="1"/>
        <v>LWBurlington</v>
      </c>
      <c r="B10" t="s">
        <v>3</v>
      </c>
      <c r="C10" t="s">
        <v>9</v>
      </c>
      <c r="E10">
        <v>52</v>
      </c>
      <c r="H10" t="str">
        <f t="shared" si="2"/>
        <v>LWBurlington</v>
      </c>
      <c r="I10" t="s">
        <v>3</v>
      </c>
      <c r="J10" t="s">
        <v>9</v>
      </c>
      <c r="K10">
        <v>61</v>
      </c>
      <c r="L10">
        <v>49</v>
      </c>
      <c r="M10" t="str">
        <f t="shared" si="3"/>
        <v/>
      </c>
      <c r="N10">
        <f t="shared" si="4"/>
        <v>52</v>
      </c>
      <c r="O10" t="str">
        <f t="shared" si="5"/>
        <v/>
      </c>
      <c r="P10">
        <f t="shared" si="0"/>
        <v>-3</v>
      </c>
    </row>
    <row r="11" spans="1:16" x14ac:dyDescent="0.35">
      <c r="A11" t="str">
        <f t="shared" si="1"/>
        <v>LWAldershot</v>
      </c>
      <c r="B11" t="s">
        <v>3</v>
      </c>
      <c r="C11" t="s">
        <v>8</v>
      </c>
      <c r="E11">
        <v>58</v>
      </c>
      <c r="H11" t="str">
        <f t="shared" si="2"/>
        <v>LWAldershot</v>
      </c>
      <c r="I11" t="s">
        <v>3</v>
      </c>
      <c r="J11" t="s">
        <v>8</v>
      </c>
      <c r="K11">
        <v>70</v>
      </c>
      <c r="L11">
        <v>58</v>
      </c>
      <c r="M11" t="str">
        <f t="shared" si="3"/>
        <v/>
      </c>
      <c r="N11">
        <f t="shared" si="4"/>
        <v>58</v>
      </c>
      <c r="O11" t="str">
        <f t="shared" si="5"/>
        <v/>
      </c>
      <c r="P11">
        <f t="shared" si="0"/>
        <v>0</v>
      </c>
    </row>
    <row r="12" spans="1:16" x14ac:dyDescent="0.35">
      <c r="A12" t="str">
        <f t="shared" si="1"/>
        <v>LWHamilton GO Centre</v>
      </c>
      <c r="B12" t="s">
        <v>3</v>
      </c>
      <c r="C12" t="s">
        <v>7</v>
      </c>
      <c r="E12">
        <v>69</v>
      </c>
      <c r="H12" t="str">
        <f t="shared" si="2"/>
        <v>LWWest Harbour</v>
      </c>
      <c r="I12" t="s">
        <v>3</v>
      </c>
      <c r="J12" t="s">
        <v>6</v>
      </c>
      <c r="K12">
        <v>82</v>
      </c>
      <c r="L12">
        <v>69</v>
      </c>
      <c r="M12" t="str">
        <f t="shared" si="3"/>
        <v/>
      </c>
      <c r="N12">
        <f t="shared" si="4"/>
        <v>70</v>
      </c>
      <c r="O12" t="str">
        <f t="shared" si="5"/>
        <v/>
      </c>
      <c r="P12">
        <f t="shared" si="0"/>
        <v>-1</v>
      </c>
    </row>
    <row r="13" spans="1:16" x14ac:dyDescent="0.35">
      <c r="A13" t="str">
        <f t="shared" si="1"/>
        <v>LWWest Harbour</v>
      </c>
      <c r="B13" t="s">
        <v>3</v>
      </c>
      <c r="C13" t="s">
        <v>6</v>
      </c>
      <c r="E13">
        <v>70</v>
      </c>
      <c r="H13" t="str">
        <f t="shared" si="2"/>
        <v>LWHamilton GO Centre</v>
      </c>
      <c r="I13" t="s">
        <v>3</v>
      </c>
      <c r="J13" t="s">
        <v>7</v>
      </c>
      <c r="L13">
        <v>75</v>
      </c>
      <c r="M13" t="str">
        <f t="shared" si="3"/>
        <v/>
      </c>
      <c r="N13">
        <f t="shared" si="4"/>
        <v>69</v>
      </c>
      <c r="O13" t="str">
        <f t="shared" si="5"/>
        <v/>
      </c>
      <c r="P13">
        <f t="shared" si="0"/>
        <v>6</v>
      </c>
    </row>
    <row r="14" spans="1:16" x14ac:dyDescent="0.35">
      <c r="A14" t="str">
        <f t="shared" si="1"/>
        <v>LWSt. Catharines</v>
      </c>
      <c r="B14" t="s">
        <v>3</v>
      </c>
      <c r="C14" t="s">
        <v>5</v>
      </c>
      <c r="E14">
        <v>113</v>
      </c>
      <c r="H14" t="str">
        <f t="shared" si="2"/>
        <v>LWConfederation</v>
      </c>
      <c r="I14" t="s">
        <v>3</v>
      </c>
      <c r="J14" t="s">
        <v>80</v>
      </c>
      <c r="K14">
        <v>98</v>
      </c>
      <c r="L14">
        <v>85</v>
      </c>
      <c r="M14" t="str">
        <f t="shared" si="3"/>
        <v/>
      </c>
      <c r="N14" t="str">
        <f t="shared" si="4"/>
        <v/>
      </c>
      <c r="O14" t="str">
        <f t="shared" si="5"/>
        <v/>
      </c>
      <c r="P14" t="str">
        <f t="shared" si="0"/>
        <v/>
      </c>
    </row>
    <row r="15" spans="1:16" x14ac:dyDescent="0.35">
      <c r="A15" t="str">
        <f t="shared" si="1"/>
        <v>LWNiagara Falls</v>
      </c>
      <c r="B15" t="s">
        <v>3</v>
      </c>
      <c r="C15" t="s">
        <v>4</v>
      </c>
      <c r="E15">
        <v>141</v>
      </c>
      <c r="H15" t="str">
        <f t="shared" si="2"/>
        <v>LWSt. Catharines</v>
      </c>
      <c r="I15" t="s">
        <v>3</v>
      </c>
      <c r="J15" t="s">
        <v>5</v>
      </c>
      <c r="L15">
        <v>120</v>
      </c>
      <c r="M15" t="str">
        <f t="shared" si="3"/>
        <v/>
      </c>
      <c r="N15">
        <f t="shared" si="4"/>
        <v>113</v>
      </c>
      <c r="O15" t="str">
        <f t="shared" si="5"/>
        <v/>
      </c>
      <c r="P15">
        <f t="shared" si="0"/>
        <v>7</v>
      </c>
    </row>
    <row r="16" spans="1:16" x14ac:dyDescent="0.35">
      <c r="A16" t="str">
        <f t="shared" si="1"/>
        <v>LEDanforth</v>
      </c>
      <c r="B16" t="s">
        <v>18</v>
      </c>
      <c r="C16" t="s">
        <v>27</v>
      </c>
      <c r="D16">
        <v>13</v>
      </c>
      <c r="H16" t="str">
        <f t="shared" si="2"/>
        <v>LWNiagara Falls</v>
      </c>
      <c r="I16" t="s">
        <v>3</v>
      </c>
      <c r="J16" t="s">
        <v>4</v>
      </c>
      <c r="L16">
        <v>149</v>
      </c>
      <c r="M16" t="str">
        <f t="shared" si="3"/>
        <v/>
      </c>
      <c r="N16">
        <f t="shared" si="4"/>
        <v>141</v>
      </c>
      <c r="O16" t="str">
        <f t="shared" si="5"/>
        <v/>
      </c>
      <c r="P16">
        <f t="shared" si="0"/>
        <v>8</v>
      </c>
    </row>
    <row r="17" spans="1:16" x14ac:dyDescent="0.35">
      <c r="A17" t="str">
        <f t="shared" si="1"/>
        <v>LEScarborough</v>
      </c>
      <c r="B17" t="s">
        <v>18</v>
      </c>
      <c r="C17" t="s">
        <v>26</v>
      </c>
      <c r="D17">
        <v>20</v>
      </c>
      <c r="H17" t="str">
        <f t="shared" si="2"/>
        <v>MIKipling</v>
      </c>
      <c r="I17" t="s">
        <v>38</v>
      </c>
      <c r="J17" t="s">
        <v>46</v>
      </c>
      <c r="K17">
        <v>17</v>
      </c>
      <c r="M17">
        <f t="shared" si="3"/>
        <v>18</v>
      </c>
      <c r="N17" t="str">
        <f t="shared" si="4"/>
        <v/>
      </c>
      <c r="O17">
        <f t="shared" si="5"/>
        <v>-1</v>
      </c>
      <c r="P17" t="str">
        <f t="shared" si="0"/>
        <v/>
      </c>
    </row>
    <row r="18" spans="1:16" x14ac:dyDescent="0.35">
      <c r="A18" t="str">
        <f t="shared" si="1"/>
        <v>LEEglinton</v>
      </c>
      <c r="B18" t="s">
        <v>18</v>
      </c>
      <c r="C18" t="s">
        <v>25</v>
      </c>
      <c r="D18">
        <v>25</v>
      </c>
      <c r="H18" t="str">
        <f t="shared" si="2"/>
        <v>MIDixie</v>
      </c>
      <c r="I18" t="s">
        <v>38</v>
      </c>
      <c r="J18" t="s">
        <v>45</v>
      </c>
      <c r="K18">
        <v>23.5</v>
      </c>
      <c r="M18">
        <f t="shared" si="3"/>
        <v>24</v>
      </c>
      <c r="N18" t="str">
        <f t="shared" si="4"/>
        <v/>
      </c>
      <c r="O18">
        <f t="shared" si="5"/>
        <v>-0.5</v>
      </c>
      <c r="P18" t="str">
        <f t="shared" si="0"/>
        <v/>
      </c>
    </row>
    <row r="19" spans="1:16" x14ac:dyDescent="0.35">
      <c r="A19" t="str">
        <f t="shared" si="1"/>
        <v>LEGuildwood</v>
      </c>
      <c r="B19" t="s">
        <v>18</v>
      </c>
      <c r="C19" t="s">
        <v>24</v>
      </c>
      <c r="D19">
        <v>30</v>
      </c>
      <c r="H19" t="str">
        <f t="shared" si="2"/>
        <v>MICooksville</v>
      </c>
      <c r="I19" t="s">
        <v>38</v>
      </c>
      <c r="J19" t="s">
        <v>44</v>
      </c>
      <c r="K19">
        <v>29</v>
      </c>
      <c r="M19">
        <f t="shared" si="3"/>
        <v>30</v>
      </c>
      <c r="N19" t="str">
        <f t="shared" si="4"/>
        <v/>
      </c>
      <c r="O19">
        <f t="shared" si="5"/>
        <v>-1</v>
      </c>
      <c r="P19" t="str">
        <f t="shared" si="0"/>
        <v/>
      </c>
    </row>
    <row r="20" spans="1:16" x14ac:dyDescent="0.35">
      <c r="A20" t="str">
        <f t="shared" si="1"/>
        <v>LERouge Hill</v>
      </c>
      <c r="B20" t="s">
        <v>18</v>
      </c>
      <c r="C20" t="s">
        <v>23</v>
      </c>
      <c r="D20">
        <v>36</v>
      </c>
      <c r="H20" t="str">
        <f t="shared" si="2"/>
        <v>MIErindale</v>
      </c>
      <c r="I20" t="s">
        <v>38</v>
      </c>
      <c r="J20" t="s">
        <v>43</v>
      </c>
      <c r="K20">
        <v>35</v>
      </c>
      <c r="M20">
        <f t="shared" si="3"/>
        <v>37</v>
      </c>
      <c r="N20" t="str">
        <f t="shared" si="4"/>
        <v/>
      </c>
      <c r="O20">
        <f t="shared" si="5"/>
        <v>-2</v>
      </c>
      <c r="P20" t="str">
        <f t="shared" si="0"/>
        <v/>
      </c>
    </row>
    <row r="21" spans="1:16" x14ac:dyDescent="0.35">
      <c r="A21" t="str">
        <f t="shared" si="1"/>
        <v>LEPickering</v>
      </c>
      <c r="B21" t="s">
        <v>18</v>
      </c>
      <c r="C21" t="s">
        <v>22</v>
      </c>
      <c r="D21">
        <v>46</v>
      </c>
      <c r="E21">
        <v>29</v>
      </c>
      <c r="H21" t="str">
        <f t="shared" si="2"/>
        <v>MIStreetsville</v>
      </c>
      <c r="I21" t="s">
        <v>38</v>
      </c>
      <c r="J21" t="s">
        <v>42</v>
      </c>
      <c r="K21">
        <v>41</v>
      </c>
      <c r="M21">
        <f t="shared" si="3"/>
        <v>42</v>
      </c>
      <c r="N21" t="str">
        <f t="shared" si="4"/>
        <v/>
      </c>
      <c r="O21">
        <f t="shared" si="5"/>
        <v>-1</v>
      </c>
      <c r="P21" t="str">
        <f t="shared" si="0"/>
        <v/>
      </c>
    </row>
    <row r="22" spans="1:16" x14ac:dyDescent="0.35">
      <c r="A22" t="str">
        <f t="shared" si="1"/>
        <v>LEAjax</v>
      </c>
      <c r="B22" t="s">
        <v>18</v>
      </c>
      <c r="C22" t="s">
        <v>21</v>
      </c>
      <c r="D22">
        <v>53</v>
      </c>
      <c r="E22">
        <v>35</v>
      </c>
      <c r="H22" t="str">
        <f t="shared" si="2"/>
        <v>MIMeadowvale</v>
      </c>
      <c r="I22" t="s">
        <v>38</v>
      </c>
      <c r="J22" t="s">
        <v>41</v>
      </c>
      <c r="K22">
        <v>47</v>
      </c>
      <c r="M22">
        <f t="shared" si="3"/>
        <v>49</v>
      </c>
      <c r="N22" t="str">
        <f t="shared" si="4"/>
        <v/>
      </c>
      <c r="O22">
        <f t="shared" si="5"/>
        <v>-2</v>
      </c>
      <c r="P22" t="str">
        <f t="shared" si="0"/>
        <v/>
      </c>
    </row>
    <row r="23" spans="1:16" x14ac:dyDescent="0.35">
      <c r="A23" t="str">
        <f t="shared" si="1"/>
        <v>LEWhitby</v>
      </c>
      <c r="B23" t="s">
        <v>18</v>
      </c>
      <c r="C23" t="s">
        <v>20</v>
      </c>
      <c r="D23">
        <v>62</v>
      </c>
      <c r="E23">
        <v>44</v>
      </c>
      <c r="H23" t="str">
        <f t="shared" si="2"/>
        <v>MILisgar</v>
      </c>
      <c r="I23" t="s">
        <v>38</v>
      </c>
      <c r="J23" t="s">
        <v>40</v>
      </c>
      <c r="K23">
        <v>52</v>
      </c>
      <c r="M23">
        <f t="shared" si="3"/>
        <v>55</v>
      </c>
      <c r="N23" t="str">
        <f t="shared" si="4"/>
        <v/>
      </c>
      <c r="O23">
        <f t="shared" si="5"/>
        <v>-3</v>
      </c>
      <c r="P23" t="str">
        <f t="shared" si="0"/>
        <v/>
      </c>
    </row>
    <row r="24" spans="1:16" x14ac:dyDescent="0.35">
      <c r="A24" t="str">
        <f t="shared" si="1"/>
        <v>LEOshawa</v>
      </c>
      <c r="B24" t="s">
        <v>18</v>
      </c>
      <c r="C24" t="s">
        <v>19</v>
      </c>
      <c r="D24">
        <v>68</v>
      </c>
      <c r="E24">
        <v>50</v>
      </c>
      <c r="H24" t="str">
        <f t="shared" si="2"/>
        <v>MIMilton</v>
      </c>
      <c r="I24" t="s">
        <v>38</v>
      </c>
      <c r="J24" t="s">
        <v>39</v>
      </c>
      <c r="K24">
        <v>62</v>
      </c>
      <c r="M24">
        <f t="shared" si="3"/>
        <v>64</v>
      </c>
      <c r="N24" t="str">
        <f t="shared" si="4"/>
        <v/>
      </c>
      <c r="O24">
        <f t="shared" si="5"/>
        <v>-2</v>
      </c>
      <c r="P24" t="str">
        <f t="shared" si="0"/>
        <v/>
      </c>
    </row>
    <row r="25" spans="1:16" x14ac:dyDescent="0.35">
      <c r="A25" t="str">
        <f t="shared" si="1"/>
        <v>STScarborough</v>
      </c>
      <c r="B25" t="s">
        <v>28</v>
      </c>
      <c r="C25" t="s">
        <v>26</v>
      </c>
      <c r="H25" t="str">
        <f t="shared" si="2"/>
        <v>UPBloor</v>
      </c>
      <c r="I25" t="s">
        <v>67</v>
      </c>
      <c r="J25" t="s">
        <v>66</v>
      </c>
      <c r="K25">
        <v>7</v>
      </c>
      <c r="M25">
        <f t="shared" si="3"/>
        <v>5</v>
      </c>
      <c r="N25" t="str">
        <f t="shared" si="4"/>
        <v/>
      </c>
      <c r="O25">
        <f t="shared" si="5"/>
        <v>2</v>
      </c>
      <c r="P25" t="str">
        <f t="shared" si="0"/>
        <v/>
      </c>
    </row>
    <row r="26" spans="1:16" x14ac:dyDescent="0.35">
      <c r="A26" t="str">
        <f t="shared" si="1"/>
        <v>STKennedy</v>
      </c>
      <c r="B26" t="s">
        <v>28</v>
      </c>
      <c r="C26" t="s">
        <v>37</v>
      </c>
      <c r="E26">
        <v>20</v>
      </c>
      <c r="H26" t="str">
        <f t="shared" si="2"/>
        <v>UPMt. Dennis</v>
      </c>
      <c r="I26" t="s">
        <v>67</v>
      </c>
      <c r="J26" t="s">
        <v>65</v>
      </c>
      <c r="K26">
        <v>11</v>
      </c>
      <c r="M26">
        <f t="shared" si="3"/>
        <v>10</v>
      </c>
      <c r="N26" t="str">
        <f t="shared" si="4"/>
        <v/>
      </c>
      <c r="O26">
        <f t="shared" si="5"/>
        <v>1</v>
      </c>
      <c r="P26" t="str">
        <f t="shared" si="0"/>
        <v/>
      </c>
    </row>
    <row r="27" spans="1:16" x14ac:dyDescent="0.35">
      <c r="A27" t="str">
        <f t="shared" si="1"/>
        <v>STAgincourt</v>
      </c>
      <c r="B27" t="s">
        <v>28</v>
      </c>
      <c r="C27" t="s">
        <v>36</v>
      </c>
      <c r="E27">
        <v>29</v>
      </c>
      <c r="H27" t="str">
        <f t="shared" si="2"/>
        <v>UPWeston</v>
      </c>
      <c r="I27" t="s">
        <v>67</v>
      </c>
      <c r="J27" t="s">
        <v>64</v>
      </c>
      <c r="K27">
        <v>15</v>
      </c>
      <c r="M27">
        <f t="shared" si="3"/>
        <v>13</v>
      </c>
      <c r="N27" t="str">
        <f t="shared" si="4"/>
        <v/>
      </c>
      <c r="O27">
        <f t="shared" si="5"/>
        <v>2</v>
      </c>
      <c r="P27" t="str">
        <f t="shared" si="0"/>
        <v/>
      </c>
    </row>
    <row r="28" spans="1:16" x14ac:dyDescent="0.35">
      <c r="A28" t="str">
        <f t="shared" si="1"/>
        <v>STMilliken</v>
      </c>
      <c r="B28" t="s">
        <v>28</v>
      </c>
      <c r="C28" t="s">
        <v>35</v>
      </c>
      <c r="E28">
        <v>35</v>
      </c>
      <c r="H28" t="str">
        <f t="shared" si="2"/>
        <v>UPPearson</v>
      </c>
      <c r="I28" t="s">
        <v>67</v>
      </c>
      <c r="J28" t="s">
        <v>68</v>
      </c>
      <c r="K28">
        <v>27</v>
      </c>
      <c r="M28">
        <f t="shared" si="3"/>
        <v>25</v>
      </c>
      <c r="N28" t="str">
        <f t="shared" si="4"/>
        <v/>
      </c>
      <c r="O28">
        <f t="shared" si="5"/>
        <v>2</v>
      </c>
      <c r="P28" t="str">
        <f t="shared" si="0"/>
        <v/>
      </c>
    </row>
    <row r="29" spans="1:16" x14ac:dyDescent="0.35">
      <c r="A29" t="str">
        <f t="shared" si="1"/>
        <v>STUnionville</v>
      </c>
      <c r="B29" t="s">
        <v>28</v>
      </c>
      <c r="C29" t="s">
        <v>34</v>
      </c>
      <c r="E29">
        <v>41</v>
      </c>
      <c r="H29" t="str">
        <f t="shared" si="2"/>
        <v>KWBloor</v>
      </c>
      <c r="I29" t="s">
        <v>54</v>
      </c>
      <c r="J29" t="s">
        <v>66</v>
      </c>
      <c r="K29">
        <v>9</v>
      </c>
      <c r="L29">
        <v>9</v>
      </c>
      <c r="M29">
        <f t="shared" si="3"/>
        <v>9</v>
      </c>
      <c r="N29">
        <f t="shared" si="4"/>
        <v>9</v>
      </c>
      <c r="O29">
        <f t="shared" si="5"/>
        <v>0</v>
      </c>
      <c r="P29">
        <f t="shared" si="0"/>
        <v>0</v>
      </c>
    </row>
    <row r="30" spans="1:16" x14ac:dyDescent="0.35">
      <c r="A30" t="str">
        <f t="shared" si="1"/>
        <v>STCentennial</v>
      </c>
      <c r="B30" t="s">
        <v>28</v>
      </c>
      <c r="C30" t="s">
        <v>33</v>
      </c>
      <c r="E30">
        <v>46</v>
      </c>
      <c r="H30" t="str">
        <f t="shared" si="2"/>
        <v>KWMt. Dennis</v>
      </c>
      <c r="I30" t="s">
        <v>54</v>
      </c>
      <c r="J30" t="s">
        <v>65</v>
      </c>
      <c r="K30">
        <v>15</v>
      </c>
      <c r="L30">
        <v>15</v>
      </c>
      <c r="M30">
        <f t="shared" si="3"/>
        <v>15</v>
      </c>
      <c r="N30">
        <f t="shared" si="4"/>
        <v>15</v>
      </c>
      <c r="O30">
        <f t="shared" si="5"/>
        <v>0</v>
      </c>
      <c r="P30">
        <f t="shared" si="0"/>
        <v>0</v>
      </c>
    </row>
    <row r="31" spans="1:16" x14ac:dyDescent="0.35">
      <c r="A31" t="str">
        <f t="shared" si="1"/>
        <v>STMarkham</v>
      </c>
      <c r="B31" t="s">
        <v>28</v>
      </c>
      <c r="C31" t="s">
        <v>32</v>
      </c>
      <c r="E31">
        <v>51</v>
      </c>
      <c r="H31" t="str">
        <f t="shared" si="2"/>
        <v>KWWeston</v>
      </c>
      <c r="I31" t="s">
        <v>54</v>
      </c>
      <c r="J31" t="s">
        <v>64</v>
      </c>
      <c r="K31">
        <v>19</v>
      </c>
      <c r="L31">
        <v>19</v>
      </c>
      <c r="M31">
        <f t="shared" si="3"/>
        <v>20</v>
      </c>
      <c r="N31">
        <f t="shared" si="4"/>
        <v>20</v>
      </c>
      <c r="O31">
        <f t="shared" si="5"/>
        <v>-1</v>
      </c>
      <c r="P31">
        <f t="shared" si="0"/>
        <v>-1</v>
      </c>
    </row>
    <row r="32" spans="1:16" x14ac:dyDescent="0.35">
      <c r="A32" t="str">
        <f t="shared" si="1"/>
        <v>STMount Joy</v>
      </c>
      <c r="B32" t="s">
        <v>28</v>
      </c>
      <c r="C32" t="s">
        <v>31</v>
      </c>
      <c r="E32">
        <v>56</v>
      </c>
      <c r="H32" t="str">
        <f t="shared" si="2"/>
        <v>KWEtobicoke North</v>
      </c>
      <c r="I32" t="s">
        <v>54</v>
      </c>
      <c r="J32" t="s">
        <v>63</v>
      </c>
      <c r="K32">
        <v>24</v>
      </c>
      <c r="M32">
        <f t="shared" si="3"/>
        <v>26</v>
      </c>
      <c r="N32">
        <f t="shared" si="4"/>
        <v>23</v>
      </c>
      <c r="O32">
        <f t="shared" si="5"/>
        <v>-2</v>
      </c>
      <c r="P32" t="str">
        <f t="shared" si="0"/>
        <v/>
      </c>
    </row>
    <row r="33" spans="1:16" x14ac:dyDescent="0.35">
      <c r="A33" t="str">
        <f t="shared" si="1"/>
        <v>STStouffville</v>
      </c>
      <c r="B33" t="s">
        <v>28</v>
      </c>
      <c r="C33" t="s">
        <v>30</v>
      </c>
      <c r="E33">
        <v>66</v>
      </c>
      <c r="H33" t="str">
        <f t="shared" si="2"/>
        <v>KWMalton</v>
      </c>
      <c r="I33" t="s">
        <v>54</v>
      </c>
      <c r="J33" t="s">
        <v>62</v>
      </c>
      <c r="K33">
        <v>30</v>
      </c>
      <c r="L33">
        <v>29</v>
      </c>
      <c r="M33">
        <f t="shared" si="3"/>
        <v>33</v>
      </c>
      <c r="N33">
        <f t="shared" si="4"/>
        <v>31</v>
      </c>
      <c r="O33">
        <f t="shared" si="5"/>
        <v>-3</v>
      </c>
      <c r="P33">
        <f t="shared" si="0"/>
        <v>-2</v>
      </c>
    </row>
    <row r="34" spans="1:16" x14ac:dyDescent="0.35">
      <c r="A34" t="str">
        <f t="shared" si="1"/>
        <v>STOld Elm</v>
      </c>
      <c r="B34" t="s">
        <v>28</v>
      </c>
      <c r="C34" t="s">
        <v>29</v>
      </c>
      <c r="E34">
        <v>71</v>
      </c>
      <c r="H34" t="str">
        <f t="shared" si="2"/>
        <v>KWBramalea</v>
      </c>
      <c r="I34" t="s">
        <v>54</v>
      </c>
      <c r="J34" t="s">
        <v>61</v>
      </c>
      <c r="K34">
        <v>39</v>
      </c>
      <c r="L34">
        <v>38</v>
      </c>
      <c r="M34">
        <f t="shared" si="3"/>
        <v>39</v>
      </c>
      <c r="N34">
        <f t="shared" si="4"/>
        <v>40</v>
      </c>
      <c r="O34">
        <f t="shared" si="5"/>
        <v>0</v>
      </c>
      <c r="P34">
        <f t="shared" si="0"/>
        <v>-2</v>
      </c>
    </row>
    <row r="35" spans="1:16" x14ac:dyDescent="0.35">
      <c r="A35" t="str">
        <f t="shared" si="1"/>
        <v>MIKipling</v>
      </c>
      <c r="B35" t="s">
        <v>38</v>
      </c>
      <c r="C35" t="s">
        <v>46</v>
      </c>
      <c r="D35">
        <v>18</v>
      </c>
      <c r="H35" t="str">
        <f t="shared" si="2"/>
        <v>KWBrampton</v>
      </c>
      <c r="I35" t="s">
        <v>54</v>
      </c>
      <c r="J35" t="s">
        <v>60</v>
      </c>
      <c r="K35">
        <v>45</v>
      </c>
      <c r="L35">
        <v>34</v>
      </c>
      <c r="M35">
        <f t="shared" si="3"/>
        <v>47</v>
      </c>
      <c r="N35">
        <f t="shared" si="4"/>
        <v>45</v>
      </c>
      <c r="O35">
        <f t="shared" si="5"/>
        <v>-2</v>
      </c>
      <c r="P35">
        <f t="shared" si="0"/>
        <v>-11</v>
      </c>
    </row>
    <row r="36" spans="1:16" x14ac:dyDescent="0.35">
      <c r="A36" t="str">
        <f t="shared" si="1"/>
        <v>MIDixie</v>
      </c>
      <c r="B36" t="s">
        <v>38</v>
      </c>
      <c r="C36" t="s">
        <v>45</v>
      </c>
      <c r="D36">
        <v>24</v>
      </c>
      <c r="H36" t="str">
        <f t="shared" si="2"/>
        <v>KWMt. Pleasant</v>
      </c>
      <c r="I36" t="s">
        <v>54</v>
      </c>
      <c r="J36" t="s">
        <v>59</v>
      </c>
      <c r="K36">
        <v>52</v>
      </c>
      <c r="L36">
        <v>40</v>
      </c>
      <c r="M36">
        <f t="shared" si="3"/>
        <v>54</v>
      </c>
      <c r="N36">
        <f t="shared" si="4"/>
        <v>51</v>
      </c>
      <c r="O36">
        <f t="shared" si="5"/>
        <v>-2</v>
      </c>
      <c r="P36">
        <f t="shared" si="0"/>
        <v>-11</v>
      </c>
    </row>
    <row r="37" spans="1:16" x14ac:dyDescent="0.35">
      <c r="A37" t="str">
        <f t="shared" si="1"/>
        <v>MICooksville</v>
      </c>
      <c r="B37" t="s">
        <v>38</v>
      </c>
      <c r="C37" t="s">
        <v>44</v>
      </c>
      <c r="D37">
        <v>30</v>
      </c>
      <c r="H37" t="str">
        <f t="shared" si="2"/>
        <v>KWGeorgetown</v>
      </c>
      <c r="I37" t="s">
        <v>54</v>
      </c>
      <c r="J37" t="s">
        <v>58</v>
      </c>
      <c r="K37">
        <v>63</v>
      </c>
      <c r="L37">
        <v>51</v>
      </c>
      <c r="M37">
        <f t="shared" si="3"/>
        <v>65</v>
      </c>
      <c r="N37">
        <f t="shared" si="4"/>
        <v>63</v>
      </c>
      <c r="O37">
        <f t="shared" si="5"/>
        <v>-2</v>
      </c>
      <c r="P37">
        <f t="shared" si="0"/>
        <v>-12</v>
      </c>
    </row>
    <row r="38" spans="1:16" x14ac:dyDescent="0.35">
      <c r="A38" t="str">
        <f t="shared" si="1"/>
        <v>MIErindale</v>
      </c>
      <c r="B38" t="s">
        <v>38</v>
      </c>
      <c r="C38" t="s">
        <v>43</v>
      </c>
      <c r="D38">
        <v>37</v>
      </c>
      <c r="H38" t="str">
        <f t="shared" si="2"/>
        <v>KWActon</v>
      </c>
      <c r="I38" t="s">
        <v>54</v>
      </c>
      <c r="J38" t="s">
        <v>57</v>
      </c>
      <c r="K38">
        <v>73</v>
      </c>
      <c r="L38">
        <v>62</v>
      </c>
      <c r="M38">
        <f t="shared" si="3"/>
        <v>78</v>
      </c>
      <c r="N38">
        <f t="shared" si="4"/>
        <v>76</v>
      </c>
      <c r="O38">
        <f t="shared" si="5"/>
        <v>-5</v>
      </c>
      <c r="P38">
        <f t="shared" si="0"/>
        <v>-14</v>
      </c>
    </row>
    <row r="39" spans="1:16" x14ac:dyDescent="0.35">
      <c r="A39" t="str">
        <f t="shared" si="1"/>
        <v>MIStreetsville</v>
      </c>
      <c r="B39" t="s">
        <v>38</v>
      </c>
      <c r="C39" t="s">
        <v>42</v>
      </c>
      <c r="D39">
        <v>42</v>
      </c>
      <c r="H39" t="str">
        <f t="shared" si="2"/>
        <v>KWGuelph</v>
      </c>
      <c r="I39" t="s">
        <v>54</v>
      </c>
      <c r="J39" t="s">
        <v>56</v>
      </c>
      <c r="K39">
        <v>89</v>
      </c>
      <c r="L39">
        <v>78</v>
      </c>
      <c r="M39">
        <f t="shared" si="3"/>
        <v>94</v>
      </c>
      <c r="N39">
        <f t="shared" si="4"/>
        <v>92</v>
      </c>
      <c r="O39">
        <f t="shared" si="5"/>
        <v>-5</v>
      </c>
      <c r="P39">
        <f t="shared" si="0"/>
        <v>-14</v>
      </c>
    </row>
    <row r="40" spans="1:16" x14ac:dyDescent="0.35">
      <c r="A40" t="str">
        <f t="shared" si="1"/>
        <v>MIMeadowvale</v>
      </c>
      <c r="B40" t="s">
        <v>38</v>
      </c>
      <c r="C40" t="s">
        <v>41</v>
      </c>
      <c r="D40">
        <v>49</v>
      </c>
      <c r="H40" t="str">
        <f t="shared" si="2"/>
        <v>KWKitchener</v>
      </c>
      <c r="I40" t="s">
        <v>54</v>
      </c>
      <c r="J40" t="s">
        <v>55</v>
      </c>
      <c r="K40">
        <v>108</v>
      </c>
      <c r="L40">
        <v>97</v>
      </c>
      <c r="M40">
        <f t="shared" si="3"/>
        <v>111</v>
      </c>
      <c r="N40">
        <f t="shared" si="4"/>
        <v>109</v>
      </c>
      <c r="O40">
        <f t="shared" si="5"/>
        <v>-3</v>
      </c>
      <c r="P40">
        <f t="shared" si="0"/>
        <v>-12</v>
      </c>
    </row>
    <row r="41" spans="1:16" x14ac:dyDescent="0.35">
      <c r="A41" t="str">
        <f t="shared" si="1"/>
        <v>MILisgar</v>
      </c>
      <c r="B41" t="s">
        <v>38</v>
      </c>
      <c r="C41" t="s">
        <v>40</v>
      </c>
      <c r="D41">
        <v>55</v>
      </c>
      <c r="H41" t="str">
        <f t="shared" si="2"/>
        <v>KWStratford</v>
      </c>
      <c r="I41" t="s">
        <v>54</v>
      </c>
      <c r="J41" t="s">
        <v>83</v>
      </c>
      <c r="M41" t="str">
        <f t="shared" si="3"/>
        <v/>
      </c>
      <c r="N41" t="str">
        <f t="shared" si="4"/>
        <v/>
      </c>
      <c r="O41" t="str">
        <f t="shared" si="5"/>
        <v/>
      </c>
      <c r="P41" t="str">
        <f t="shared" si="0"/>
        <v/>
      </c>
    </row>
    <row r="42" spans="1:16" x14ac:dyDescent="0.35">
      <c r="A42" t="str">
        <f t="shared" si="1"/>
        <v>MIMilton</v>
      </c>
      <c r="B42" t="s">
        <v>38</v>
      </c>
      <c r="C42" t="s">
        <v>39</v>
      </c>
      <c r="D42">
        <v>64</v>
      </c>
      <c r="H42" t="str">
        <f t="shared" si="2"/>
        <v>KWSt. Marys</v>
      </c>
      <c r="I42" t="s">
        <v>54</v>
      </c>
      <c r="J42" t="s">
        <v>82</v>
      </c>
      <c r="M42" t="str">
        <f t="shared" si="3"/>
        <v/>
      </c>
      <c r="N42" t="str">
        <f t="shared" si="4"/>
        <v/>
      </c>
      <c r="O42" t="str">
        <f t="shared" si="5"/>
        <v/>
      </c>
      <c r="P42" t="str">
        <f t="shared" si="0"/>
        <v/>
      </c>
    </row>
    <row r="43" spans="1:16" x14ac:dyDescent="0.35">
      <c r="A43" t="str">
        <f t="shared" si="1"/>
        <v>RHOriole</v>
      </c>
      <c r="B43" t="s">
        <v>47</v>
      </c>
      <c r="C43" t="s">
        <v>53</v>
      </c>
      <c r="D43">
        <v>33</v>
      </c>
      <c r="H43" t="str">
        <f t="shared" si="2"/>
        <v>KWLondon</v>
      </c>
      <c r="I43" t="s">
        <v>54</v>
      </c>
      <c r="J43" t="s">
        <v>81</v>
      </c>
      <c r="M43" t="str">
        <f t="shared" si="3"/>
        <v/>
      </c>
      <c r="N43" t="str">
        <f t="shared" si="4"/>
        <v/>
      </c>
      <c r="O43" t="str">
        <f t="shared" si="5"/>
        <v/>
      </c>
      <c r="P43" t="str">
        <f t="shared" si="0"/>
        <v/>
      </c>
    </row>
    <row r="44" spans="1:16" x14ac:dyDescent="0.35">
      <c r="A44" t="str">
        <f t="shared" si="1"/>
        <v>RHOld Cummer</v>
      </c>
      <c r="B44" t="s">
        <v>47</v>
      </c>
      <c r="C44" t="s">
        <v>52</v>
      </c>
      <c r="D44">
        <v>37</v>
      </c>
      <c r="H44" t="str">
        <f t="shared" si="2"/>
        <v>BADownsview Park</v>
      </c>
      <c r="I44" t="s">
        <v>69</v>
      </c>
      <c r="J44" t="s">
        <v>79</v>
      </c>
      <c r="K44">
        <v>19</v>
      </c>
      <c r="M44">
        <f t="shared" si="3"/>
        <v>20</v>
      </c>
      <c r="N44" t="str">
        <f t="shared" si="4"/>
        <v/>
      </c>
      <c r="O44">
        <f t="shared" si="5"/>
        <v>-1</v>
      </c>
      <c r="P44" t="str">
        <f t="shared" si="0"/>
        <v/>
      </c>
    </row>
    <row r="45" spans="1:16" x14ac:dyDescent="0.35">
      <c r="A45" t="str">
        <f t="shared" si="1"/>
        <v>RHLangstaff</v>
      </c>
      <c r="B45" t="s">
        <v>47</v>
      </c>
      <c r="C45" t="s">
        <v>51</v>
      </c>
      <c r="D45">
        <v>46</v>
      </c>
      <c r="H45" t="str">
        <f t="shared" si="2"/>
        <v>BARutherford</v>
      </c>
      <c r="I45" t="s">
        <v>69</v>
      </c>
      <c r="J45" t="s">
        <v>78</v>
      </c>
      <c r="K45">
        <v>29</v>
      </c>
      <c r="M45">
        <f t="shared" si="3"/>
        <v>30</v>
      </c>
      <c r="N45" t="str">
        <f t="shared" si="4"/>
        <v/>
      </c>
      <c r="O45">
        <f t="shared" si="5"/>
        <v>-1</v>
      </c>
      <c r="P45" t="str">
        <f t="shared" si="0"/>
        <v/>
      </c>
    </row>
    <row r="46" spans="1:16" x14ac:dyDescent="0.35">
      <c r="A46" t="str">
        <f t="shared" si="1"/>
        <v>RHRichmond Hill</v>
      </c>
      <c r="B46" t="s">
        <v>47</v>
      </c>
      <c r="C46" t="s">
        <v>50</v>
      </c>
      <c r="D46">
        <v>53</v>
      </c>
      <c r="H46" t="str">
        <f t="shared" si="2"/>
        <v>BAMaple</v>
      </c>
      <c r="I46" t="s">
        <v>69</v>
      </c>
      <c r="J46" t="s">
        <v>77</v>
      </c>
      <c r="K46">
        <v>33</v>
      </c>
      <c r="M46">
        <f t="shared" si="3"/>
        <v>35</v>
      </c>
      <c r="N46" t="str">
        <f t="shared" si="4"/>
        <v/>
      </c>
      <c r="O46">
        <f t="shared" si="5"/>
        <v>-2</v>
      </c>
      <c r="P46" t="str">
        <f t="shared" si="0"/>
        <v/>
      </c>
    </row>
    <row r="47" spans="1:16" x14ac:dyDescent="0.35">
      <c r="A47" t="str">
        <f t="shared" si="1"/>
        <v>RHGormley</v>
      </c>
      <c r="B47" t="s">
        <v>47</v>
      </c>
      <c r="C47" t="s">
        <v>49</v>
      </c>
      <c r="D47">
        <v>63</v>
      </c>
      <c r="H47" t="str">
        <f t="shared" si="2"/>
        <v>BAKing City</v>
      </c>
      <c r="I47" t="s">
        <v>69</v>
      </c>
      <c r="J47" t="s">
        <v>76</v>
      </c>
      <c r="K47">
        <v>40</v>
      </c>
      <c r="M47">
        <f t="shared" si="3"/>
        <v>45</v>
      </c>
      <c r="N47" t="str">
        <f t="shared" si="4"/>
        <v/>
      </c>
      <c r="O47">
        <f t="shared" si="5"/>
        <v>-5</v>
      </c>
      <c r="P47" t="str">
        <f t="shared" si="0"/>
        <v/>
      </c>
    </row>
    <row r="48" spans="1:16" x14ac:dyDescent="0.35">
      <c r="A48" t="str">
        <f t="shared" si="1"/>
        <v>RHBloomington</v>
      </c>
      <c r="B48" t="s">
        <v>47</v>
      </c>
      <c r="C48" t="s">
        <v>48</v>
      </c>
      <c r="D48">
        <v>71</v>
      </c>
      <c r="H48" t="str">
        <f t="shared" si="2"/>
        <v>BAAurora</v>
      </c>
      <c r="I48" t="s">
        <v>69</v>
      </c>
      <c r="J48" t="s">
        <v>75</v>
      </c>
      <c r="K48">
        <v>51</v>
      </c>
      <c r="M48">
        <f t="shared" si="3"/>
        <v>56</v>
      </c>
      <c r="N48" t="str">
        <f t="shared" si="4"/>
        <v/>
      </c>
      <c r="O48">
        <f t="shared" si="5"/>
        <v>-5</v>
      </c>
      <c r="P48" t="str">
        <f t="shared" si="0"/>
        <v/>
      </c>
    </row>
    <row r="49" spans="1:16" x14ac:dyDescent="0.35">
      <c r="A49" t="str">
        <f t="shared" si="1"/>
        <v>KWBloor</v>
      </c>
      <c r="B49" t="s">
        <v>54</v>
      </c>
      <c r="C49" t="s">
        <v>66</v>
      </c>
      <c r="D49">
        <v>9</v>
      </c>
      <c r="E49">
        <v>9</v>
      </c>
      <c r="H49" t="str">
        <f t="shared" si="2"/>
        <v>BANewmarket</v>
      </c>
      <c r="I49" t="s">
        <v>69</v>
      </c>
      <c r="J49" t="s">
        <v>74</v>
      </c>
      <c r="K49">
        <v>57</v>
      </c>
      <c r="M49">
        <f t="shared" si="3"/>
        <v>63</v>
      </c>
      <c r="N49" t="str">
        <f t="shared" si="4"/>
        <v/>
      </c>
      <c r="O49">
        <f t="shared" si="5"/>
        <v>-6</v>
      </c>
      <c r="P49" t="str">
        <f t="shared" si="0"/>
        <v/>
      </c>
    </row>
    <row r="50" spans="1:16" x14ac:dyDescent="0.35">
      <c r="A50" t="str">
        <f t="shared" si="1"/>
        <v>KWMt. Dennis</v>
      </c>
      <c r="B50" t="s">
        <v>54</v>
      </c>
      <c r="C50" t="s">
        <v>65</v>
      </c>
      <c r="D50">
        <v>15</v>
      </c>
      <c r="E50">
        <v>15</v>
      </c>
      <c r="H50" t="str">
        <f t="shared" si="2"/>
        <v>BAEast Gwillimbury</v>
      </c>
      <c r="I50" t="s">
        <v>69</v>
      </c>
      <c r="J50" t="s">
        <v>73</v>
      </c>
      <c r="K50">
        <v>61</v>
      </c>
      <c r="M50">
        <f t="shared" si="3"/>
        <v>67</v>
      </c>
      <c r="N50" t="str">
        <f t="shared" si="4"/>
        <v/>
      </c>
      <c r="O50">
        <f t="shared" si="5"/>
        <v>-6</v>
      </c>
      <c r="P50" t="str">
        <f t="shared" si="0"/>
        <v/>
      </c>
    </row>
    <row r="51" spans="1:16" x14ac:dyDescent="0.35">
      <c r="A51" t="str">
        <f t="shared" si="1"/>
        <v>KWWeston</v>
      </c>
      <c r="B51" t="s">
        <v>54</v>
      </c>
      <c r="C51" t="s">
        <v>64</v>
      </c>
      <c r="D51">
        <v>20</v>
      </c>
      <c r="E51">
        <v>20</v>
      </c>
      <c r="H51" t="str">
        <f t="shared" si="2"/>
        <v>BABradford</v>
      </c>
      <c r="I51" t="s">
        <v>69</v>
      </c>
      <c r="J51" t="s">
        <v>72</v>
      </c>
      <c r="K51">
        <v>72</v>
      </c>
      <c r="M51">
        <f t="shared" si="3"/>
        <v>76</v>
      </c>
      <c r="N51" t="str">
        <f t="shared" si="4"/>
        <v/>
      </c>
      <c r="O51">
        <f t="shared" si="5"/>
        <v>-4</v>
      </c>
      <c r="P51" t="str">
        <f t="shared" si="0"/>
        <v/>
      </c>
    </row>
    <row r="52" spans="1:16" x14ac:dyDescent="0.35">
      <c r="A52" t="str">
        <f t="shared" si="1"/>
        <v>KWEtobicoke North</v>
      </c>
      <c r="B52" t="s">
        <v>54</v>
      </c>
      <c r="C52" t="s">
        <v>63</v>
      </c>
      <c r="D52">
        <v>26</v>
      </c>
      <c r="E52">
        <v>23</v>
      </c>
      <c r="H52" t="str">
        <f t="shared" si="2"/>
        <v>BABarrie South</v>
      </c>
      <c r="I52" t="s">
        <v>69</v>
      </c>
      <c r="J52" t="s">
        <v>71</v>
      </c>
      <c r="K52">
        <v>92</v>
      </c>
      <c r="M52">
        <f t="shared" si="3"/>
        <v>97</v>
      </c>
      <c r="N52" t="str">
        <f t="shared" si="4"/>
        <v/>
      </c>
      <c r="O52">
        <f t="shared" si="5"/>
        <v>-5</v>
      </c>
      <c r="P52" t="str">
        <f t="shared" si="0"/>
        <v/>
      </c>
    </row>
    <row r="53" spans="1:16" x14ac:dyDescent="0.35">
      <c r="A53" t="str">
        <f t="shared" si="1"/>
        <v>KWMalton</v>
      </c>
      <c r="B53" t="s">
        <v>54</v>
      </c>
      <c r="C53" t="s">
        <v>62</v>
      </c>
      <c r="D53">
        <v>33</v>
      </c>
      <c r="E53">
        <v>31</v>
      </c>
      <c r="H53" t="str">
        <f t="shared" si="2"/>
        <v>BAAllandale</v>
      </c>
      <c r="I53" t="s">
        <v>69</v>
      </c>
      <c r="J53" t="s">
        <v>70</v>
      </c>
      <c r="K53">
        <v>103</v>
      </c>
      <c r="M53">
        <f t="shared" si="3"/>
        <v>106</v>
      </c>
      <c r="N53" t="str">
        <f t="shared" si="4"/>
        <v/>
      </c>
      <c r="O53">
        <f t="shared" si="5"/>
        <v>-3</v>
      </c>
      <c r="P53" t="str">
        <f t="shared" si="0"/>
        <v/>
      </c>
    </row>
    <row r="54" spans="1:16" x14ac:dyDescent="0.35">
      <c r="A54" t="str">
        <f t="shared" si="1"/>
        <v>KWBramalea</v>
      </c>
      <c r="B54" t="s">
        <v>54</v>
      </c>
      <c r="C54" t="s">
        <v>61</v>
      </c>
      <c r="D54">
        <v>39</v>
      </c>
      <c r="E54">
        <v>40</v>
      </c>
      <c r="H54" t="str">
        <f t="shared" si="2"/>
        <v>RHOriole</v>
      </c>
      <c r="I54" t="s">
        <v>47</v>
      </c>
      <c r="J54" t="s">
        <v>53</v>
      </c>
      <c r="K54">
        <v>27</v>
      </c>
      <c r="M54">
        <f t="shared" si="3"/>
        <v>33</v>
      </c>
      <c r="N54" t="str">
        <f t="shared" si="4"/>
        <v/>
      </c>
      <c r="O54">
        <f t="shared" si="5"/>
        <v>-6</v>
      </c>
      <c r="P54" t="str">
        <f t="shared" si="0"/>
        <v/>
      </c>
    </row>
    <row r="55" spans="1:16" x14ac:dyDescent="0.35">
      <c r="A55" t="str">
        <f t="shared" si="1"/>
        <v>KWBrampton</v>
      </c>
      <c r="B55" t="s">
        <v>54</v>
      </c>
      <c r="C55" t="s">
        <v>60</v>
      </c>
      <c r="D55">
        <v>47</v>
      </c>
      <c r="E55">
        <v>45</v>
      </c>
      <c r="H55" t="str">
        <f t="shared" si="2"/>
        <v>RHOld Cummer</v>
      </c>
      <c r="I55" t="s">
        <v>47</v>
      </c>
      <c r="J55" t="s">
        <v>52</v>
      </c>
      <c r="K55">
        <v>32</v>
      </c>
      <c r="M55">
        <f t="shared" si="3"/>
        <v>37</v>
      </c>
      <c r="N55" t="str">
        <f t="shared" si="4"/>
        <v/>
      </c>
      <c r="O55">
        <f t="shared" si="5"/>
        <v>-5</v>
      </c>
      <c r="P55" t="str">
        <f t="shared" si="0"/>
        <v/>
      </c>
    </row>
    <row r="56" spans="1:16" x14ac:dyDescent="0.35">
      <c r="A56" t="str">
        <f t="shared" si="1"/>
        <v>KWMt. Pleasant</v>
      </c>
      <c r="B56" t="s">
        <v>54</v>
      </c>
      <c r="C56" t="s">
        <v>59</v>
      </c>
      <c r="D56">
        <v>54</v>
      </c>
      <c r="E56">
        <v>51</v>
      </c>
      <c r="H56" t="str">
        <f t="shared" si="2"/>
        <v>RHLangstaff</v>
      </c>
      <c r="I56" t="s">
        <v>47</v>
      </c>
      <c r="J56" t="s">
        <v>51</v>
      </c>
      <c r="K56">
        <v>40</v>
      </c>
      <c r="M56">
        <f t="shared" si="3"/>
        <v>46</v>
      </c>
      <c r="N56" t="str">
        <f t="shared" si="4"/>
        <v/>
      </c>
      <c r="O56">
        <f t="shared" si="5"/>
        <v>-6</v>
      </c>
      <c r="P56" t="str">
        <f t="shared" si="0"/>
        <v/>
      </c>
    </row>
    <row r="57" spans="1:16" x14ac:dyDescent="0.35">
      <c r="A57" t="str">
        <f t="shared" si="1"/>
        <v>KWGeorgetown</v>
      </c>
      <c r="B57" t="s">
        <v>54</v>
      </c>
      <c r="C57" t="s">
        <v>58</v>
      </c>
      <c r="D57">
        <v>65</v>
      </c>
      <c r="E57">
        <v>63</v>
      </c>
      <c r="H57" t="str">
        <f t="shared" si="2"/>
        <v>RHRichmond Hill</v>
      </c>
      <c r="I57" t="s">
        <v>47</v>
      </c>
      <c r="J57" t="s">
        <v>50</v>
      </c>
      <c r="K57">
        <v>46</v>
      </c>
      <c r="M57">
        <f t="shared" si="3"/>
        <v>53</v>
      </c>
      <c r="N57" t="str">
        <f t="shared" si="4"/>
        <v/>
      </c>
      <c r="O57">
        <f t="shared" si="5"/>
        <v>-7</v>
      </c>
      <c r="P57" t="str">
        <f t="shared" si="0"/>
        <v/>
      </c>
    </row>
    <row r="58" spans="1:16" x14ac:dyDescent="0.35">
      <c r="A58" t="str">
        <f t="shared" si="1"/>
        <v>KWActon</v>
      </c>
      <c r="B58" t="s">
        <v>54</v>
      </c>
      <c r="C58" t="s">
        <v>57</v>
      </c>
      <c r="D58">
        <v>78</v>
      </c>
      <c r="E58">
        <v>76</v>
      </c>
      <c r="H58" t="str">
        <f t="shared" si="2"/>
        <v>RHGormley</v>
      </c>
      <c r="I58" t="s">
        <v>47</v>
      </c>
      <c r="J58" t="s">
        <v>49</v>
      </c>
      <c r="K58">
        <v>56</v>
      </c>
      <c r="M58">
        <f t="shared" si="3"/>
        <v>63</v>
      </c>
      <c r="N58" t="str">
        <f t="shared" si="4"/>
        <v/>
      </c>
      <c r="O58">
        <f t="shared" si="5"/>
        <v>-7</v>
      </c>
      <c r="P58" t="str">
        <f t="shared" si="0"/>
        <v/>
      </c>
    </row>
    <row r="59" spans="1:16" x14ac:dyDescent="0.35">
      <c r="A59" t="str">
        <f t="shared" si="1"/>
        <v>KWGuelph</v>
      </c>
      <c r="B59" t="s">
        <v>54</v>
      </c>
      <c r="C59" t="s">
        <v>56</v>
      </c>
      <c r="D59">
        <v>94</v>
      </c>
      <c r="E59">
        <v>92</v>
      </c>
      <c r="H59" t="str">
        <f t="shared" si="2"/>
        <v>RHBloomington</v>
      </c>
      <c r="I59" t="s">
        <v>47</v>
      </c>
      <c r="J59" t="s">
        <v>48</v>
      </c>
      <c r="K59">
        <v>65</v>
      </c>
      <c r="M59">
        <f t="shared" si="3"/>
        <v>71</v>
      </c>
      <c r="N59" t="str">
        <f t="shared" si="4"/>
        <v/>
      </c>
      <c r="O59">
        <f t="shared" si="5"/>
        <v>-6</v>
      </c>
      <c r="P59" t="str">
        <f t="shared" si="0"/>
        <v/>
      </c>
    </row>
    <row r="60" spans="1:16" x14ac:dyDescent="0.35">
      <c r="A60" t="str">
        <f t="shared" si="1"/>
        <v>KWKitchener</v>
      </c>
      <c r="B60" t="s">
        <v>54</v>
      </c>
      <c r="C60" t="s">
        <v>55</v>
      </c>
      <c r="D60">
        <v>111</v>
      </c>
      <c r="E60">
        <v>109</v>
      </c>
      <c r="H60" t="str">
        <f t="shared" si="2"/>
        <v>STDanforth</v>
      </c>
      <c r="I60" t="s">
        <v>28</v>
      </c>
      <c r="J60" t="s">
        <v>27</v>
      </c>
      <c r="M60" t="str">
        <f t="shared" si="3"/>
        <v/>
      </c>
      <c r="N60" t="str">
        <f t="shared" si="4"/>
        <v/>
      </c>
      <c r="O60" t="str">
        <f t="shared" si="5"/>
        <v/>
      </c>
      <c r="P60" t="str">
        <f t="shared" si="0"/>
        <v/>
      </c>
    </row>
    <row r="61" spans="1:16" x14ac:dyDescent="0.35">
      <c r="A61" t="str">
        <f t="shared" si="1"/>
        <v>UPBloor</v>
      </c>
      <c r="B61" t="s">
        <v>67</v>
      </c>
      <c r="C61" t="s">
        <v>66</v>
      </c>
      <c r="D61">
        <v>5</v>
      </c>
      <c r="H61" t="str">
        <f t="shared" si="2"/>
        <v>STScarborough</v>
      </c>
      <c r="I61" t="s">
        <v>28</v>
      </c>
      <c r="J61" t="s">
        <v>26</v>
      </c>
      <c r="M61" t="str">
        <f t="shared" si="3"/>
        <v/>
      </c>
      <c r="N61" t="str">
        <f t="shared" si="4"/>
        <v/>
      </c>
      <c r="O61" t="str">
        <f t="shared" si="5"/>
        <v/>
      </c>
      <c r="P61" t="str">
        <f t="shared" si="0"/>
        <v/>
      </c>
    </row>
    <row r="62" spans="1:16" x14ac:dyDescent="0.35">
      <c r="A62" t="str">
        <f t="shared" si="1"/>
        <v>UPMt. Dennis</v>
      </c>
      <c r="B62" t="s">
        <v>67</v>
      </c>
      <c r="C62" t="s">
        <v>65</v>
      </c>
      <c r="D62">
        <v>10</v>
      </c>
      <c r="H62" t="str">
        <f t="shared" si="2"/>
        <v>STKennedy</v>
      </c>
      <c r="I62" t="s">
        <v>28</v>
      </c>
      <c r="J62" t="s">
        <v>37</v>
      </c>
      <c r="L62">
        <v>17</v>
      </c>
      <c r="M62" t="str">
        <f t="shared" si="3"/>
        <v/>
      </c>
      <c r="N62">
        <f t="shared" si="4"/>
        <v>20</v>
      </c>
      <c r="O62" t="str">
        <f t="shared" si="5"/>
        <v/>
      </c>
      <c r="P62">
        <f t="shared" si="0"/>
        <v>-3</v>
      </c>
    </row>
    <row r="63" spans="1:16" x14ac:dyDescent="0.35">
      <c r="A63" t="str">
        <f t="shared" si="1"/>
        <v>UPWeston</v>
      </c>
      <c r="B63" t="s">
        <v>67</v>
      </c>
      <c r="C63" t="s">
        <v>64</v>
      </c>
      <c r="D63">
        <v>13</v>
      </c>
      <c r="H63" t="str">
        <f t="shared" si="2"/>
        <v>STAgincourt</v>
      </c>
      <c r="I63" t="s">
        <v>28</v>
      </c>
      <c r="J63" t="s">
        <v>36</v>
      </c>
      <c r="L63">
        <v>26</v>
      </c>
      <c r="M63" t="str">
        <f t="shared" si="3"/>
        <v/>
      </c>
      <c r="N63">
        <f t="shared" si="4"/>
        <v>29</v>
      </c>
      <c r="O63" t="str">
        <f t="shared" si="5"/>
        <v/>
      </c>
      <c r="P63">
        <f t="shared" si="0"/>
        <v>-3</v>
      </c>
    </row>
    <row r="64" spans="1:16" x14ac:dyDescent="0.35">
      <c r="A64" t="str">
        <f t="shared" si="1"/>
        <v>UPPearson</v>
      </c>
      <c r="B64" t="s">
        <v>67</v>
      </c>
      <c r="C64" t="s">
        <v>68</v>
      </c>
      <c r="D64">
        <v>25</v>
      </c>
      <c r="H64" t="str">
        <f t="shared" si="2"/>
        <v>STMilliken</v>
      </c>
      <c r="I64" t="s">
        <v>28</v>
      </c>
      <c r="J64" t="s">
        <v>35</v>
      </c>
      <c r="L64">
        <v>32</v>
      </c>
      <c r="M64" t="str">
        <f t="shared" si="3"/>
        <v/>
      </c>
      <c r="N64">
        <f t="shared" si="4"/>
        <v>35</v>
      </c>
      <c r="O64" t="str">
        <f t="shared" si="5"/>
        <v/>
      </c>
      <c r="P64">
        <f t="shared" si="0"/>
        <v>-3</v>
      </c>
    </row>
    <row r="65" spans="1:16" x14ac:dyDescent="0.35">
      <c r="A65" t="str">
        <f t="shared" si="1"/>
        <v>BADownsview Park</v>
      </c>
      <c r="B65" t="s">
        <v>69</v>
      </c>
      <c r="C65" t="s">
        <v>79</v>
      </c>
      <c r="D65">
        <v>20</v>
      </c>
      <c r="H65" t="str">
        <f t="shared" si="2"/>
        <v>STUnionville</v>
      </c>
      <c r="I65" t="s">
        <v>28</v>
      </c>
      <c r="J65" t="s">
        <v>34</v>
      </c>
      <c r="L65">
        <v>39</v>
      </c>
      <c r="M65" t="str">
        <f t="shared" si="3"/>
        <v/>
      </c>
      <c r="N65">
        <f t="shared" si="4"/>
        <v>41</v>
      </c>
      <c r="O65" t="str">
        <f t="shared" si="5"/>
        <v/>
      </c>
      <c r="P65">
        <f t="shared" si="0"/>
        <v>-2</v>
      </c>
    </row>
    <row r="66" spans="1:16" x14ac:dyDescent="0.35">
      <c r="A66" t="str">
        <f t="shared" si="1"/>
        <v>BARutherford</v>
      </c>
      <c r="B66" t="s">
        <v>69</v>
      </c>
      <c r="C66" t="s">
        <v>78</v>
      </c>
      <c r="D66">
        <v>30</v>
      </c>
      <c r="H66" t="str">
        <f t="shared" si="2"/>
        <v>STCentennial</v>
      </c>
      <c r="I66" t="s">
        <v>28</v>
      </c>
      <c r="J66" t="s">
        <v>33</v>
      </c>
      <c r="L66">
        <v>43</v>
      </c>
      <c r="M66" t="str">
        <f t="shared" si="3"/>
        <v/>
      </c>
      <c r="N66">
        <f t="shared" si="4"/>
        <v>46</v>
      </c>
      <c r="O66" t="str">
        <f t="shared" si="5"/>
        <v/>
      </c>
      <c r="P66">
        <f t="shared" ref="P66:P79" si="6">IF(OR(L66="",N66=""),"",IFERROR(L66-N66,""))</f>
        <v>-3</v>
      </c>
    </row>
    <row r="67" spans="1:16" x14ac:dyDescent="0.35">
      <c r="A67" t="str">
        <f t="shared" ref="A67:A74" si="7">B67&amp;C67</f>
        <v>BAMaple</v>
      </c>
      <c r="B67" t="s">
        <v>69</v>
      </c>
      <c r="C67" t="s">
        <v>77</v>
      </c>
      <c r="D67">
        <v>35</v>
      </c>
      <c r="H67" t="str">
        <f t="shared" ref="H67:H79" si="8">I67&amp;J67</f>
        <v>STMarkham</v>
      </c>
      <c r="I67" t="s">
        <v>28</v>
      </c>
      <c r="J67" t="s">
        <v>32</v>
      </c>
      <c r="L67">
        <v>47</v>
      </c>
      <c r="M67" t="str">
        <f t="shared" ref="M67:M79" si="9">IF(IFERROR(VLOOKUP($H67,$A:$E,4,FALSE),0)=0,"",IFERROR(VLOOKUP($H67,$A:$E,4,FALSE),0))</f>
        <v/>
      </c>
      <c r="N67">
        <f t="shared" ref="N67:N79" si="10">IF(IFERROR(VLOOKUP($H67,$A:$E,5,FALSE),0)=0,"",IFERROR(VLOOKUP($H67,$A:$E,5,FALSE),0))</f>
        <v>51</v>
      </c>
      <c r="O67" t="str">
        <f t="shared" ref="O67:O79" si="11">IF(OR(K67="",M67=""),"",IFERROR(K67-M67,""))</f>
        <v/>
      </c>
      <c r="P67">
        <f t="shared" si="6"/>
        <v>-4</v>
      </c>
    </row>
    <row r="68" spans="1:16" x14ac:dyDescent="0.35">
      <c r="A68" t="str">
        <f t="shared" si="7"/>
        <v>BAKing City</v>
      </c>
      <c r="B68" t="s">
        <v>69</v>
      </c>
      <c r="C68" t="s">
        <v>76</v>
      </c>
      <c r="D68">
        <v>45</v>
      </c>
      <c r="H68" t="str">
        <f t="shared" si="8"/>
        <v>STMount Joy</v>
      </c>
      <c r="I68" t="s">
        <v>28</v>
      </c>
      <c r="J68" t="s">
        <v>31</v>
      </c>
      <c r="L68">
        <v>53</v>
      </c>
      <c r="M68" t="str">
        <f t="shared" si="9"/>
        <v/>
      </c>
      <c r="N68">
        <f t="shared" si="10"/>
        <v>56</v>
      </c>
      <c r="O68" t="str">
        <f t="shared" si="11"/>
        <v/>
      </c>
      <c r="P68">
        <f t="shared" si="6"/>
        <v>-3</v>
      </c>
    </row>
    <row r="69" spans="1:16" x14ac:dyDescent="0.35">
      <c r="A69" t="str">
        <f t="shared" si="7"/>
        <v>BAAurora</v>
      </c>
      <c r="B69" t="s">
        <v>69</v>
      </c>
      <c r="C69" t="s">
        <v>75</v>
      </c>
      <c r="D69">
        <v>56</v>
      </c>
      <c r="H69" t="str">
        <f t="shared" si="8"/>
        <v>STStouffville</v>
      </c>
      <c r="I69" t="s">
        <v>28</v>
      </c>
      <c r="J69" t="s">
        <v>30</v>
      </c>
      <c r="L69">
        <v>62</v>
      </c>
      <c r="M69" t="str">
        <f t="shared" si="9"/>
        <v/>
      </c>
      <c r="N69">
        <f t="shared" si="10"/>
        <v>66</v>
      </c>
      <c r="O69" t="str">
        <f t="shared" si="11"/>
        <v/>
      </c>
      <c r="P69">
        <f t="shared" si="6"/>
        <v>-4</v>
      </c>
    </row>
    <row r="70" spans="1:16" x14ac:dyDescent="0.35">
      <c r="A70" t="str">
        <f t="shared" si="7"/>
        <v>BANewmarket</v>
      </c>
      <c r="B70" t="s">
        <v>69</v>
      </c>
      <c r="C70" t="s">
        <v>74</v>
      </c>
      <c r="D70">
        <v>63</v>
      </c>
      <c r="H70" t="str">
        <f t="shared" si="8"/>
        <v>STOld Elm</v>
      </c>
      <c r="I70" t="s">
        <v>28</v>
      </c>
      <c r="J70" t="s">
        <v>29</v>
      </c>
      <c r="L70">
        <v>68</v>
      </c>
      <c r="M70" t="str">
        <f t="shared" si="9"/>
        <v/>
      </c>
      <c r="N70">
        <f t="shared" si="10"/>
        <v>71</v>
      </c>
      <c r="O70" t="str">
        <f t="shared" si="11"/>
        <v/>
      </c>
      <c r="P70">
        <f t="shared" si="6"/>
        <v>-3</v>
      </c>
    </row>
    <row r="71" spans="1:16" x14ac:dyDescent="0.35">
      <c r="A71" t="str">
        <f t="shared" si="7"/>
        <v>BAEast Gwillimbury</v>
      </c>
      <c r="B71" t="s">
        <v>69</v>
      </c>
      <c r="C71" t="s">
        <v>73</v>
      </c>
      <c r="D71">
        <v>67</v>
      </c>
      <c r="H71" t="str">
        <f t="shared" si="8"/>
        <v>LEDanforth</v>
      </c>
      <c r="I71" t="s">
        <v>18</v>
      </c>
      <c r="J71" t="s">
        <v>27</v>
      </c>
      <c r="K71">
        <v>11</v>
      </c>
      <c r="M71">
        <f t="shared" si="9"/>
        <v>13</v>
      </c>
      <c r="N71" t="str">
        <f t="shared" si="10"/>
        <v/>
      </c>
      <c r="O71">
        <f t="shared" si="11"/>
        <v>-2</v>
      </c>
      <c r="P71" t="str">
        <f t="shared" si="6"/>
        <v/>
      </c>
    </row>
    <row r="72" spans="1:16" x14ac:dyDescent="0.35">
      <c r="A72" t="str">
        <f t="shared" si="7"/>
        <v>BABradford</v>
      </c>
      <c r="B72" t="s">
        <v>69</v>
      </c>
      <c r="C72" t="s">
        <v>72</v>
      </c>
      <c r="D72">
        <v>76</v>
      </c>
      <c r="H72" t="str">
        <f t="shared" si="8"/>
        <v>LEScarborough</v>
      </c>
      <c r="I72" t="s">
        <v>18</v>
      </c>
      <c r="J72" t="s">
        <v>26</v>
      </c>
      <c r="K72">
        <v>17</v>
      </c>
      <c r="M72">
        <f t="shared" si="9"/>
        <v>20</v>
      </c>
      <c r="N72" t="str">
        <f t="shared" si="10"/>
        <v/>
      </c>
      <c r="O72">
        <f t="shared" si="11"/>
        <v>-3</v>
      </c>
      <c r="P72" t="str">
        <f t="shared" si="6"/>
        <v/>
      </c>
    </row>
    <row r="73" spans="1:16" x14ac:dyDescent="0.35">
      <c r="A73" t="str">
        <f t="shared" si="7"/>
        <v>BABarrie South</v>
      </c>
      <c r="B73" t="s">
        <v>69</v>
      </c>
      <c r="C73" t="s">
        <v>71</v>
      </c>
      <c r="D73">
        <v>97</v>
      </c>
      <c r="H73" t="str">
        <f t="shared" si="8"/>
        <v>LEEglinton</v>
      </c>
      <c r="I73" t="s">
        <v>18</v>
      </c>
      <c r="J73" t="s">
        <v>25</v>
      </c>
      <c r="K73">
        <v>22</v>
      </c>
      <c r="M73">
        <f t="shared" si="9"/>
        <v>25</v>
      </c>
      <c r="N73" t="str">
        <f t="shared" si="10"/>
        <v/>
      </c>
      <c r="O73">
        <f t="shared" si="11"/>
        <v>-3</v>
      </c>
      <c r="P73" t="str">
        <f t="shared" si="6"/>
        <v/>
      </c>
    </row>
    <row r="74" spans="1:16" x14ac:dyDescent="0.35">
      <c r="A74" t="str">
        <f t="shared" si="7"/>
        <v>BAAllandale</v>
      </c>
      <c r="B74" t="s">
        <v>69</v>
      </c>
      <c r="C74" t="s">
        <v>70</v>
      </c>
      <c r="D74">
        <v>106</v>
      </c>
      <c r="H74" t="str">
        <f t="shared" si="8"/>
        <v>LEGuildwood</v>
      </c>
      <c r="I74" t="s">
        <v>18</v>
      </c>
      <c r="J74" t="s">
        <v>24</v>
      </c>
      <c r="K74">
        <v>27</v>
      </c>
      <c r="M74">
        <f t="shared" si="9"/>
        <v>30</v>
      </c>
      <c r="N74" t="str">
        <f t="shared" si="10"/>
        <v/>
      </c>
      <c r="O74">
        <f t="shared" si="11"/>
        <v>-3</v>
      </c>
      <c r="P74" t="str">
        <f t="shared" si="6"/>
        <v/>
      </c>
    </row>
    <row r="75" spans="1:16" x14ac:dyDescent="0.35">
      <c r="H75" t="str">
        <f t="shared" si="8"/>
        <v>LERouge Hill</v>
      </c>
      <c r="I75" t="s">
        <v>18</v>
      </c>
      <c r="J75" t="s">
        <v>23</v>
      </c>
      <c r="K75">
        <v>33</v>
      </c>
      <c r="M75">
        <f t="shared" si="9"/>
        <v>36</v>
      </c>
      <c r="N75" t="str">
        <f t="shared" si="10"/>
        <v/>
      </c>
      <c r="O75">
        <f t="shared" si="11"/>
        <v>-3</v>
      </c>
      <c r="P75" t="str">
        <f t="shared" si="6"/>
        <v/>
      </c>
    </row>
    <row r="76" spans="1:16" x14ac:dyDescent="0.35">
      <c r="H76" t="str">
        <f t="shared" si="8"/>
        <v>LEPickering</v>
      </c>
      <c r="I76" t="s">
        <v>18</v>
      </c>
      <c r="J76" t="s">
        <v>22</v>
      </c>
      <c r="K76">
        <v>44</v>
      </c>
      <c r="M76">
        <f t="shared" si="9"/>
        <v>46</v>
      </c>
      <c r="N76">
        <f t="shared" si="10"/>
        <v>29</v>
      </c>
      <c r="O76">
        <f t="shared" si="11"/>
        <v>-2</v>
      </c>
      <c r="P76" t="str">
        <f t="shared" si="6"/>
        <v/>
      </c>
    </row>
    <row r="77" spans="1:16" x14ac:dyDescent="0.35">
      <c r="H77" t="str">
        <f t="shared" si="8"/>
        <v>LEAjax</v>
      </c>
      <c r="I77" t="s">
        <v>18</v>
      </c>
      <c r="J77" t="s">
        <v>21</v>
      </c>
      <c r="K77">
        <v>46</v>
      </c>
      <c r="L77">
        <v>33</v>
      </c>
      <c r="M77">
        <f t="shared" si="9"/>
        <v>53</v>
      </c>
      <c r="N77">
        <f t="shared" si="10"/>
        <v>35</v>
      </c>
      <c r="O77">
        <f t="shared" si="11"/>
        <v>-7</v>
      </c>
      <c r="P77">
        <f t="shared" si="6"/>
        <v>-2</v>
      </c>
    </row>
    <row r="78" spans="1:16" x14ac:dyDescent="0.35">
      <c r="H78" t="str">
        <f t="shared" si="8"/>
        <v>LEWhitby</v>
      </c>
      <c r="I78" t="s">
        <v>18</v>
      </c>
      <c r="J78" t="s">
        <v>20</v>
      </c>
      <c r="K78">
        <v>54</v>
      </c>
      <c r="L78">
        <v>42</v>
      </c>
      <c r="M78">
        <f t="shared" si="9"/>
        <v>62</v>
      </c>
      <c r="N78">
        <f t="shared" si="10"/>
        <v>44</v>
      </c>
      <c r="O78">
        <f t="shared" si="11"/>
        <v>-8</v>
      </c>
      <c r="P78">
        <f t="shared" si="6"/>
        <v>-2</v>
      </c>
    </row>
    <row r="79" spans="1:16" x14ac:dyDescent="0.35">
      <c r="H79" t="str">
        <f t="shared" si="8"/>
        <v>LEOshawa</v>
      </c>
      <c r="I79" t="s">
        <v>18</v>
      </c>
      <c r="J79" t="s">
        <v>19</v>
      </c>
      <c r="K79">
        <v>62</v>
      </c>
      <c r="L79">
        <v>49</v>
      </c>
      <c r="M79">
        <f t="shared" si="9"/>
        <v>68</v>
      </c>
      <c r="N79">
        <f t="shared" si="10"/>
        <v>50</v>
      </c>
      <c r="O79">
        <f t="shared" si="11"/>
        <v>-6</v>
      </c>
      <c r="P79">
        <f t="shared" si="6"/>
        <v>-1</v>
      </c>
    </row>
    <row r="80" spans="1:16" x14ac:dyDescent="0.35">
      <c r="N80" t="s">
        <v>89</v>
      </c>
      <c r="O80">
        <f>COUNTIF(O2:O79,"&gt;0")</f>
        <v>9</v>
      </c>
      <c r="P80">
        <f>COUNTIF(P2:P79,"&gt;0")</f>
        <v>3</v>
      </c>
    </row>
    <row r="81" spans="14:16" x14ac:dyDescent="0.35">
      <c r="N81" t="s">
        <v>90</v>
      </c>
      <c r="O81">
        <f>COUNTIF(O2:O79,"&lt;0")</f>
        <v>42</v>
      </c>
      <c r="P81">
        <f>COUNTIF(P2:P79,"&lt;0")</f>
        <v>26</v>
      </c>
    </row>
  </sheetData>
  <conditionalFormatting sqref="O1:P1 O3:P80 P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P7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4"/>
  <sheetViews>
    <sheetView tabSelected="1" zoomScale="85" zoomScaleNormal="85" workbookViewId="0">
      <selection activeCell="H21" sqref="H21"/>
    </sheetView>
  </sheetViews>
  <sheetFormatPr defaultRowHeight="14.5" x14ac:dyDescent="0.35"/>
  <cols>
    <col min="1" max="1" width="18.7265625" customWidth="1"/>
    <col min="3" max="3" width="19.08984375" customWidth="1"/>
    <col min="14" max="14" width="17.7265625" bestFit="1" customWidth="1"/>
  </cols>
  <sheetData>
    <row r="1" spans="1:33" x14ac:dyDescent="0.35">
      <c r="U1">
        <v>4</v>
      </c>
      <c r="V1">
        <f>U1+1</f>
        <v>5</v>
      </c>
      <c r="W1">
        <f t="shared" ref="W1:AA1" si="0">V1+1</f>
        <v>6</v>
      </c>
      <c r="X1">
        <f t="shared" si="0"/>
        <v>7</v>
      </c>
      <c r="Y1">
        <f t="shared" si="0"/>
        <v>8</v>
      </c>
      <c r="Z1">
        <f t="shared" si="0"/>
        <v>9</v>
      </c>
    </row>
    <row r="2" spans="1:33" ht="14.5" customHeight="1" x14ac:dyDescent="0.35">
      <c r="A2" s="1">
        <v>1</v>
      </c>
      <c r="B2" s="1">
        <v>2</v>
      </c>
      <c r="C2" s="1">
        <v>3</v>
      </c>
      <c r="D2" s="1">
        <f>C2+1</f>
        <v>4</v>
      </c>
      <c r="E2" s="1">
        <f>D2+1</f>
        <v>5</v>
      </c>
      <c r="F2" s="1">
        <f t="shared" ref="F2:I2" si="1">E2+1</f>
        <v>6</v>
      </c>
      <c r="G2" s="1">
        <f t="shared" si="1"/>
        <v>7</v>
      </c>
      <c r="H2" s="1">
        <f t="shared" si="1"/>
        <v>8</v>
      </c>
      <c r="I2" s="1">
        <f t="shared" si="1"/>
        <v>9</v>
      </c>
      <c r="J2" s="1"/>
      <c r="K2" s="1"/>
      <c r="L2" s="1"/>
      <c r="M2" s="1"/>
      <c r="N2" s="1"/>
      <c r="O2" s="2">
        <v>660</v>
      </c>
      <c r="P2" s="2"/>
      <c r="Q2" s="2"/>
      <c r="R2" s="2"/>
      <c r="S2" s="2"/>
      <c r="T2" s="2"/>
      <c r="U2" s="2" t="s">
        <v>84</v>
      </c>
      <c r="V2" s="2"/>
      <c r="W2" s="2"/>
      <c r="X2" s="2"/>
      <c r="Y2" s="2"/>
      <c r="Z2" s="2"/>
      <c r="AA2" s="13" t="s">
        <v>145</v>
      </c>
      <c r="AB2" s="13"/>
      <c r="AC2" s="13"/>
      <c r="AD2" s="13"/>
      <c r="AE2" s="13"/>
      <c r="AF2" s="13"/>
      <c r="AG2" s="13"/>
    </row>
    <row r="3" spans="1:33" x14ac:dyDescent="0.35">
      <c r="A3" s="1"/>
      <c r="B3" s="1" t="s">
        <v>84</v>
      </c>
      <c r="C3" s="1" t="s">
        <v>0</v>
      </c>
      <c r="D3" s="1" t="s">
        <v>135</v>
      </c>
      <c r="E3" s="1" t="s">
        <v>136</v>
      </c>
      <c r="F3" s="1" t="s">
        <v>137</v>
      </c>
      <c r="G3" s="1" t="s">
        <v>138</v>
      </c>
      <c r="H3" s="1" t="s">
        <v>139</v>
      </c>
      <c r="I3" s="1" t="s">
        <v>140</v>
      </c>
      <c r="J3" s="1"/>
      <c r="K3" s="1"/>
      <c r="L3" s="1"/>
      <c r="M3" s="1">
        <v>660</v>
      </c>
      <c r="N3" s="1" t="s">
        <v>0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135</v>
      </c>
      <c r="V3" s="1" t="s">
        <v>136</v>
      </c>
      <c r="W3" s="1" t="s">
        <v>137</v>
      </c>
      <c r="X3" s="1" t="s">
        <v>138</v>
      </c>
      <c r="Y3" s="1" t="s">
        <v>139</v>
      </c>
      <c r="Z3" s="1" t="s">
        <v>140</v>
      </c>
      <c r="AA3" s="1" t="s">
        <v>135</v>
      </c>
      <c r="AB3" s="1" t="s">
        <v>136</v>
      </c>
      <c r="AC3" s="1" t="s">
        <v>137</v>
      </c>
      <c r="AD3" s="1" t="s">
        <v>138</v>
      </c>
      <c r="AE3" s="1" t="s">
        <v>139</v>
      </c>
      <c r="AF3" s="1" t="s">
        <v>140</v>
      </c>
      <c r="AG3" s="1" t="s">
        <v>146</v>
      </c>
    </row>
    <row r="4" spans="1:33" x14ac:dyDescent="0.35">
      <c r="A4" t="str">
        <f>B4&amp;C4</f>
        <v>LWNiagara Falls</v>
      </c>
      <c r="B4" t="s">
        <v>3</v>
      </c>
      <c r="C4" t="s">
        <v>4</v>
      </c>
      <c r="D4">
        <v>0.25</v>
      </c>
      <c r="E4">
        <v>6.25E-2</v>
      </c>
      <c r="F4">
        <v>0</v>
      </c>
      <c r="G4">
        <v>0</v>
      </c>
      <c r="H4">
        <v>1</v>
      </c>
      <c r="I4">
        <v>0</v>
      </c>
      <c r="L4" t="str">
        <f t="shared" ref="L4:L67" si="2">M4&amp;N4</f>
        <v>LWNiagara Falls</v>
      </c>
      <c r="M4" t="s">
        <v>3</v>
      </c>
      <c r="N4" t="s">
        <v>4</v>
      </c>
      <c r="O4">
        <v>0</v>
      </c>
      <c r="P4">
        <v>0.125</v>
      </c>
      <c r="Q4">
        <v>0</v>
      </c>
      <c r="R4">
        <v>0</v>
      </c>
      <c r="S4">
        <v>1</v>
      </c>
      <c r="T4">
        <v>0</v>
      </c>
      <c r="U4">
        <f>VLOOKUP($L4,$A:$I,U$1,FALSE)</f>
        <v>0.25</v>
      </c>
      <c r="V4">
        <f t="shared" ref="V4:Z19" si="3">VLOOKUP($L4,$A:$I,V$1,FALSE)</f>
        <v>6.25E-2</v>
      </c>
      <c r="W4">
        <f t="shared" si="3"/>
        <v>0</v>
      </c>
      <c r="X4">
        <f t="shared" si="3"/>
        <v>0</v>
      </c>
      <c r="Y4">
        <f t="shared" si="3"/>
        <v>1</v>
      </c>
      <c r="Z4">
        <f t="shared" si="3"/>
        <v>0</v>
      </c>
      <c r="AA4">
        <f>U4-O4</f>
        <v>0.25</v>
      </c>
      <c r="AB4">
        <f>V4-P4</f>
        <v>-6.25E-2</v>
      </c>
      <c r="AC4">
        <f>W4-Q4</f>
        <v>0</v>
      </c>
      <c r="AD4">
        <f>X4-R4</f>
        <v>0</v>
      </c>
      <c r="AE4">
        <f>Y4-S4</f>
        <v>0</v>
      </c>
      <c r="AF4">
        <f>Z4-T4</f>
        <v>0</v>
      </c>
      <c r="AG4">
        <f>SUM(W4:Y4)-SUM(Q4:S4)</f>
        <v>0</v>
      </c>
    </row>
    <row r="5" spans="1:33" x14ac:dyDescent="0.35">
      <c r="A5" t="str">
        <f t="shared" ref="A5:A68" si="4">B5&amp;C5</f>
        <v>LWSt. Catharines</v>
      </c>
      <c r="B5" t="s">
        <v>3</v>
      </c>
      <c r="C5" t="s">
        <v>5</v>
      </c>
      <c r="D5">
        <v>0.25</v>
      </c>
      <c r="E5">
        <v>6.25E-2</v>
      </c>
      <c r="F5">
        <v>0</v>
      </c>
      <c r="G5">
        <v>0</v>
      </c>
      <c r="H5">
        <v>1</v>
      </c>
      <c r="I5">
        <v>0</v>
      </c>
      <c r="L5" t="str">
        <f t="shared" si="2"/>
        <v>LWSt. Catharines</v>
      </c>
      <c r="M5" t="s">
        <v>3</v>
      </c>
      <c r="N5" t="s">
        <v>5</v>
      </c>
      <c r="O5">
        <v>0</v>
      </c>
      <c r="P5">
        <v>0.125</v>
      </c>
      <c r="Q5">
        <v>0</v>
      </c>
      <c r="R5">
        <v>0</v>
      </c>
      <c r="S5">
        <v>1</v>
      </c>
      <c r="T5">
        <v>0</v>
      </c>
      <c r="U5">
        <f t="shared" ref="U5:Z36" si="5">VLOOKUP($L5,$A:$I,U$1,FALSE)</f>
        <v>0.25</v>
      </c>
      <c r="V5">
        <f t="shared" si="3"/>
        <v>6.25E-2</v>
      </c>
      <c r="W5">
        <f t="shared" si="3"/>
        <v>0</v>
      </c>
      <c r="X5">
        <f t="shared" si="3"/>
        <v>0</v>
      </c>
      <c r="Y5">
        <f t="shared" si="3"/>
        <v>1</v>
      </c>
      <c r="Z5">
        <f t="shared" si="3"/>
        <v>0</v>
      </c>
      <c r="AA5">
        <f t="shared" ref="AA5:AD68" si="6">U5-O5</f>
        <v>0.25</v>
      </c>
      <c r="AB5">
        <f t="shared" si="6"/>
        <v>-6.25E-2</v>
      </c>
      <c r="AC5">
        <f t="shared" si="6"/>
        <v>0</v>
      </c>
      <c r="AD5">
        <f t="shared" si="6"/>
        <v>0</v>
      </c>
      <c r="AE5">
        <f t="shared" ref="AE5:AF68" si="7">Y5-S5</f>
        <v>0</v>
      </c>
      <c r="AF5">
        <f t="shared" si="7"/>
        <v>0</v>
      </c>
      <c r="AG5">
        <f t="shared" ref="AG5:AG68" si="8">SUM(W5:Y5)-SUM(Q5:S5)</f>
        <v>0</v>
      </c>
    </row>
    <row r="6" spans="1:33" x14ac:dyDescent="0.35">
      <c r="A6" t="str">
        <f t="shared" si="4"/>
        <v>LWWest Harbour</v>
      </c>
      <c r="B6" t="s">
        <v>3</v>
      </c>
      <c r="C6" t="s">
        <v>6</v>
      </c>
      <c r="D6">
        <v>1</v>
      </c>
      <c r="E6">
        <v>0.6875</v>
      </c>
      <c r="F6">
        <v>1</v>
      </c>
      <c r="G6">
        <v>1</v>
      </c>
      <c r="H6">
        <v>1</v>
      </c>
      <c r="I6">
        <v>1</v>
      </c>
      <c r="L6" t="str">
        <f t="shared" si="2"/>
        <v>LWConfederation</v>
      </c>
      <c r="M6" t="s">
        <v>3</v>
      </c>
      <c r="N6" t="s">
        <v>80</v>
      </c>
      <c r="O6">
        <v>0</v>
      </c>
      <c r="P6">
        <v>0.1875</v>
      </c>
      <c r="Q6">
        <v>1</v>
      </c>
      <c r="R6">
        <v>1</v>
      </c>
      <c r="S6">
        <v>1</v>
      </c>
      <c r="T6">
        <v>0</v>
      </c>
      <c r="U6" t="e">
        <f t="shared" si="5"/>
        <v>#N/A</v>
      </c>
      <c r="V6" t="e">
        <f t="shared" si="3"/>
        <v>#N/A</v>
      </c>
      <c r="W6" t="e">
        <f t="shared" si="3"/>
        <v>#N/A</v>
      </c>
      <c r="X6" t="e">
        <f t="shared" si="3"/>
        <v>#N/A</v>
      </c>
      <c r="Y6" t="e">
        <f t="shared" si="3"/>
        <v>#N/A</v>
      </c>
      <c r="Z6" t="e">
        <f t="shared" si="3"/>
        <v>#N/A</v>
      </c>
      <c r="AA6" t="e">
        <f t="shared" si="6"/>
        <v>#N/A</v>
      </c>
      <c r="AB6" t="e">
        <f t="shared" si="6"/>
        <v>#N/A</v>
      </c>
      <c r="AC6" t="e">
        <f t="shared" si="6"/>
        <v>#N/A</v>
      </c>
      <c r="AD6" t="e">
        <f t="shared" si="6"/>
        <v>#N/A</v>
      </c>
      <c r="AE6" t="e">
        <f t="shared" si="7"/>
        <v>#N/A</v>
      </c>
      <c r="AF6" t="e">
        <f t="shared" si="7"/>
        <v>#N/A</v>
      </c>
      <c r="AG6" t="e">
        <f t="shared" si="8"/>
        <v>#N/A</v>
      </c>
    </row>
    <row r="7" spans="1:33" x14ac:dyDescent="0.35">
      <c r="A7" t="str">
        <f t="shared" si="4"/>
        <v>LWHamilton GO Centre</v>
      </c>
      <c r="B7" t="s">
        <v>3</v>
      </c>
      <c r="C7" t="s">
        <v>7</v>
      </c>
      <c r="D7">
        <v>0</v>
      </c>
      <c r="E7">
        <v>0</v>
      </c>
      <c r="F7">
        <v>2</v>
      </c>
      <c r="G7">
        <v>2</v>
      </c>
      <c r="H7">
        <v>0</v>
      </c>
      <c r="I7">
        <v>0</v>
      </c>
      <c r="L7" t="str">
        <f t="shared" si="2"/>
        <v>LWHamilton GO Centre</v>
      </c>
      <c r="M7" t="s">
        <v>3</v>
      </c>
      <c r="N7" t="s">
        <v>7</v>
      </c>
      <c r="O7">
        <v>0</v>
      </c>
      <c r="P7">
        <v>0</v>
      </c>
      <c r="Q7">
        <v>1</v>
      </c>
      <c r="R7">
        <v>2</v>
      </c>
      <c r="S7">
        <v>1</v>
      </c>
      <c r="T7">
        <v>0</v>
      </c>
      <c r="U7">
        <f t="shared" si="5"/>
        <v>0</v>
      </c>
      <c r="V7">
        <f t="shared" si="3"/>
        <v>0</v>
      </c>
      <c r="W7">
        <f t="shared" si="3"/>
        <v>2</v>
      </c>
      <c r="X7">
        <f t="shared" si="3"/>
        <v>2</v>
      </c>
      <c r="Y7">
        <f t="shared" si="3"/>
        <v>0</v>
      </c>
      <c r="Z7">
        <f t="shared" si="3"/>
        <v>0</v>
      </c>
      <c r="AA7">
        <f t="shared" si="6"/>
        <v>0</v>
      </c>
      <c r="AB7">
        <f t="shared" si="6"/>
        <v>0</v>
      </c>
      <c r="AC7">
        <f t="shared" si="6"/>
        <v>1</v>
      </c>
      <c r="AD7">
        <f t="shared" si="6"/>
        <v>0</v>
      </c>
      <c r="AE7">
        <f t="shared" si="7"/>
        <v>-1</v>
      </c>
      <c r="AF7">
        <f t="shared" si="7"/>
        <v>0</v>
      </c>
      <c r="AG7">
        <f t="shared" si="8"/>
        <v>0</v>
      </c>
    </row>
    <row r="8" spans="1:33" x14ac:dyDescent="0.35">
      <c r="A8" t="str">
        <f t="shared" si="4"/>
        <v>LWAldershot</v>
      </c>
      <c r="B8" t="s">
        <v>3</v>
      </c>
      <c r="C8" t="s">
        <v>8</v>
      </c>
      <c r="D8">
        <v>2</v>
      </c>
      <c r="E8">
        <v>1.375</v>
      </c>
      <c r="F8">
        <v>4</v>
      </c>
      <c r="G8">
        <v>4</v>
      </c>
      <c r="H8">
        <v>2</v>
      </c>
      <c r="I8">
        <v>2</v>
      </c>
      <c r="L8" t="str">
        <f t="shared" si="2"/>
        <v>LWWest Harbour</v>
      </c>
      <c r="M8" t="s">
        <v>3</v>
      </c>
      <c r="N8" t="s">
        <v>6</v>
      </c>
      <c r="O8">
        <v>1</v>
      </c>
      <c r="P8">
        <v>0.875</v>
      </c>
      <c r="Q8">
        <v>1</v>
      </c>
      <c r="R8">
        <v>1</v>
      </c>
      <c r="S8">
        <v>1</v>
      </c>
      <c r="T8">
        <v>1</v>
      </c>
      <c r="U8">
        <f t="shared" si="5"/>
        <v>1</v>
      </c>
      <c r="V8">
        <f t="shared" si="3"/>
        <v>0.6875</v>
      </c>
      <c r="W8">
        <f t="shared" si="3"/>
        <v>1</v>
      </c>
      <c r="X8">
        <f t="shared" si="3"/>
        <v>1</v>
      </c>
      <c r="Y8">
        <f t="shared" si="3"/>
        <v>1</v>
      </c>
      <c r="Z8">
        <f t="shared" si="3"/>
        <v>1</v>
      </c>
      <c r="AA8">
        <f t="shared" si="6"/>
        <v>0</v>
      </c>
      <c r="AB8">
        <f t="shared" si="6"/>
        <v>-0.1875</v>
      </c>
      <c r="AC8">
        <f t="shared" si="6"/>
        <v>0</v>
      </c>
      <c r="AD8">
        <f t="shared" si="6"/>
        <v>0</v>
      </c>
      <c r="AE8">
        <f t="shared" si="7"/>
        <v>0</v>
      </c>
      <c r="AF8">
        <f t="shared" si="7"/>
        <v>0</v>
      </c>
      <c r="AG8">
        <f t="shared" si="8"/>
        <v>0</v>
      </c>
    </row>
    <row r="9" spans="1:33" x14ac:dyDescent="0.35">
      <c r="A9" t="str">
        <f t="shared" si="4"/>
        <v>LWBurlington</v>
      </c>
      <c r="B9" t="s">
        <v>3</v>
      </c>
      <c r="C9" t="s">
        <v>9</v>
      </c>
      <c r="D9">
        <v>2</v>
      </c>
      <c r="E9">
        <v>1.375</v>
      </c>
      <c r="F9">
        <v>4</v>
      </c>
      <c r="G9">
        <v>4</v>
      </c>
      <c r="H9">
        <v>2</v>
      </c>
      <c r="I9">
        <v>2</v>
      </c>
      <c r="L9" t="str">
        <f t="shared" si="2"/>
        <v>LWAldershot</v>
      </c>
      <c r="M9" t="s">
        <v>3</v>
      </c>
      <c r="N9" t="s">
        <v>8</v>
      </c>
      <c r="O9">
        <v>2</v>
      </c>
      <c r="P9">
        <v>1.5625</v>
      </c>
      <c r="Q9">
        <v>3</v>
      </c>
      <c r="R9">
        <v>4</v>
      </c>
      <c r="S9">
        <v>3</v>
      </c>
      <c r="T9">
        <v>2</v>
      </c>
      <c r="U9">
        <f t="shared" si="5"/>
        <v>2</v>
      </c>
      <c r="V9">
        <f t="shared" si="3"/>
        <v>1.375</v>
      </c>
      <c r="W9">
        <f t="shared" si="3"/>
        <v>4</v>
      </c>
      <c r="X9">
        <f t="shared" si="3"/>
        <v>4</v>
      </c>
      <c r="Y9">
        <f t="shared" si="3"/>
        <v>2</v>
      </c>
      <c r="Z9">
        <f t="shared" si="3"/>
        <v>2</v>
      </c>
      <c r="AA9">
        <f t="shared" si="6"/>
        <v>0</v>
      </c>
      <c r="AB9">
        <f t="shared" si="6"/>
        <v>-0.1875</v>
      </c>
      <c r="AC9">
        <f t="shared" si="6"/>
        <v>1</v>
      </c>
      <c r="AD9">
        <f t="shared" si="6"/>
        <v>0</v>
      </c>
      <c r="AE9">
        <f t="shared" si="7"/>
        <v>-1</v>
      </c>
      <c r="AF9">
        <f t="shared" si="7"/>
        <v>0</v>
      </c>
      <c r="AG9">
        <f t="shared" si="8"/>
        <v>0</v>
      </c>
    </row>
    <row r="10" spans="1:33" x14ac:dyDescent="0.35">
      <c r="A10" t="str">
        <f t="shared" si="4"/>
        <v>LWAppleby</v>
      </c>
      <c r="B10" t="s">
        <v>3</v>
      </c>
      <c r="C10" t="s">
        <v>10</v>
      </c>
      <c r="D10">
        <v>2</v>
      </c>
      <c r="E10">
        <v>1.375</v>
      </c>
      <c r="F10">
        <v>4</v>
      </c>
      <c r="G10">
        <v>4</v>
      </c>
      <c r="H10">
        <v>2</v>
      </c>
      <c r="I10">
        <v>2</v>
      </c>
      <c r="L10" t="str">
        <f t="shared" si="2"/>
        <v>LWBurlington</v>
      </c>
      <c r="M10" t="s">
        <v>3</v>
      </c>
      <c r="N10" t="s">
        <v>9</v>
      </c>
      <c r="O10">
        <v>2</v>
      </c>
      <c r="P10">
        <v>1.5625</v>
      </c>
      <c r="Q10">
        <v>3</v>
      </c>
      <c r="R10">
        <v>4</v>
      </c>
      <c r="S10">
        <v>3</v>
      </c>
      <c r="T10">
        <v>2</v>
      </c>
      <c r="U10">
        <f t="shared" si="5"/>
        <v>2</v>
      </c>
      <c r="V10">
        <f t="shared" si="3"/>
        <v>1.375</v>
      </c>
      <c r="W10">
        <f t="shared" si="3"/>
        <v>4</v>
      </c>
      <c r="X10">
        <f t="shared" si="3"/>
        <v>4</v>
      </c>
      <c r="Y10">
        <f t="shared" si="3"/>
        <v>2</v>
      </c>
      <c r="Z10">
        <f t="shared" si="3"/>
        <v>2</v>
      </c>
      <c r="AA10">
        <f t="shared" si="6"/>
        <v>0</v>
      </c>
      <c r="AB10">
        <f t="shared" si="6"/>
        <v>-0.1875</v>
      </c>
      <c r="AC10">
        <f t="shared" si="6"/>
        <v>1</v>
      </c>
      <c r="AD10">
        <f t="shared" si="6"/>
        <v>0</v>
      </c>
      <c r="AE10">
        <f t="shared" si="7"/>
        <v>-1</v>
      </c>
      <c r="AF10">
        <f t="shared" si="7"/>
        <v>0</v>
      </c>
      <c r="AG10">
        <f t="shared" si="8"/>
        <v>0</v>
      </c>
    </row>
    <row r="11" spans="1:33" x14ac:dyDescent="0.35">
      <c r="A11" t="str">
        <f t="shared" si="4"/>
        <v>LWBronte</v>
      </c>
      <c r="B11" t="s">
        <v>3</v>
      </c>
      <c r="C11" t="s">
        <v>11</v>
      </c>
      <c r="D11">
        <v>2</v>
      </c>
      <c r="E11">
        <v>1.375</v>
      </c>
      <c r="F11">
        <v>4</v>
      </c>
      <c r="G11">
        <v>4</v>
      </c>
      <c r="H11">
        <v>2</v>
      </c>
      <c r="I11">
        <v>2</v>
      </c>
      <c r="L11" t="str">
        <f t="shared" si="2"/>
        <v>LWAppleby</v>
      </c>
      <c r="M11" t="s">
        <v>3</v>
      </c>
      <c r="N11" t="s">
        <v>10</v>
      </c>
      <c r="O11">
        <v>2</v>
      </c>
      <c r="P11">
        <v>1.4375</v>
      </c>
      <c r="Q11">
        <v>3</v>
      </c>
      <c r="R11">
        <v>4</v>
      </c>
      <c r="S11">
        <v>3</v>
      </c>
      <c r="T11">
        <v>2</v>
      </c>
      <c r="U11">
        <f t="shared" si="5"/>
        <v>2</v>
      </c>
      <c r="V11">
        <f t="shared" si="3"/>
        <v>1.375</v>
      </c>
      <c r="W11">
        <f t="shared" si="3"/>
        <v>4</v>
      </c>
      <c r="X11">
        <f t="shared" si="3"/>
        <v>4</v>
      </c>
      <c r="Y11">
        <f t="shared" si="3"/>
        <v>2</v>
      </c>
      <c r="Z11">
        <f t="shared" si="3"/>
        <v>2</v>
      </c>
      <c r="AA11">
        <f t="shared" si="6"/>
        <v>0</v>
      </c>
      <c r="AB11">
        <f t="shared" si="6"/>
        <v>-6.25E-2</v>
      </c>
      <c r="AC11">
        <f t="shared" si="6"/>
        <v>1</v>
      </c>
      <c r="AD11">
        <f t="shared" si="6"/>
        <v>0</v>
      </c>
      <c r="AE11">
        <f t="shared" si="7"/>
        <v>-1</v>
      </c>
      <c r="AF11">
        <f t="shared" si="7"/>
        <v>0</v>
      </c>
      <c r="AG11">
        <f t="shared" si="8"/>
        <v>0</v>
      </c>
    </row>
    <row r="12" spans="1:33" x14ac:dyDescent="0.35">
      <c r="A12" t="str">
        <f t="shared" si="4"/>
        <v>LWOakville</v>
      </c>
      <c r="B12" t="s">
        <v>3</v>
      </c>
      <c r="C12" t="s">
        <v>12</v>
      </c>
      <c r="D12">
        <v>4</v>
      </c>
      <c r="E12">
        <v>2.8125</v>
      </c>
      <c r="F12">
        <v>6</v>
      </c>
      <c r="G12">
        <v>6</v>
      </c>
      <c r="H12">
        <v>4</v>
      </c>
      <c r="I12">
        <v>4</v>
      </c>
      <c r="L12" t="str">
        <f t="shared" si="2"/>
        <v>LWBronte</v>
      </c>
      <c r="M12" t="s">
        <v>3</v>
      </c>
      <c r="N12" t="s">
        <v>11</v>
      </c>
      <c r="O12">
        <v>2</v>
      </c>
      <c r="P12">
        <v>1.4375</v>
      </c>
      <c r="Q12">
        <v>3</v>
      </c>
      <c r="R12">
        <v>4</v>
      </c>
      <c r="S12">
        <v>3</v>
      </c>
      <c r="T12">
        <v>2</v>
      </c>
      <c r="U12">
        <f t="shared" si="5"/>
        <v>2</v>
      </c>
      <c r="V12">
        <f t="shared" si="3"/>
        <v>1.375</v>
      </c>
      <c r="W12">
        <f t="shared" si="3"/>
        <v>4</v>
      </c>
      <c r="X12">
        <f t="shared" si="3"/>
        <v>4</v>
      </c>
      <c r="Y12">
        <f t="shared" si="3"/>
        <v>2</v>
      </c>
      <c r="Z12">
        <f t="shared" si="3"/>
        <v>2</v>
      </c>
      <c r="AA12">
        <f t="shared" si="6"/>
        <v>0</v>
      </c>
      <c r="AB12">
        <f t="shared" si="6"/>
        <v>-6.25E-2</v>
      </c>
      <c r="AC12">
        <f t="shared" si="6"/>
        <v>1</v>
      </c>
      <c r="AD12">
        <f t="shared" si="6"/>
        <v>0</v>
      </c>
      <c r="AE12">
        <f t="shared" si="7"/>
        <v>-1</v>
      </c>
      <c r="AF12">
        <f t="shared" si="7"/>
        <v>0</v>
      </c>
      <c r="AG12">
        <f t="shared" si="8"/>
        <v>0</v>
      </c>
    </row>
    <row r="13" spans="1:33" x14ac:dyDescent="0.35">
      <c r="A13" t="str">
        <f t="shared" si="4"/>
        <v>LWClarkson</v>
      </c>
      <c r="B13" t="s">
        <v>3</v>
      </c>
      <c r="C13" t="s">
        <v>13</v>
      </c>
      <c r="D13">
        <v>4</v>
      </c>
      <c r="E13">
        <v>2.8125</v>
      </c>
      <c r="F13">
        <v>6</v>
      </c>
      <c r="G13">
        <v>6</v>
      </c>
      <c r="H13">
        <v>4</v>
      </c>
      <c r="I13">
        <v>4</v>
      </c>
      <c r="L13" t="str">
        <f t="shared" si="2"/>
        <v>LWOakville</v>
      </c>
      <c r="M13" t="s">
        <v>3</v>
      </c>
      <c r="N13" t="s">
        <v>12</v>
      </c>
      <c r="O13">
        <v>2</v>
      </c>
      <c r="P13">
        <v>1.5625</v>
      </c>
      <c r="Q13">
        <v>3</v>
      </c>
      <c r="R13">
        <v>6</v>
      </c>
      <c r="S13">
        <v>6</v>
      </c>
      <c r="T13">
        <v>2</v>
      </c>
      <c r="U13">
        <f t="shared" si="5"/>
        <v>4</v>
      </c>
      <c r="V13">
        <f t="shared" si="3"/>
        <v>2.8125</v>
      </c>
      <c r="W13">
        <f t="shared" si="3"/>
        <v>6</v>
      </c>
      <c r="X13">
        <f t="shared" si="3"/>
        <v>6</v>
      </c>
      <c r="Y13">
        <f t="shared" si="3"/>
        <v>4</v>
      </c>
      <c r="Z13">
        <f t="shared" si="3"/>
        <v>4</v>
      </c>
      <c r="AA13">
        <f t="shared" si="6"/>
        <v>2</v>
      </c>
      <c r="AB13">
        <f t="shared" si="6"/>
        <v>1.25</v>
      </c>
      <c r="AC13">
        <f t="shared" si="6"/>
        <v>3</v>
      </c>
      <c r="AD13">
        <f t="shared" si="6"/>
        <v>0</v>
      </c>
      <c r="AE13">
        <f t="shared" si="7"/>
        <v>-2</v>
      </c>
      <c r="AF13">
        <f t="shared" si="7"/>
        <v>2</v>
      </c>
      <c r="AG13">
        <f t="shared" si="8"/>
        <v>1</v>
      </c>
    </row>
    <row r="14" spans="1:33" x14ac:dyDescent="0.35">
      <c r="A14" t="str">
        <f t="shared" si="4"/>
        <v>LWPort Credit</v>
      </c>
      <c r="B14" t="s">
        <v>3</v>
      </c>
      <c r="C14" t="s">
        <v>14</v>
      </c>
      <c r="D14">
        <v>2</v>
      </c>
      <c r="E14">
        <v>1.4375</v>
      </c>
      <c r="F14">
        <v>2</v>
      </c>
      <c r="G14">
        <v>2</v>
      </c>
      <c r="H14">
        <v>2</v>
      </c>
      <c r="I14">
        <v>2</v>
      </c>
      <c r="L14" t="str">
        <f t="shared" si="2"/>
        <v>LWClarkson</v>
      </c>
      <c r="M14" t="s">
        <v>3</v>
      </c>
      <c r="N14" t="s">
        <v>13</v>
      </c>
      <c r="O14">
        <v>2</v>
      </c>
      <c r="P14">
        <v>1.4375</v>
      </c>
      <c r="Q14">
        <v>3</v>
      </c>
      <c r="R14">
        <v>6</v>
      </c>
      <c r="S14">
        <v>6</v>
      </c>
      <c r="T14">
        <v>2</v>
      </c>
      <c r="U14">
        <f t="shared" si="5"/>
        <v>4</v>
      </c>
      <c r="V14">
        <f t="shared" si="3"/>
        <v>2.8125</v>
      </c>
      <c r="W14">
        <f t="shared" si="3"/>
        <v>6</v>
      </c>
      <c r="X14">
        <f t="shared" si="3"/>
        <v>6</v>
      </c>
      <c r="Y14">
        <f t="shared" si="3"/>
        <v>4</v>
      </c>
      <c r="Z14">
        <f t="shared" si="3"/>
        <v>4</v>
      </c>
      <c r="AA14">
        <f t="shared" si="6"/>
        <v>2</v>
      </c>
      <c r="AB14">
        <f t="shared" si="6"/>
        <v>1.375</v>
      </c>
      <c r="AC14">
        <f t="shared" si="6"/>
        <v>3</v>
      </c>
      <c r="AD14">
        <f t="shared" si="6"/>
        <v>0</v>
      </c>
      <c r="AE14">
        <f t="shared" si="7"/>
        <v>-2</v>
      </c>
      <c r="AF14">
        <f t="shared" si="7"/>
        <v>2</v>
      </c>
      <c r="AG14">
        <f t="shared" si="8"/>
        <v>1</v>
      </c>
    </row>
    <row r="15" spans="1:33" x14ac:dyDescent="0.35">
      <c r="A15" t="str">
        <f t="shared" si="4"/>
        <v>LWLong Branch</v>
      </c>
      <c r="B15" t="s">
        <v>3</v>
      </c>
      <c r="C15" t="s">
        <v>15</v>
      </c>
      <c r="D15">
        <v>2</v>
      </c>
      <c r="E15">
        <v>1.4375</v>
      </c>
      <c r="F15">
        <v>2</v>
      </c>
      <c r="G15">
        <v>2</v>
      </c>
      <c r="H15">
        <v>2</v>
      </c>
      <c r="I15">
        <v>2</v>
      </c>
      <c r="L15" t="str">
        <f t="shared" si="2"/>
        <v>LWPort Credit</v>
      </c>
      <c r="M15" t="s">
        <v>3</v>
      </c>
      <c r="N15" t="s">
        <v>14</v>
      </c>
      <c r="O15">
        <v>2</v>
      </c>
      <c r="P15">
        <v>1.5625</v>
      </c>
      <c r="Q15">
        <v>1</v>
      </c>
      <c r="R15">
        <v>2</v>
      </c>
      <c r="S15">
        <v>3</v>
      </c>
      <c r="T15">
        <v>2</v>
      </c>
      <c r="U15">
        <f t="shared" si="5"/>
        <v>2</v>
      </c>
      <c r="V15">
        <f t="shared" si="3"/>
        <v>1.4375</v>
      </c>
      <c r="W15">
        <f t="shared" si="3"/>
        <v>2</v>
      </c>
      <c r="X15">
        <f t="shared" si="3"/>
        <v>2</v>
      </c>
      <c r="Y15">
        <f t="shared" si="3"/>
        <v>2</v>
      </c>
      <c r="Z15">
        <f t="shared" si="3"/>
        <v>2</v>
      </c>
      <c r="AA15">
        <f t="shared" si="6"/>
        <v>0</v>
      </c>
      <c r="AB15">
        <f t="shared" si="6"/>
        <v>-0.125</v>
      </c>
      <c r="AC15">
        <f t="shared" si="6"/>
        <v>1</v>
      </c>
      <c r="AD15">
        <f t="shared" si="6"/>
        <v>0</v>
      </c>
      <c r="AE15">
        <f t="shared" si="7"/>
        <v>-1</v>
      </c>
      <c r="AF15">
        <f t="shared" si="7"/>
        <v>0</v>
      </c>
      <c r="AG15">
        <f t="shared" si="8"/>
        <v>0</v>
      </c>
    </row>
    <row r="16" spans="1:33" x14ac:dyDescent="0.35">
      <c r="A16" t="str">
        <f t="shared" si="4"/>
        <v>LWMimico</v>
      </c>
      <c r="B16" t="s">
        <v>3</v>
      </c>
      <c r="C16" t="s">
        <v>16</v>
      </c>
      <c r="D16">
        <v>2</v>
      </c>
      <c r="E16">
        <v>1.4375</v>
      </c>
      <c r="F16">
        <v>2</v>
      </c>
      <c r="G16">
        <v>2</v>
      </c>
      <c r="H16">
        <v>2</v>
      </c>
      <c r="I16">
        <v>2</v>
      </c>
      <c r="L16" t="str">
        <f t="shared" si="2"/>
        <v>LWLong Branch</v>
      </c>
      <c r="M16" t="s">
        <v>3</v>
      </c>
      <c r="N16" t="s">
        <v>15</v>
      </c>
      <c r="O16">
        <v>2</v>
      </c>
      <c r="P16">
        <v>1.4375</v>
      </c>
      <c r="Q16">
        <v>1</v>
      </c>
      <c r="R16">
        <v>2</v>
      </c>
      <c r="S16">
        <v>3</v>
      </c>
      <c r="T16">
        <v>2</v>
      </c>
      <c r="U16">
        <f t="shared" si="5"/>
        <v>2</v>
      </c>
      <c r="V16">
        <f t="shared" si="3"/>
        <v>1.4375</v>
      </c>
      <c r="W16">
        <f t="shared" si="3"/>
        <v>2</v>
      </c>
      <c r="X16">
        <f t="shared" si="3"/>
        <v>2</v>
      </c>
      <c r="Y16">
        <f t="shared" si="3"/>
        <v>2</v>
      </c>
      <c r="Z16">
        <f t="shared" si="3"/>
        <v>2</v>
      </c>
      <c r="AA16">
        <f t="shared" si="6"/>
        <v>0</v>
      </c>
      <c r="AB16">
        <f t="shared" si="6"/>
        <v>0</v>
      </c>
      <c r="AC16">
        <f t="shared" si="6"/>
        <v>1</v>
      </c>
      <c r="AD16">
        <f t="shared" si="6"/>
        <v>0</v>
      </c>
      <c r="AE16">
        <f t="shared" si="7"/>
        <v>-1</v>
      </c>
      <c r="AF16">
        <f t="shared" si="7"/>
        <v>0</v>
      </c>
      <c r="AG16">
        <f t="shared" si="8"/>
        <v>0</v>
      </c>
    </row>
    <row r="17" spans="1:33" x14ac:dyDescent="0.35">
      <c r="A17" t="str">
        <f t="shared" si="4"/>
        <v>LWExhibition</v>
      </c>
      <c r="B17" t="s">
        <v>3</v>
      </c>
      <c r="C17" t="s">
        <v>17</v>
      </c>
      <c r="D17">
        <v>4</v>
      </c>
      <c r="E17">
        <v>2.8125</v>
      </c>
      <c r="F17">
        <v>4</v>
      </c>
      <c r="G17">
        <v>4</v>
      </c>
      <c r="H17">
        <v>4</v>
      </c>
      <c r="I17">
        <v>4</v>
      </c>
      <c r="L17" t="str">
        <f t="shared" si="2"/>
        <v>LWMimico</v>
      </c>
      <c r="M17" t="s">
        <v>3</v>
      </c>
      <c r="N17" t="s">
        <v>16</v>
      </c>
      <c r="O17">
        <v>2</v>
      </c>
      <c r="P17">
        <v>1.4375</v>
      </c>
      <c r="Q17">
        <v>1</v>
      </c>
      <c r="R17">
        <v>2</v>
      </c>
      <c r="S17">
        <v>3</v>
      </c>
      <c r="T17">
        <v>2</v>
      </c>
      <c r="U17">
        <f t="shared" si="5"/>
        <v>2</v>
      </c>
      <c r="V17">
        <f t="shared" si="3"/>
        <v>1.4375</v>
      </c>
      <c r="W17">
        <f t="shared" si="3"/>
        <v>2</v>
      </c>
      <c r="X17">
        <f t="shared" si="3"/>
        <v>2</v>
      </c>
      <c r="Y17">
        <f t="shared" si="3"/>
        <v>2</v>
      </c>
      <c r="Z17">
        <f t="shared" si="3"/>
        <v>2</v>
      </c>
      <c r="AA17">
        <f t="shared" si="6"/>
        <v>0</v>
      </c>
      <c r="AB17">
        <f t="shared" si="6"/>
        <v>0</v>
      </c>
      <c r="AC17">
        <f t="shared" si="6"/>
        <v>1</v>
      </c>
      <c r="AD17">
        <f t="shared" si="6"/>
        <v>0</v>
      </c>
      <c r="AE17">
        <f t="shared" si="7"/>
        <v>-1</v>
      </c>
      <c r="AF17">
        <f t="shared" si="7"/>
        <v>0</v>
      </c>
      <c r="AG17">
        <f t="shared" si="8"/>
        <v>0</v>
      </c>
    </row>
    <row r="18" spans="1:33" x14ac:dyDescent="0.35">
      <c r="A18" t="str">
        <f t="shared" si="4"/>
        <v>LEOshawa</v>
      </c>
      <c r="B18" t="s">
        <v>18</v>
      </c>
      <c r="C18" t="s">
        <v>19</v>
      </c>
      <c r="D18">
        <v>2.75</v>
      </c>
      <c r="E18">
        <v>1.375</v>
      </c>
      <c r="F18">
        <v>3</v>
      </c>
      <c r="G18">
        <v>4</v>
      </c>
      <c r="H18">
        <v>3</v>
      </c>
      <c r="I18">
        <v>2</v>
      </c>
      <c r="L18" t="str">
        <f t="shared" si="2"/>
        <v>LWExhibition</v>
      </c>
      <c r="M18" t="s">
        <v>3</v>
      </c>
      <c r="N18" t="s">
        <v>17</v>
      </c>
      <c r="O18">
        <v>2</v>
      </c>
      <c r="P18">
        <v>1.5625</v>
      </c>
      <c r="Q18">
        <v>1</v>
      </c>
      <c r="R18">
        <v>2</v>
      </c>
      <c r="S18">
        <v>3</v>
      </c>
      <c r="T18">
        <v>2</v>
      </c>
      <c r="U18">
        <f t="shared" si="5"/>
        <v>4</v>
      </c>
      <c r="V18">
        <f t="shared" si="3"/>
        <v>2.8125</v>
      </c>
      <c r="W18">
        <f t="shared" si="3"/>
        <v>4</v>
      </c>
      <c r="X18">
        <f t="shared" si="3"/>
        <v>4</v>
      </c>
      <c r="Y18">
        <f t="shared" si="3"/>
        <v>4</v>
      </c>
      <c r="Z18">
        <f t="shared" si="3"/>
        <v>4</v>
      </c>
      <c r="AA18">
        <f t="shared" si="6"/>
        <v>2</v>
      </c>
      <c r="AB18">
        <f t="shared" si="6"/>
        <v>1.25</v>
      </c>
      <c r="AC18">
        <f t="shared" si="6"/>
        <v>3</v>
      </c>
      <c r="AD18">
        <f t="shared" si="6"/>
        <v>2</v>
      </c>
      <c r="AE18">
        <f t="shared" si="7"/>
        <v>1</v>
      </c>
      <c r="AF18">
        <f t="shared" si="7"/>
        <v>2</v>
      </c>
      <c r="AG18">
        <f t="shared" si="8"/>
        <v>6</v>
      </c>
    </row>
    <row r="19" spans="1:33" x14ac:dyDescent="0.35">
      <c r="A19" t="str">
        <f t="shared" si="4"/>
        <v>LEWhitby</v>
      </c>
      <c r="B19" t="s">
        <v>18</v>
      </c>
      <c r="C19" t="s">
        <v>20</v>
      </c>
      <c r="D19">
        <v>3</v>
      </c>
      <c r="E19">
        <v>1.375</v>
      </c>
      <c r="F19">
        <v>3</v>
      </c>
      <c r="G19">
        <v>4</v>
      </c>
      <c r="H19">
        <v>3</v>
      </c>
      <c r="I19">
        <v>2</v>
      </c>
      <c r="L19" t="str">
        <f t="shared" si="2"/>
        <v>MIMilton</v>
      </c>
      <c r="M19" t="s">
        <v>38</v>
      </c>
      <c r="N19" t="s">
        <v>39</v>
      </c>
      <c r="O19">
        <v>0</v>
      </c>
      <c r="P19">
        <v>0</v>
      </c>
      <c r="Q19">
        <v>2</v>
      </c>
      <c r="R19">
        <v>4</v>
      </c>
      <c r="S19">
        <v>3</v>
      </c>
      <c r="T19">
        <v>1</v>
      </c>
      <c r="U19">
        <f t="shared" si="5"/>
        <v>0</v>
      </c>
      <c r="V19">
        <f t="shared" si="3"/>
        <v>0</v>
      </c>
      <c r="W19">
        <f t="shared" si="3"/>
        <v>1</v>
      </c>
      <c r="X19">
        <f t="shared" si="3"/>
        <v>4</v>
      </c>
      <c r="Y19">
        <f t="shared" si="3"/>
        <v>4</v>
      </c>
      <c r="Z19">
        <f t="shared" si="3"/>
        <v>0</v>
      </c>
      <c r="AA19">
        <f t="shared" si="6"/>
        <v>0</v>
      </c>
      <c r="AB19">
        <f t="shared" si="6"/>
        <v>0</v>
      </c>
      <c r="AC19">
        <f t="shared" si="6"/>
        <v>-1</v>
      </c>
      <c r="AD19">
        <f t="shared" si="6"/>
        <v>0</v>
      </c>
      <c r="AE19">
        <f t="shared" si="7"/>
        <v>1</v>
      </c>
      <c r="AF19">
        <f t="shared" si="7"/>
        <v>-1</v>
      </c>
      <c r="AG19">
        <f t="shared" si="8"/>
        <v>0</v>
      </c>
    </row>
    <row r="20" spans="1:33" x14ac:dyDescent="0.35">
      <c r="A20" t="str">
        <f t="shared" si="4"/>
        <v>LEAjax</v>
      </c>
      <c r="B20" t="s">
        <v>18</v>
      </c>
      <c r="C20" t="s">
        <v>21</v>
      </c>
      <c r="D20">
        <v>3</v>
      </c>
      <c r="E20">
        <v>1.375</v>
      </c>
      <c r="F20">
        <v>3</v>
      </c>
      <c r="G20">
        <v>4</v>
      </c>
      <c r="H20">
        <v>3</v>
      </c>
      <c r="I20">
        <v>2</v>
      </c>
      <c r="L20" t="str">
        <f t="shared" si="2"/>
        <v>MILisgar</v>
      </c>
      <c r="M20" t="s">
        <v>38</v>
      </c>
      <c r="N20" t="s">
        <v>40</v>
      </c>
      <c r="O20">
        <v>0</v>
      </c>
      <c r="P20">
        <v>0</v>
      </c>
      <c r="Q20">
        <v>2</v>
      </c>
      <c r="R20">
        <v>4</v>
      </c>
      <c r="S20">
        <v>3</v>
      </c>
      <c r="T20">
        <v>1</v>
      </c>
      <c r="U20">
        <f t="shared" si="5"/>
        <v>0</v>
      </c>
      <c r="V20">
        <f t="shared" si="5"/>
        <v>0</v>
      </c>
      <c r="W20">
        <f t="shared" si="5"/>
        <v>1</v>
      </c>
      <c r="X20">
        <f t="shared" si="5"/>
        <v>4</v>
      </c>
      <c r="Y20">
        <f t="shared" si="5"/>
        <v>4</v>
      </c>
      <c r="Z20">
        <f t="shared" si="5"/>
        <v>0</v>
      </c>
      <c r="AA20">
        <f t="shared" si="6"/>
        <v>0</v>
      </c>
      <c r="AB20">
        <f t="shared" si="6"/>
        <v>0</v>
      </c>
      <c r="AC20">
        <f t="shared" si="6"/>
        <v>-1</v>
      </c>
      <c r="AD20">
        <f t="shared" si="6"/>
        <v>0</v>
      </c>
      <c r="AE20">
        <f t="shared" si="7"/>
        <v>1</v>
      </c>
      <c r="AF20">
        <f t="shared" si="7"/>
        <v>-1</v>
      </c>
      <c r="AG20">
        <f t="shared" si="8"/>
        <v>0</v>
      </c>
    </row>
    <row r="21" spans="1:33" x14ac:dyDescent="0.35">
      <c r="A21" t="str">
        <f t="shared" si="4"/>
        <v>LEPickering</v>
      </c>
      <c r="B21" t="s">
        <v>18</v>
      </c>
      <c r="C21" t="s">
        <v>22</v>
      </c>
      <c r="D21">
        <v>4</v>
      </c>
      <c r="E21">
        <v>2.75</v>
      </c>
      <c r="F21">
        <v>4</v>
      </c>
      <c r="G21">
        <v>4</v>
      </c>
      <c r="H21">
        <v>4</v>
      </c>
      <c r="I21">
        <v>4</v>
      </c>
      <c r="L21" t="str">
        <f t="shared" si="2"/>
        <v>MIMeadowvale</v>
      </c>
      <c r="M21" t="s">
        <v>38</v>
      </c>
      <c r="N21" t="s">
        <v>41</v>
      </c>
      <c r="O21">
        <v>0</v>
      </c>
      <c r="P21">
        <v>0</v>
      </c>
      <c r="Q21">
        <v>2</v>
      </c>
      <c r="R21">
        <v>4</v>
      </c>
      <c r="S21">
        <v>3</v>
      </c>
      <c r="T21">
        <v>1</v>
      </c>
      <c r="U21">
        <f t="shared" si="5"/>
        <v>0</v>
      </c>
      <c r="V21">
        <f t="shared" si="5"/>
        <v>0</v>
      </c>
      <c r="W21">
        <f t="shared" si="5"/>
        <v>1</v>
      </c>
      <c r="X21">
        <f t="shared" si="5"/>
        <v>4</v>
      </c>
      <c r="Y21">
        <f t="shared" si="5"/>
        <v>4</v>
      </c>
      <c r="Z21">
        <f t="shared" si="5"/>
        <v>0</v>
      </c>
      <c r="AA21">
        <f t="shared" si="6"/>
        <v>0</v>
      </c>
      <c r="AB21">
        <f t="shared" si="6"/>
        <v>0</v>
      </c>
      <c r="AC21">
        <f t="shared" si="6"/>
        <v>-1</v>
      </c>
      <c r="AD21">
        <f t="shared" si="6"/>
        <v>0</v>
      </c>
      <c r="AE21">
        <f t="shared" si="7"/>
        <v>1</v>
      </c>
      <c r="AF21">
        <f t="shared" si="7"/>
        <v>-1</v>
      </c>
      <c r="AG21">
        <f t="shared" si="8"/>
        <v>0</v>
      </c>
    </row>
    <row r="22" spans="1:33" x14ac:dyDescent="0.35">
      <c r="A22" t="str">
        <f t="shared" si="4"/>
        <v>LERouge Hill</v>
      </c>
      <c r="B22" t="s">
        <v>18</v>
      </c>
      <c r="C22" t="s">
        <v>23</v>
      </c>
      <c r="D22">
        <v>2</v>
      </c>
      <c r="E22">
        <v>1.375</v>
      </c>
      <c r="F22">
        <v>2</v>
      </c>
      <c r="G22">
        <v>2</v>
      </c>
      <c r="H22">
        <v>2</v>
      </c>
      <c r="I22">
        <v>2</v>
      </c>
      <c r="L22" t="str">
        <f t="shared" si="2"/>
        <v>MIStreetsville</v>
      </c>
      <c r="M22" t="s">
        <v>38</v>
      </c>
      <c r="N22" t="s">
        <v>42</v>
      </c>
      <c r="O22">
        <v>0</v>
      </c>
      <c r="P22">
        <v>0</v>
      </c>
      <c r="Q22">
        <v>2</v>
      </c>
      <c r="R22">
        <v>4</v>
      </c>
      <c r="S22">
        <v>3</v>
      </c>
      <c r="T22">
        <v>1</v>
      </c>
      <c r="U22">
        <f t="shared" si="5"/>
        <v>0</v>
      </c>
      <c r="V22">
        <f t="shared" si="5"/>
        <v>0</v>
      </c>
      <c r="W22">
        <f t="shared" si="5"/>
        <v>1</v>
      </c>
      <c r="X22">
        <f t="shared" si="5"/>
        <v>4</v>
      </c>
      <c r="Y22">
        <f t="shared" si="5"/>
        <v>4</v>
      </c>
      <c r="Z22">
        <f t="shared" si="5"/>
        <v>0</v>
      </c>
      <c r="AA22">
        <f t="shared" si="6"/>
        <v>0</v>
      </c>
      <c r="AB22">
        <f t="shared" si="6"/>
        <v>0</v>
      </c>
      <c r="AC22">
        <f t="shared" si="6"/>
        <v>-1</v>
      </c>
      <c r="AD22">
        <f t="shared" si="6"/>
        <v>0</v>
      </c>
      <c r="AE22">
        <f t="shared" si="7"/>
        <v>1</v>
      </c>
      <c r="AF22">
        <f t="shared" si="7"/>
        <v>-1</v>
      </c>
      <c r="AG22">
        <f t="shared" si="8"/>
        <v>0</v>
      </c>
    </row>
    <row r="23" spans="1:33" x14ac:dyDescent="0.35">
      <c r="A23" t="str">
        <f t="shared" si="4"/>
        <v>LEGuildwood</v>
      </c>
      <c r="B23" t="s">
        <v>18</v>
      </c>
      <c r="C23" t="s">
        <v>24</v>
      </c>
      <c r="D23">
        <v>2</v>
      </c>
      <c r="E23">
        <v>1.375</v>
      </c>
      <c r="F23">
        <v>2</v>
      </c>
      <c r="G23">
        <v>2</v>
      </c>
      <c r="H23">
        <v>2</v>
      </c>
      <c r="I23">
        <v>2</v>
      </c>
      <c r="L23" t="str">
        <f t="shared" si="2"/>
        <v>MIErindale</v>
      </c>
      <c r="M23" t="s">
        <v>38</v>
      </c>
      <c r="N23" t="s">
        <v>43</v>
      </c>
      <c r="O23">
        <v>0</v>
      </c>
      <c r="P23">
        <v>0</v>
      </c>
      <c r="Q23">
        <v>2</v>
      </c>
      <c r="R23">
        <v>4</v>
      </c>
      <c r="S23">
        <v>3</v>
      </c>
      <c r="T23">
        <v>1</v>
      </c>
      <c r="U23">
        <f t="shared" si="5"/>
        <v>0</v>
      </c>
      <c r="V23">
        <f t="shared" si="5"/>
        <v>0</v>
      </c>
      <c r="W23">
        <f t="shared" si="5"/>
        <v>1</v>
      </c>
      <c r="X23">
        <f t="shared" si="5"/>
        <v>4</v>
      </c>
      <c r="Y23">
        <f t="shared" si="5"/>
        <v>4</v>
      </c>
      <c r="Z23">
        <f t="shared" si="5"/>
        <v>0</v>
      </c>
      <c r="AA23">
        <f t="shared" si="6"/>
        <v>0</v>
      </c>
      <c r="AB23">
        <f t="shared" si="6"/>
        <v>0</v>
      </c>
      <c r="AC23">
        <f t="shared" si="6"/>
        <v>-1</v>
      </c>
      <c r="AD23">
        <f t="shared" si="6"/>
        <v>0</v>
      </c>
      <c r="AE23">
        <f t="shared" si="7"/>
        <v>1</v>
      </c>
      <c r="AF23">
        <f t="shared" si="7"/>
        <v>-1</v>
      </c>
      <c r="AG23">
        <f t="shared" si="8"/>
        <v>0</v>
      </c>
    </row>
    <row r="24" spans="1:33" x14ac:dyDescent="0.35">
      <c r="A24" t="str">
        <f t="shared" si="4"/>
        <v>LEEglinton</v>
      </c>
      <c r="B24" t="s">
        <v>18</v>
      </c>
      <c r="C24" t="s">
        <v>25</v>
      </c>
      <c r="D24">
        <v>2</v>
      </c>
      <c r="E24">
        <v>1.375</v>
      </c>
      <c r="F24">
        <v>2</v>
      </c>
      <c r="G24">
        <v>2</v>
      </c>
      <c r="H24">
        <v>2</v>
      </c>
      <c r="I24">
        <v>2</v>
      </c>
      <c r="L24" t="str">
        <f t="shared" si="2"/>
        <v>MICooksville</v>
      </c>
      <c r="M24" t="s">
        <v>38</v>
      </c>
      <c r="N24" t="s">
        <v>44</v>
      </c>
      <c r="O24">
        <v>0</v>
      </c>
      <c r="P24">
        <v>0</v>
      </c>
      <c r="Q24">
        <v>2</v>
      </c>
      <c r="R24">
        <v>4</v>
      </c>
      <c r="S24">
        <v>3</v>
      </c>
      <c r="T24">
        <v>1</v>
      </c>
      <c r="U24">
        <f t="shared" si="5"/>
        <v>0</v>
      </c>
      <c r="V24">
        <f t="shared" si="5"/>
        <v>0</v>
      </c>
      <c r="W24">
        <f t="shared" si="5"/>
        <v>1</v>
      </c>
      <c r="X24">
        <f t="shared" si="5"/>
        <v>4</v>
      </c>
      <c r="Y24">
        <f t="shared" si="5"/>
        <v>4</v>
      </c>
      <c r="Z24">
        <f t="shared" si="5"/>
        <v>0</v>
      </c>
      <c r="AA24">
        <f t="shared" si="6"/>
        <v>0</v>
      </c>
      <c r="AB24">
        <f t="shared" si="6"/>
        <v>0</v>
      </c>
      <c r="AC24">
        <f t="shared" si="6"/>
        <v>-1</v>
      </c>
      <c r="AD24">
        <f t="shared" si="6"/>
        <v>0</v>
      </c>
      <c r="AE24">
        <f t="shared" si="7"/>
        <v>1</v>
      </c>
      <c r="AF24">
        <f t="shared" si="7"/>
        <v>-1</v>
      </c>
      <c r="AG24">
        <f t="shared" si="8"/>
        <v>0</v>
      </c>
    </row>
    <row r="25" spans="1:33" x14ac:dyDescent="0.35">
      <c r="A25" t="str">
        <f t="shared" si="4"/>
        <v>LEScarborough</v>
      </c>
      <c r="B25" t="s">
        <v>18</v>
      </c>
      <c r="C25" t="s">
        <v>26</v>
      </c>
      <c r="D25">
        <v>2</v>
      </c>
      <c r="E25">
        <v>1.375</v>
      </c>
      <c r="F25">
        <v>2</v>
      </c>
      <c r="G25">
        <v>2</v>
      </c>
      <c r="H25">
        <v>2</v>
      </c>
      <c r="I25">
        <v>2</v>
      </c>
      <c r="L25" t="str">
        <f t="shared" si="2"/>
        <v>MIDixie</v>
      </c>
      <c r="M25" t="s">
        <v>38</v>
      </c>
      <c r="N25" t="s">
        <v>45</v>
      </c>
      <c r="O25">
        <v>0</v>
      </c>
      <c r="P25">
        <v>0</v>
      </c>
      <c r="Q25">
        <v>2</v>
      </c>
      <c r="R25">
        <v>4</v>
      </c>
      <c r="S25">
        <v>3</v>
      </c>
      <c r="T25">
        <v>1</v>
      </c>
      <c r="U25">
        <f t="shared" si="5"/>
        <v>0</v>
      </c>
      <c r="V25">
        <f t="shared" si="5"/>
        <v>0</v>
      </c>
      <c r="W25">
        <f t="shared" si="5"/>
        <v>1</v>
      </c>
      <c r="X25">
        <f t="shared" si="5"/>
        <v>4</v>
      </c>
      <c r="Y25">
        <f t="shared" si="5"/>
        <v>4</v>
      </c>
      <c r="Z25">
        <f t="shared" si="5"/>
        <v>0</v>
      </c>
      <c r="AA25">
        <f t="shared" si="6"/>
        <v>0</v>
      </c>
      <c r="AB25">
        <f t="shared" si="6"/>
        <v>0</v>
      </c>
      <c r="AC25">
        <f t="shared" si="6"/>
        <v>-1</v>
      </c>
      <c r="AD25">
        <f t="shared" si="6"/>
        <v>0</v>
      </c>
      <c r="AE25">
        <f t="shared" si="7"/>
        <v>1</v>
      </c>
      <c r="AF25">
        <f t="shared" si="7"/>
        <v>-1</v>
      </c>
      <c r="AG25">
        <f t="shared" si="8"/>
        <v>0</v>
      </c>
    </row>
    <row r="26" spans="1:33" x14ac:dyDescent="0.35">
      <c r="A26" t="str">
        <f t="shared" si="4"/>
        <v>LEDanforth</v>
      </c>
      <c r="B26" t="s">
        <v>18</v>
      </c>
      <c r="C26" t="s">
        <v>27</v>
      </c>
      <c r="D26">
        <v>2</v>
      </c>
      <c r="E26">
        <v>1.375</v>
      </c>
      <c r="F26">
        <v>2</v>
      </c>
      <c r="G26">
        <v>2</v>
      </c>
      <c r="H26">
        <v>2</v>
      </c>
      <c r="I26">
        <v>2</v>
      </c>
      <c r="L26" t="str">
        <f t="shared" si="2"/>
        <v>MIKipling</v>
      </c>
      <c r="M26" t="s">
        <v>38</v>
      </c>
      <c r="N26" t="s">
        <v>46</v>
      </c>
      <c r="O26">
        <v>0</v>
      </c>
      <c r="P26">
        <v>0</v>
      </c>
      <c r="Q26">
        <v>2</v>
      </c>
      <c r="R26">
        <v>4</v>
      </c>
      <c r="S26">
        <v>3</v>
      </c>
      <c r="T26">
        <v>1</v>
      </c>
      <c r="U26">
        <f t="shared" si="5"/>
        <v>0</v>
      </c>
      <c r="V26">
        <f t="shared" si="5"/>
        <v>0</v>
      </c>
      <c r="W26">
        <f t="shared" si="5"/>
        <v>1</v>
      </c>
      <c r="X26">
        <f t="shared" si="5"/>
        <v>4</v>
      </c>
      <c r="Y26">
        <f t="shared" si="5"/>
        <v>4</v>
      </c>
      <c r="Z26">
        <f t="shared" si="5"/>
        <v>0</v>
      </c>
      <c r="AA26">
        <f t="shared" si="6"/>
        <v>0</v>
      </c>
      <c r="AB26">
        <f t="shared" si="6"/>
        <v>0</v>
      </c>
      <c r="AC26">
        <f t="shared" si="6"/>
        <v>-1</v>
      </c>
      <c r="AD26">
        <f t="shared" si="6"/>
        <v>0</v>
      </c>
      <c r="AE26">
        <f t="shared" si="7"/>
        <v>1</v>
      </c>
      <c r="AF26">
        <f t="shared" si="7"/>
        <v>-1</v>
      </c>
      <c r="AG26">
        <f t="shared" si="8"/>
        <v>0</v>
      </c>
    </row>
    <row r="27" spans="1:33" x14ac:dyDescent="0.35">
      <c r="A27" t="str">
        <f t="shared" si="4"/>
        <v>STOld Elm</v>
      </c>
      <c r="B27" t="s">
        <v>28</v>
      </c>
      <c r="C27" t="s">
        <v>29</v>
      </c>
      <c r="D27">
        <v>0.25</v>
      </c>
      <c r="E27">
        <v>0</v>
      </c>
      <c r="F27">
        <v>2</v>
      </c>
      <c r="G27">
        <v>2</v>
      </c>
      <c r="H27">
        <v>2</v>
      </c>
      <c r="I27">
        <v>0</v>
      </c>
      <c r="L27" t="str">
        <f t="shared" si="2"/>
        <v>UPPearson</v>
      </c>
      <c r="M27" t="s">
        <v>67</v>
      </c>
      <c r="N27" t="s">
        <v>68</v>
      </c>
      <c r="O27">
        <v>4</v>
      </c>
      <c r="P27">
        <v>2.9375</v>
      </c>
      <c r="Q27">
        <v>4</v>
      </c>
      <c r="R27">
        <v>4</v>
      </c>
      <c r="S27">
        <v>4</v>
      </c>
      <c r="T27">
        <v>4</v>
      </c>
      <c r="U27">
        <f t="shared" si="5"/>
        <v>4</v>
      </c>
      <c r="V27">
        <f t="shared" si="5"/>
        <v>3.125</v>
      </c>
      <c r="W27">
        <f t="shared" si="5"/>
        <v>4</v>
      </c>
      <c r="X27">
        <f t="shared" si="5"/>
        <v>4</v>
      </c>
      <c r="Y27">
        <f t="shared" si="5"/>
        <v>4</v>
      </c>
      <c r="Z27">
        <f t="shared" si="5"/>
        <v>4</v>
      </c>
      <c r="AA27">
        <f t="shared" si="6"/>
        <v>0</v>
      </c>
      <c r="AB27">
        <f t="shared" si="6"/>
        <v>0.1875</v>
      </c>
      <c r="AC27">
        <f t="shared" si="6"/>
        <v>0</v>
      </c>
      <c r="AD27">
        <f t="shared" si="6"/>
        <v>0</v>
      </c>
      <c r="AE27">
        <f t="shared" si="7"/>
        <v>0</v>
      </c>
      <c r="AF27">
        <f t="shared" si="7"/>
        <v>0</v>
      </c>
      <c r="AG27">
        <f t="shared" si="8"/>
        <v>0</v>
      </c>
    </row>
    <row r="28" spans="1:33" x14ac:dyDescent="0.35">
      <c r="A28" t="str">
        <f t="shared" si="4"/>
        <v>STStouffville</v>
      </c>
      <c r="B28" t="s">
        <v>28</v>
      </c>
      <c r="C28" t="s">
        <v>30</v>
      </c>
      <c r="D28">
        <v>0.5</v>
      </c>
      <c r="E28">
        <v>0.625</v>
      </c>
      <c r="F28">
        <v>2</v>
      </c>
      <c r="G28">
        <v>2</v>
      </c>
      <c r="H28">
        <v>2</v>
      </c>
      <c r="I28">
        <v>1</v>
      </c>
      <c r="L28" t="str">
        <f t="shared" si="2"/>
        <v>UPWeston</v>
      </c>
      <c r="M28" t="s">
        <v>67</v>
      </c>
      <c r="N28" t="s">
        <v>64</v>
      </c>
      <c r="O28">
        <v>4</v>
      </c>
      <c r="P28">
        <v>2.9375</v>
      </c>
      <c r="Q28">
        <v>4</v>
      </c>
      <c r="R28">
        <v>4</v>
      </c>
      <c r="S28">
        <v>4</v>
      </c>
      <c r="T28">
        <v>4</v>
      </c>
      <c r="U28">
        <f t="shared" si="5"/>
        <v>4</v>
      </c>
      <c r="V28">
        <f t="shared" si="5"/>
        <v>3.125</v>
      </c>
      <c r="W28">
        <f t="shared" si="5"/>
        <v>4</v>
      </c>
      <c r="X28">
        <f t="shared" si="5"/>
        <v>4</v>
      </c>
      <c r="Y28">
        <f t="shared" si="5"/>
        <v>4</v>
      </c>
      <c r="Z28">
        <f t="shared" si="5"/>
        <v>4</v>
      </c>
      <c r="AA28">
        <f t="shared" si="6"/>
        <v>0</v>
      </c>
      <c r="AB28">
        <f t="shared" si="6"/>
        <v>0.1875</v>
      </c>
      <c r="AC28">
        <f t="shared" si="6"/>
        <v>0</v>
      </c>
      <c r="AD28">
        <f t="shared" si="6"/>
        <v>0</v>
      </c>
      <c r="AE28">
        <f t="shared" si="7"/>
        <v>0</v>
      </c>
      <c r="AF28">
        <f t="shared" si="7"/>
        <v>0</v>
      </c>
      <c r="AG28">
        <f t="shared" si="8"/>
        <v>0</v>
      </c>
    </row>
    <row r="29" spans="1:33" x14ac:dyDescent="0.35">
      <c r="A29" t="str">
        <f t="shared" si="4"/>
        <v>STMount Joy</v>
      </c>
      <c r="B29" t="s">
        <v>28</v>
      </c>
      <c r="C29" t="s">
        <v>31</v>
      </c>
      <c r="D29">
        <v>0.5</v>
      </c>
      <c r="E29">
        <v>0.625</v>
      </c>
      <c r="F29">
        <v>2</v>
      </c>
      <c r="G29">
        <v>2</v>
      </c>
      <c r="H29">
        <v>2</v>
      </c>
      <c r="I29">
        <v>1</v>
      </c>
      <c r="L29" t="str">
        <f t="shared" si="2"/>
        <v>UPMt. Dennis</v>
      </c>
      <c r="M29" t="s">
        <v>67</v>
      </c>
      <c r="N29" t="s">
        <v>65</v>
      </c>
      <c r="O29">
        <v>4</v>
      </c>
      <c r="P29">
        <v>2.9375</v>
      </c>
      <c r="Q29">
        <v>4</v>
      </c>
      <c r="R29">
        <v>4</v>
      </c>
      <c r="S29">
        <v>4</v>
      </c>
      <c r="T29">
        <v>4</v>
      </c>
      <c r="U29">
        <f t="shared" si="5"/>
        <v>4</v>
      </c>
      <c r="V29">
        <f t="shared" si="5"/>
        <v>3.125</v>
      </c>
      <c r="W29">
        <f t="shared" si="5"/>
        <v>4</v>
      </c>
      <c r="X29">
        <f t="shared" si="5"/>
        <v>4</v>
      </c>
      <c r="Y29">
        <f t="shared" si="5"/>
        <v>4</v>
      </c>
      <c r="Z29">
        <f t="shared" si="5"/>
        <v>4</v>
      </c>
      <c r="AA29">
        <f t="shared" si="6"/>
        <v>0</v>
      </c>
      <c r="AB29">
        <f t="shared" si="6"/>
        <v>0.1875</v>
      </c>
      <c r="AC29">
        <f t="shared" si="6"/>
        <v>0</v>
      </c>
      <c r="AD29">
        <f t="shared" si="6"/>
        <v>0</v>
      </c>
      <c r="AE29">
        <f t="shared" si="7"/>
        <v>0</v>
      </c>
      <c r="AF29">
        <f t="shared" si="7"/>
        <v>0</v>
      </c>
      <c r="AG29">
        <f t="shared" si="8"/>
        <v>0</v>
      </c>
    </row>
    <row r="30" spans="1:33" x14ac:dyDescent="0.35">
      <c r="A30" t="str">
        <f t="shared" si="4"/>
        <v>STMarkham</v>
      </c>
      <c r="B30" t="s">
        <v>28</v>
      </c>
      <c r="C30" t="s">
        <v>32</v>
      </c>
      <c r="D30">
        <v>0.5</v>
      </c>
      <c r="E30">
        <v>0.625</v>
      </c>
      <c r="F30">
        <v>2</v>
      </c>
      <c r="G30">
        <v>2</v>
      </c>
      <c r="H30">
        <v>2</v>
      </c>
      <c r="I30">
        <v>1</v>
      </c>
      <c r="L30" t="str">
        <f t="shared" si="2"/>
        <v>UPBloor</v>
      </c>
      <c r="M30" t="s">
        <v>67</v>
      </c>
      <c r="N30" t="s">
        <v>66</v>
      </c>
      <c r="O30">
        <v>4</v>
      </c>
      <c r="P30">
        <v>2.9375</v>
      </c>
      <c r="Q30">
        <v>4</v>
      </c>
      <c r="R30">
        <v>4</v>
      </c>
      <c r="S30">
        <v>4</v>
      </c>
      <c r="T30">
        <v>4</v>
      </c>
      <c r="U30">
        <f t="shared" si="5"/>
        <v>4</v>
      </c>
      <c r="V30">
        <f t="shared" si="5"/>
        <v>3.125</v>
      </c>
      <c r="W30">
        <f t="shared" si="5"/>
        <v>4</v>
      </c>
      <c r="X30">
        <f t="shared" si="5"/>
        <v>4</v>
      </c>
      <c r="Y30">
        <f t="shared" si="5"/>
        <v>4</v>
      </c>
      <c r="Z30">
        <f t="shared" si="5"/>
        <v>4</v>
      </c>
      <c r="AA30">
        <f t="shared" si="6"/>
        <v>0</v>
      </c>
      <c r="AB30">
        <f t="shared" si="6"/>
        <v>0.1875</v>
      </c>
      <c r="AC30">
        <f t="shared" si="6"/>
        <v>0</v>
      </c>
      <c r="AD30">
        <f t="shared" si="6"/>
        <v>0</v>
      </c>
      <c r="AE30">
        <f t="shared" si="7"/>
        <v>0</v>
      </c>
      <c r="AF30">
        <f t="shared" si="7"/>
        <v>0</v>
      </c>
      <c r="AG30">
        <f t="shared" si="8"/>
        <v>0</v>
      </c>
    </row>
    <row r="31" spans="1:33" x14ac:dyDescent="0.35">
      <c r="A31" t="str">
        <f t="shared" si="4"/>
        <v>STCentennial</v>
      </c>
      <c r="B31" t="s">
        <v>28</v>
      </c>
      <c r="C31" t="s">
        <v>33</v>
      </c>
      <c r="D31">
        <v>0.5</v>
      </c>
      <c r="E31">
        <v>0.625</v>
      </c>
      <c r="F31">
        <v>2</v>
      </c>
      <c r="G31">
        <v>2</v>
      </c>
      <c r="H31">
        <v>2</v>
      </c>
      <c r="I31">
        <v>1</v>
      </c>
      <c r="L31" t="str">
        <f t="shared" si="2"/>
        <v>KWLondon</v>
      </c>
      <c r="M31" t="s">
        <v>54</v>
      </c>
      <c r="N31" t="s">
        <v>81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 t="e">
        <f t="shared" si="5"/>
        <v>#N/A</v>
      </c>
      <c r="V31" t="e">
        <f t="shared" si="5"/>
        <v>#N/A</v>
      </c>
      <c r="W31" t="e">
        <f t="shared" si="5"/>
        <v>#N/A</v>
      </c>
      <c r="X31" t="e">
        <f t="shared" si="5"/>
        <v>#N/A</v>
      </c>
      <c r="Y31" t="e">
        <f t="shared" si="5"/>
        <v>#N/A</v>
      </c>
      <c r="Z31" t="e">
        <f t="shared" si="5"/>
        <v>#N/A</v>
      </c>
      <c r="AA31" t="e">
        <f t="shared" si="6"/>
        <v>#N/A</v>
      </c>
      <c r="AB31" t="e">
        <f t="shared" si="6"/>
        <v>#N/A</v>
      </c>
      <c r="AC31" t="e">
        <f t="shared" si="6"/>
        <v>#N/A</v>
      </c>
      <c r="AD31" t="e">
        <f t="shared" si="6"/>
        <v>#N/A</v>
      </c>
      <c r="AE31" t="e">
        <f t="shared" si="7"/>
        <v>#N/A</v>
      </c>
      <c r="AF31" t="e">
        <f t="shared" si="7"/>
        <v>#N/A</v>
      </c>
      <c r="AG31" t="e">
        <f t="shared" si="8"/>
        <v>#N/A</v>
      </c>
    </row>
    <row r="32" spans="1:33" x14ac:dyDescent="0.35">
      <c r="A32" t="str">
        <f t="shared" si="4"/>
        <v>STUnionville</v>
      </c>
      <c r="B32" t="s">
        <v>28</v>
      </c>
      <c r="C32" t="s">
        <v>34</v>
      </c>
      <c r="D32">
        <v>1.5</v>
      </c>
      <c r="E32">
        <v>1.25</v>
      </c>
      <c r="F32">
        <v>2</v>
      </c>
      <c r="G32">
        <v>2</v>
      </c>
      <c r="H32">
        <v>2</v>
      </c>
      <c r="I32">
        <v>2</v>
      </c>
      <c r="L32" t="str">
        <f t="shared" si="2"/>
        <v>KWSt. Marys</v>
      </c>
      <c r="M32" t="s">
        <v>54</v>
      </c>
      <c r="N32" t="s">
        <v>82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 t="e">
        <f t="shared" si="5"/>
        <v>#N/A</v>
      </c>
      <c r="V32" t="e">
        <f t="shared" si="5"/>
        <v>#N/A</v>
      </c>
      <c r="W32" t="e">
        <f t="shared" si="5"/>
        <v>#N/A</v>
      </c>
      <c r="X32" t="e">
        <f t="shared" si="5"/>
        <v>#N/A</v>
      </c>
      <c r="Y32" t="e">
        <f t="shared" si="5"/>
        <v>#N/A</v>
      </c>
      <c r="Z32" t="e">
        <f t="shared" si="5"/>
        <v>#N/A</v>
      </c>
      <c r="AA32" t="e">
        <f t="shared" si="6"/>
        <v>#N/A</v>
      </c>
      <c r="AB32" t="e">
        <f t="shared" si="6"/>
        <v>#N/A</v>
      </c>
      <c r="AC32" t="e">
        <f t="shared" si="6"/>
        <v>#N/A</v>
      </c>
      <c r="AD32" t="e">
        <f t="shared" si="6"/>
        <v>#N/A</v>
      </c>
      <c r="AE32" t="e">
        <f t="shared" si="7"/>
        <v>#N/A</v>
      </c>
      <c r="AF32" t="e">
        <f t="shared" si="7"/>
        <v>#N/A</v>
      </c>
      <c r="AG32" t="e">
        <f t="shared" si="8"/>
        <v>#N/A</v>
      </c>
    </row>
    <row r="33" spans="1:33" x14ac:dyDescent="0.35">
      <c r="A33" t="str">
        <f t="shared" si="4"/>
        <v>STMilliken</v>
      </c>
      <c r="B33" t="s">
        <v>28</v>
      </c>
      <c r="C33" t="s">
        <v>35</v>
      </c>
      <c r="D33">
        <v>1.5</v>
      </c>
      <c r="E33">
        <v>1.25</v>
      </c>
      <c r="F33">
        <v>2</v>
      </c>
      <c r="G33">
        <v>2</v>
      </c>
      <c r="H33">
        <v>2</v>
      </c>
      <c r="I33">
        <v>2</v>
      </c>
      <c r="L33" t="str">
        <f t="shared" si="2"/>
        <v>KWStratford</v>
      </c>
      <c r="M33" t="s">
        <v>54</v>
      </c>
      <c r="N33" t="s">
        <v>83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 t="e">
        <f t="shared" si="5"/>
        <v>#N/A</v>
      </c>
      <c r="V33" t="e">
        <f t="shared" si="5"/>
        <v>#N/A</v>
      </c>
      <c r="W33" t="e">
        <f t="shared" si="5"/>
        <v>#N/A</v>
      </c>
      <c r="X33" t="e">
        <f t="shared" si="5"/>
        <v>#N/A</v>
      </c>
      <c r="Y33" t="e">
        <f t="shared" si="5"/>
        <v>#N/A</v>
      </c>
      <c r="Z33" t="e">
        <f t="shared" si="5"/>
        <v>#N/A</v>
      </c>
      <c r="AA33" t="e">
        <f t="shared" si="6"/>
        <v>#N/A</v>
      </c>
      <c r="AB33" t="e">
        <f t="shared" si="6"/>
        <v>#N/A</v>
      </c>
      <c r="AC33" t="e">
        <f t="shared" si="6"/>
        <v>#N/A</v>
      </c>
      <c r="AD33" t="e">
        <f t="shared" si="6"/>
        <v>#N/A</v>
      </c>
      <c r="AE33" t="e">
        <f t="shared" si="7"/>
        <v>#N/A</v>
      </c>
      <c r="AF33" t="e">
        <f t="shared" si="7"/>
        <v>#N/A</v>
      </c>
      <c r="AG33" t="e">
        <f t="shared" si="8"/>
        <v>#N/A</v>
      </c>
    </row>
    <row r="34" spans="1:33" x14ac:dyDescent="0.35">
      <c r="A34" t="str">
        <f t="shared" si="4"/>
        <v>STAgincourt</v>
      </c>
      <c r="B34" t="s">
        <v>28</v>
      </c>
      <c r="C34" t="s">
        <v>36</v>
      </c>
      <c r="D34">
        <v>1.5</v>
      </c>
      <c r="E34">
        <v>1.25</v>
      </c>
      <c r="F34">
        <v>2</v>
      </c>
      <c r="G34">
        <v>2</v>
      </c>
      <c r="H34">
        <v>2</v>
      </c>
      <c r="I34">
        <v>2</v>
      </c>
      <c r="L34" t="str">
        <f t="shared" si="2"/>
        <v>KWKitchener</v>
      </c>
      <c r="M34" t="s">
        <v>54</v>
      </c>
      <c r="N34" t="s">
        <v>55</v>
      </c>
      <c r="O34">
        <v>0.25</v>
      </c>
      <c r="P34">
        <v>0.1875</v>
      </c>
      <c r="Q34">
        <v>1</v>
      </c>
      <c r="R34">
        <v>2</v>
      </c>
      <c r="S34">
        <v>2</v>
      </c>
      <c r="T34">
        <v>1</v>
      </c>
      <c r="U34">
        <f t="shared" si="5"/>
        <v>0.25</v>
      </c>
      <c r="V34">
        <f t="shared" si="5"/>
        <v>0.125</v>
      </c>
      <c r="W34">
        <f t="shared" si="5"/>
        <v>2</v>
      </c>
      <c r="X34">
        <f t="shared" si="5"/>
        <v>2</v>
      </c>
      <c r="Y34">
        <f t="shared" si="5"/>
        <v>2</v>
      </c>
      <c r="Z34">
        <f t="shared" si="5"/>
        <v>0</v>
      </c>
      <c r="AA34">
        <f t="shared" si="6"/>
        <v>0</v>
      </c>
      <c r="AB34">
        <f t="shared" si="6"/>
        <v>-6.25E-2</v>
      </c>
      <c r="AC34">
        <f t="shared" si="6"/>
        <v>1</v>
      </c>
      <c r="AD34">
        <f t="shared" si="6"/>
        <v>0</v>
      </c>
      <c r="AE34">
        <f t="shared" si="7"/>
        <v>0</v>
      </c>
      <c r="AF34">
        <f t="shared" si="7"/>
        <v>-1</v>
      </c>
      <c r="AG34">
        <f t="shared" si="8"/>
        <v>1</v>
      </c>
    </row>
    <row r="35" spans="1:33" x14ac:dyDescent="0.35">
      <c r="A35" t="str">
        <f t="shared" si="4"/>
        <v>STKennedy</v>
      </c>
      <c r="B35" t="s">
        <v>28</v>
      </c>
      <c r="C35" t="s">
        <v>37</v>
      </c>
      <c r="D35">
        <v>1.5</v>
      </c>
      <c r="E35">
        <v>1.25</v>
      </c>
      <c r="F35">
        <v>2</v>
      </c>
      <c r="G35">
        <v>2</v>
      </c>
      <c r="H35">
        <v>2</v>
      </c>
      <c r="I35">
        <v>2</v>
      </c>
      <c r="L35" t="str">
        <f t="shared" si="2"/>
        <v>KWGuelph</v>
      </c>
      <c r="M35" t="s">
        <v>54</v>
      </c>
      <c r="N35" t="s">
        <v>56</v>
      </c>
      <c r="O35">
        <v>0.25</v>
      </c>
      <c r="P35">
        <v>0.1875</v>
      </c>
      <c r="Q35">
        <v>1</v>
      </c>
      <c r="R35">
        <v>2</v>
      </c>
      <c r="S35">
        <v>2</v>
      </c>
      <c r="T35">
        <v>1</v>
      </c>
      <c r="U35">
        <f t="shared" si="5"/>
        <v>0.25</v>
      </c>
      <c r="V35">
        <f t="shared" si="5"/>
        <v>0.125</v>
      </c>
      <c r="W35">
        <f t="shared" si="5"/>
        <v>2</v>
      </c>
      <c r="X35">
        <f t="shared" si="5"/>
        <v>2</v>
      </c>
      <c r="Y35">
        <f t="shared" si="5"/>
        <v>2</v>
      </c>
      <c r="Z35">
        <f t="shared" si="5"/>
        <v>0</v>
      </c>
      <c r="AA35">
        <f t="shared" si="6"/>
        <v>0</v>
      </c>
      <c r="AB35">
        <f t="shared" si="6"/>
        <v>-6.25E-2</v>
      </c>
      <c r="AC35">
        <f t="shared" si="6"/>
        <v>1</v>
      </c>
      <c r="AD35">
        <f t="shared" si="6"/>
        <v>0</v>
      </c>
      <c r="AE35">
        <f t="shared" si="7"/>
        <v>0</v>
      </c>
      <c r="AF35">
        <f t="shared" si="7"/>
        <v>-1</v>
      </c>
      <c r="AG35">
        <f t="shared" si="8"/>
        <v>1</v>
      </c>
    </row>
    <row r="36" spans="1:33" x14ac:dyDescent="0.35">
      <c r="A36" t="str">
        <f t="shared" si="4"/>
        <v>STScarborough</v>
      </c>
      <c r="B36" t="s">
        <v>28</v>
      </c>
      <c r="C36" t="s">
        <v>26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L36" t="str">
        <f t="shared" si="2"/>
        <v>KWActon</v>
      </c>
      <c r="M36" t="s">
        <v>54</v>
      </c>
      <c r="N36" t="s">
        <v>57</v>
      </c>
      <c r="O36">
        <v>0.25</v>
      </c>
      <c r="P36">
        <v>0.1875</v>
      </c>
      <c r="Q36">
        <v>1</v>
      </c>
      <c r="R36">
        <v>2</v>
      </c>
      <c r="S36">
        <v>2</v>
      </c>
      <c r="T36">
        <v>1</v>
      </c>
      <c r="U36">
        <f t="shared" si="5"/>
        <v>0.25</v>
      </c>
      <c r="V36">
        <f t="shared" si="5"/>
        <v>0.125</v>
      </c>
      <c r="W36">
        <f t="shared" si="5"/>
        <v>2</v>
      </c>
      <c r="X36">
        <f t="shared" si="5"/>
        <v>2</v>
      </c>
      <c r="Y36">
        <f t="shared" si="5"/>
        <v>2</v>
      </c>
      <c r="Z36">
        <f t="shared" si="5"/>
        <v>0</v>
      </c>
      <c r="AA36">
        <f t="shared" si="6"/>
        <v>0</v>
      </c>
      <c r="AB36">
        <f t="shared" si="6"/>
        <v>-6.25E-2</v>
      </c>
      <c r="AC36">
        <f t="shared" si="6"/>
        <v>1</v>
      </c>
      <c r="AD36">
        <f t="shared" si="6"/>
        <v>0</v>
      </c>
      <c r="AE36">
        <f t="shared" si="7"/>
        <v>0</v>
      </c>
      <c r="AF36">
        <f t="shared" si="7"/>
        <v>-1</v>
      </c>
      <c r="AG36">
        <f t="shared" si="8"/>
        <v>1</v>
      </c>
    </row>
    <row r="37" spans="1:33" x14ac:dyDescent="0.35">
      <c r="A37" t="str">
        <f t="shared" si="4"/>
        <v>MIMilton</v>
      </c>
      <c r="B37" t="s">
        <v>38</v>
      </c>
      <c r="C37" t="s">
        <v>39</v>
      </c>
      <c r="D37">
        <v>0</v>
      </c>
      <c r="E37">
        <v>0</v>
      </c>
      <c r="F37">
        <v>1</v>
      </c>
      <c r="G37">
        <v>4</v>
      </c>
      <c r="H37">
        <v>4</v>
      </c>
      <c r="I37">
        <v>0</v>
      </c>
      <c r="L37" t="str">
        <f t="shared" si="2"/>
        <v>KWGeorgetown</v>
      </c>
      <c r="M37" t="s">
        <v>54</v>
      </c>
      <c r="N37" t="s">
        <v>58</v>
      </c>
      <c r="O37">
        <v>0.25</v>
      </c>
      <c r="P37">
        <v>0.1875</v>
      </c>
      <c r="Q37">
        <v>1</v>
      </c>
      <c r="R37">
        <v>2</v>
      </c>
      <c r="S37">
        <v>2</v>
      </c>
      <c r="T37">
        <v>1</v>
      </c>
      <c r="U37">
        <f t="shared" ref="U37:Z79" si="9">VLOOKUP($L37,$A:$I,U$1,FALSE)</f>
        <v>0.25</v>
      </c>
      <c r="V37">
        <f t="shared" si="9"/>
        <v>0.1875</v>
      </c>
      <c r="W37">
        <f t="shared" si="9"/>
        <v>2</v>
      </c>
      <c r="X37">
        <f t="shared" si="9"/>
        <v>2</v>
      </c>
      <c r="Y37">
        <f t="shared" si="9"/>
        <v>2</v>
      </c>
      <c r="Z37">
        <f t="shared" si="9"/>
        <v>0</v>
      </c>
      <c r="AA37">
        <f t="shared" si="6"/>
        <v>0</v>
      </c>
      <c r="AB37">
        <f t="shared" si="6"/>
        <v>0</v>
      </c>
      <c r="AC37">
        <f t="shared" si="6"/>
        <v>1</v>
      </c>
      <c r="AD37">
        <f t="shared" si="6"/>
        <v>0</v>
      </c>
      <c r="AE37">
        <f t="shared" si="7"/>
        <v>0</v>
      </c>
      <c r="AF37">
        <f t="shared" si="7"/>
        <v>-1</v>
      </c>
      <c r="AG37">
        <f t="shared" si="8"/>
        <v>1</v>
      </c>
    </row>
    <row r="38" spans="1:33" x14ac:dyDescent="0.35">
      <c r="A38" t="str">
        <f t="shared" si="4"/>
        <v>MILisgar</v>
      </c>
      <c r="B38" t="s">
        <v>38</v>
      </c>
      <c r="C38" t="s">
        <v>40</v>
      </c>
      <c r="D38">
        <v>0</v>
      </c>
      <c r="E38">
        <v>0</v>
      </c>
      <c r="F38">
        <v>1</v>
      </c>
      <c r="G38">
        <v>4</v>
      </c>
      <c r="H38">
        <v>4</v>
      </c>
      <c r="I38">
        <v>0</v>
      </c>
      <c r="L38" t="str">
        <f t="shared" si="2"/>
        <v>KWMt. Pleasant</v>
      </c>
      <c r="M38" t="s">
        <v>54</v>
      </c>
      <c r="N38" t="s">
        <v>59</v>
      </c>
      <c r="O38">
        <v>0.5</v>
      </c>
      <c r="P38">
        <v>0.5625</v>
      </c>
      <c r="Q38">
        <v>2</v>
      </c>
      <c r="R38">
        <v>2</v>
      </c>
      <c r="S38">
        <v>2</v>
      </c>
      <c r="T38">
        <v>1</v>
      </c>
      <c r="U38">
        <f t="shared" si="9"/>
        <v>0.5</v>
      </c>
      <c r="V38">
        <f t="shared" si="9"/>
        <v>0.6875</v>
      </c>
      <c r="W38">
        <f t="shared" si="9"/>
        <v>2</v>
      </c>
      <c r="X38">
        <f t="shared" si="9"/>
        <v>2</v>
      </c>
      <c r="Y38">
        <f t="shared" si="9"/>
        <v>2</v>
      </c>
      <c r="Z38">
        <f t="shared" si="9"/>
        <v>1</v>
      </c>
      <c r="AA38">
        <f t="shared" si="6"/>
        <v>0</v>
      </c>
      <c r="AB38">
        <f t="shared" si="6"/>
        <v>0.125</v>
      </c>
      <c r="AC38">
        <f t="shared" si="6"/>
        <v>0</v>
      </c>
      <c r="AD38">
        <f t="shared" si="6"/>
        <v>0</v>
      </c>
      <c r="AE38">
        <f t="shared" si="7"/>
        <v>0</v>
      </c>
      <c r="AF38">
        <f t="shared" si="7"/>
        <v>0</v>
      </c>
      <c r="AG38">
        <f t="shared" si="8"/>
        <v>0</v>
      </c>
    </row>
    <row r="39" spans="1:33" x14ac:dyDescent="0.35">
      <c r="A39" t="str">
        <f t="shared" si="4"/>
        <v>MIMeadowvale</v>
      </c>
      <c r="B39" t="s">
        <v>38</v>
      </c>
      <c r="C39" t="s">
        <v>41</v>
      </c>
      <c r="D39">
        <v>0</v>
      </c>
      <c r="E39">
        <v>0</v>
      </c>
      <c r="F39">
        <v>1</v>
      </c>
      <c r="G39">
        <v>4</v>
      </c>
      <c r="H39">
        <v>4</v>
      </c>
      <c r="I39">
        <v>0</v>
      </c>
      <c r="L39" t="str">
        <f t="shared" si="2"/>
        <v>KWBrampton</v>
      </c>
      <c r="M39" t="s">
        <v>54</v>
      </c>
      <c r="N39" t="s">
        <v>60</v>
      </c>
      <c r="O39">
        <v>0.5</v>
      </c>
      <c r="P39">
        <v>0.5625</v>
      </c>
      <c r="Q39">
        <v>2</v>
      </c>
      <c r="R39">
        <v>2</v>
      </c>
      <c r="S39">
        <v>2</v>
      </c>
      <c r="T39">
        <v>1</v>
      </c>
      <c r="U39">
        <f t="shared" si="9"/>
        <v>0.5</v>
      </c>
      <c r="V39">
        <f t="shared" si="9"/>
        <v>0.6875</v>
      </c>
      <c r="W39">
        <f t="shared" si="9"/>
        <v>2</v>
      </c>
      <c r="X39">
        <f t="shared" si="9"/>
        <v>2</v>
      </c>
      <c r="Y39">
        <f t="shared" si="9"/>
        <v>2</v>
      </c>
      <c r="Z39">
        <f t="shared" si="9"/>
        <v>1</v>
      </c>
      <c r="AA39">
        <f t="shared" si="6"/>
        <v>0</v>
      </c>
      <c r="AB39">
        <f t="shared" si="6"/>
        <v>0.125</v>
      </c>
      <c r="AC39">
        <f t="shared" si="6"/>
        <v>0</v>
      </c>
      <c r="AD39">
        <f t="shared" si="6"/>
        <v>0</v>
      </c>
      <c r="AE39">
        <f t="shared" si="7"/>
        <v>0</v>
      </c>
      <c r="AF39">
        <f t="shared" si="7"/>
        <v>0</v>
      </c>
      <c r="AG39">
        <f t="shared" si="8"/>
        <v>0</v>
      </c>
    </row>
    <row r="40" spans="1:33" x14ac:dyDescent="0.35">
      <c r="A40" t="str">
        <f t="shared" si="4"/>
        <v>MIStreetsville</v>
      </c>
      <c r="B40" t="s">
        <v>38</v>
      </c>
      <c r="C40" t="s">
        <v>42</v>
      </c>
      <c r="D40">
        <v>0</v>
      </c>
      <c r="E40">
        <v>0</v>
      </c>
      <c r="F40">
        <v>1</v>
      </c>
      <c r="G40">
        <v>4</v>
      </c>
      <c r="H40">
        <v>4</v>
      </c>
      <c r="I40">
        <v>0</v>
      </c>
      <c r="L40" t="str">
        <f t="shared" si="2"/>
        <v>KWBramalea</v>
      </c>
      <c r="M40" t="s">
        <v>54</v>
      </c>
      <c r="N40" t="s">
        <v>61</v>
      </c>
      <c r="O40">
        <v>1.5</v>
      </c>
      <c r="P40">
        <v>1.1875</v>
      </c>
      <c r="Q40">
        <v>2</v>
      </c>
      <c r="R40">
        <v>4</v>
      </c>
      <c r="S40">
        <v>4</v>
      </c>
      <c r="T40">
        <v>2</v>
      </c>
      <c r="U40">
        <f t="shared" si="9"/>
        <v>1.5</v>
      </c>
      <c r="V40">
        <f t="shared" si="9"/>
        <v>1.3125</v>
      </c>
      <c r="W40">
        <f t="shared" si="9"/>
        <v>3</v>
      </c>
      <c r="X40">
        <f t="shared" si="9"/>
        <v>3</v>
      </c>
      <c r="Y40">
        <f t="shared" si="9"/>
        <v>3</v>
      </c>
      <c r="Z40">
        <f t="shared" si="9"/>
        <v>2</v>
      </c>
      <c r="AA40">
        <f t="shared" si="6"/>
        <v>0</v>
      </c>
      <c r="AB40">
        <f t="shared" si="6"/>
        <v>0.125</v>
      </c>
      <c r="AC40">
        <f t="shared" si="6"/>
        <v>1</v>
      </c>
      <c r="AD40">
        <f t="shared" si="6"/>
        <v>-1</v>
      </c>
      <c r="AE40">
        <f t="shared" si="7"/>
        <v>-1</v>
      </c>
      <c r="AF40">
        <f t="shared" si="7"/>
        <v>0</v>
      </c>
      <c r="AG40">
        <f t="shared" si="8"/>
        <v>-1</v>
      </c>
    </row>
    <row r="41" spans="1:33" x14ac:dyDescent="0.35">
      <c r="A41" t="str">
        <f t="shared" si="4"/>
        <v>MIErindale</v>
      </c>
      <c r="B41" t="s">
        <v>38</v>
      </c>
      <c r="C41" t="s">
        <v>43</v>
      </c>
      <c r="D41">
        <v>0</v>
      </c>
      <c r="E41">
        <v>0</v>
      </c>
      <c r="F41">
        <v>1</v>
      </c>
      <c r="G41">
        <v>4</v>
      </c>
      <c r="H41">
        <v>4</v>
      </c>
      <c r="I41">
        <v>0</v>
      </c>
      <c r="L41" t="str">
        <f t="shared" si="2"/>
        <v>KWMalton</v>
      </c>
      <c r="M41" t="s">
        <v>54</v>
      </c>
      <c r="N41" t="s">
        <v>62</v>
      </c>
      <c r="O41">
        <v>1.5</v>
      </c>
      <c r="P41">
        <v>1.1875</v>
      </c>
      <c r="Q41">
        <v>2</v>
      </c>
      <c r="R41">
        <v>2</v>
      </c>
      <c r="S41">
        <v>2</v>
      </c>
      <c r="T41">
        <v>1</v>
      </c>
      <c r="U41">
        <f t="shared" si="9"/>
        <v>1.5</v>
      </c>
      <c r="V41">
        <f t="shared" si="9"/>
        <v>1.3125</v>
      </c>
      <c r="W41">
        <f t="shared" si="9"/>
        <v>2</v>
      </c>
      <c r="X41">
        <f t="shared" si="9"/>
        <v>2</v>
      </c>
      <c r="Y41">
        <f t="shared" si="9"/>
        <v>2</v>
      </c>
      <c r="Z41">
        <f t="shared" si="9"/>
        <v>2</v>
      </c>
      <c r="AA41">
        <f t="shared" si="6"/>
        <v>0</v>
      </c>
      <c r="AB41">
        <f t="shared" si="6"/>
        <v>0.125</v>
      </c>
      <c r="AC41">
        <f t="shared" si="6"/>
        <v>0</v>
      </c>
      <c r="AD41">
        <f t="shared" si="6"/>
        <v>0</v>
      </c>
      <c r="AE41">
        <f t="shared" si="7"/>
        <v>0</v>
      </c>
      <c r="AF41">
        <f t="shared" si="7"/>
        <v>1</v>
      </c>
      <c r="AG41">
        <f t="shared" si="8"/>
        <v>0</v>
      </c>
    </row>
    <row r="42" spans="1:33" x14ac:dyDescent="0.35">
      <c r="A42" t="str">
        <f t="shared" si="4"/>
        <v>MICooksville</v>
      </c>
      <c r="B42" t="s">
        <v>38</v>
      </c>
      <c r="C42" t="s">
        <v>44</v>
      </c>
      <c r="D42">
        <v>0</v>
      </c>
      <c r="E42">
        <v>0</v>
      </c>
      <c r="F42">
        <v>1</v>
      </c>
      <c r="G42">
        <v>4</v>
      </c>
      <c r="H42">
        <v>4</v>
      </c>
      <c r="I42">
        <v>0</v>
      </c>
      <c r="L42" t="str">
        <f t="shared" si="2"/>
        <v>KWEtobicoke North</v>
      </c>
      <c r="M42" t="s">
        <v>54</v>
      </c>
      <c r="N42" t="s">
        <v>63</v>
      </c>
      <c r="O42">
        <v>0.25</v>
      </c>
      <c r="P42">
        <v>0.6875</v>
      </c>
      <c r="Q42">
        <v>2</v>
      </c>
      <c r="R42">
        <v>2</v>
      </c>
      <c r="S42">
        <v>2</v>
      </c>
      <c r="T42">
        <v>1</v>
      </c>
      <c r="U42">
        <f t="shared" si="9"/>
        <v>0</v>
      </c>
      <c r="V42">
        <f t="shared" si="9"/>
        <v>0</v>
      </c>
      <c r="W42">
        <f t="shared" si="9"/>
        <v>2</v>
      </c>
      <c r="X42">
        <f t="shared" si="9"/>
        <v>2</v>
      </c>
      <c r="Y42">
        <f t="shared" si="9"/>
        <v>2</v>
      </c>
      <c r="Z42">
        <f t="shared" si="9"/>
        <v>0</v>
      </c>
      <c r="AA42">
        <f t="shared" si="6"/>
        <v>-0.25</v>
      </c>
      <c r="AB42">
        <f t="shared" si="6"/>
        <v>-0.6875</v>
      </c>
      <c r="AC42">
        <f t="shared" si="6"/>
        <v>0</v>
      </c>
      <c r="AD42">
        <f t="shared" si="6"/>
        <v>0</v>
      </c>
      <c r="AE42">
        <f t="shared" si="7"/>
        <v>0</v>
      </c>
      <c r="AF42">
        <f t="shared" si="7"/>
        <v>-1</v>
      </c>
      <c r="AG42">
        <f t="shared" si="8"/>
        <v>0</v>
      </c>
    </row>
    <row r="43" spans="1:33" x14ac:dyDescent="0.35">
      <c r="A43" t="str">
        <f t="shared" si="4"/>
        <v>MIDixie</v>
      </c>
      <c r="B43" t="s">
        <v>38</v>
      </c>
      <c r="C43" t="s">
        <v>45</v>
      </c>
      <c r="D43">
        <v>0</v>
      </c>
      <c r="E43">
        <v>0</v>
      </c>
      <c r="F43">
        <v>1</v>
      </c>
      <c r="G43">
        <v>4</v>
      </c>
      <c r="H43">
        <v>4</v>
      </c>
      <c r="I43">
        <v>0</v>
      </c>
      <c r="L43" t="str">
        <f t="shared" si="2"/>
        <v>KWWeston</v>
      </c>
      <c r="M43" t="s">
        <v>54</v>
      </c>
      <c r="N43" t="s">
        <v>64</v>
      </c>
      <c r="O43">
        <v>1.5</v>
      </c>
      <c r="P43">
        <v>1.1875</v>
      </c>
      <c r="Q43">
        <v>2</v>
      </c>
      <c r="R43">
        <v>2</v>
      </c>
      <c r="S43">
        <v>2</v>
      </c>
      <c r="T43">
        <v>1</v>
      </c>
      <c r="U43">
        <f t="shared" si="9"/>
        <v>0.25</v>
      </c>
      <c r="V43">
        <f t="shared" si="9"/>
        <v>0.6875</v>
      </c>
      <c r="W43">
        <f t="shared" si="9"/>
        <v>1</v>
      </c>
      <c r="X43">
        <f t="shared" si="9"/>
        <v>1</v>
      </c>
      <c r="Y43">
        <f t="shared" si="9"/>
        <v>1</v>
      </c>
      <c r="Z43">
        <f t="shared" si="9"/>
        <v>2</v>
      </c>
      <c r="AA43">
        <f t="shared" si="6"/>
        <v>-1.25</v>
      </c>
      <c r="AB43">
        <f t="shared" si="6"/>
        <v>-0.5</v>
      </c>
      <c r="AC43">
        <f t="shared" si="6"/>
        <v>-1</v>
      </c>
      <c r="AD43">
        <f t="shared" si="6"/>
        <v>-1</v>
      </c>
      <c r="AE43">
        <f t="shared" si="7"/>
        <v>-1</v>
      </c>
      <c r="AF43">
        <f t="shared" si="7"/>
        <v>1</v>
      </c>
      <c r="AG43">
        <f t="shared" si="8"/>
        <v>-3</v>
      </c>
    </row>
    <row r="44" spans="1:33" x14ac:dyDescent="0.35">
      <c r="A44" t="str">
        <f t="shared" si="4"/>
        <v>MIKipling</v>
      </c>
      <c r="B44" t="s">
        <v>38</v>
      </c>
      <c r="C44" t="s">
        <v>46</v>
      </c>
      <c r="D44">
        <v>0</v>
      </c>
      <c r="E44">
        <v>0</v>
      </c>
      <c r="F44">
        <v>1</v>
      </c>
      <c r="G44">
        <v>4</v>
      </c>
      <c r="H44">
        <v>4</v>
      </c>
      <c r="I44">
        <v>0</v>
      </c>
      <c r="L44" t="str">
        <f t="shared" si="2"/>
        <v>KWMt. Dennis</v>
      </c>
      <c r="M44" t="s">
        <v>54</v>
      </c>
      <c r="N44" t="s">
        <v>65</v>
      </c>
      <c r="O44">
        <v>1.5</v>
      </c>
      <c r="P44">
        <v>1.1875</v>
      </c>
      <c r="Q44">
        <v>2</v>
      </c>
      <c r="R44">
        <v>2</v>
      </c>
      <c r="S44">
        <v>2</v>
      </c>
      <c r="T44">
        <v>1</v>
      </c>
      <c r="U44">
        <f t="shared" si="9"/>
        <v>1</v>
      </c>
      <c r="V44">
        <f t="shared" si="9"/>
        <v>1.3125</v>
      </c>
      <c r="W44">
        <f t="shared" si="9"/>
        <v>2</v>
      </c>
      <c r="X44">
        <f t="shared" si="9"/>
        <v>2</v>
      </c>
      <c r="Y44">
        <f t="shared" si="9"/>
        <v>2</v>
      </c>
      <c r="Z44">
        <f t="shared" si="9"/>
        <v>2</v>
      </c>
      <c r="AA44">
        <f t="shared" si="6"/>
        <v>-0.5</v>
      </c>
      <c r="AB44">
        <f t="shared" si="6"/>
        <v>0.125</v>
      </c>
      <c r="AC44">
        <f t="shared" si="6"/>
        <v>0</v>
      </c>
      <c r="AD44">
        <f t="shared" si="6"/>
        <v>0</v>
      </c>
      <c r="AE44">
        <f t="shared" si="7"/>
        <v>0</v>
      </c>
      <c r="AF44">
        <f t="shared" si="7"/>
        <v>1</v>
      </c>
      <c r="AG44">
        <f t="shared" si="8"/>
        <v>0</v>
      </c>
    </row>
    <row r="45" spans="1:33" x14ac:dyDescent="0.35">
      <c r="A45" t="str">
        <f t="shared" si="4"/>
        <v>RHBloomington</v>
      </c>
      <c r="B45" t="s">
        <v>47</v>
      </c>
      <c r="C45" t="s">
        <v>48</v>
      </c>
      <c r="D45">
        <v>0</v>
      </c>
      <c r="E45">
        <v>0.25</v>
      </c>
      <c r="F45">
        <v>1</v>
      </c>
      <c r="G45">
        <v>1</v>
      </c>
      <c r="H45">
        <v>1</v>
      </c>
      <c r="I45">
        <v>1</v>
      </c>
      <c r="L45" t="str">
        <f t="shared" si="2"/>
        <v>KWBloor</v>
      </c>
      <c r="M45" t="s">
        <v>54</v>
      </c>
      <c r="N45" t="s">
        <v>66</v>
      </c>
      <c r="O45">
        <v>1.5</v>
      </c>
      <c r="P45">
        <v>1.1875</v>
      </c>
      <c r="Q45">
        <v>2</v>
      </c>
      <c r="R45">
        <v>2</v>
      </c>
      <c r="S45">
        <v>2</v>
      </c>
      <c r="T45">
        <v>1</v>
      </c>
      <c r="U45">
        <f t="shared" si="9"/>
        <v>1.5</v>
      </c>
      <c r="V45">
        <f t="shared" si="9"/>
        <v>1.3125</v>
      </c>
      <c r="W45">
        <f t="shared" si="9"/>
        <v>3</v>
      </c>
      <c r="X45">
        <f t="shared" si="9"/>
        <v>3</v>
      </c>
      <c r="Y45">
        <f t="shared" si="9"/>
        <v>3</v>
      </c>
      <c r="Z45">
        <f t="shared" si="9"/>
        <v>2</v>
      </c>
      <c r="AA45">
        <f t="shared" si="6"/>
        <v>0</v>
      </c>
      <c r="AB45">
        <f t="shared" si="6"/>
        <v>0.125</v>
      </c>
      <c r="AC45">
        <f t="shared" si="6"/>
        <v>1</v>
      </c>
      <c r="AD45">
        <f t="shared" si="6"/>
        <v>1</v>
      </c>
      <c r="AE45">
        <f t="shared" si="7"/>
        <v>1</v>
      </c>
      <c r="AF45">
        <f t="shared" si="7"/>
        <v>1</v>
      </c>
      <c r="AG45">
        <f t="shared" si="8"/>
        <v>3</v>
      </c>
    </row>
    <row r="46" spans="1:33" x14ac:dyDescent="0.35">
      <c r="A46" t="str">
        <f t="shared" si="4"/>
        <v>RHGormley</v>
      </c>
      <c r="B46" t="s">
        <v>47</v>
      </c>
      <c r="C46" t="s">
        <v>49</v>
      </c>
      <c r="D46">
        <v>0</v>
      </c>
      <c r="E46">
        <v>0.25</v>
      </c>
      <c r="F46">
        <v>1</v>
      </c>
      <c r="G46">
        <v>1</v>
      </c>
      <c r="H46">
        <v>1</v>
      </c>
      <c r="I46">
        <v>1</v>
      </c>
      <c r="L46" t="str">
        <f t="shared" si="2"/>
        <v>BAAllandale</v>
      </c>
      <c r="M46" t="s">
        <v>69</v>
      </c>
      <c r="N46" t="s">
        <v>70</v>
      </c>
      <c r="O46">
        <v>0</v>
      </c>
      <c r="P46">
        <v>0.1875</v>
      </c>
      <c r="Q46">
        <v>1</v>
      </c>
      <c r="R46">
        <v>2</v>
      </c>
      <c r="S46">
        <v>3</v>
      </c>
      <c r="T46">
        <v>1</v>
      </c>
      <c r="U46">
        <f t="shared" si="9"/>
        <v>0</v>
      </c>
      <c r="V46">
        <f t="shared" si="9"/>
        <v>0</v>
      </c>
      <c r="W46">
        <f t="shared" si="9"/>
        <v>2</v>
      </c>
      <c r="X46">
        <f t="shared" si="9"/>
        <v>2</v>
      </c>
      <c r="Y46">
        <f t="shared" si="9"/>
        <v>2</v>
      </c>
      <c r="Z46">
        <f t="shared" si="9"/>
        <v>1</v>
      </c>
      <c r="AA46">
        <f t="shared" si="6"/>
        <v>0</v>
      </c>
      <c r="AB46">
        <f t="shared" si="6"/>
        <v>-0.1875</v>
      </c>
      <c r="AC46">
        <f t="shared" si="6"/>
        <v>1</v>
      </c>
      <c r="AD46">
        <f t="shared" si="6"/>
        <v>0</v>
      </c>
      <c r="AE46">
        <f t="shared" si="7"/>
        <v>-1</v>
      </c>
      <c r="AF46">
        <f t="shared" si="7"/>
        <v>0</v>
      </c>
      <c r="AG46">
        <f t="shared" si="8"/>
        <v>0</v>
      </c>
    </row>
    <row r="47" spans="1:33" x14ac:dyDescent="0.35">
      <c r="A47" t="str">
        <f t="shared" si="4"/>
        <v>RHRichmond Hill</v>
      </c>
      <c r="B47" t="s">
        <v>47</v>
      </c>
      <c r="C47" t="s">
        <v>50</v>
      </c>
      <c r="D47">
        <v>0</v>
      </c>
      <c r="E47">
        <v>0.25</v>
      </c>
      <c r="F47">
        <v>1</v>
      </c>
      <c r="G47">
        <v>1</v>
      </c>
      <c r="H47">
        <v>1</v>
      </c>
      <c r="I47">
        <v>1</v>
      </c>
      <c r="L47" t="str">
        <f t="shared" si="2"/>
        <v>BABarrie South</v>
      </c>
      <c r="M47" t="s">
        <v>69</v>
      </c>
      <c r="N47" t="s">
        <v>71</v>
      </c>
      <c r="O47">
        <v>0</v>
      </c>
      <c r="P47">
        <v>0.1875</v>
      </c>
      <c r="Q47">
        <v>1</v>
      </c>
      <c r="R47">
        <v>2</v>
      </c>
      <c r="S47">
        <v>3</v>
      </c>
      <c r="T47">
        <v>1</v>
      </c>
      <c r="U47">
        <f t="shared" si="9"/>
        <v>0</v>
      </c>
      <c r="V47">
        <f t="shared" si="9"/>
        <v>0</v>
      </c>
      <c r="W47">
        <f t="shared" si="9"/>
        <v>2</v>
      </c>
      <c r="X47">
        <f t="shared" si="9"/>
        <v>2</v>
      </c>
      <c r="Y47">
        <f t="shared" si="9"/>
        <v>2</v>
      </c>
      <c r="Z47">
        <f t="shared" si="9"/>
        <v>1</v>
      </c>
      <c r="AA47">
        <f t="shared" si="6"/>
        <v>0</v>
      </c>
      <c r="AB47">
        <f t="shared" si="6"/>
        <v>-0.1875</v>
      </c>
      <c r="AC47">
        <f t="shared" si="6"/>
        <v>1</v>
      </c>
      <c r="AD47">
        <f t="shared" si="6"/>
        <v>0</v>
      </c>
      <c r="AE47">
        <f t="shared" si="7"/>
        <v>-1</v>
      </c>
      <c r="AF47">
        <f t="shared" si="7"/>
        <v>0</v>
      </c>
      <c r="AG47">
        <f t="shared" si="8"/>
        <v>0</v>
      </c>
    </row>
    <row r="48" spans="1:33" x14ac:dyDescent="0.35">
      <c r="A48" t="str">
        <f t="shared" si="4"/>
        <v>RHLangstaff</v>
      </c>
      <c r="B48" t="s">
        <v>47</v>
      </c>
      <c r="C48" t="s">
        <v>51</v>
      </c>
      <c r="D48">
        <v>0</v>
      </c>
      <c r="E48">
        <v>0.25</v>
      </c>
      <c r="F48">
        <v>1</v>
      </c>
      <c r="G48">
        <v>1</v>
      </c>
      <c r="H48">
        <v>1</v>
      </c>
      <c r="I48">
        <v>1</v>
      </c>
      <c r="L48" t="str">
        <f t="shared" si="2"/>
        <v>BABradford</v>
      </c>
      <c r="M48" t="s">
        <v>69</v>
      </c>
      <c r="N48" t="s">
        <v>72</v>
      </c>
      <c r="O48">
        <v>0</v>
      </c>
      <c r="P48">
        <v>0.1875</v>
      </c>
      <c r="Q48">
        <v>2</v>
      </c>
      <c r="R48">
        <v>3</v>
      </c>
      <c r="S48">
        <v>3</v>
      </c>
      <c r="T48">
        <v>1</v>
      </c>
      <c r="U48">
        <f t="shared" si="9"/>
        <v>0</v>
      </c>
      <c r="V48">
        <f t="shared" si="9"/>
        <v>6.25E-2</v>
      </c>
      <c r="W48">
        <f t="shared" si="9"/>
        <v>2</v>
      </c>
      <c r="X48">
        <f t="shared" si="9"/>
        <v>2</v>
      </c>
      <c r="Y48">
        <f t="shared" si="9"/>
        <v>2</v>
      </c>
      <c r="Z48">
        <f t="shared" si="9"/>
        <v>1</v>
      </c>
      <c r="AA48">
        <f t="shared" si="6"/>
        <v>0</v>
      </c>
      <c r="AB48">
        <f t="shared" si="6"/>
        <v>-0.125</v>
      </c>
      <c r="AC48">
        <f t="shared" si="6"/>
        <v>0</v>
      </c>
      <c r="AD48">
        <f t="shared" si="6"/>
        <v>-1</v>
      </c>
      <c r="AE48">
        <f t="shared" si="7"/>
        <v>-1</v>
      </c>
      <c r="AF48">
        <f t="shared" si="7"/>
        <v>0</v>
      </c>
      <c r="AG48">
        <f t="shared" si="8"/>
        <v>-2</v>
      </c>
    </row>
    <row r="49" spans="1:33" x14ac:dyDescent="0.35">
      <c r="A49" t="str">
        <f t="shared" si="4"/>
        <v>RHOld Cummer</v>
      </c>
      <c r="B49" t="s">
        <v>47</v>
      </c>
      <c r="C49" t="s">
        <v>52</v>
      </c>
      <c r="D49">
        <v>0</v>
      </c>
      <c r="E49">
        <v>0.25</v>
      </c>
      <c r="F49">
        <v>1</v>
      </c>
      <c r="G49">
        <v>1</v>
      </c>
      <c r="H49">
        <v>1</v>
      </c>
      <c r="I49">
        <v>1</v>
      </c>
      <c r="L49" t="str">
        <f t="shared" si="2"/>
        <v>BAEast Gwillimbury</v>
      </c>
      <c r="M49" t="s">
        <v>69</v>
      </c>
      <c r="N49" t="s">
        <v>73</v>
      </c>
      <c r="O49">
        <v>0</v>
      </c>
      <c r="P49">
        <v>0.1875</v>
      </c>
      <c r="Q49">
        <v>2</v>
      </c>
      <c r="R49">
        <v>3</v>
      </c>
      <c r="S49">
        <v>3</v>
      </c>
      <c r="T49">
        <v>1</v>
      </c>
      <c r="U49">
        <f t="shared" si="9"/>
        <v>0</v>
      </c>
      <c r="V49">
        <f t="shared" si="9"/>
        <v>6.25E-2</v>
      </c>
      <c r="W49">
        <f t="shared" si="9"/>
        <v>2</v>
      </c>
      <c r="X49">
        <f t="shared" si="9"/>
        <v>2</v>
      </c>
      <c r="Y49">
        <f t="shared" si="9"/>
        <v>2</v>
      </c>
      <c r="Z49">
        <f t="shared" si="9"/>
        <v>1</v>
      </c>
      <c r="AA49">
        <f t="shared" si="6"/>
        <v>0</v>
      </c>
      <c r="AB49">
        <f t="shared" si="6"/>
        <v>-0.125</v>
      </c>
      <c r="AC49">
        <f t="shared" si="6"/>
        <v>0</v>
      </c>
      <c r="AD49">
        <f t="shared" si="6"/>
        <v>-1</v>
      </c>
      <c r="AE49">
        <f t="shared" si="7"/>
        <v>-1</v>
      </c>
      <c r="AF49">
        <f t="shared" si="7"/>
        <v>0</v>
      </c>
      <c r="AG49">
        <f t="shared" si="8"/>
        <v>-2</v>
      </c>
    </row>
    <row r="50" spans="1:33" x14ac:dyDescent="0.35">
      <c r="A50" t="str">
        <f t="shared" si="4"/>
        <v>RHOriole</v>
      </c>
      <c r="B50" t="s">
        <v>47</v>
      </c>
      <c r="C50" t="s">
        <v>53</v>
      </c>
      <c r="D50">
        <v>0</v>
      </c>
      <c r="E50">
        <v>0.25</v>
      </c>
      <c r="F50">
        <v>1</v>
      </c>
      <c r="G50">
        <v>1</v>
      </c>
      <c r="H50">
        <v>1</v>
      </c>
      <c r="I50">
        <v>1</v>
      </c>
      <c r="L50" t="str">
        <f t="shared" si="2"/>
        <v>BANewmarket</v>
      </c>
      <c r="M50" t="s">
        <v>69</v>
      </c>
      <c r="N50" t="s">
        <v>74</v>
      </c>
      <c r="O50">
        <v>0</v>
      </c>
      <c r="P50">
        <v>0.1875</v>
      </c>
      <c r="Q50">
        <v>2</v>
      </c>
      <c r="R50">
        <v>3</v>
      </c>
      <c r="S50">
        <v>3</v>
      </c>
      <c r="T50">
        <v>1</v>
      </c>
      <c r="U50">
        <f t="shared" si="9"/>
        <v>0</v>
      </c>
      <c r="V50">
        <f t="shared" si="9"/>
        <v>6.25E-2</v>
      </c>
      <c r="W50">
        <f t="shared" si="9"/>
        <v>2</v>
      </c>
      <c r="X50">
        <f t="shared" si="9"/>
        <v>2</v>
      </c>
      <c r="Y50">
        <f t="shared" si="9"/>
        <v>2</v>
      </c>
      <c r="Z50">
        <f t="shared" si="9"/>
        <v>1</v>
      </c>
      <c r="AA50">
        <f t="shared" si="6"/>
        <v>0</v>
      </c>
      <c r="AB50">
        <f t="shared" si="6"/>
        <v>-0.125</v>
      </c>
      <c r="AC50">
        <f t="shared" si="6"/>
        <v>0</v>
      </c>
      <c r="AD50">
        <f t="shared" si="6"/>
        <v>-1</v>
      </c>
      <c r="AE50">
        <f t="shared" si="7"/>
        <v>-1</v>
      </c>
      <c r="AF50">
        <f t="shared" si="7"/>
        <v>0</v>
      </c>
      <c r="AG50">
        <f t="shared" si="8"/>
        <v>-2</v>
      </c>
    </row>
    <row r="51" spans="1:33" x14ac:dyDescent="0.35">
      <c r="A51" t="str">
        <f t="shared" si="4"/>
        <v>KWKitchener</v>
      </c>
      <c r="B51" t="s">
        <v>54</v>
      </c>
      <c r="C51" t="s">
        <v>55</v>
      </c>
      <c r="D51">
        <v>0.25</v>
      </c>
      <c r="E51">
        <v>0.125</v>
      </c>
      <c r="F51">
        <v>2</v>
      </c>
      <c r="G51">
        <v>2</v>
      </c>
      <c r="H51">
        <v>2</v>
      </c>
      <c r="I51">
        <v>0</v>
      </c>
      <c r="L51" t="str">
        <f t="shared" si="2"/>
        <v>BAAurora</v>
      </c>
      <c r="M51" t="s">
        <v>69</v>
      </c>
      <c r="N51" t="s">
        <v>75</v>
      </c>
      <c r="O51">
        <v>0.25</v>
      </c>
      <c r="P51">
        <v>0.5</v>
      </c>
      <c r="Q51">
        <v>2</v>
      </c>
      <c r="R51">
        <v>3</v>
      </c>
      <c r="S51">
        <v>3</v>
      </c>
      <c r="T51">
        <v>1</v>
      </c>
      <c r="U51">
        <f t="shared" si="9"/>
        <v>0.25</v>
      </c>
      <c r="V51">
        <f t="shared" si="9"/>
        <v>0.5625</v>
      </c>
      <c r="W51">
        <f t="shared" si="9"/>
        <v>2</v>
      </c>
      <c r="X51">
        <f t="shared" si="9"/>
        <v>2</v>
      </c>
      <c r="Y51">
        <f t="shared" si="9"/>
        <v>2</v>
      </c>
      <c r="Z51">
        <f t="shared" si="9"/>
        <v>1</v>
      </c>
      <c r="AA51">
        <f t="shared" si="6"/>
        <v>0</v>
      </c>
      <c r="AB51">
        <f t="shared" si="6"/>
        <v>6.25E-2</v>
      </c>
      <c r="AC51">
        <f t="shared" si="6"/>
        <v>0</v>
      </c>
      <c r="AD51">
        <f t="shared" si="6"/>
        <v>-1</v>
      </c>
      <c r="AE51">
        <f t="shared" si="7"/>
        <v>-1</v>
      </c>
      <c r="AF51">
        <f t="shared" si="7"/>
        <v>0</v>
      </c>
      <c r="AG51">
        <f t="shared" si="8"/>
        <v>-2</v>
      </c>
    </row>
    <row r="52" spans="1:33" x14ac:dyDescent="0.35">
      <c r="A52" t="str">
        <f t="shared" si="4"/>
        <v>KWGuelph</v>
      </c>
      <c r="B52" t="s">
        <v>54</v>
      </c>
      <c r="C52" t="s">
        <v>56</v>
      </c>
      <c r="D52">
        <v>0.25</v>
      </c>
      <c r="E52">
        <v>0.125</v>
      </c>
      <c r="F52">
        <v>2</v>
      </c>
      <c r="G52">
        <v>2</v>
      </c>
      <c r="H52">
        <v>2</v>
      </c>
      <c r="I52">
        <v>0</v>
      </c>
      <c r="L52" t="str">
        <f t="shared" si="2"/>
        <v>BAKing City</v>
      </c>
      <c r="M52" t="s">
        <v>69</v>
      </c>
      <c r="N52" t="s">
        <v>76</v>
      </c>
      <c r="O52">
        <v>0.25</v>
      </c>
      <c r="P52">
        <v>0.5</v>
      </c>
      <c r="Q52">
        <v>2</v>
      </c>
      <c r="R52">
        <v>3</v>
      </c>
      <c r="S52">
        <v>3</v>
      </c>
      <c r="T52">
        <v>1</v>
      </c>
      <c r="U52">
        <f t="shared" si="9"/>
        <v>0.25</v>
      </c>
      <c r="V52">
        <f t="shared" si="9"/>
        <v>0.5625</v>
      </c>
      <c r="W52">
        <f t="shared" si="9"/>
        <v>2</v>
      </c>
      <c r="X52">
        <f t="shared" si="9"/>
        <v>2</v>
      </c>
      <c r="Y52">
        <f t="shared" si="9"/>
        <v>2</v>
      </c>
      <c r="Z52">
        <f t="shared" si="9"/>
        <v>1</v>
      </c>
      <c r="AA52">
        <f t="shared" si="6"/>
        <v>0</v>
      </c>
      <c r="AB52">
        <f t="shared" si="6"/>
        <v>6.25E-2</v>
      </c>
      <c r="AC52">
        <f t="shared" si="6"/>
        <v>0</v>
      </c>
      <c r="AD52">
        <f t="shared" si="6"/>
        <v>-1</v>
      </c>
      <c r="AE52">
        <f t="shared" si="7"/>
        <v>-1</v>
      </c>
      <c r="AF52">
        <f t="shared" si="7"/>
        <v>0</v>
      </c>
      <c r="AG52">
        <f t="shared" si="8"/>
        <v>-2</v>
      </c>
    </row>
    <row r="53" spans="1:33" x14ac:dyDescent="0.35">
      <c r="A53" t="str">
        <f t="shared" si="4"/>
        <v>KWActon</v>
      </c>
      <c r="B53" t="s">
        <v>54</v>
      </c>
      <c r="C53" t="s">
        <v>57</v>
      </c>
      <c r="D53">
        <v>0.25</v>
      </c>
      <c r="E53">
        <v>0.125</v>
      </c>
      <c r="F53">
        <v>2</v>
      </c>
      <c r="G53">
        <v>2</v>
      </c>
      <c r="H53">
        <v>2</v>
      </c>
      <c r="I53">
        <v>0</v>
      </c>
      <c r="L53" t="str">
        <f t="shared" si="2"/>
        <v>BAMaple</v>
      </c>
      <c r="M53" t="s">
        <v>69</v>
      </c>
      <c r="N53" t="s">
        <v>77</v>
      </c>
      <c r="O53">
        <v>0.25</v>
      </c>
      <c r="P53">
        <v>0.5</v>
      </c>
      <c r="Q53">
        <v>2</v>
      </c>
      <c r="R53">
        <v>3</v>
      </c>
      <c r="S53">
        <v>3</v>
      </c>
      <c r="T53">
        <v>1</v>
      </c>
      <c r="U53">
        <f t="shared" si="9"/>
        <v>0.25</v>
      </c>
      <c r="V53">
        <f t="shared" si="9"/>
        <v>0.5625</v>
      </c>
      <c r="W53">
        <f t="shared" si="9"/>
        <v>2</v>
      </c>
      <c r="X53">
        <f t="shared" si="9"/>
        <v>2</v>
      </c>
      <c r="Y53">
        <f t="shared" si="9"/>
        <v>2</v>
      </c>
      <c r="Z53">
        <f t="shared" si="9"/>
        <v>1</v>
      </c>
      <c r="AA53">
        <f t="shared" si="6"/>
        <v>0</v>
      </c>
      <c r="AB53">
        <f t="shared" si="6"/>
        <v>6.25E-2</v>
      </c>
      <c r="AC53">
        <f t="shared" si="6"/>
        <v>0</v>
      </c>
      <c r="AD53">
        <f t="shared" si="6"/>
        <v>-1</v>
      </c>
      <c r="AE53">
        <f t="shared" si="7"/>
        <v>-1</v>
      </c>
      <c r="AF53">
        <f t="shared" si="7"/>
        <v>0</v>
      </c>
      <c r="AG53">
        <f t="shared" si="8"/>
        <v>-2</v>
      </c>
    </row>
    <row r="54" spans="1:33" x14ac:dyDescent="0.35">
      <c r="A54" t="str">
        <f t="shared" si="4"/>
        <v>KWGeorgetown</v>
      </c>
      <c r="B54" t="s">
        <v>54</v>
      </c>
      <c r="C54" t="s">
        <v>58</v>
      </c>
      <c r="D54">
        <v>0.25</v>
      </c>
      <c r="E54">
        <v>0.1875</v>
      </c>
      <c r="F54">
        <v>2</v>
      </c>
      <c r="G54">
        <v>2</v>
      </c>
      <c r="H54">
        <v>2</v>
      </c>
      <c r="I54">
        <v>0</v>
      </c>
      <c r="L54" t="str">
        <f t="shared" si="2"/>
        <v>BARutherford</v>
      </c>
      <c r="M54" t="s">
        <v>69</v>
      </c>
      <c r="N54" t="s">
        <v>78</v>
      </c>
      <c r="O54">
        <v>0.25</v>
      </c>
      <c r="P54">
        <v>0.5</v>
      </c>
      <c r="Q54">
        <v>2</v>
      </c>
      <c r="R54">
        <v>3</v>
      </c>
      <c r="S54">
        <v>3</v>
      </c>
      <c r="T54">
        <v>1</v>
      </c>
      <c r="U54">
        <f t="shared" si="9"/>
        <v>0.25</v>
      </c>
      <c r="V54">
        <f t="shared" si="9"/>
        <v>0.6875</v>
      </c>
      <c r="W54">
        <f t="shared" si="9"/>
        <v>2</v>
      </c>
      <c r="X54">
        <f t="shared" si="9"/>
        <v>2</v>
      </c>
      <c r="Y54">
        <f t="shared" si="9"/>
        <v>2</v>
      </c>
      <c r="Z54">
        <f t="shared" si="9"/>
        <v>1</v>
      </c>
      <c r="AA54">
        <f t="shared" si="6"/>
        <v>0</v>
      </c>
      <c r="AB54">
        <f t="shared" si="6"/>
        <v>0.1875</v>
      </c>
      <c r="AC54">
        <f t="shared" si="6"/>
        <v>0</v>
      </c>
      <c r="AD54">
        <f t="shared" si="6"/>
        <v>-1</v>
      </c>
      <c r="AE54">
        <f t="shared" si="7"/>
        <v>-1</v>
      </c>
      <c r="AF54">
        <f t="shared" si="7"/>
        <v>0</v>
      </c>
      <c r="AG54">
        <f t="shared" si="8"/>
        <v>-2</v>
      </c>
    </row>
    <row r="55" spans="1:33" x14ac:dyDescent="0.35">
      <c r="A55" t="str">
        <f t="shared" si="4"/>
        <v>KWMt. Pleasant</v>
      </c>
      <c r="B55" t="s">
        <v>54</v>
      </c>
      <c r="C55" t="s">
        <v>59</v>
      </c>
      <c r="D55">
        <v>0.5</v>
      </c>
      <c r="E55">
        <v>0.6875</v>
      </c>
      <c r="F55">
        <v>2</v>
      </c>
      <c r="G55">
        <v>2</v>
      </c>
      <c r="H55">
        <v>2</v>
      </c>
      <c r="I55">
        <v>1</v>
      </c>
      <c r="L55" t="str">
        <f t="shared" si="2"/>
        <v>BADownsview Park</v>
      </c>
      <c r="M55" t="s">
        <v>69</v>
      </c>
      <c r="N55" t="s">
        <v>79</v>
      </c>
      <c r="O55">
        <v>0.25</v>
      </c>
      <c r="P55">
        <v>0.5</v>
      </c>
      <c r="Q55">
        <v>2</v>
      </c>
      <c r="R55">
        <v>3</v>
      </c>
      <c r="S55">
        <v>3</v>
      </c>
      <c r="T55">
        <v>1</v>
      </c>
      <c r="U55">
        <f t="shared" si="9"/>
        <v>0.25</v>
      </c>
      <c r="V55">
        <f t="shared" si="9"/>
        <v>0.6875</v>
      </c>
      <c r="W55">
        <f t="shared" si="9"/>
        <v>2</v>
      </c>
      <c r="X55">
        <f t="shared" si="9"/>
        <v>2</v>
      </c>
      <c r="Y55">
        <f t="shared" si="9"/>
        <v>2</v>
      </c>
      <c r="Z55">
        <f t="shared" si="9"/>
        <v>1</v>
      </c>
      <c r="AA55">
        <f t="shared" si="6"/>
        <v>0</v>
      </c>
      <c r="AB55">
        <f t="shared" si="6"/>
        <v>0.1875</v>
      </c>
      <c r="AC55">
        <f t="shared" si="6"/>
        <v>0</v>
      </c>
      <c r="AD55">
        <f t="shared" si="6"/>
        <v>-1</v>
      </c>
      <c r="AE55">
        <f t="shared" si="7"/>
        <v>-1</v>
      </c>
      <c r="AF55">
        <f t="shared" si="7"/>
        <v>0</v>
      </c>
      <c r="AG55">
        <f t="shared" si="8"/>
        <v>-2</v>
      </c>
    </row>
    <row r="56" spans="1:33" x14ac:dyDescent="0.35">
      <c r="A56" t="str">
        <f t="shared" si="4"/>
        <v>KWBrampton</v>
      </c>
      <c r="B56" t="s">
        <v>54</v>
      </c>
      <c r="C56" t="s">
        <v>60</v>
      </c>
      <c r="D56">
        <v>0.5</v>
      </c>
      <c r="E56">
        <v>0.6875</v>
      </c>
      <c r="F56">
        <v>2</v>
      </c>
      <c r="G56">
        <v>2</v>
      </c>
      <c r="H56">
        <v>2</v>
      </c>
      <c r="I56">
        <v>1</v>
      </c>
      <c r="L56" t="str">
        <f t="shared" si="2"/>
        <v>RHBloomington</v>
      </c>
      <c r="M56" t="s">
        <v>47</v>
      </c>
      <c r="N56" t="s">
        <v>48</v>
      </c>
      <c r="O56">
        <v>0</v>
      </c>
      <c r="P56">
        <v>0</v>
      </c>
      <c r="Q56">
        <v>1</v>
      </c>
      <c r="R56">
        <v>2</v>
      </c>
      <c r="S56">
        <v>1</v>
      </c>
      <c r="T56">
        <v>1</v>
      </c>
      <c r="U56">
        <f t="shared" si="9"/>
        <v>0</v>
      </c>
      <c r="V56">
        <f t="shared" si="9"/>
        <v>0.25</v>
      </c>
      <c r="W56">
        <f t="shared" si="9"/>
        <v>1</v>
      </c>
      <c r="X56">
        <f t="shared" si="9"/>
        <v>1</v>
      </c>
      <c r="Y56">
        <f t="shared" si="9"/>
        <v>1</v>
      </c>
      <c r="Z56">
        <f t="shared" si="9"/>
        <v>1</v>
      </c>
      <c r="AA56">
        <f t="shared" si="6"/>
        <v>0</v>
      </c>
      <c r="AB56">
        <f t="shared" si="6"/>
        <v>0.25</v>
      </c>
      <c r="AC56">
        <f t="shared" si="6"/>
        <v>0</v>
      </c>
      <c r="AD56">
        <f t="shared" si="6"/>
        <v>-1</v>
      </c>
      <c r="AE56">
        <f t="shared" si="7"/>
        <v>0</v>
      </c>
      <c r="AF56">
        <f t="shared" si="7"/>
        <v>0</v>
      </c>
      <c r="AG56">
        <f t="shared" si="8"/>
        <v>-1</v>
      </c>
    </row>
    <row r="57" spans="1:33" x14ac:dyDescent="0.35">
      <c r="A57" t="str">
        <f t="shared" si="4"/>
        <v>KWBramalea</v>
      </c>
      <c r="B57" t="s">
        <v>54</v>
      </c>
      <c r="C57" t="s">
        <v>61</v>
      </c>
      <c r="D57">
        <v>1.5</v>
      </c>
      <c r="E57">
        <v>1.3125</v>
      </c>
      <c r="F57">
        <v>3</v>
      </c>
      <c r="G57">
        <v>3</v>
      </c>
      <c r="H57">
        <v>3</v>
      </c>
      <c r="I57">
        <v>2</v>
      </c>
      <c r="L57" t="str">
        <f t="shared" si="2"/>
        <v>RHGormley</v>
      </c>
      <c r="M57" t="s">
        <v>47</v>
      </c>
      <c r="N57" t="s">
        <v>49</v>
      </c>
      <c r="O57">
        <v>0</v>
      </c>
      <c r="P57">
        <v>0</v>
      </c>
      <c r="Q57">
        <v>1</v>
      </c>
      <c r="R57">
        <v>2</v>
      </c>
      <c r="S57">
        <v>1</v>
      </c>
      <c r="T57">
        <v>1</v>
      </c>
      <c r="U57">
        <f t="shared" si="9"/>
        <v>0</v>
      </c>
      <c r="V57">
        <f t="shared" si="9"/>
        <v>0.25</v>
      </c>
      <c r="W57">
        <f t="shared" si="9"/>
        <v>1</v>
      </c>
      <c r="X57">
        <f t="shared" si="9"/>
        <v>1</v>
      </c>
      <c r="Y57">
        <f t="shared" si="9"/>
        <v>1</v>
      </c>
      <c r="Z57">
        <f t="shared" si="9"/>
        <v>1</v>
      </c>
      <c r="AA57">
        <f t="shared" si="6"/>
        <v>0</v>
      </c>
      <c r="AB57">
        <f t="shared" si="6"/>
        <v>0.25</v>
      </c>
      <c r="AC57">
        <f t="shared" si="6"/>
        <v>0</v>
      </c>
      <c r="AD57">
        <f t="shared" si="6"/>
        <v>-1</v>
      </c>
      <c r="AE57">
        <f t="shared" si="7"/>
        <v>0</v>
      </c>
      <c r="AF57">
        <f t="shared" si="7"/>
        <v>0</v>
      </c>
      <c r="AG57">
        <f t="shared" si="8"/>
        <v>-1</v>
      </c>
    </row>
    <row r="58" spans="1:33" x14ac:dyDescent="0.35">
      <c r="A58" t="str">
        <f t="shared" si="4"/>
        <v>KWMalton</v>
      </c>
      <c r="B58" t="s">
        <v>54</v>
      </c>
      <c r="C58" t="s">
        <v>62</v>
      </c>
      <c r="D58">
        <v>1.5</v>
      </c>
      <c r="E58">
        <v>1.3125</v>
      </c>
      <c r="F58">
        <v>2</v>
      </c>
      <c r="G58">
        <v>2</v>
      </c>
      <c r="H58">
        <v>2</v>
      </c>
      <c r="I58">
        <v>2</v>
      </c>
      <c r="L58" t="str">
        <f t="shared" si="2"/>
        <v>RHRichmond Hill</v>
      </c>
      <c r="M58" t="s">
        <v>47</v>
      </c>
      <c r="N58" t="s">
        <v>50</v>
      </c>
      <c r="O58">
        <v>0</v>
      </c>
      <c r="P58">
        <v>0</v>
      </c>
      <c r="Q58">
        <v>1</v>
      </c>
      <c r="R58">
        <v>2</v>
      </c>
      <c r="S58">
        <v>1</v>
      </c>
      <c r="T58">
        <v>1</v>
      </c>
      <c r="U58">
        <f t="shared" si="9"/>
        <v>0</v>
      </c>
      <c r="V58">
        <f t="shared" si="9"/>
        <v>0.25</v>
      </c>
      <c r="W58">
        <f t="shared" si="9"/>
        <v>1</v>
      </c>
      <c r="X58">
        <f t="shared" si="9"/>
        <v>1</v>
      </c>
      <c r="Y58">
        <f t="shared" si="9"/>
        <v>1</v>
      </c>
      <c r="Z58">
        <f t="shared" si="9"/>
        <v>1</v>
      </c>
      <c r="AA58">
        <f t="shared" si="6"/>
        <v>0</v>
      </c>
      <c r="AB58">
        <f t="shared" si="6"/>
        <v>0.25</v>
      </c>
      <c r="AC58">
        <f t="shared" si="6"/>
        <v>0</v>
      </c>
      <c r="AD58">
        <f t="shared" si="6"/>
        <v>-1</v>
      </c>
      <c r="AE58">
        <f t="shared" si="7"/>
        <v>0</v>
      </c>
      <c r="AF58">
        <f t="shared" si="7"/>
        <v>0</v>
      </c>
      <c r="AG58">
        <f t="shared" si="8"/>
        <v>-1</v>
      </c>
    </row>
    <row r="59" spans="1:33" x14ac:dyDescent="0.35">
      <c r="A59" t="str">
        <f t="shared" si="4"/>
        <v>KWEtobicoke North</v>
      </c>
      <c r="B59" t="s">
        <v>54</v>
      </c>
      <c r="C59" t="s">
        <v>63</v>
      </c>
      <c r="D59">
        <v>0</v>
      </c>
      <c r="E59">
        <v>0</v>
      </c>
      <c r="F59">
        <v>2</v>
      </c>
      <c r="G59">
        <v>2</v>
      </c>
      <c r="H59">
        <v>2</v>
      </c>
      <c r="I59">
        <v>0</v>
      </c>
      <c r="L59" t="str">
        <f t="shared" si="2"/>
        <v>RHLangstaff</v>
      </c>
      <c r="M59" t="s">
        <v>47</v>
      </c>
      <c r="N59" t="s">
        <v>51</v>
      </c>
      <c r="O59">
        <v>0</v>
      </c>
      <c r="P59">
        <v>0</v>
      </c>
      <c r="Q59">
        <v>1</v>
      </c>
      <c r="R59">
        <v>2</v>
      </c>
      <c r="S59">
        <v>1</v>
      </c>
      <c r="T59">
        <v>1</v>
      </c>
      <c r="U59">
        <f t="shared" si="9"/>
        <v>0</v>
      </c>
      <c r="V59">
        <f t="shared" si="9"/>
        <v>0.25</v>
      </c>
      <c r="W59">
        <f t="shared" si="9"/>
        <v>1</v>
      </c>
      <c r="X59">
        <f t="shared" si="9"/>
        <v>1</v>
      </c>
      <c r="Y59">
        <f t="shared" si="9"/>
        <v>1</v>
      </c>
      <c r="Z59">
        <f t="shared" si="9"/>
        <v>1</v>
      </c>
      <c r="AA59">
        <f t="shared" si="6"/>
        <v>0</v>
      </c>
      <c r="AB59">
        <f t="shared" si="6"/>
        <v>0.25</v>
      </c>
      <c r="AC59">
        <f t="shared" si="6"/>
        <v>0</v>
      </c>
      <c r="AD59">
        <f t="shared" si="6"/>
        <v>-1</v>
      </c>
      <c r="AE59">
        <f t="shared" si="7"/>
        <v>0</v>
      </c>
      <c r="AF59">
        <f t="shared" si="7"/>
        <v>0</v>
      </c>
      <c r="AG59">
        <f t="shared" si="8"/>
        <v>-1</v>
      </c>
    </row>
    <row r="60" spans="1:33" x14ac:dyDescent="0.35">
      <c r="A60" t="str">
        <f t="shared" si="4"/>
        <v>KWWeston</v>
      </c>
      <c r="B60" t="s">
        <v>54</v>
      </c>
      <c r="C60" t="s">
        <v>64</v>
      </c>
      <c r="D60">
        <v>0.25</v>
      </c>
      <c r="E60">
        <v>0.6875</v>
      </c>
      <c r="F60">
        <v>1</v>
      </c>
      <c r="G60">
        <v>1</v>
      </c>
      <c r="H60">
        <v>1</v>
      </c>
      <c r="I60">
        <v>2</v>
      </c>
      <c r="L60" t="str">
        <f t="shared" si="2"/>
        <v>RHOld Cummer</v>
      </c>
      <c r="M60" t="s">
        <v>47</v>
      </c>
      <c r="N60" t="s">
        <v>52</v>
      </c>
      <c r="O60">
        <v>0</v>
      </c>
      <c r="P60">
        <v>0</v>
      </c>
      <c r="Q60">
        <v>1</v>
      </c>
      <c r="R60">
        <v>2</v>
      </c>
      <c r="S60">
        <v>1</v>
      </c>
      <c r="T60">
        <v>1</v>
      </c>
      <c r="U60">
        <f t="shared" si="9"/>
        <v>0</v>
      </c>
      <c r="V60">
        <f t="shared" si="9"/>
        <v>0.25</v>
      </c>
      <c r="W60">
        <f t="shared" si="9"/>
        <v>1</v>
      </c>
      <c r="X60">
        <f t="shared" si="9"/>
        <v>1</v>
      </c>
      <c r="Y60">
        <f t="shared" si="9"/>
        <v>1</v>
      </c>
      <c r="Z60">
        <f t="shared" si="9"/>
        <v>1</v>
      </c>
      <c r="AA60">
        <f t="shared" si="6"/>
        <v>0</v>
      </c>
      <c r="AB60">
        <f t="shared" si="6"/>
        <v>0.25</v>
      </c>
      <c r="AC60">
        <f t="shared" si="6"/>
        <v>0</v>
      </c>
      <c r="AD60">
        <f t="shared" si="6"/>
        <v>-1</v>
      </c>
      <c r="AE60">
        <f t="shared" si="7"/>
        <v>0</v>
      </c>
      <c r="AF60">
        <f t="shared" si="7"/>
        <v>0</v>
      </c>
      <c r="AG60">
        <f t="shared" si="8"/>
        <v>-1</v>
      </c>
    </row>
    <row r="61" spans="1:33" x14ac:dyDescent="0.35">
      <c r="A61" t="str">
        <f t="shared" si="4"/>
        <v>KWMt. Dennis</v>
      </c>
      <c r="B61" t="s">
        <v>54</v>
      </c>
      <c r="C61" t="s">
        <v>65</v>
      </c>
      <c r="D61">
        <v>1</v>
      </c>
      <c r="E61">
        <v>1.3125</v>
      </c>
      <c r="F61">
        <v>2</v>
      </c>
      <c r="G61">
        <v>2</v>
      </c>
      <c r="H61">
        <v>2</v>
      </c>
      <c r="I61">
        <v>2</v>
      </c>
      <c r="L61" t="str">
        <f t="shared" si="2"/>
        <v>RHOriole</v>
      </c>
      <c r="M61" t="s">
        <v>47</v>
      </c>
      <c r="N61" t="s">
        <v>53</v>
      </c>
      <c r="O61">
        <v>0</v>
      </c>
      <c r="P61">
        <v>0</v>
      </c>
      <c r="Q61">
        <v>1</v>
      </c>
      <c r="R61">
        <v>2</v>
      </c>
      <c r="S61">
        <v>1</v>
      </c>
      <c r="T61">
        <v>1</v>
      </c>
      <c r="U61">
        <f t="shared" si="9"/>
        <v>0</v>
      </c>
      <c r="V61">
        <f t="shared" si="9"/>
        <v>0.25</v>
      </c>
      <c r="W61">
        <f t="shared" si="9"/>
        <v>1</v>
      </c>
      <c r="X61">
        <f t="shared" si="9"/>
        <v>1</v>
      </c>
      <c r="Y61">
        <f t="shared" si="9"/>
        <v>1</v>
      </c>
      <c r="Z61">
        <f t="shared" si="9"/>
        <v>1</v>
      </c>
      <c r="AA61">
        <f t="shared" si="6"/>
        <v>0</v>
      </c>
      <c r="AB61">
        <f t="shared" si="6"/>
        <v>0.25</v>
      </c>
      <c r="AC61">
        <f t="shared" si="6"/>
        <v>0</v>
      </c>
      <c r="AD61">
        <f t="shared" si="6"/>
        <v>-1</v>
      </c>
      <c r="AE61">
        <f t="shared" si="7"/>
        <v>0</v>
      </c>
      <c r="AF61">
        <f t="shared" si="7"/>
        <v>0</v>
      </c>
      <c r="AG61">
        <f t="shared" si="8"/>
        <v>-1</v>
      </c>
    </row>
    <row r="62" spans="1:33" x14ac:dyDescent="0.35">
      <c r="A62" t="str">
        <f t="shared" si="4"/>
        <v>KWBloor</v>
      </c>
      <c r="B62" t="s">
        <v>54</v>
      </c>
      <c r="C62" t="s">
        <v>66</v>
      </c>
      <c r="D62">
        <v>1.5</v>
      </c>
      <c r="E62">
        <v>1.3125</v>
      </c>
      <c r="F62">
        <v>3</v>
      </c>
      <c r="G62">
        <v>3</v>
      </c>
      <c r="H62">
        <v>3</v>
      </c>
      <c r="I62">
        <v>2</v>
      </c>
      <c r="L62" t="str">
        <f t="shared" si="2"/>
        <v>STOld Elm</v>
      </c>
      <c r="M62" t="s">
        <v>28</v>
      </c>
      <c r="N62" t="s">
        <v>29</v>
      </c>
      <c r="O62">
        <v>0</v>
      </c>
      <c r="P62">
        <v>6.25E-2</v>
      </c>
      <c r="Q62">
        <v>2</v>
      </c>
      <c r="R62">
        <v>2</v>
      </c>
      <c r="S62">
        <v>2</v>
      </c>
      <c r="T62">
        <v>1</v>
      </c>
      <c r="U62">
        <f t="shared" si="9"/>
        <v>0.25</v>
      </c>
      <c r="V62">
        <f t="shared" si="9"/>
        <v>0</v>
      </c>
      <c r="W62">
        <f t="shared" si="9"/>
        <v>2</v>
      </c>
      <c r="X62">
        <f t="shared" si="9"/>
        <v>2</v>
      </c>
      <c r="Y62">
        <f t="shared" si="9"/>
        <v>2</v>
      </c>
      <c r="Z62">
        <f t="shared" si="9"/>
        <v>0</v>
      </c>
      <c r="AA62">
        <f t="shared" si="6"/>
        <v>0.25</v>
      </c>
      <c r="AB62">
        <f t="shared" si="6"/>
        <v>-6.25E-2</v>
      </c>
      <c r="AC62">
        <f t="shared" si="6"/>
        <v>0</v>
      </c>
      <c r="AD62">
        <f t="shared" si="6"/>
        <v>0</v>
      </c>
      <c r="AE62">
        <f t="shared" si="7"/>
        <v>0</v>
      </c>
      <c r="AF62">
        <f t="shared" si="7"/>
        <v>-1</v>
      </c>
      <c r="AG62">
        <f t="shared" si="8"/>
        <v>0</v>
      </c>
    </row>
    <row r="63" spans="1:33" x14ac:dyDescent="0.35">
      <c r="A63" t="str">
        <f t="shared" si="4"/>
        <v>UPPearson</v>
      </c>
      <c r="B63" t="s">
        <v>67</v>
      </c>
      <c r="C63" t="s">
        <v>68</v>
      </c>
      <c r="D63">
        <v>4</v>
      </c>
      <c r="E63">
        <v>3.125</v>
      </c>
      <c r="F63">
        <v>4</v>
      </c>
      <c r="G63">
        <v>4</v>
      </c>
      <c r="H63">
        <v>4</v>
      </c>
      <c r="I63">
        <v>4</v>
      </c>
      <c r="L63" t="str">
        <f t="shared" si="2"/>
        <v>STStouffville</v>
      </c>
      <c r="M63" t="s">
        <v>28</v>
      </c>
      <c r="N63" t="s">
        <v>30</v>
      </c>
      <c r="O63">
        <v>0</v>
      </c>
      <c r="P63">
        <v>6.25E-2</v>
      </c>
      <c r="Q63">
        <v>2</v>
      </c>
      <c r="R63">
        <v>2</v>
      </c>
      <c r="S63">
        <v>2</v>
      </c>
      <c r="T63">
        <v>1</v>
      </c>
      <c r="U63">
        <f t="shared" si="9"/>
        <v>0.5</v>
      </c>
      <c r="V63">
        <f t="shared" si="9"/>
        <v>0.625</v>
      </c>
      <c r="W63">
        <f t="shared" si="9"/>
        <v>2</v>
      </c>
      <c r="X63">
        <f t="shared" si="9"/>
        <v>2</v>
      </c>
      <c r="Y63">
        <f t="shared" si="9"/>
        <v>2</v>
      </c>
      <c r="Z63">
        <f t="shared" si="9"/>
        <v>1</v>
      </c>
      <c r="AA63">
        <f t="shared" si="6"/>
        <v>0.5</v>
      </c>
      <c r="AB63">
        <f t="shared" si="6"/>
        <v>0.5625</v>
      </c>
      <c r="AC63">
        <f t="shared" si="6"/>
        <v>0</v>
      </c>
      <c r="AD63">
        <f t="shared" si="6"/>
        <v>0</v>
      </c>
      <c r="AE63">
        <f t="shared" si="7"/>
        <v>0</v>
      </c>
      <c r="AF63">
        <f t="shared" si="7"/>
        <v>0</v>
      </c>
      <c r="AG63">
        <f t="shared" si="8"/>
        <v>0</v>
      </c>
    </row>
    <row r="64" spans="1:33" x14ac:dyDescent="0.35">
      <c r="A64" t="str">
        <f t="shared" si="4"/>
        <v>UPWeston</v>
      </c>
      <c r="B64" t="s">
        <v>67</v>
      </c>
      <c r="C64" t="s">
        <v>64</v>
      </c>
      <c r="D64">
        <v>4</v>
      </c>
      <c r="E64">
        <v>3.125</v>
      </c>
      <c r="F64">
        <v>4</v>
      </c>
      <c r="G64">
        <v>4</v>
      </c>
      <c r="H64">
        <v>4</v>
      </c>
      <c r="I64">
        <v>4</v>
      </c>
      <c r="L64" t="str">
        <f t="shared" si="2"/>
        <v>STMount Joy</v>
      </c>
      <c r="M64" t="s">
        <v>28</v>
      </c>
      <c r="N64" t="s">
        <v>31</v>
      </c>
      <c r="O64">
        <v>0.25</v>
      </c>
      <c r="P64">
        <v>0.625</v>
      </c>
      <c r="Q64">
        <v>2</v>
      </c>
      <c r="R64">
        <v>2</v>
      </c>
      <c r="S64">
        <v>2</v>
      </c>
      <c r="T64">
        <v>1</v>
      </c>
      <c r="U64">
        <f t="shared" si="9"/>
        <v>0.5</v>
      </c>
      <c r="V64">
        <f t="shared" si="9"/>
        <v>0.625</v>
      </c>
      <c r="W64">
        <f t="shared" si="9"/>
        <v>2</v>
      </c>
      <c r="X64">
        <f t="shared" si="9"/>
        <v>2</v>
      </c>
      <c r="Y64">
        <f t="shared" si="9"/>
        <v>2</v>
      </c>
      <c r="Z64">
        <f t="shared" si="9"/>
        <v>1</v>
      </c>
      <c r="AA64">
        <f t="shared" si="6"/>
        <v>0.25</v>
      </c>
      <c r="AB64">
        <f t="shared" si="6"/>
        <v>0</v>
      </c>
      <c r="AC64">
        <f t="shared" si="6"/>
        <v>0</v>
      </c>
      <c r="AD64">
        <f t="shared" si="6"/>
        <v>0</v>
      </c>
      <c r="AE64">
        <f t="shared" si="7"/>
        <v>0</v>
      </c>
      <c r="AF64">
        <f t="shared" si="7"/>
        <v>0</v>
      </c>
      <c r="AG64">
        <f t="shared" si="8"/>
        <v>0</v>
      </c>
    </row>
    <row r="65" spans="1:33" x14ac:dyDescent="0.35">
      <c r="A65" t="str">
        <f t="shared" si="4"/>
        <v>UPMt. Dennis</v>
      </c>
      <c r="B65" t="s">
        <v>67</v>
      </c>
      <c r="C65" t="s">
        <v>65</v>
      </c>
      <c r="D65">
        <v>4</v>
      </c>
      <c r="E65">
        <v>3.125</v>
      </c>
      <c r="F65">
        <v>4</v>
      </c>
      <c r="G65">
        <v>4</v>
      </c>
      <c r="H65">
        <v>4</v>
      </c>
      <c r="I65">
        <v>4</v>
      </c>
      <c r="L65" t="str">
        <f t="shared" si="2"/>
        <v>STMarkham</v>
      </c>
      <c r="M65" t="s">
        <v>28</v>
      </c>
      <c r="N65" t="s">
        <v>32</v>
      </c>
      <c r="O65">
        <v>0.25</v>
      </c>
      <c r="P65">
        <v>0.625</v>
      </c>
      <c r="Q65">
        <v>2</v>
      </c>
      <c r="R65">
        <v>2</v>
      </c>
      <c r="S65">
        <v>2</v>
      </c>
      <c r="T65">
        <v>1</v>
      </c>
      <c r="U65">
        <f t="shared" si="9"/>
        <v>0.5</v>
      </c>
      <c r="V65">
        <f t="shared" si="9"/>
        <v>0.625</v>
      </c>
      <c r="W65">
        <f t="shared" si="9"/>
        <v>2</v>
      </c>
      <c r="X65">
        <f t="shared" si="9"/>
        <v>2</v>
      </c>
      <c r="Y65">
        <f t="shared" si="9"/>
        <v>2</v>
      </c>
      <c r="Z65">
        <f t="shared" si="9"/>
        <v>1</v>
      </c>
      <c r="AA65">
        <f t="shared" si="6"/>
        <v>0.25</v>
      </c>
      <c r="AB65">
        <f t="shared" si="6"/>
        <v>0</v>
      </c>
      <c r="AC65">
        <f t="shared" si="6"/>
        <v>0</v>
      </c>
      <c r="AD65">
        <f t="shared" si="6"/>
        <v>0</v>
      </c>
      <c r="AE65">
        <f t="shared" si="7"/>
        <v>0</v>
      </c>
      <c r="AF65">
        <f t="shared" si="7"/>
        <v>0</v>
      </c>
      <c r="AG65">
        <f t="shared" si="8"/>
        <v>0</v>
      </c>
    </row>
    <row r="66" spans="1:33" x14ac:dyDescent="0.35">
      <c r="A66" t="str">
        <f t="shared" si="4"/>
        <v>UPBloor</v>
      </c>
      <c r="B66" t="s">
        <v>67</v>
      </c>
      <c r="C66" t="s">
        <v>66</v>
      </c>
      <c r="D66">
        <v>4</v>
      </c>
      <c r="E66">
        <v>3.125</v>
      </c>
      <c r="F66">
        <v>4</v>
      </c>
      <c r="G66">
        <v>4</v>
      </c>
      <c r="H66">
        <v>4</v>
      </c>
      <c r="I66">
        <v>4</v>
      </c>
      <c r="L66" t="str">
        <f t="shared" si="2"/>
        <v>STCentennial</v>
      </c>
      <c r="M66" t="s">
        <v>28</v>
      </c>
      <c r="N66" t="s">
        <v>33</v>
      </c>
      <c r="O66">
        <v>0.25</v>
      </c>
      <c r="P66">
        <v>0.625</v>
      </c>
      <c r="Q66">
        <v>2</v>
      </c>
      <c r="R66">
        <v>2</v>
      </c>
      <c r="S66">
        <v>2</v>
      </c>
      <c r="T66">
        <v>1</v>
      </c>
      <c r="U66">
        <f t="shared" si="9"/>
        <v>0.5</v>
      </c>
      <c r="V66">
        <f t="shared" si="9"/>
        <v>0.625</v>
      </c>
      <c r="W66">
        <f t="shared" si="9"/>
        <v>2</v>
      </c>
      <c r="X66">
        <f t="shared" si="9"/>
        <v>2</v>
      </c>
      <c r="Y66">
        <f t="shared" si="9"/>
        <v>2</v>
      </c>
      <c r="Z66">
        <f t="shared" si="9"/>
        <v>1</v>
      </c>
      <c r="AA66">
        <f t="shared" si="6"/>
        <v>0.25</v>
      </c>
      <c r="AB66">
        <f t="shared" si="6"/>
        <v>0</v>
      </c>
      <c r="AC66">
        <f t="shared" si="6"/>
        <v>0</v>
      </c>
      <c r="AD66">
        <f t="shared" si="6"/>
        <v>0</v>
      </c>
      <c r="AE66">
        <f t="shared" si="7"/>
        <v>0</v>
      </c>
      <c r="AF66">
        <f t="shared" si="7"/>
        <v>0</v>
      </c>
      <c r="AG66">
        <f t="shared" si="8"/>
        <v>0</v>
      </c>
    </row>
    <row r="67" spans="1:33" x14ac:dyDescent="0.35">
      <c r="A67" t="str">
        <f t="shared" si="4"/>
        <v>BAAllandale</v>
      </c>
      <c r="B67" t="s">
        <v>69</v>
      </c>
      <c r="C67" t="s">
        <v>70</v>
      </c>
      <c r="D67">
        <v>0</v>
      </c>
      <c r="E67">
        <v>0</v>
      </c>
      <c r="F67">
        <v>2</v>
      </c>
      <c r="G67">
        <v>2</v>
      </c>
      <c r="H67">
        <v>2</v>
      </c>
      <c r="I67">
        <v>1</v>
      </c>
      <c r="L67" t="str">
        <f t="shared" si="2"/>
        <v>STUnionville</v>
      </c>
      <c r="M67" t="s">
        <v>28</v>
      </c>
      <c r="N67" t="s">
        <v>34</v>
      </c>
      <c r="O67">
        <v>1</v>
      </c>
      <c r="P67">
        <v>1.125</v>
      </c>
      <c r="Q67">
        <v>2</v>
      </c>
      <c r="R67">
        <v>2</v>
      </c>
      <c r="S67">
        <v>2</v>
      </c>
      <c r="T67">
        <v>2</v>
      </c>
      <c r="U67">
        <f t="shared" si="9"/>
        <v>1.5</v>
      </c>
      <c r="V67">
        <f t="shared" si="9"/>
        <v>1.25</v>
      </c>
      <c r="W67">
        <f t="shared" si="9"/>
        <v>2</v>
      </c>
      <c r="X67">
        <f t="shared" si="9"/>
        <v>2</v>
      </c>
      <c r="Y67">
        <f t="shared" si="9"/>
        <v>2</v>
      </c>
      <c r="Z67">
        <f t="shared" si="9"/>
        <v>2</v>
      </c>
      <c r="AA67">
        <f t="shared" si="6"/>
        <v>0.5</v>
      </c>
      <c r="AB67">
        <f t="shared" si="6"/>
        <v>0.125</v>
      </c>
      <c r="AC67">
        <f t="shared" si="6"/>
        <v>0</v>
      </c>
      <c r="AD67">
        <f t="shared" si="6"/>
        <v>0</v>
      </c>
      <c r="AE67">
        <f t="shared" si="7"/>
        <v>0</v>
      </c>
      <c r="AF67">
        <f t="shared" si="7"/>
        <v>0</v>
      </c>
      <c r="AG67">
        <f t="shared" si="8"/>
        <v>0</v>
      </c>
    </row>
    <row r="68" spans="1:33" x14ac:dyDescent="0.35">
      <c r="A68" t="str">
        <f t="shared" si="4"/>
        <v>BABarrie South</v>
      </c>
      <c r="B68" t="s">
        <v>69</v>
      </c>
      <c r="C68" t="s">
        <v>71</v>
      </c>
      <c r="D68">
        <v>0</v>
      </c>
      <c r="E68">
        <v>0</v>
      </c>
      <c r="F68">
        <v>2</v>
      </c>
      <c r="G68">
        <v>2</v>
      </c>
      <c r="H68">
        <v>2</v>
      </c>
      <c r="I68">
        <v>1</v>
      </c>
      <c r="L68" t="str">
        <f t="shared" ref="L68:L81" si="10">M68&amp;N68</f>
        <v>STMilliken</v>
      </c>
      <c r="M68" t="s">
        <v>28</v>
      </c>
      <c r="N68" t="s">
        <v>35</v>
      </c>
      <c r="O68">
        <v>1</v>
      </c>
      <c r="P68">
        <v>1.125</v>
      </c>
      <c r="Q68">
        <v>2</v>
      </c>
      <c r="R68">
        <v>2</v>
      </c>
      <c r="S68">
        <v>2</v>
      </c>
      <c r="T68">
        <v>2</v>
      </c>
      <c r="U68">
        <f t="shared" si="9"/>
        <v>1.5</v>
      </c>
      <c r="V68">
        <f t="shared" si="9"/>
        <v>1.25</v>
      </c>
      <c r="W68">
        <f t="shared" si="9"/>
        <v>2</v>
      </c>
      <c r="X68">
        <f t="shared" si="9"/>
        <v>2</v>
      </c>
      <c r="Y68">
        <f t="shared" si="9"/>
        <v>2</v>
      </c>
      <c r="Z68">
        <f t="shared" si="9"/>
        <v>2</v>
      </c>
      <c r="AA68">
        <f t="shared" si="6"/>
        <v>0.5</v>
      </c>
      <c r="AB68">
        <f t="shared" si="6"/>
        <v>0.125</v>
      </c>
      <c r="AC68">
        <f t="shared" si="6"/>
        <v>0</v>
      </c>
      <c r="AD68">
        <f t="shared" ref="AD68:AD81" si="11">X68-R68</f>
        <v>0</v>
      </c>
      <c r="AE68">
        <f t="shared" si="7"/>
        <v>0</v>
      </c>
      <c r="AF68">
        <f t="shared" si="7"/>
        <v>0</v>
      </c>
      <c r="AG68">
        <f t="shared" si="8"/>
        <v>0</v>
      </c>
    </row>
    <row r="69" spans="1:33" x14ac:dyDescent="0.35">
      <c r="A69" t="str">
        <f t="shared" ref="A69:A76" si="12">B69&amp;C69</f>
        <v>BABradford</v>
      </c>
      <c r="B69" t="s">
        <v>69</v>
      </c>
      <c r="C69" t="s">
        <v>72</v>
      </c>
      <c r="D69">
        <v>0</v>
      </c>
      <c r="E69">
        <v>6.25E-2</v>
      </c>
      <c r="F69">
        <v>2</v>
      </c>
      <c r="G69">
        <v>2</v>
      </c>
      <c r="H69">
        <v>2</v>
      </c>
      <c r="I69">
        <v>1</v>
      </c>
      <c r="L69" t="str">
        <f t="shared" si="10"/>
        <v>STAgincourt</v>
      </c>
      <c r="M69" t="s">
        <v>28</v>
      </c>
      <c r="N69" t="s">
        <v>36</v>
      </c>
      <c r="O69">
        <v>1</v>
      </c>
      <c r="P69">
        <v>1.125</v>
      </c>
      <c r="Q69">
        <v>2</v>
      </c>
      <c r="R69">
        <v>2</v>
      </c>
      <c r="S69">
        <v>2</v>
      </c>
      <c r="T69">
        <v>2</v>
      </c>
      <c r="U69">
        <f t="shared" si="9"/>
        <v>1.5</v>
      </c>
      <c r="V69">
        <f t="shared" si="9"/>
        <v>1.25</v>
      </c>
      <c r="W69">
        <f t="shared" si="9"/>
        <v>2</v>
      </c>
      <c r="X69">
        <f t="shared" si="9"/>
        <v>2</v>
      </c>
      <c r="Y69">
        <f t="shared" si="9"/>
        <v>2</v>
      </c>
      <c r="Z69">
        <f t="shared" si="9"/>
        <v>2</v>
      </c>
      <c r="AA69">
        <f t="shared" ref="AA69:AF81" si="13">U69-O69</f>
        <v>0.5</v>
      </c>
      <c r="AB69">
        <f t="shared" si="13"/>
        <v>0.125</v>
      </c>
      <c r="AC69">
        <f t="shared" si="13"/>
        <v>0</v>
      </c>
      <c r="AD69">
        <f t="shared" si="13"/>
        <v>0</v>
      </c>
      <c r="AE69">
        <f t="shared" si="13"/>
        <v>0</v>
      </c>
      <c r="AF69">
        <f t="shared" si="13"/>
        <v>0</v>
      </c>
      <c r="AG69">
        <f t="shared" ref="AG69:AG81" si="14">SUM(W69:Y69)-SUM(Q69:S69)</f>
        <v>0</v>
      </c>
    </row>
    <row r="70" spans="1:33" x14ac:dyDescent="0.35">
      <c r="A70" t="str">
        <f t="shared" si="12"/>
        <v>BAEast Gwillimbury</v>
      </c>
      <c r="B70" t="s">
        <v>69</v>
      </c>
      <c r="C70" t="s">
        <v>73</v>
      </c>
      <c r="D70">
        <v>0</v>
      </c>
      <c r="E70">
        <v>6.25E-2</v>
      </c>
      <c r="F70">
        <v>2</v>
      </c>
      <c r="G70">
        <v>2</v>
      </c>
      <c r="H70">
        <v>2</v>
      </c>
      <c r="I70">
        <v>1</v>
      </c>
      <c r="L70" t="str">
        <f t="shared" si="10"/>
        <v>STKennedy</v>
      </c>
      <c r="M70" t="s">
        <v>28</v>
      </c>
      <c r="N70" t="s">
        <v>37</v>
      </c>
      <c r="O70">
        <v>1</v>
      </c>
      <c r="P70">
        <v>1.125</v>
      </c>
      <c r="Q70">
        <v>2</v>
      </c>
      <c r="R70">
        <v>2</v>
      </c>
      <c r="S70">
        <v>2</v>
      </c>
      <c r="T70">
        <v>2</v>
      </c>
      <c r="U70">
        <f t="shared" si="9"/>
        <v>1.5</v>
      </c>
      <c r="V70">
        <f t="shared" si="9"/>
        <v>1.25</v>
      </c>
      <c r="W70">
        <f t="shared" si="9"/>
        <v>2</v>
      </c>
      <c r="X70">
        <f t="shared" si="9"/>
        <v>2</v>
      </c>
      <c r="Y70">
        <f t="shared" si="9"/>
        <v>2</v>
      </c>
      <c r="Z70">
        <f t="shared" si="9"/>
        <v>2</v>
      </c>
      <c r="AA70">
        <f t="shared" si="13"/>
        <v>0.5</v>
      </c>
      <c r="AB70">
        <f t="shared" si="13"/>
        <v>0.125</v>
      </c>
      <c r="AC70">
        <f t="shared" si="13"/>
        <v>0</v>
      </c>
      <c r="AD70">
        <f t="shared" si="13"/>
        <v>0</v>
      </c>
      <c r="AE70">
        <f t="shared" si="13"/>
        <v>0</v>
      </c>
      <c r="AF70">
        <f t="shared" si="13"/>
        <v>0</v>
      </c>
      <c r="AG70">
        <f t="shared" si="14"/>
        <v>0</v>
      </c>
    </row>
    <row r="71" spans="1:33" x14ac:dyDescent="0.35">
      <c r="A71" t="str">
        <f t="shared" si="12"/>
        <v>BANewmarket</v>
      </c>
      <c r="B71" t="s">
        <v>69</v>
      </c>
      <c r="C71" t="s">
        <v>74</v>
      </c>
      <c r="D71">
        <v>0</v>
      </c>
      <c r="E71">
        <v>6.25E-2</v>
      </c>
      <c r="F71">
        <v>2</v>
      </c>
      <c r="G71">
        <v>2</v>
      </c>
      <c r="H71">
        <v>2</v>
      </c>
      <c r="I71">
        <v>1</v>
      </c>
      <c r="L71" t="str">
        <f t="shared" si="10"/>
        <v>STScarborough</v>
      </c>
      <c r="M71" t="s">
        <v>28</v>
      </c>
      <c r="N71" t="s">
        <v>26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9"/>
        <v>0</v>
      </c>
      <c r="V71">
        <f t="shared" si="9"/>
        <v>0</v>
      </c>
      <c r="W71">
        <f t="shared" si="9"/>
        <v>0</v>
      </c>
      <c r="X71">
        <f t="shared" si="9"/>
        <v>0</v>
      </c>
      <c r="Y71">
        <f t="shared" si="9"/>
        <v>0</v>
      </c>
      <c r="Z71">
        <f t="shared" si="9"/>
        <v>0</v>
      </c>
      <c r="AA71">
        <f t="shared" si="13"/>
        <v>0</v>
      </c>
      <c r="AB71">
        <f t="shared" si="13"/>
        <v>0</v>
      </c>
      <c r="AC71">
        <f t="shared" si="13"/>
        <v>0</v>
      </c>
      <c r="AD71">
        <f t="shared" si="13"/>
        <v>0</v>
      </c>
      <c r="AE71">
        <f t="shared" si="13"/>
        <v>0</v>
      </c>
      <c r="AF71">
        <f t="shared" si="13"/>
        <v>0</v>
      </c>
      <c r="AG71">
        <f t="shared" si="14"/>
        <v>0</v>
      </c>
    </row>
    <row r="72" spans="1:33" x14ac:dyDescent="0.35">
      <c r="A72" t="str">
        <f t="shared" si="12"/>
        <v>BAAurora</v>
      </c>
      <c r="B72" t="s">
        <v>69</v>
      </c>
      <c r="C72" t="s">
        <v>75</v>
      </c>
      <c r="D72">
        <v>0.25</v>
      </c>
      <c r="E72">
        <v>0.5625</v>
      </c>
      <c r="F72">
        <v>2</v>
      </c>
      <c r="G72">
        <v>2</v>
      </c>
      <c r="H72">
        <v>2</v>
      </c>
      <c r="I72">
        <v>1</v>
      </c>
      <c r="L72" t="str">
        <f t="shared" si="10"/>
        <v>STDanforth</v>
      </c>
      <c r="M72" t="s">
        <v>28</v>
      </c>
      <c r="N72" t="s">
        <v>27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 t="e">
        <f t="shared" si="9"/>
        <v>#N/A</v>
      </c>
      <c r="V72" t="e">
        <f t="shared" si="9"/>
        <v>#N/A</v>
      </c>
      <c r="W72" t="e">
        <f t="shared" si="9"/>
        <v>#N/A</v>
      </c>
      <c r="X72" t="e">
        <f t="shared" si="9"/>
        <v>#N/A</v>
      </c>
      <c r="Y72" t="e">
        <f t="shared" si="9"/>
        <v>#N/A</v>
      </c>
      <c r="Z72" t="e">
        <f t="shared" si="9"/>
        <v>#N/A</v>
      </c>
      <c r="AA72" t="e">
        <f t="shared" si="13"/>
        <v>#N/A</v>
      </c>
      <c r="AB72" t="e">
        <f t="shared" si="13"/>
        <v>#N/A</v>
      </c>
      <c r="AC72" t="e">
        <f t="shared" si="13"/>
        <v>#N/A</v>
      </c>
      <c r="AD72" t="e">
        <f t="shared" si="13"/>
        <v>#N/A</v>
      </c>
      <c r="AE72" t="e">
        <f t="shared" si="13"/>
        <v>#N/A</v>
      </c>
      <c r="AF72" t="e">
        <f t="shared" si="13"/>
        <v>#N/A</v>
      </c>
      <c r="AG72" t="e">
        <f t="shared" si="14"/>
        <v>#N/A</v>
      </c>
    </row>
    <row r="73" spans="1:33" x14ac:dyDescent="0.35">
      <c r="A73" t="str">
        <f t="shared" si="12"/>
        <v>BAKing City</v>
      </c>
      <c r="B73" t="s">
        <v>69</v>
      </c>
      <c r="C73" t="s">
        <v>76</v>
      </c>
      <c r="D73">
        <v>0.25</v>
      </c>
      <c r="E73">
        <v>0.5625</v>
      </c>
      <c r="F73">
        <v>2</v>
      </c>
      <c r="G73">
        <v>2</v>
      </c>
      <c r="H73">
        <v>2</v>
      </c>
      <c r="I73">
        <v>1</v>
      </c>
      <c r="L73" t="str">
        <f t="shared" si="10"/>
        <v>LEOshawa</v>
      </c>
      <c r="M73" t="s">
        <v>18</v>
      </c>
      <c r="N73" t="s">
        <v>19</v>
      </c>
      <c r="O73">
        <v>2</v>
      </c>
      <c r="P73">
        <v>1.375</v>
      </c>
      <c r="Q73">
        <v>3</v>
      </c>
      <c r="R73">
        <v>3</v>
      </c>
      <c r="S73">
        <v>2</v>
      </c>
      <c r="T73">
        <v>2</v>
      </c>
      <c r="U73">
        <f t="shared" si="9"/>
        <v>2.75</v>
      </c>
      <c r="V73">
        <f t="shared" si="9"/>
        <v>1.375</v>
      </c>
      <c r="W73">
        <f t="shared" si="9"/>
        <v>3</v>
      </c>
      <c r="X73">
        <f t="shared" si="9"/>
        <v>4</v>
      </c>
      <c r="Y73">
        <f t="shared" si="9"/>
        <v>3</v>
      </c>
      <c r="Z73">
        <f t="shared" si="9"/>
        <v>2</v>
      </c>
      <c r="AA73">
        <f t="shared" si="13"/>
        <v>0.75</v>
      </c>
      <c r="AB73">
        <f t="shared" si="13"/>
        <v>0</v>
      </c>
      <c r="AC73">
        <f t="shared" si="13"/>
        <v>0</v>
      </c>
      <c r="AD73">
        <f t="shared" si="13"/>
        <v>1</v>
      </c>
      <c r="AE73">
        <f t="shared" si="13"/>
        <v>1</v>
      </c>
      <c r="AF73">
        <f t="shared" si="13"/>
        <v>0</v>
      </c>
      <c r="AG73">
        <f t="shared" si="14"/>
        <v>2</v>
      </c>
    </row>
    <row r="74" spans="1:33" x14ac:dyDescent="0.35">
      <c r="A74" t="str">
        <f t="shared" si="12"/>
        <v>BAMaple</v>
      </c>
      <c r="B74" t="s">
        <v>69</v>
      </c>
      <c r="C74" t="s">
        <v>77</v>
      </c>
      <c r="D74">
        <v>0.25</v>
      </c>
      <c r="E74">
        <v>0.5625</v>
      </c>
      <c r="F74">
        <v>2</v>
      </c>
      <c r="G74">
        <v>2</v>
      </c>
      <c r="H74">
        <v>2</v>
      </c>
      <c r="I74">
        <v>1</v>
      </c>
      <c r="L74" t="str">
        <f t="shared" si="10"/>
        <v>LEWhitby</v>
      </c>
      <c r="M74" t="s">
        <v>18</v>
      </c>
      <c r="N74" t="s">
        <v>20</v>
      </c>
      <c r="O74">
        <v>2</v>
      </c>
      <c r="P74">
        <v>1.375</v>
      </c>
      <c r="Q74">
        <v>3</v>
      </c>
      <c r="R74">
        <v>5</v>
      </c>
      <c r="S74">
        <v>3</v>
      </c>
      <c r="T74">
        <v>2</v>
      </c>
      <c r="U74">
        <f t="shared" si="9"/>
        <v>3</v>
      </c>
      <c r="V74">
        <f t="shared" si="9"/>
        <v>1.375</v>
      </c>
      <c r="W74">
        <f t="shared" si="9"/>
        <v>3</v>
      </c>
      <c r="X74">
        <f t="shared" si="9"/>
        <v>4</v>
      </c>
      <c r="Y74">
        <f t="shared" si="9"/>
        <v>3</v>
      </c>
      <c r="Z74">
        <f t="shared" si="9"/>
        <v>2</v>
      </c>
      <c r="AA74">
        <f t="shared" si="13"/>
        <v>1</v>
      </c>
      <c r="AB74">
        <f t="shared" si="13"/>
        <v>0</v>
      </c>
      <c r="AC74">
        <f t="shared" si="13"/>
        <v>0</v>
      </c>
      <c r="AD74">
        <f t="shared" si="13"/>
        <v>-1</v>
      </c>
      <c r="AE74">
        <f t="shared" si="13"/>
        <v>0</v>
      </c>
      <c r="AF74">
        <f t="shared" si="13"/>
        <v>0</v>
      </c>
      <c r="AG74">
        <f t="shared" si="14"/>
        <v>-1</v>
      </c>
    </row>
    <row r="75" spans="1:33" x14ac:dyDescent="0.35">
      <c r="A75" t="str">
        <f t="shared" si="12"/>
        <v>BARutherford</v>
      </c>
      <c r="B75" t="s">
        <v>69</v>
      </c>
      <c r="C75" t="s">
        <v>78</v>
      </c>
      <c r="D75">
        <v>0.25</v>
      </c>
      <c r="E75">
        <v>0.6875</v>
      </c>
      <c r="F75">
        <v>2</v>
      </c>
      <c r="G75">
        <v>2</v>
      </c>
      <c r="H75">
        <v>2</v>
      </c>
      <c r="I75">
        <v>1</v>
      </c>
      <c r="L75" t="str">
        <f t="shared" si="10"/>
        <v>LEAjax</v>
      </c>
      <c r="M75" t="s">
        <v>18</v>
      </c>
      <c r="N75" t="s">
        <v>21</v>
      </c>
      <c r="O75">
        <v>2</v>
      </c>
      <c r="P75">
        <v>1.375</v>
      </c>
      <c r="Q75">
        <v>3</v>
      </c>
      <c r="R75">
        <v>5</v>
      </c>
      <c r="S75">
        <v>3</v>
      </c>
      <c r="T75">
        <v>2</v>
      </c>
      <c r="U75">
        <f t="shared" si="9"/>
        <v>3</v>
      </c>
      <c r="V75">
        <f t="shared" si="9"/>
        <v>1.375</v>
      </c>
      <c r="W75">
        <f t="shared" si="9"/>
        <v>3</v>
      </c>
      <c r="X75">
        <f t="shared" si="9"/>
        <v>4</v>
      </c>
      <c r="Y75">
        <f t="shared" si="9"/>
        <v>3</v>
      </c>
      <c r="Z75">
        <f t="shared" si="9"/>
        <v>2</v>
      </c>
      <c r="AA75">
        <f t="shared" si="13"/>
        <v>1</v>
      </c>
      <c r="AB75">
        <f t="shared" si="13"/>
        <v>0</v>
      </c>
      <c r="AC75">
        <f t="shared" si="13"/>
        <v>0</v>
      </c>
      <c r="AD75">
        <f t="shared" si="13"/>
        <v>-1</v>
      </c>
      <c r="AE75">
        <f t="shared" si="13"/>
        <v>0</v>
      </c>
      <c r="AF75">
        <f t="shared" si="13"/>
        <v>0</v>
      </c>
      <c r="AG75">
        <f t="shared" si="14"/>
        <v>-1</v>
      </c>
    </row>
    <row r="76" spans="1:33" x14ac:dyDescent="0.35">
      <c r="A76" t="str">
        <f t="shared" si="12"/>
        <v>BADownsview Park</v>
      </c>
      <c r="B76" t="s">
        <v>69</v>
      </c>
      <c r="C76" t="s">
        <v>79</v>
      </c>
      <c r="D76">
        <v>0.25</v>
      </c>
      <c r="E76">
        <v>0.6875</v>
      </c>
      <c r="F76">
        <v>2</v>
      </c>
      <c r="G76">
        <v>2</v>
      </c>
      <c r="H76">
        <v>2</v>
      </c>
      <c r="I76">
        <v>1</v>
      </c>
      <c r="L76" t="str">
        <f t="shared" si="10"/>
        <v>LEPickering</v>
      </c>
      <c r="M76" t="s">
        <v>18</v>
      </c>
      <c r="N76" t="s">
        <v>22</v>
      </c>
      <c r="O76">
        <v>0</v>
      </c>
      <c r="P76">
        <v>0</v>
      </c>
      <c r="Q76">
        <v>0</v>
      </c>
      <c r="R76">
        <v>2</v>
      </c>
      <c r="S76">
        <v>2</v>
      </c>
      <c r="T76">
        <v>0</v>
      </c>
      <c r="U76">
        <f t="shared" si="9"/>
        <v>4</v>
      </c>
      <c r="V76">
        <f t="shared" si="9"/>
        <v>2.75</v>
      </c>
      <c r="W76">
        <f t="shared" si="9"/>
        <v>4</v>
      </c>
      <c r="X76">
        <f t="shared" si="9"/>
        <v>4</v>
      </c>
      <c r="Y76">
        <f t="shared" si="9"/>
        <v>4</v>
      </c>
      <c r="Z76">
        <f t="shared" si="9"/>
        <v>4</v>
      </c>
      <c r="AA76">
        <f t="shared" si="13"/>
        <v>4</v>
      </c>
      <c r="AB76">
        <f t="shared" si="13"/>
        <v>2.75</v>
      </c>
      <c r="AC76">
        <f t="shared" si="13"/>
        <v>4</v>
      </c>
      <c r="AD76">
        <f t="shared" si="13"/>
        <v>2</v>
      </c>
      <c r="AE76">
        <f t="shared" si="13"/>
        <v>2</v>
      </c>
      <c r="AF76">
        <f t="shared" si="13"/>
        <v>4</v>
      </c>
      <c r="AG76">
        <f t="shared" si="14"/>
        <v>8</v>
      </c>
    </row>
    <row r="77" spans="1:33" x14ac:dyDescent="0.35">
      <c r="L77" t="str">
        <f t="shared" si="10"/>
        <v>LERouge Hill</v>
      </c>
      <c r="M77" t="s">
        <v>18</v>
      </c>
      <c r="N77" t="s">
        <v>23</v>
      </c>
      <c r="O77">
        <v>2</v>
      </c>
      <c r="P77">
        <v>1.375</v>
      </c>
      <c r="Q77">
        <v>2</v>
      </c>
      <c r="R77">
        <v>3</v>
      </c>
      <c r="S77">
        <v>2</v>
      </c>
      <c r="T77">
        <v>2</v>
      </c>
      <c r="U77">
        <f t="shared" si="9"/>
        <v>2</v>
      </c>
      <c r="V77">
        <f t="shared" si="9"/>
        <v>1.375</v>
      </c>
      <c r="W77">
        <f t="shared" si="9"/>
        <v>2</v>
      </c>
      <c r="X77">
        <f t="shared" si="9"/>
        <v>2</v>
      </c>
      <c r="Y77">
        <f t="shared" si="9"/>
        <v>2</v>
      </c>
      <c r="Z77">
        <f t="shared" si="9"/>
        <v>2</v>
      </c>
      <c r="AA77">
        <f t="shared" si="13"/>
        <v>0</v>
      </c>
      <c r="AB77">
        <f t="shared" si="13"/>
        <v>0</v>
      </c>
      <c r="AC77">
        <f t="shared" si="13"/>
        <v>0</v>
      </c>
      <c r="AD77">
        <f t="shared" si="13"/>
        <v>-1</v>
      </c>
      <c r="AE77">
        <f t="shared" si="13"/>
        <v>0</v>
      </c>
      <c r="AF77">
        <f t="shared" si="13"/>
        <v>0</v>
      </c>
      <c r="AG77">
        <f t="shared" si="14"/>
        <v>-1</v>
      </c>
    </row>
    <row r="78" spans="1:33" x14ac:dyDescent="0.35">
      <c r="L78" t="str">
        <f t="shared" si="10"/>
        <v>LEGuildwood</v>
      </c>
      <c r="M78" t="s">
        <v>18</v>
      </c>
      <c r="N78" t="s">
        <v>24</v>
      </c>
      <c r="O78">
        <v>2</v>
      </c>
      <c r="P78">
        <v>1.375</v>
      </c>
      <c r="Q78">
        <v>2</v>
      </c>
      <c r="R78">
        <v>3</v>
      </c>
      <c r="S78">
        <v>2</v>
      </c>
      <c r="T78">
        <v>2</v>
      </c>
      <c r="U78">
        <f t="shared" si="9"/>
        <v>2</v>
      </c>
      <c r="V78">
        <f t="shared" si="9"/>
        <v>1.375</v>
      </c>
      <c r="W78">
        <f t="shared" si="9"/>
        <v>2</v>
      </c>
      <c r="X78">
        <f t="shared" si="9"/>
        <v>2</v>
      </c>
      <c r="Y78">
        <f t="shared" si="9"/>
        <v>2</v>
      </c>
      <c r="Z78">
        <f t="shared" si="9"/>
        <v>2</v>
      </c>
      <c r="AA78">
        <f t="shared" si="13"/>
        <v>0</v>
      </c>
      <c r="AB78">
        <f t="shared" si="13"/>
        <v>0</v>
      </c>
      <c r="AC78">
        <f t="shared" si="13"/>
        <v>0</v>
      </c>
      <c r="AD78">
        <f t="shared" si="13"/>
        <v>-1</v>
      </c>
      <c r="AE78">
        <f t="shared" si="13"/>
        <v>0</v>
      </c>
      <c r="AF78">
        <f t="shared" si="13"/>
        <v>0</v>
      </c>
      <c r="AG78">
        <f t="shared" si="14"/>
        <v>-1</v>
      </c>
    </row>
    <row r="79" spans="1:33" x14ac:dyDescent="0.35">
      <c r="L79" t="str">
        <f t="shared" si="10"/>
        <v>LEEglinton</v>
      </c>
      <c r="M79" t="s">
        <v>18</v>
      </c>
      <c r="N79" t="s">
        <v>25</v>
      </c>
      <c r="O79">
        <v>2</v>
      </c>
      <c r="P79">
        <v>1.375</v>
      </c>
      <c r="Q79">
        <v>2</v>
      </c>
      <c r="R79">
        <v>3</v>
      </c>
      <c r="S79">
        <v>2</v>
      </c>
      <c r="T79">
        <v>2</v>
      </c>
      <c r="U79">
        <f t="shared" si="9"/>
        <v>2</v>
      </c>
      <c r="V79">
        <f t="shared" si="9"/>
        <v>1.375</v>
      </c>
      <c r="W79">
        <f t="shared" si="9"/>
        <v>2</v>
      </c>
      <c r="X79">
        <f t="shared" ref="V79:Z81" si="15">VLOOKUP($L79,$A:$I,X$1,FALSE)</f>
        <v>2</v>
      </c>
      <c r="Y79">
        <f t="shared" si="15"/>
        <v>2</v>
      </c>
      <c r="Z79">
        <f t="shared" si="15"/>
        <v>2</v>
      </c>
      <c r="AA79">
        <f t="shared" si="13"/>
        <v>0</v>
      </c>
      <c r="AB79">
        <f t="shared" si="13"/>
        <v>0</v>
      </c>
      <c r="AC79">
        <f t="shared" si="13"/>
        <v>0</v>
      </c>
      <c r="AD79">
        <f t="shared" si="13"/>
        <v>-1</v>
      </c>
      <c r="AE79">
        <f t="shared" si="13"/>
        <v>0</v>
      </c>
      <c r="AF79">
        <f t="shared" si="13"/>
        <v>0</v>
      </c>
      <c r="AG79">
        <f t="shared" si="14"/>
        <v>-1</v>
      </c>
    </row>
    <row r="80" spans="1:33" x14ac:dyDescent="0.35">
      <c r="L80" t="str">
        <f t="shared" si="10"/>
        <v>LEScarborough</v>
      </c>
      <c r="M80" t="s">
        <v>18</v>
      </c>
      <c r="N80" t="s">
        <v>26</v>
      </c>
      <c r="O80">
        <v>2</v>
      </c>
      <c r="P80">
        <v>1.375</v>
      </c>
      <c r="Q80">
        <v>2</v>
      </c>
      <c r="R80">
        <v>3</v>
      </c>
      <c r="S80">
        <v>2</v>
      </c>
      <c r="T80">
        <v>2</v>
      </c>
      <c r="U80">
        <f t="shared" ref="U80:U81" si="16">VLOOKUP($L80,$A:$I,U$1,FALSE)</f>
        <v>2</v>
      </c>
      <c r="V80">
        <f t="shared" si="15"/>
        <v>1.375</v>
      </c>
      <c r="W80">
        <f t="shared" si="15"/>
        <v>2</v>
      </c>
      <c r="X80">
        <f t="shared" si="15"/>
        <v>2</v>
      </c>
      <c r="Y80">
        <f t="shared" si="15"/>
        <v>2</v>
      </c>
      <c r="Z80">
        <f t="shared" si="15"/>
        <v>2</v>
      </c>
      <c r="AA80">
        <f t="shared" si="13"/>
        <v>0</v>
      </c>
      <c r="AB80">
        <f t="shared" si="13"/>
        <v>0</v>
      </c>
      <c r="AC80">
        <f t="shared" si="13"/>
        <v>0</v>
      </c>
      <c r="AD80">
        <f t="shared" si="13"/>
        <v>-1</v>
      </c>
      <c r="AE80">
        <f t="shared" si="13"/>
        <v>0</v>
      </c>
      <c r="AF80">
        <f t="shared" si="13"/>
        <v>0</v>
      </c>
      <c r="AG80">
        <f t="shared" si="14"/>
        <v>-1</v>
      </c>
    </row>
    <row r="81" spans="12:34" x14ac:dyDescent="0.35">
      <c r="L81" t="str">
        <f t="shared" si="10"/>
        <v>LEDanforth</v>
      </c>
      <c r="M81" t="s">
        <v>18</v>
      </c>
      <c r="N81" t="s">
        <v>27</v>
      </c>
      <c r="O81">
        <v>2</v>
      </c>
      <c r="P81">
        <v>1.375</v>
      </c>
      <c r="Q81">
        <v>2</v>
      </c>
      <c r="R81">
        <v>3</v>
      </c>
      <c r="S81">
        <v>2</v>
      </c>
      <c r="T81">
        <v>2</v>
      </c>
      <c r="U81">
        <f t="shared" si="16"/>
        <v>2</v>
      </c>
      <c r="V81">
        <f t="shared" si="15"/>
        <v>1.375</v>
      </c>
      <c r="W81">
        <f t="shared" si="15"/>
        <v>2</v>
      </c>
      <c r="X81">
        <f t="shared" si="15"/>
        <v>2</v>
      </c>
      <c r="Y81">
        <f t="shared" si="15"/>
        <v>2</v>
      </c>
      <c r="Z81">
        <f t="shared" si="15"/>
        <v>2</v>
      </c>
      <c r="AA81">
        <f t="shared" si="13"/>
        <v>0</v>
      </c>
      <c r="AB81">
        <f t="shared" si="13"/>
        <v>0</v>
      </c>
      <c r="AC81">
        <f t="shared" si="13"/>
        <v>0</v>
      </c>
      <c r="AD81">
        <f t="shared" si="13"/>
        <v>-1</v>
      </c>
      <c r="AE81">
        <f t="shared" si="13"/>
        <v>0</v>
      </c>
      <c r="AF81">
        <f t="shared" si="13"/>
        <v>0</v>
      </c>
      <c r="AG81">
        <f t="shared" si="14"/>
        <v>-1</v>
      </c>
    </row>
    <row r="82" spans="12:34" x14ac:dyDescent="0.35">
      <c r="AH82" s="1" t="s">
        <v>149</v>
      </c>
    </row>
    <row r="83" spans="12:34" x14ac:dyDescent="0.35">
      <c r="Z83" t="s">
        <v>148</v>
      </c>
      <c r="AA83">
        <f>COUNTIF(AA4:AA81,"&lt;0")</f>
        <v>3</v>
      </c>
      <c r="AB83">
        <f t="shared" ref="AB83:AG84" si="17">COUNTIF(AB4:AB81,"&lt;0")</f>
        <v>19</v>
      </c>
      <c r="AC83">
        <f t="shared" si="17"/>
        <v>9</v>
      </c>
      <c r="AD83">
        <f t="shared" si="17"/>
        <v>23</v>
      </c>
      <c r="AE83">
        <f t="shared" si="17"/>
        <v>22</v>
      </c>
      <c r="AF83">
        <f t="shared" si="17"/>
        <v>14</v>
      </c>
      <c r="AG83">
        <f t="shared" si="17"/>
        <v>23</v>
      </c>
      <c r="AH83" s="1">
        <f>SUM(AA83:AF83)</f>
        <v>90</v>
      </c>
    </row>
    <row r="84" spans="12:34" x14ac:dyDescent="0.35">
      <c r="Z84" t="s">
        <v>147</v>
      </c>
      <c r="AA84">
        <f>COUNTIF(AA4:AA81,"&gt;0")</f>
        <v>18</v>
      </c>
      <c r="AB84">
        <f t="shared" ref="AB84:AG84" si="18">COUNTIF(AB4:AB81,"&gt;0")</f>
        <v>30</v>
      </c>
      <c r="AC84">
        <f t="shared" si="18"/>
        <v>20</v>
      </c>
      <c r="AD84">
        <f t="shared" si="18"/>
        <v>4</v>
      </c>
      <c r="AE84">
        <f t="shared" si="18"/>
        <v>12</v>
      </c>
      <c r="AF84">
        <f t="shared" si="18"/>
        <v>8</v>
      </c>
      <c r="AG84">
        <f t="shared" si="18"/>
        <v>10</v>
      </c>
      <c r="AH84" s="1">
        <f>SUM(AA84:AF84)</f>
        <v>92</v>
      </c>
    </row>
  </sheetData>
  <mergeCells count="3">
    <mergeCell ref="U2:Z2"/>
    <mergeCell ref="O2:T2"/>
    <mergeCell ref="AA2:A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4"/>
  <sheetViews>
    <sheetView zoomScale="53" workbookViewId="0">
      <selection activeCell="F7" sqref="F7:H7"/>
    </sheetView>
  </sheetViews>
  <sheetFormatPr defaultRowHeight="14.5" x14ac:dyDescent="0.35"/>
  <sheetData>
    <row r="1" spans="1:33" x14ac:dyDescent="0.35">
      <c r="V1">
        <v>4</v>
      </c>
      <c r="W1">
        <f>V1+1</f>
        <v>5</v>
      </c>
      <c r="X1">
        <f t="shared" ref="X1:AA1" si="0">W1+1</f>
        <v>6</v>
      </c>
      <c r="Y1">
        <f t="shared" si="0"/>
        <v>7</v>
      </c>
      <c r="Z1">
        <f t="shared" si="0"/>
        <v>8</v>
      </c>
      <c r="AA1">
        <f t="shared" si="0"/>
        <v>9</v>
      </c>
    </row>
    <row r="2" spans="1:33" x14ac:dyDescent="0.35">
      <c r="A2" s="1">
        <v>1</v>
      </c>
      <c r="B2" s="1">
        <v>2</v>
      </c>
      <c r="C2" s="1">
        <v>3</v>
      </c>
      <c r="D2" s="1">
        <f>C2+1</f>
        <v>4</v>
      </c>
      <c r="E2" s="1">
        <f>D2+1</f>
        <v>5</v>
      </c>
      <c r="F2" s="1">
        <f t="shared" ref="F2:I2" si="1">E2+1</f>
        <v>6</v>
      </c>
      <c r="G2" s="1">
        <f t="shared" si="1"/>
        <v>7</v>
      </c>
      <c r="H2" s="1">
        <f t="shared" si="1"/>
        <v>8</v>
      </c>
      <c r="I2" s="1">
        <f t="shared" si="1"/>
        <v>9</v>
      </c>
      <c r="O2" s="2">
        <v>660</v>
      </c>
      <c r="P2" s="2"/>
      <c r="Q2" s="2"/>
      <c r="R2" s="2"/>
      <c r="S2" s="2"/>
      <c r="T2" s="2"/>
      <c r="U2" s="2" t="s">
        <v>84</v>
      </c>
      <c r="V2" s="2"/>
      <c r="W2" s="2"/>
      <c r="X2" s="2"/>
      <c r="Y2" s="2"/>
      <c r="Z2" s="2"/>
      <c r="AA2" s="13" t="s">
        <v>145</v>
      </c>
      <c r="AB2" s="13"/>
      <c r="AC2" s="13"/>
      <c r="AD2" s="13"/>
      <c r="AE2" s="13"/>
      <c r="AF2" s="13"/>
      <c r="AG2" s="13"/>
    </row>
    <row r="3" spans="1:33" x14ac:dyDescent="0.35">
      <c r="B3" s="1" t="s">
        <v>84</v>
      </c>
      <c r="C3" s="1" t="s">
        <v>0</v>
      </c>
      <c r="D3" s="1" t="s">
        <v>135</v>
      </c>
      <c r="E3" s="1" t="s">
        <v>136</v>
      </c>
      <c r="F3" s="1" t="s">
        <v>141</v>
      </c>
      <c r="G3" s="1" t="s">
        <v>142</v>
      </c>
      <c r="H3" s="1" t="s">
        <v>143</v>
      </c>
      <c r="I3" s="1" t="s">
        <v>144</v>
      </c>
      <c r="J3" s="1" t="s">
        <v>140</v>
      </c>
      <c r="M3" s="1">
        <v>660</v>
      </c>
      <c r="N3" s="1" t="s">
        <v>0</v>
      </c>
      <c r="O3" s="1" t="s">
        <v>135</v>
      </c>
      <c r="P3" s="1" t="s">
        <v>136</v>
      </c>
      <c r="Q3" s="1" t="s">
        <v>137</v>
      </c>
      <c r="R3" s="1" t="s">
        <v>138</v>
      </c>
      <c r="S3" s="1" t="s">
        <v>139</v>
      </c>
      <c r="T3" s="1" t="s">
        <v>140</v>
      </c>
      <c r="U3" s="1" t="s">
        <v>135</v>
      </c>
      <c r="V3" s="1" t="s">
        <v>136</v>
      </c>
      <c r="W3" s="1" t="s">
        <v>137</v>
      </c>
      <c r="X3" s="1" t="s">
        <v>138</v>
      </c>
      <c r="Y3" s="1" t="s">
        <v>139</v>
      </c>
      <c r="Z3" s="1" t="s">
        <v>140</v>
      </c>
      <c r="AA3" s="1" t="s">
        <v>135</v>
      </c>
      <c r="AB3" s="1" t="s">
        <v>136</v>
      </c>
      <c r="AC3" s="1" t="s">
        <v>137</v>
      </c>
      <c r="AD3" s="1" t="s">
        <v>138</v>
      </c>
      <c r="AE3" s="1" t="s">
        <v>139</v>
      </c>
      <c r="AF3" s="1" t="s">
        <v>140</v>
      </c>
      <c r="AG3" s="1" t="s">
        <v>146</v>
      </c>
    </row>
    <row r="4" spans="1:33" x14ac:dyDescent="0.35">
      <c r="A4" t="str">
        <f t="shared" ref="A4:A67" si="2">B4&amp;C4</f>
        <v>LWExhibition</v>
      </c>
      <c r="B4" t="s">
        <v>3</v>
      </c>
      <c r="C4" t="s">
        <v>17</v>
      </c>
      <c r="D4">
        <v>4</v>
      </c>
      <c r="E4">
        <v>2.75</v>
      </c>
      <c r="F4">
        <v>4</v>
      </c>
      <c r="G4">
        <v>4</v>
      </c>
      <c r="H4">
        <v>4</v>
      </c>
      <c r="I4">
        <v>4</v>
      </c>
      <c r="J4">
        <v>4</v>
      </c>
      <c r="L4" t="str">
        <f t="shared" ref="L4:L67" si="3">M4&amp;N4</f>
        <v>LWExhibition</v>
      </c>
      <c r="M4" t="s">
        <v>3</v>
      </c>
      <c r="N4" t="s">
        <v>17</v>
      </c>
      <c r="O4">
        <v>2.3333333333333299</v>
      </c>
      <c r="P4">
        <v>1.4375</v>
      </c>
      <c r="Q4">
        <v>2</v>
      </c>
      <c r="R4">
        <v>2</v>
      </c>
      <c r="S4">
        <v>3</v>
      </c>
      <c r="T4">
        <v>2</v>
      </c>
      <c r="U4">
        <v>2</v>
      </c>
      <c r="V4">
        <f>VLOOKUP($L4,$A:$I,V$1,FALSE)</f>
        <v>4</v>
      </c>
      <c r="W4">
        <f t="shared" ref="W4:AA19" si="4">VLOOKUP($L4,$A:$I,W$1,FALSE)</f>
        <v>2.75</v>
      </c>
      <c r="X4">
        <f t="shared" si="4"/>
        <v>4</v>
      </c>
      <c r="Y4">
        <f t="shared" si="4"/>
        <v>4</v>
      </c>
      <c r="Z4">
        <f t="shared" si="4"/>
        <v>4</v>
      </c>
      <c r="AA4">
        <f t="shared" si="4"/>
        <v>4</v>
      </c>
      <c r="AB4">
        <f>V4-P4</f>
        <v>2.5625</v>
      </c>
      <c r="AC4">
        <f t="shared" ref="AC4:AF19" si="5">W4-Q4</f>
        <v>0.75</v>
      </c>
      <c r="AD4">
        <f t="shared" si="5"/>
        <v>2</v>
      </c>
      <c r="AE4">
        <f t="shared" si="5"/>
        <v>1</v>
      </c>
      <c r="AF4">
        <f t="shared" si="5"/>
        <v>2</v>
      </c>
      <c r="AG4">
        <f>SUM(W4:Y4)-SUM(Q4:S4)</f>
        <v>3.75</v>
      </c>
    </row>
    <row r="5" spans="1:33" x14ac:dyDescent="0.35">
      <c r="A5" t="str">
        <f t="shared" si="2"/>
        <v>LWMimico</v>
      </c>
      <c r="B5" t="s">
        <v>3</v>
      </c>
      <c r="C5" t="s">
        <v>16</v>
      </c>
      <c r="D5">
        <v>2</v>
      </c>
      <c r="E5">
        <v>1.375</v>
      </c>
      <c r="F5">
        <v>2</v>
      </c>
      <c r="G5">
        <v>2</v>
      </c>
      <c r="H5">
        <v>2</v>
      </c>
      <c r="I5">
        <v>2</v>
      </c>
      <c r="J5">
        <v>2</v>
      </c>
      <c r="L5" t="str">
        <f t="shared" si="3"/>
        <v>LWMimico</v>
      </c>
      <c r="M5" t="s">
        <v>3</v>
      </c>
      <c r="N5" t="s">
        <v>16</v>
      </c>
      <c r="O5">
        <v>2</v>
      </c>
      <c r="P5">
        <v>1.375</v>
      </c>
      <c r="Q5">
        <v>2</v>
      </c>
      <c r="R5">
        <v>2</v>
      </c>
      <c r="S5">
        <v>3</v>
      </c>
      <c r="T5">
        <v>2</v>
      </c>
      <c r="U5">
        <v>2</v>
      </c>
      <c r="V5">
        <f t="shared" ref="V5:AA20" si="6">VLOOKUP($L5,$A:$I,V$1,FALSE)</f>
        <v>2</v>
      </c>
      <c r="W5">
        <f t="shared" si="4"/>
        <v>1.375</v>
      </c>
      <c r="X5">
        <f t="shared" si="4"/>
        <v>2</v>
      </c>
      <c r="Y5">
        <f t="shared" si="4"/>
        <v>2</v>
      </c>
      <c r="Z5">
        <f t="shared" si="4"/>
        <v>2</v>
      </c>
      <c r="AA5">
        <f t="shared" si="4"/>
        <v>2</v>
      </c>
      <c r="AB5">
        <f t="shared" ref="AB5:AB68" si="7">V5-P5</f>
        <v>0.625</v>
      </c>
      <c r="AC5">
        <f t="shared" si="5"/>
        <v>-0.625</v>
      </c>
      <c r="AD5">
        <f t="shared" si="5"/>
        <v>0</v>
      </c>
      <c r="AE5">
        <f t="shared" si="5"/>
        <v>-1</v>
      </c>
      <c r="AF5">
        <f t="shared" si="5"/>
        <v>0</v>
      </c>
      <c r="AG5">
        <f t="shared" ref="AG5:AG68" si="8">SUM(W5:Y5)-SUM(Q5:S5)</f>
        <v>-1.625</v>
      </c>
    </row>
    <row r="6" spans="1:33" x14ac:dyDescent="0.35">
      <c r="A6" t="str">
        <f t="shared" si="2"/>
        <v>LWLong Branch</v>
      </c>
      <c r="B6" t="s">
        <v>3</v>
      </c>
      <c r="C6" t="s">
        <v>15</v>
      </c>
      <c r="D6">
        <v>2</v>
      </c>
      <c r="E6">
        <v>1.375</v>
      </c>
      <c r="F6">
        <v>2</v>
      </c>
      <c r="G6">
        <v>2</v>
      </c>
      <c r="H6">
        <v>2</v>
      </c>
      <c r="I6">
        <v>2</v>
      </c>
      <c r="J6">
        <v>2</v>
      </c>
      <c r="L6" t="str">
        <f t="shared" si="3"/>
        <v>LWLong Branch</v>
      </c>
      <c r="M6" t="s">
        <v>3</v>
      </c>
      <c r="N6" t="s">
        <v>15</v>
      </c>
      <c r="O6">
        <v>2</v>
      </c>
      <c r="P6">
        <v>1.375</v>
      </c>
      <c r="Q6">
        <v>2</v>
      </c>
      <c r="R6">
        <v>2</v>
      </c>
      <c r="S6">
        <v>3</v>
      </c>
      <c r="T6">
        <v>2</v>
      </c>
      <c r="U6">
        <v>2</v>
      </c>
      <c r="V6">
        <f t="shared" si="6"/>
        <v>2</v>
      </c>
      <c r="W6">
        <f t="shared" si="4"/>
        <v>1.375</v>
      </c>
      <c r="X6">
        <f t="shared" si="4"/>
        <v>2</v>
      </c>
      <c r="Y6">
        <f t="shared" si="4"/>
        <v>2</v>
      </c>
      <c r="Z6">
        <f t="shared" si="4"/>
        <v>2</v>
      </c>
      <c r="AA6">
        <f t="shared" si="4"/>
        <v>2</v>
      </c>
      <c r="AB6">
        <f t="shared" si="7"/>
        <v>0.625</v>
      </c>
      <c r="AC6">
        <f t="shared" si="5"/>
        <v>-0.625</v>
      </c>
      <c r="AD6">
        <f t="shared" si="5"/>
        <v>0</v>
      </c>
      <c r="AE6">
        <f t="shared" si="5"/>
        <v>-1</v>
      </c>
      <c r="AF6">
        <f t="shared" si="5"/>
        <v>0</v>
      </c>
      <c r="AG6">
        <f t="shared" si="8"/>
        <v>-1.625</v>
      </c>
    </row>
    <row r="7" spans="1:33" x14ac:dyDescent="0.35">
      <c r="A7" t="str">
        <f t="shared" si="2"/>
        <v>LWPort Credit</v>
      </c>
      <c r="B7" t="s">
        <v>3</v>
      </c>
      <c r="C7" t="s">
        <v>14</v>
      </c>
      <c r="D7">
        <v>2</v>
      </c>
      <c r="E7">
        <v>1.375</v>
      </c>
      <c r="F7">
        <v>2</v>
      </c>
      <c r="G7">
        <v>2</v>
      </c>
      <c r="H7">
        <v>2</v>
      </c>
      <c r="I7">
        <v>2</v>
      </c>
      <c r="J7">
        <v>2</v>
      </c>
      <c r="L7" t="str">
        <f t="shared" si="3"/>
        <v>LWPort Credit</v>
      </c>
      <c r="M7" t="s">
        <v>3</v>
      </c>
      <c r="N7" t="s">
        <v>14</v>
      </c>
      <c r="O7">
        <v>2.3333333333333299</v>
      </c>
      <c r="P7">
        <v>1.4375</v>
      </c>
      <c r="Q7">
        <v>2</v>
      </c>
      <c r="R7">
        <v>2</v>
      </c>
      <c r="S7">
        <v>3</v>
      </c>
      <c r="T7">
        <v>2</v>
      </c>
      <c r="U7">
        <v>2</v>
      </c>
      <c r="V7">
        <f t="shared" si="6"/>
        <v>2</v>
      </c>
      <c r="W7">
        <f t="shared" si="4"/>
        <v>1.375</v>
      </c>
      <c r="X7">
        <f t="shared" si="4"/>
        <v>2</v>
      </c>
      <c r="Y7">
        <f t="shared" si="4"/>
        <v>2</v>
      </c>
      <c r="Z7">
        <f t="shared" si="4"/>
        <v>2</v>
      </c>
      <c r="AA7">
        <f t="shared" si="4"/>
        <v>2</v>
      </c>
      <c r="AB7">
        <f t="shared" si="7"/>
        <v>0.5625</v>
      </c>
      <c r="AC7">
        <f t="shared" si="5"/>
        <v>-0.625</v>
      </c>
      <c r="AD7">
        <f t="shared" si="5"/>
        <v>0</v>
      </c>
      <c r="AE7">
        <f t="shared" si="5"/>
        <v>-1</v>
      </c>
      <c r="AF7">
        <f t="shared" si="5"/>
        <v>0</v>
      </c>
      <c r="AG7">
        <f t="shared" si="8"/>
        <v>-1.625</v>
      </c>
    </row>
    <row r="8" spans="1:33" x14ac:dyDescent="0.35">
      <c r="A8" t="str">
        <f t="shared" si="2"/>
        <v>LWClarkson</v>
      </c>
      <c r="B8" t="s">
        <v>3</v>
      </c>
      <c r="C8" t="s">
        <v>13</v>
      </c>
      <c r="D8">
        <v>4</v>
      </c>
      <c r="E8">
        <v>2.75</v>
      </c>
      <c r="F8">
        <v>4</v>
      </c>
      <c r="G8">
        <v>5</v>
      </c>
      <c r="H8">
        <v>6</v>
      </c>
      <c r="I8">
        <v>5</v>
      </c>
      <c r="J8">
        <v>4</v>
      </c>
      <c r="L8" t="str">
        <f t="shared" si="3"/>
        <v>LWClarkson</v>
      </c>
      <c r="M8" t="s">
        <v>3</v>
      </c>
      <c r="N8" t="s">
        <v>13</v>
      </c>
      <c r="O8">
        <v>2</v>
      </c>
      <c r="P8">
        <v>1.375</v>
      </c>
      <c r="Q8">
        <v>3</v>
      </c>
      <c r="R8">
        <v>6</v>
      </c>
      <c r="S8">
        <v>7</v>
      </c>
      <c r="T8">
        <v>2</v>
      </c>
      <c r="U8">
        <v>2</v>
      </c>
      <c r="V8">
        <f t="shared" si="6"/>
        <v>4</v>
      </c>
      <c r="W8">
        <f t="shared" si="4"/>
        <v>2.75</v>
      </c>
      <c r="X8">
        <f t="shared" si="4"/>
        <v>4</v>
      </c>
      <c r="Y8">
        <f t="shared" si="4"/>
        <v>5</v>
      </c>
      <c r="Z8">
        <f t="shared" si="4"/>
        <v>6</v>
      </c>
      <c r="AA8">
        <f t="shared" si="4"/>
        <v>5</v>
      </c>
      <c r="AB8">
        <f t="shared" si="7"/>
        <v>2.625</v>
      </c>
      <c r="AC8">
        <f t="shared" si="5"/>
        <v>-0.25</v>
      </c>
      <c r="AD8">
        <f t="shared" si="5"/>
        <v>-2</v>
      </c>
      <c r="AE8">
        <f t="shared" si="5"/>
        <v>-2</v>
      </c>
      <c r="AF8">
        <f t="shared" si="5"/>
        <v>4</v>
      </c>
      <c r="AG8">
        <f t="shared" si="8"/>
        <v>-4.25</v>
      </c>
    </row>
    <row r="9" spans="1:33" x14ac:dyDescent="0.35">
      <c r="A9" t="str">
        <f t="shared" si="2"/>
        <v>LWOakville</v>
      </c>
      <c r="B9" t="s">
        <v>3</v>
      </c>
      <c r="C9" t="s">
        <v>12</v>
      </c>
      <c r="D9">
        <v>4</v>
      </c>
      <c r="E9">
        <v>2.75</v>
      </c>
      <c r="F9">
        <v>4</v>
      </c>
      <c r="G9">
        <v>5</v>
      </c>
      <c r="H9">
        <v>6</v>
      </c>
      <c r="I9">
        <v>5</v>
      </c>
      <c r="J9">
        <v>4</v>
      </c>
      <c r="L9" t="str">
        <f t="shared" si="3"/>
        <v>LWOakville</v>
      </c>
      <c r="M9" t="s">
        <v>3</v>
      </c>
      <c r="N9" t="s">
        <v>12</v>
      </c>
      <c r="O9">
        <v>2.3333333333333299</v>
      </c>
      <c r="P9">
        <v>1.4375</v>
      </c>
      <c r="Q9">
        <v>3</v>
      </c>
      <c r="R9">
        <v>6</v>
      </c>
      <c r="S9">
        <v>7</v>
      </c>
      <c r="T9">
        <v>2</v>
      </c>
      <c r="U9">
        <v>2</v>
      </c>
      <c r="V9">
        <f t="shared" si="6"/>
        <v>4</v>
      </c>
      <c r="W9">
        <f t="shared" si="4"/>
        <v>2.75</v>
      </c>
      <c r="X9">
        <f t="shared" si="4"/>
        <v>4</v>
      </c>
      <c r="Y9">
        <f t="shared" si="4"/>
        <v>5</v>
      </c>
      <c r="Z9">
        <f t="shared" si="4"/>
        <v>6</v>
      </c>
      <c r="AA9">
        <f t="shared" si="4"/>
        <v>5</v>
      </c>
      <c r="AB9">
        <f t="shared" si="7"/>
        <v>2.5625</v>
      </c>
      <c r="AC9">
        <f t="shared" si="5"/>
        <v>-0.25</v>
      </c>
      <c r="AD9">
        <f t="shared" si="5"/>
        <v>-2</v>
      </c>
      <c r="AE9">
        <f t="shared" si="5"/>
        <v>-2</v>
      </c>
      <c r="AF9">
        <f t="shared" si="5"/>
        <v>4</v>
      </c>
      <c r="AG9">
        <f t="shared" si="8"/>
        <v>-4.25</v>
      </c>
    </row>
    <row r="10" spans="1:33" x14ac:dyDescent="0.35">
      <c r="A10" t="str">
        <f t="shared" si="2"/>
        <v>LWBronte</v>
      </c>
      <c r="B10" t="s">
        <v>3</v>
      </c>
      <c r="C10" t="s">
        <v>11</v>
      </c>
      <c r="D10">
        <v>2</v>
      </c>
      <c r="E10">
        <v>1.375</v>
      </c>
      <c r="F10">
        <v>2</v>
      </c>
      <c r="G10">
        <v>3</v>
      </c>
      <c r="H10">
        <v>4</v>
      </c>
      <c r="I10">
        <v>3</v>
      </c>
      <c r="J10">
        <v>2</v>
      </c>
      <c r="L10" t="str">
        <f t="shared" si="3"/>
        <v>LWBronte</v>
      </c>
      <c r="M10" t="s">
        <v>3</v>
      </c>
      <c r="N10" t="s">
        <v>11</v>
      </c>
      <c r="O10">
        <v>2</v>
      </c>
      <c r="P10">
        <v>1.375</v>
      </c>
      <c r="Q10">
        <v>2</v>
      </c>
      <c r="R10">
        <v>4</v>
      </c>
      <c r="S10">
        <v>5</v>
      </c>
      <c r="T10">
        <v>2</v>
      </c>
      <c r="U10">
        <v>2</v>
      </c>
      <c r="V10">
        <f t="shared" si="6"/>
        <v>2</v>
      </c>
      <c r="W10">
        <f t="shared" si="4"/>
        <v>1.375</v>
      </c>
      <c r="X10">
        <f t="shared" si="4"/>
        <v>2</v>
      </c>
      <c r="Y10">
        <f t="shared" si="4"/>
        <v>3</v>
      </c>
      <c r="Z10">
        <f t="shared" si="4"/>
        <v>4</v>
      </c>
      <c r="AA10">
        <f t="shared" si="4"/>
        <v>3</v>
      </c>
      <c r="AB10">
        <f t="shared" si="7"/>
        <v>0.625</v>
      </c>
      <c r="AC10">
        <f t="shared" si="5"/>
        <v>-0.625</v>
      </c>
      <c r="AD10">
        <f t="shared" si="5"/>
        <v>-2</v>
      </c>
      <c r="AE10">
        <f t="shared" si="5"/>
        <v>-2</v>
      </c>
      <c r="AF10">
        <f t="shared" si="5"/>
        <v>2</v>
      </c>
      <c r="AG10">
        <f t="shared" si="8"/>
        <v>-4.625</v>
      </c>
    </row>
    <row r="11" spans="1:33" x14ac:dyDescent="0.35">
      <c r="A11" t="str">
        <f t="shared" si="2"/>
        <v>LWAppleby</v>
      </c>
      <c r="B11" t="s">
        <v>3</v>
      </c>
      <c r="C11" t="s">
        <v>10</v>
      </c>
      <c r="D11">
        <v>2</v>
      </c>
      <c r="E11">
        <v>1.375</v>
      </c>
      <c r="F11">
        <v>2</v>
      </c>
      <c r="G11">
        <v>3</v>
      </c>
      <c r="H11">
        <v>4</v>
      </c>
      <c r="I11">
        <v>3</v>
      </c>
      <c r="J11">
        <v>2</v>
      </c>
      <c r="L11" t="str">
        <f t="shared" si="3"/>
        <v>LWAppleby</v>
      </c>
      <c r="M11" t="s">
        <v>3</v>
      </c>
      <c r="N11" t="s">
        <v>10</v>
      </c>
      <c r="O11">
        <v>2</v>
      </c>
      <c r="P11">
        <v>1.375</v>
      </c>
      <c r="Q11">
        <v>2</v>
      </c>
      <c r="R11">
        <v>4</v>
      </c>
      <c r="S11">
        <v>5</v>
      </c>
      <c r="T11">
        <v>2</v>
      </c>
      <c r="U11">
        <v>2</v>
      </c>
      <c r="V11">
        <f t="shared" si="6"/>
        <v>2</v>
      </c>
      <c r="W11">
        <f t="shared" si="4"/>
        <v>1.375</v>
      </c>
      <c r="X11">
        <f t="shared" si="4"/>
        <v>2</v>
      </c>
      <c r="Y11">
        <f t="shared" si="4"/>
        <v>3</v>
      </c>
      <c r="Z11">
        <f t="shared" si="4"/>
        <v>4</v>
      </c>
      <c r="AA11">
        <f t="shared" si="4"/>
        <v>3</v>
      </c>
      <c r="AB11">
        <f t="shared" si="7"/>
        <v>0.625</v>
      </c>
      <c r="AC11">
        <f t="shared" si="5"/>
        <v>-0.625</v>
      </c>
      <c r="AD11">
        <f t="shared" si="5"/>
        <v>-2</v>
      </c>
      <c r="AE11">
        <f t="shared" si="5"/>
        <v>-2</v>
      </c>
      <c r="AF11">
        <f t="shared" si="5"/>
        <v>2</v>
      </c>
      <c r="AG11">
        <f t="shared" si="8"/>
        <v>-4.625</v>
      </c>
    </row>
    <row r="12" spans="1:33" x14ac:dyDescent="0.35">
      <c r="A12" t="str">
        <f t="shared" si="2"/>
        <v>LWBurlington</v>
      </c>
      <c r="B12" t="s">
        <v>3</v>
      </c>
      <c r="C12" t="s">
        <v>9</v>
      </c>
      <c r="D12">
        <v>2</v>
      </c>
      <c r="E12">
        <v>1.375</v>
      </c>
      <c r="F12">
        <v>2</v>
      </c>
      <c r="G12">
        <v>3</v>
      </c>
      <c r="H12">
        <v>4</v>
      </c>
      <c r="I12">
        <v>3</v>
      </c>
      <c r="J12">
        <v>2</v>
      </c>
      <c r="L12" t="str">
        <f t="shared" si="3"/>
        <v>LWBurlington</v>
      </c>
      <c r="M12" t="s">
        <v>3</v>
      </c>
      <c r="N12" t="s">
        <v>9</v>
      </c>
      <c r="O12">
        <v>2.3333333333333299</v>
      </c>
      <c r="P12">
        <v>1.4375</v>
      </c>
      <c r="Q12">
        <v>2</v>
      </c>
      <c r="R12">
        <v>4</v>
      </c>
      <c r="S12">
        <v>5</v>
      </c>
      <c r="T12">
        <v>2</v>
      </c>
      <c r="U12">
        <v>2</v>
      </c>
      <c r="V12">
        <f t="shared" si="6"/>
        <v>2</v>
      </c>
      <c r="W12">
        <f t="shared" si="4"/>
        <v>1.375</v>
      </c>
      <c r="X12">
        <f t="shared" si="4"/>
        <v>2</v>
      </c>
      <c r="Y12">
        <f t="shared" si="4"/>
        <v>3</v>
      </c>
      <c r="Z12">
        <f t="shared" si="4"/>
        <v>4</v>
      </c>
      <c r="AA12">
        <f t="shared" si="4"/>
        <v>3</v>
      </c>
      <c r="AB12">
        <f t="shared" si="7"/>
        <v>0.5625</v>
      </c>
      <c r="AC12">
        <f t="shared" si="5"/>
        <v>-0.625</v>
      </c>
      <c r="AD12">
        <f t="shared" si="5"/>
        <v>-2</v>
      </c>
      <c r="AE12">
        <f t="shared" si="5"/>
        <v>-2</v>
      </c>
      <c r="AF12">
        <f t="shared" si="5"/>
        <v>2</v>
      </c>
      <c r="AG12">
        <f t="shared" si="8"/>
        <v>-4.625</v>
      </c>
    </row>
    <row r="13" spans="1:33" x14ac:dyDescent="0.35">
      <c r="A13" t="str">
        <f t="shared" si="2"/>
        <v>LWAldershot</v>
      </c>
      <c r="B13" t="s">
        <v>3</v>
      </c>
      <c r="C13" t="s">
        <v>8</v>
      </c>
      <c r="D13">
        <v>2</v>
      </c>
      <c r="E13">
        <v>1.375</v>
      </c>
      <c r="F13">
        <v>2</v>
      </c>
      <c r="G13">
        <v>3</v>
      </c>
      <c r="H13">
        <v>4</v>
      </c>
      <c r="I13">
        <v>3</v>
      </c>
      <c r="J13">
        <v>2</v>
      </c>
      <c r="L13" t="str">
        <f t="shared" si="3"/>
        <v>LWAldershot</v>
      </c>
      <c r="M13" t="s">
        <v>3</v>
      </c>
      <c r="N13" t="s">
        <v>8</v>
      </c>
      <c r="O13">
        <v>2.3333333333333299</v>
      </c>
      <c r="P13">
        <v>1.4375</v>
      </c>
      <c r="Q13">
        <v>2</v>
      </c>
      <c r="R13">
        <v>4</v>
      </c>
      <c r="S13">
        <v>5</v>
      </c>
      <c r="T13">
        <v>2</v>
      </c>
      <c r="U13">
        <v>2</v>
      </c>
      <c r="V13">
        <f t="shared" si="6"/>
        <v>2</v>
      </c>
      <c r="W13">
        <f t="shared" si="4"/>
        <v>1.375</v>
      </c>
      <c r="X13">
        <f t="shared" si="4"/>
        <v>2</v>
      </c>
      <c r="Y13">
        <f t="shared" si="4"/>
        <v>3</v>
      </c>
      <c r="Z13">
        <f t="shared" si="4"/>
        <v>4</v>
      </c>
      <c r="AA13">
        <f t="shared" si="4"/>
        <v>3</v>
      </c>
      <c r="AB13">
        <f t="shared" si="7"/>
        <v>0.5625</v>
      </c>
      <c r="AC13">
        <f t="shared" si="5"/>
        <v>-0.625</v>
      </c>
      <c r="AD13">
        <f t="shared" si="5"/>
        <v>-2</v>
      </c>
      <c r="AE13">
        <f t="shared" si="5"/>
        <v>-2</v>
      </c>
      <c r="AF13">
        <f t="shared" si="5"/>
        <v>2</v>
      </c>
      <c r="AG13">
        <f t="shared" si="8"/>
        <v>-4.625</v>
      </c>
    </row>
    <row r="14" spans="1:33" x14ac:dyDescent="0.35">
      <c r="A14" t="str">
        <f t="shared" si="2"/>
        <v>LWHamilton GO Centre</v>
      </c>
      <c r="B14" t="s">
        <v>3</v>
      </c>
      <c r="C14" t="s">
        <v>7</v>
      </c>
      <c r="D14">
        <v>0</v>
      </c>
      <c r="E14">
        <v>0</v>
      </c>
      <c r="F14">
        <v>0</v>
      </c>
      <c r="G14">
        <v>1</v>
      </c>
      <c r="H14">
        <v>2</v>
      </c>
      <c r="I14">
        <v>1</v>
      </c>
      <c r="J14">
        <v>0</v>
      </c>
      <c r="L14" t="str">
        <f t="shared" si="3"/>
        <v>LWWest Harbour</v>
      </c>
      <c r="M14" t="s">
        <v>3</v>
      </c>
      <c r="N14" t="s">
        <v>6</v>
      </c>
      <c r="O14">
        <v>1.3333333333333299</v>
      </c>
      <c r="P14">
        <v>0.75</v>
      </c>
      <c r="Q14">
        <v>0</v>
      </c>
      <c r="R14">
        <v>1</v>
      </c>
      <c r="S14">
        <v>3</v>
      </c>
      <c r="T14">
        <v>1</v>
      </c>
      <c r="U14">
        <v>1</v>
      </c>
      <c r="V14">
        <f t="shared" si="6"/>
        <v>1</v>
      </c>
      <c r="W14">
        <f t="shared" si="4"/>
        <v>0.6875</v>
      </c>
      <c r="X14">
        <f t="shared" si="4"/>
        <v>1</v>
      </c>
      <c r="Y14">
        <f t="shared" si="4"/>
        <v>1</v>
      </c>
      <c r="Z14">
        <f t="shared" si="4"/>
        <v>1</v>
      </c>
      <c r="AA14">
        <f t="shared" si="4"/>
        <v>1</v>
      </c>
      <c r="AB14">
        <f t="shared" si="7"/>
        <v>0.25</v>
      </c>
      <c r="AC14">
        <f t="shared" si="5"/>
        <v>0.6875</v>
      </c>
      <c r="AD14">
        <f t="shared" si="5"/>
        <v>0</v>
      </c>
      <c r="AE14">
        <f t="shared" si="5"/>
        <v>-2</v>
      </c>
      <c r="AF14">
        <f t="shared" si="5"/>
        <v>0</v>
      </c>
      <c r="AG14">
        <f t="shared" si="8"/>
        <v>-1.3125</v>
      </c>
    </row>
    <row r="15" spans="1:33" x14ac:dyDescent="0.35">
      <c r="A15" t="str">
        <f t="shared" si="2"/>
        <v>LWWest Harbour</v>
      </c>
      <c r="B15" t="s">
        <v>3</v>
      </c>
      <c r="C15" t="s">
        <v>6</v>
      </c>
      <c r="D15">
        <v>1</v>
      </c>
      <c r="E15">
        <v>0.6875</v>
      </c>
      <c r="F15">
        <v>1</v>
      </c>
      <c r="G15">
        <v>1</v>
      </c>
      <c r="H15">
        <v>1</v>
      </c>
      <c r="I15">
        <v>1</v>
      </c>
      <c r="J15">
        <v>1</v>
      </c>
      <c r="L15" t="str">
        <f t="shared" si="3"/>
        <v>LWHamilton GO Centre</v>
      </c>
      <c r="M15" t="s">
        <v>3</v>
      </c>
      <c r="N15" t="s">
        <v>7</v>
      </c>
      <c r="O15">
        <v>0</v>
      </c>
      <c r="P15">
        <v>0</v>
      </c>
      <c r="Q15">
        <v>1</v>
      </c>
      <c r="R15">
        <v>2</v>
      </c>
      <c r="S15">
        <v>1</v>
      </c>
      <c r="T15">
        <v>0</v>
      </c>
      <c r="U15">
        <v>0</v>
      </c>
      <c r="V15">
        <f t="shared" si="6"/>
        <v>0</v>
      </c>
      <c r="W15">
        <f t="shared" si="4"/>
        <v>0</v>
      </c>
      <c r="X15">
        <f t="shared" si="4"/>
        <v>0</v>
      </c>
      <c r="Y15">
        <f t="shared" si="4"/>
        <v>1</v>
      </c>
      <c r="Z15">
        <f t="shared" si="4"/>
        <v>2</v>
      </c>
      <c r="AA15">
        <f t="shared" si="4"/>
        <v>1</v>
      </c>
      <c r="AB15">
        <f t="shared" si="7"/>
        <v>0</v>
      </c>
      <c r="AC15">
        <f t="shared" si="5"/>
        <v>-1</v>
      </c>
      <c r="AD15">
        <f t="shared" si="5"/>
        <v>-2</v>
      </c>
      <c r="AE15">
        <f t="shared" si="5"/>
        <v>0</v>
      </c>
      <c r="AF15">
        <f t="shared" si="5"/>
        <v>2</v>
      </c>
      <c r="AG15">
        <f t="shared" si="8"/>
        <v>-3</v>
      </c>
    </row>
    <row r="16" spans="1:33" x14ac:dyDescent="0.35">
      <c r="A16" t="str">
        <f t="shared" si="2"/>
        <v>LWSt. Catharines</v>
      </c>
      <c r="B16" t="s">
        <v>3</v>
      </c>
      <c r="C16" t="s">
        <v>5</v>
      </c>
      <c r="D16">
        <v>0</v>
      </c>
      <c r="E16">
        <v>0.125</v>
      </c>
      <c r="F16">
        <v>0</v>
      </c>
      <c r="G16">
        <v>0</v>
      </c>
      <c r="H16">
        <v>1</v>
      </c>
      <c r="I16">
        <v>0</v>
      </c>
      <c r="J16">
        <v>0</v>
      </c>
      <c r="L16" t="str">
        <f t="shared" si="3"/>
        <v>LWConfederation</v>
      </c>
      <c r="M16" t="s">
        <v>3</v>
      </c>
      <c r="N16" t="s">
        <v>80</v>
      </c>
      <c r="O16">
        <v>0.33333333333333298</v>
      </c>
      <c r="P16">
        <v>0.25</v>
      </c>
      <c r="Q16">
        <v>0</v>
      </c>
      <c r="R16">
        <v>0</v>
      </c>
      <c r="S16">
        <v>1</v>
      </c>
      <c r="T16">
        <v>0</v>
      </c>
      <c r="U16">
        <v>0</v>
      </c>
      <c r="V16" t="e">
        <f t="shared" si="6"/>
        <v>#N/A</v>
      </c>
      <c r="W16" t="e">
        <f t="shared" si="4"/>
        <v>#N/A</v>
      </c>
      <c r="X16" t="e">
        <f t="shared" si="4"/>
        <v>#N/A</v>
      </c>
      <c r="Y16" t="e">
        <f t="shared" si="4"/>
        <v>#N/A</v>
      </c>
      <c r="Z16" t="e">
        <f t="shared" si="4"/>
        <v>#N/A</v>
      </c>
      <c r="AA16" t="e">
        <f t="shared" si="4"/>
        <v>#N/A</v>
      </c>
      <c r="AB16" t="e">
        <f t="shared" si="7"/>
        <v>#N/A</v>
      </c>
      <c r="AC16" t="e">
        <f t="shared" si="5"/>
        <v>#N/A</v>
      </c>
      <c r="AD16" t="e">
        <f t="shared" si="5"/>
        <v>#N/A</v>
      </c>
      <c r="AE16" t="e">
        <f t="shared" si="5"/>
        <v>#N/A</v>
      </c>
      <c r="AF16" t="e">
        <f t="shared" si="5"/>
        <v>#N/A</v>
      </c>
      <c r="AG16" t="e">
        <f t="shared" si="8"/>
        <v>#N/A</v>
      </c>
    </row>
    <row r="17" spans="1:33" x14ac:dyDescent="0.35">
      <c r="A17" t="str">
        <f t="shared" si="2"/>
        <v>LWNiagara Falls</v>
      </c>
      <c r="B17" t="s">
        <v>3</v>
      </c>
      <c r="C17" t="s">
        <v>4</v>
      </c>
      <c r="D17">
        <v>0</v>
      </c>
      <c r="E17">
        <v>0.125</v>
      </c>
      <c r="F17">
        <v>0</v>
      </c>
      <c r="G17">
        <v>0</v>
      </c>
      <c r="H17">
        <v>1</v>
      </c>
      <c r="I17">
        <v>0</v>
      </c>
      <c r="J17">
        <v>0</v>
      </c>
      <c r="L17" t="str">
        <f t="shared" si="3"/>
        <v>LWSt. Catharines</v>
      </c>
      <c r="M17" t="s">
        <v>3</v>
      </c>
      <c r="N17" t="s">
        <v>5</v>
      </c>
      <c r="O17">
        <v>0.33333333333333298</v>
      </c>
      <c r="P17">
        <v>6.25E-2</v>
      </c>
      <c r="Q17">
        <v>0</v>
      </c>
      <c r="R17">
        <v>0</v>
      </c>
      <c r="S17">
        <v>1</v>
      </c>
      <c r="T17">
        <v>0</v>
      </c>
      <c r="U17">
        <v>0</v>
      </c>
      <c r="V17">
        <f t="shared" si="6"/>
        <v>0</v>
      </c>
      <c r="W17">
        <f t="shared" si="4"/>
        <v>0.125</v>
      </c>
      <c r="X17">
        <f t="shared" si="4"/>
        <v>0</v>
      </c>
      <c r="Y17">
        <f t="shared" si="4"/>
        <v>0</v>
      </c>
      <c r="Z17">
        <f t="shared" si="4"/>
        <v>1</v>
      </c>
      <c r="AA17">
        <f t="shared" si="4"/>
        <v>0</v>
      </c>
      <c r="AB17">
        <f t="shared" si="7"/>
        <v>-6.25E-2</v>
      </c>
      <c r="AC17">
        <f t="shared" si="5"/>
        <v>0.125</v>
      </c>
      <c r="AD17">
        <f t="shared" si="5"/>
        <v>0</v>
      </c>
      <c r="AE17">
        <f t="shared" si="5"/>
        <v>-1</v>
      </c>
      <c r="AF17">
        <f t="shared" si="5"/>
        <v>1</v>
      </c>
      <c r="AG17">
        <f t="shared" si="8"/>
        <v>-0.875</v>
      </c>
    </row>
    <row r="18" spans="1:33" x14ac:dyDescent="0.35">
      <c r="A18" t="str">
        <f t="shared" si="2"/>
        <v>LEDanforth</v>
      </c>
      <c r="B18" t="s">
        <v>18</v>
      </c>
      <c r="C18" t="s">
        <v>27</v>
      </c>
      <c r="D18">
        <v>2</v>
      </c>
      <c r="E18">
        <v>1.375</v>
      </c>
      <c r="F18">
        <v>2</v>
      </c>
      <c r="G18">
        <v>2</v>
      </c>
      <c r="H18">
        <v>2</v>
      </c>
      <c r="I18">
        <v>2</v>
      </c>
      <c r="J18">
        <v>2</v>
      </c>
      <c r="L18" t="str">
        <f t="shared" si="3"/>
        <v>LWNiagara Falls</v>
      </c>
      <c r="M18" t="s">
        <v>3</v>
      </c>
      <c r="N18" t="s">
        <v>4</v>
      </c>
      <c r="O18">
        <v>0.33333333333333298</v>
      </c>
      <c r="P18">
        <v>6.25E-2</v>
      </c>
      <c r="Q18">
        <v>0</v>
      </c>
      <c r="R18">
        <v>0</v>
      </c>
      <c r="S18">
        <v>1</v>
      </c>
      <c r="T18">
        <v>0</v>
      </c>
      <c r="U18">
        <v>0</v>
      </c>
      <c r="V18">
        <f t="shared" si="6"/>
        <v>0</v>
      </c>
      <c r="W18">
        <f t="shared" si="4"/>
        <v>0.125</v>
      </c>
      <c r="X18">
        <f t="shared" si="4"/>
        <v>0</v>
      </c>
      <c r="Y18">
        <f t="shared" si="4"/>
        <v>0</v>
      </c>
      <c r="Z18">
        <f t="shared" si="4"/>
        <v>1</v>
      </c>
      <c r="AA18">
        <f t="shared" si="4"/>
        <v>0</v>
      </c>
      <c r="AB18">
        <f t="shared" si="7"/>
        <v>-6.25E-2</v>
      </c>
      <c r="AC18">
        <f t="shared" si="5"/>
        <v>0.125</v>
      </c>
      <c r="AD18">
        <f t="shared" si="5"/>
        <v>0</v>
      </c>
      <c r="AE18">
        <f t="shared" si="5"/>
        <v>-1</v>
      </c>
      <c r="AF18">
        <f t="shared" si="5"/>
        <v>1</v>
      </c>
      <c r="AG18">
        <f t="shared" si="8"/>
        <v>-0.875</v>
      </c>
    </row>
    <row r="19" spans="1:33" x14ac:dyDescent="0.35">
      <c r="A19" t="str">
        <f t="shared" si="2"/>
        <v>LEScarborough</v>
      </c>
      <c r="B19" t="s">
        <v>18</v>
      </c>
      <c r="C19" t="s">
        <v>26</v>
      </c>
      <c r="D19">
        <v>2</v>
      </c>
      <c r="E19">
        <v>1.375</v>
      </c>
      <c r="F19">
        <v>2</v>
      </c>
      <c r="G19">
        <v>2</v>
      </c>
      <c r="H19">
        <v>2</v>
      </c>
      <c r="I19">
        <v>2</v>
      </c>
      <c r="J19">
        <v>2</v>
      </c>
      <c r="L19" t="str">
        <f t="shared" si="3"/>
        <v>MIKipling</v>
      </c>
      <c r="M19" t="s">
        <v>38</v>
      </c>
      <c r="N19" t="s">
        <v>46</v>
      </c>
      <c r="O19">
        <v>0</v>
      </c>
      <c r="P19">
        <v>0</v>
      </c>
      <c r="Q19">
        <v>1</v>
      </c>
      <c r="R19">
        <v>4</v>
      </c>
      <c r="S19">
        <v>3</v>
      </c>
      <c r="T19">
        <v>1</v>
      </c>
      <c r="U19">
        <v>1</v>
      </c>
      <c r="V19">
        <f t="shared" si="6"/>
        <v>0</v>
      </c>
      <c r="W19">
        <f t="shared" si="4"/>
        <v>0</v>
      </c>
      <c r="X19">
        <f t="shared" si="4"/>
        <v>1</v>
      </c>
      <c r="Y19">
        <f t="shared" si="4"/>
        <v>2</v>
      </c>
      <c r="Z19">
        <f t="shared" si="4"/>
        <v>3</v>
      </c>
      <c r="AA19">
        <f t="shared" si="4"/>
        <v>2</v>
      </c>
      <c r="AB19">
        <f t="shared" si="7"/>
        <v>0</v>
      </c>
      <c r="AC19">
        <f t="shared" si="5"/>
        <v>-1</v>
      </c>
      <c r="AD19">
        <f t="shared" si="5"/>
        <v>-3</v>
      </c>
      <c r="AE19">
        <f t="shared" si="5"/>
        <v>-1</v>
      </c>
      <c r="AF19">
        <f t="shared" si="5"/>
        <v>2</v>
      </c>
      <c r="AG19">
        <f t="shared" si="8"/>
        <v>-5</v>
      </c>
    </row>
    <row r="20" spans="1:33" x14ac:dyDescent="0.35">
      <c r="A20" t="str">
        <f t="shared" si="2"/>
        <v>LEEglinton</v>
      </c>
      <c r="B20" t="s">
        <v>18</v>
      </c>
      <c r="C20" t="s">
        <v>25</v>
      </c>
      <c r="D20">
        <v>2</v>
      </c>
      <c r="E20">
        <v>1.375</v>
      </c>
      <c r="F20">
        <v>2</v>
      </c>
      <c r="G20">
        <v>2</v>
      </c>
      <c r="H20">
        <v>2</v>
      </c>
      <c r="I20">
        <v>2</v>
      </c>
      <c r="J20">
        <v>2</v>
      </c>
      <c r="L20" t="str">
        <f t="shared" si="3"/>
        <v>MIDixie</v>
      </c>
      <c r="M20" t="s">
        <v>38</v>
      </c>
      <c r="N20" t="s">
        <v>45</v>
      </c>
      <c r="O20">
        <v>0</v>
      </c>
      <c r="P20">
        <v>0</v>
      </c>
      <c r="Q20">
        <v>1</v>
      </c>
      <c r="R20">
        <v>4</v>
      </c>
      <c r="S20">
        <v>3</v>
      </c>
      <c r="T20">
        <v>1</v>
      </c>
      <c r="U20">
        <v>1</v>
      </c>
      <c r="V20">
        <f t="shared" si="6"/>
        <v>0</v>
      </c>
      <c r="W20">
        <f t="shared" si="6"/>
        <v>0</v>
      </c>
      <c r="X20">
        <f t="shared" si="6"/>
        <v>1</v>
      </c>
      <c r="Y20">
        <f t="shared" si="6"/>
        <v>2</v>
      </c>
      <c r="Z20">
        <f t="shared" si="6"/>
        <v>3</v>
      </c>
      <c r="AA20">
        <f t="shared" si="6"/>
        <v>2</v>
      </c>
      <c r="AB20">
        <f t="shared" si="7"/>
        <v>0</v>
      </c>
      <c r="AC20">
        <f t="shared" ref="AC20:AC81" si="9">W20-Q20</f>
        <v>-1</v>
      </c>
      <c r="AD20">
        <f t="shared" ref="AD20:AD81" si="10">X20-R20</f>
        <v>-3</v>
      </c>
      <c r="AE20">
        <f t="shared" ref="AE20:AE81" si="11">Y20-S20</f>
        <v>-1</v>
      </c>
      <c r="AF20">
        <f t="shared" ref="AF20:AF81" si="12">Z20-T20</f>
        <v>2</v>
      </c>
      <c r="AG20">
        <f t="shared" si="8"/>
        <v>-5</v>
      </c>
    </row>
    <row r="21" spans="1:33" x14ac:dyDescent="0.35">
      <c r="A21" t="str">
        <f t="shared" si="2"/>
        <v>LEGuildwood</v>
      </c>
      <c r="B21" t="s">
        <v>18</v>
      </c>
      <c r="C21" t="s">
        <v>24</v>
      </c>
      <c r="D21">
        <v>2</v>
      </c>
      <c r="E21">
        <v>1.375</v>
      </c>
      <c r="F21">
        <v>2</v>
      </c>
      <c r="G21">
        <v>2</v>
      </c>
      <c r="H21">
        <v>2</v>
      </c>
      <c r="I21">
        <v>2</v>
      </c>
      <c r="J21">
        <v>2</v>
      </c>
      <c r="L21" t="str">
        <f t="shared" si="3"/>
        <v>MICooksville</v>
      </c>
      <c r="M21" t="s">
        <v>38</v>
      </c>
      <c r="N21" t="s">
        <v>44</v>
      </c>
      <c r="O21">
        <v>0</v>
      </c>
      <c r="P21">
        <v>0</v>
      </c>
      <c r="Q21">
        <v>1</v>
      </c>
      <c r="R21">
        <v>4</v>
      </c>
      <c r="S21">
        <v>3</v>
      </c>
      <c r="T21">
        <v>1</v>
      </c>
      <c r="U21">
        <v>1</v>
      </c>
      <c r="V21">
        <f t="shared" ref="V21:AA63" si="13">VLOOKUP($L21,$A:$I,V$1,FALSE)</f>
        <v>0</v>
      </c>
      <c r="W21">
        <f t="shared" si="13"/>
        <v>0</v>
      </c>
      <c r="X21">
        <f t="shared" si="13"/>
        <v>1</v>
      </c>
      <c r="Y21">
        <f t="shared" si="13"/>
        <v>2</v>
      </c>
      <c r="Z21">
        <f t="shared" si="13"/>
        <v>3</v>
      </c>
      <c r="AA21">
        <f t="shared" si="13"/>
        <v>2</v>
      </c>
      <c r="AB21">
        <f t="shared" si="7"/>
        <v>0</v>
      </c>
      <c r="AC21">
        <f t="shared" si="9"/>
        <v>-1</v>
      </c>
      <c r="AD21">
        <f t="shared" si="10"/>
        <v>-3</v>
      </c>
      <c r="AE21">
        <f t="shared" si="11"/>
        <v>-1</v>
      </c>
      <c r="AF21">
        <f t="shared" si="12"/>
        <v>2</v>
      </c>
      <c r="AG21">
        <f t="shared" si="8"/>
        <v>-5</v>
      </c>
    </row>
    <row r="22" spans="1:33" x14ac:dyDescent="0.35">
      <c r="A22" t="str">
        <f t="shared" si="2"/>
        <v>LERouge Hill</v>
      </c>
      <c r="B22" t="s">
        <v>18</v>
      </c>
      <c r="C22" t="s">
        <v>23</v>
      </c>
      <c r="D22">
        <v>2</v>
      </c>
      <c r="E22">
        <v>1.375</v>
      </c>
      <c r="F22">
        <v>2</v>
      </c>
      <c r="G22">
        <v>2</v>
      </c>
      <c r="H22">
        <v>2</v>
      </c>
      <c r="I22">
        <v>2</v>
      </c>
      <c r="J22">
        <v>2</v>
      </c>
      <c r="L22" t="str">
        <f t="shared" si="3"/>
        <v>MIErindale</v>
      </c>
      <c r="M22" t="s">
        <v>38</v>
      </c>
      <c r="N22" t="s">
        <v>43</v>
      </c>
      <c r="O22">
        <v>0</v>
      </c>
      <c r="P22">
        <v>0</v>
      </c>
      <c r="Q22">
        <v>1</v>
      </c>
      <c r="R22">
        <v>4</v>
      </c>
      <c r="S22">
        <v>3</v>
      </c>
      <c r="T22">
        <v>1</v>
      </c>
      <c r="U22">
        <v>1</v>
      </c>
      <c r="V22">
        <f t="shared" si="13"/>
        <v>0</v>
      </c>
      <c r="W22">
        <f t="shared" si="13"/>
        <v>0</v>
      </c>
      <c r="X22">
        <f t="shared" si="13"/>
        <v>1</v>
      </c>
      <c r="Y22">
        <f t="shared" si="13"/>
        <v>2</v>
      </c>
      <c r="Z22">
        <f t="shared" si="13"/>
        <v>3</v>
      </c>
      <c r="AA22">
        <f t="shared" si="13"/>
        <v>2</v>
      </c>
      <c r="AB22">
        <f t="shared" si="7"/>
        <v>0</v>
      </c>
      <c r="AC22">
        <f t="shared" si="9"/>
        <v>-1</v>
      </c>
      <c r="AD22">
        <f t="shared" si="10"/>
        <v>-3</v>
      </c>
      <c r="AE22">
        <f t="shared" si="11"/>
        <v>-1</v>
      </c>
      <c r="AF22">
        <f t="shared" si="12"/>
        <v>2</v>
      </c>
      <c r="AG22">
        <f t="shared" si="8"/>
        <v>-5</v>
      </c>
    </row>
    <row r="23" spans="1:33" x14ac:dyDescent="0.35">
      <c r="A23" t="str">
        <f t="shared" si="2"/>
        <v>LEPickering</v>
      </c>
      <c r="B23" t="s">
        <v>18</v>
      </c>
      <c r="C23" t="s">
        <v>22</v>
      </c>
      <c r="D23">
        <v>4</v>
      </c>
      <c r="E23">
        <v>2.75</v>
      </c>
      <c r="F23">
        <v>4</v>
      </c>
      <c r="G23">
        <v>4</v>
      </c>
      <c r="H23">
        <v>4</v>
      </c>
      <c r="I23">
        <v>4</v>
      </c>
      <c r="J23">
        <v>4</v>
      </c>
      <c r="L23" t="str">
        <f t="shared" si="3"/>
        <v>MIStreetsville</v>
      </c>
      <c r="M23" t="s">
        <v>38</v>
      </c>
      <c r="N23" t="s">
        <v>42</v>
      </c>
      <c r="O23">
        <v>0</v>
      </c>
      <c r="P23">
        <v>0</v>
      </c>
      <c r="Q23">
        <v>1</v>
      </c>
      <c r="R23">
        <v>4</v>
      </c>
      <c r="S23">
        <v>3</v>
      </c>
      <c r="T23">
        <v>1</v>
      </c>
      <c r="U23">
        <v>1</v>
      </c>
      <c r="V23">
        <f t="shared" si="13"/>
        <v>0</v>
      </c>
      <c r="W23">
        <f t="shared" si="13"/>
        <v>0</v>
      </c>
      <c r="X23">
        <f t="shared" si="13"/>
        <v>1</v>
      </c>
      <c r="Y23">
        <f t="shared" si="13"/>
        <v>2</v>
      </c>
      <c r="Z23">
        <f t="shared" si="13"/>
        <v>3</v>
      </c>
      <c r="AA23">
        <f t="shared" si="13"/>
        <v>2</v>
      </c>
      <c r="AB23">
        <f t="shared" si="7"/>
        <v>0</v>
      </c>
      <c r="AC23">
        <f t="shared" si="9"/>
        <v>-1</v>
      </c>
      <c r="AD23">
        <f t="shared" si="10"/>
        <v>-3</v>
      </c>
      <c r="AE23">
        <f t="shared" si="11"/>
        <v>-1</v>
      </c>
      <c r="AF23">
        <f t="shared" si="12"/>
        <v>2</v>
      </c>
      <c r="AG23">
        <f t="shared" si="8"/>
        <v>-5</v>
      </c>
    </row>
    <row r="24" spans="1:33" x14ac:dyDescent="0.35">
      <c r="A24" t="str">
        <f t="shared" si="2"/>
        <v>LEAjax</v>
      </c>
      <c r="B24" t="s">
        <v>18</v>
      </c>
      <c r="C24" t="s">
        <v>21</v>
      </c>
      <c r="D24">
        <v>2.6666666666666599</v>
      </c>
      <c r="E24">
        <v>1.4375</v>
      </c>
      <c r="F24">
        <v>2</v>
      </c>
      <c r="G24">
        <v>4</v>
      </c>
      <c r="H24">
        <v>4</v>
      </c>
      <c r="I24">
        <v>2</v>
      </c>
      <c r="J24">
        <v>2</v>
      </c>
      <c r="L24" t="str">
        <f t="shared" si="3"/>
        <v>MIMeadowvale</v>
      </c>
      <c r="M24" t="s">
        <v>38</v>
      </c>
      <c r="N24" t="s">
        <v>41</v>
      </c>
      <c r="O24">
        <v>0</v>
      </c>
      <c r="P24">
        <v>0</v>
      </c>
      <c r="Q24">
        <v>1</v>
      </c>
      <c r="R24">
        <v>4</v>
      </c>
      <c r="S24">
        <v>3</v>
      </c>
      <c r="T24">
        <v>1</v>
      </c>
      <c r="U24">
        <v>1</v>
      </c>
      <c r="V24">
        <f t="shared" si="13"/>
        <v>0</v>
      </c>
      <c r="W24">
        <f t="shared" si="13"/>
        <v>0</v>
      </c>
      <c r="X24">
        <f t="shared" si="13"/>
        <v>1</v>
      </c>
      <c r="Y24">
        <f t="shared" si="13"/>
        <v>2</v>
      </c>
      <c r="Z24">
        <f t="shared" si="13"/>
        <v>3</v>
      </c>
      <c r="AA24">
        <f t="shared" si="13"/>
        <v>2</v>
      </c>
      <c r="AB24">
        <f t="shared" si="7"/>
        <v>0</v>
      </c>
      <c r="AC24">
        <f t="shared" si="9"/>
        <v>-1</v>
      </c>
      <c r="AD24">
        <f t="shared" si="10"/>
        <v>-3</v>
      </c>
      <c r="AE24">
        <f t="shared" si="11"/>
        <v>-1</v>
      </c>
      <c r="AF24">
        <f t="shared" si="12"/>
        <v>2</v>
      </c>
      <c r="AG24">
        <f t="shared" si="8"/>
        <v>-5</v>
      </c>
    </row>
    <row r="25" spans="1:33" x14ac:dyDescent="0.35">
      <c r="A25" t="str">
        <f t="shared" si="2"/>
        <v>LEWhitby</v>
      </c>
      <c r="B25" t="s">
        <v>18</v>
      </c>
      <c r="C25" t="s">
        <v>20</v>
      </c>
      <c r="D25">
        <v>2.6666666666666599</v>
      </c>
      <c r="E25">
        <v>1.4375</v>
      </c>
      <c r="F25">
        <v>2</v>
      </c>
      <c r="G25">
        <v>4</v>
      </c>
      <c r="H25">
        <v>4</v>
      </c>
      <c r="I25">
        <v>2</v>
      </c>
      <c r="J25">
        <v>2</v>
      </c>
      <c r="L25" t="str">
        <f t="shared" si="3"/>
        <v>MILisgar</v>
      </c>
      <c r="M25" t="s">
        <v>38</v>
      </c>
      <c r="N25" t="s">
        <v>40</v>
      </c>
      <c r="O25">
        <v>0</v>
      </c>
      <c r="P25">
        <v>0</v>
      </c>
      <c r="Q25">
        <v>1</v>
      </c>
      <c r="R25">
        <v>4</v>
      </c>
      <c r="S25">
        <v>3</v>
      </c>
      <c r="T25">
        <v>1</v>
      </c>
      <c r="U25">
        <v>1</v>
      </c>
      <c r="V25">
        <f t="shared" si="13"/>
        <v>0</v>
      </c>
      <c r="W25">
        <f t="shared" si="13"/>
        <v>0</v>
      </c>
      <c r="X25">
        <f t="shared" si="13"/>
        <v>1</v>
      </c>
      <c r="Y25">
        <f t="shared" si="13"/>
        <v>2</v>
      </c>
      <c r="Z25">
        <f t="shared" si="13"/>
        <v>3</v>
      </c>
      <c r="AA25">
        <f t="shared" si="13"/>
        <v>2</v>
      </c>
      <c r="AB25">
        <f t="shared" si="7"/>
        <v>0</v>
      </c>
      <c r="AC25">
        <f t="shared" si="9"/>
        <v>-1</v>
      </c>
      <c r="AD25">
        <f t="shared" si="10"/>
        <v>-3</v>
      </c>
      <c r="AE25">
        <f t="shared" si="11"/>
        <v>-1</v>
      </c>
      <c r="AF25">
        <f t="shared" si="12"/>
        <v>2</v>
      </c>
      <c r="AG25">
        <f t="shared" si="8"/>
        <v>-5</v>
      </c>
    </row>
    <row r="26" spans="1:33" x14ac:dyDescent="0.35">
      <c r="A26" t="str">
        <f t="shared" si="2"/>
        <v>LEOshawa</v>
      </c>
      <c r="B26" t="s">
        <v>18</v>
      </c>
      <c r="C26" t="s">
        <v>19</v>
      </c>
      <c r="D26">
        <v>2.6666666666666599</v>
      </c>
      <c r="E26">
        <v>1.4375</v>
      </c>
      <c r="F26">
        <v>2</v>
      </c>
      <c r="G26">
        <v>4</v>
      </c>
      <c r="H26">
        <v>4</v>
      </c>
      <c r="I26">
        <v>2</v>
      </c>
      <c r="J26">
        <v>2</v>
      </c>
      <c r="L26" t="str">
        <f t="shared" si="3"/>
        <v>MIMilton</v>
      </c>
      <c r="M26" t="s">
        <v>38</v>
      </c>
      <c r="N26" t="s">
        <v>39</v>
      </c>
      <c r="O26">
        <v>0</v>
      </c>
      <c r="P26">
        <v>0</v>
      </c>
      <c r="Q26">
        <v>1</v>
      </c>
      <c r="R26">
        <v>4</v>
      </c>
      <c r="S26">
        <v>3</v>
      </c>
      <c r="T26">
        <v>1</v>
      </c>
      <c r="U26">
        <v>1</v>
      </c>
      <c r="V26">
        <f t="shared" si="13"/>
        <v>0</v>
      </c>
      <c r="W26">
        <f t="shared" si="13"/>
        <v>0</v>
      </c>
      <c r="X26">
        <f t="shared" si="13"/>
        <v>1</v>
      </c>
      <c r="Y26">
        <f t="shared" si="13"/>
        <v>2</v>
      </c>
      <c r="Z26">
        <f t="shared" si="13"/>
        <v>3</v>
      </c>
      <c r="AA26">
        <f t="shared" si="13"/>
        <v>2</v>
      </c>
      <c r="AB26">
        <f t="shared" si="7"/>
        <v>0</v>
      </c>
      <c r="AC26">
        <f t="shared" si="9"/>
        <v>-1</v>
      </c>
      <c r="AD26">
        <f t="shared" si="10"/>
        <v>-3</v>
      </c>
      <c r="AE26">
        <f t="shared" si="11"/>
        <v>-1</v>
      </c>
      <c r="AF26">
        <f t="shared" si="12"/>
        <v>2</v>
      </c>
      <c r="AG26">
        <f t="shared" si="8"/>
        <v>-5</v>
      </c>
    </row>
    <row r="27" spans="1:33" x14ac:dyDescent="0.35">
      <c r="A27" t="str">
        <f t="shared" si="2"/>
        <v>STScarborough</v>
      </c>
      <c r="B27" t="s">
        <v>28</v>
      </c>
      <c r="C27" t="s">
        <v>26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L27" t="str">
        <f t="shared" si="3"/>
        <v>UPBloor</v>
      </c>
      <c r="M27" t="s">
        <v>67</v>
      </c>
      <c r="N27" t="s">
        <v>66</v>
      </c>
      <c r="O27">
        <v>4</v>
      </c>
      <c r="P27">
        <v>3.0625</v>
      </c>
      <c r="Q27">
        <v>4</v>
      </c>
      <c r="R27">
        <v>4</v>
      </c>
      <c r="S27">
        <v>4</v>
      </c>
      <c r="T27">
        <v>4</v>
      </c>
      <c r="U27">
        <v>4</v>
      </c>
      <c r="V27">
        <f t="shared" si="13"/>
        <v>4</v>
      </c>
      <c r="W27">
        <f t="shared" si="13"/>
        <v>3.1875</v>
      </c>
      <c r="X27">
        <f t="shared" si="13"/>
        <v>4</v>
      </c>
      <c r="Y27">
        <f t="shared" si="13"/>
        <v>4</v>
      </c>
      <c r="Z27">
        <f t="shared" si="13"/>
        <v>4</v>
      </c>
      <c r="AA27">
        <f t="shared" si="13"/>
        <v>4</v>
      </c>
      <c r="AB27">
        <f t="shared" si="7"/>
        <v>0.9375</v>
      </c>
      <c r="AC27">
        <f t="shared" si="9"/>
        <v>-0.8125</v>
      </c>
      <c r="AD27">
        <f t="shared" si="10"/>
        <v>0</v>
      </c>
      <c r="AE27">
        <f t="shared" si="11"/>
        <v>0</v>
      </c>
      <c r="AF27">
        <f t="shared" si="12"/>
        <v>0</v>
      </c>
      <c r="AG27">
        <f t="shared" si="8"/>
        <v>-0.8125</v>
      </c>
    </row>
    <row r="28" spans="1:33" x14ac:dyDescent="0.35">
      <c r="A28" t="str">
        <f t="shared" si="2"/>
        <v>STKennedy</v>
      </c>
      <c r="B28" t="s">
        <v>28</v>
      </c>
      <c r="C28" t="s">
        <v>37</v>
      </c>
      <c r="D28">
        <v>1.3333333333333299</v>
      </c>
      <c r="E28">
        <v>1.3125</v>
      </c>
      <c r="F28">
        <v>2</v>
      </c>
      <c r="G28">
        <v>2</v>
      </c>
      <c r="H28">
        <v>2</v>
      </c>
      <c r="I28">
        <v>2</v>
      </c>
      <c r="J28">
        <v>2</v>
      </c>
      <c r="L28" t="str">
        <f t="shared" si="3"/>
        <v>UPMt. Dennis</v>
      </c>
      <c r="M28" t="s">
        <v>67</v>
      </c>
      <c r="N28" t="s">
        <v>65</v>
      </c>
      <c r="O28">
        <v>4</v>
      </c>
      <c r="P28">
        <v>3.0625</v>
      </c>
      <c r="Q28">
        <v>4</v>
      </c>
      <c r="R28">
        <v>4</v>
      </c>
      <c r="S28">
        <v>4</v>
      </c>
      <c r="T28">
        <v>4</v>
      </c>
      <c r="U28">
        <v>4</v>
      </c>
      <c r="V28">
        <f t="shared" si="13"/>
        <v>4</v>
      </c>
      <c r="W28">
        <f t="shared" si="13"/>
        <v>3.1875</v>
      </c>
      <c r="X28">
        <f t="shared" si="13"/>
        <v>4</v>
      </c>
      <c r="Y28">
        <f t="shared" si="13"/>
        <v>4</v>
      </c>
      <c r="Z28">
        <f t="shared" si="13"/>
        <v>4</v>
      </c>
      <c r="AA28">
        <f t="shared" si="13"/>
        <v>4</v>
      </c>
      <c r="AB28">
        <f t="shared" si="7"/>
        <v>0.9375</v>
      </c>
      <c r="AC28">
        <f t="shared" si="9"/>
        <v>-0.8125</v>
      </c>
      <c r="AD28">
        <f t="shared" si="10"/>
        <v>0</v>
      </c>
      <c r="AE28">
        <f t="shared" si="11"/>
        <v>0</v>
      </c>
      <c r="AF28">
        <f t="shared" si="12"/>
        <v>0</v>
      </c>
      <c r="AG28">
        <f t="shared" si="8"/>
        <v>-0.8125</v>
      </c>
    </row>
    <row r="29" spans="1:33" x14ac:dyDescent="0.35">
      <c r="A29" t="str">
        <f t="shared" si="2"/>
        <v>STAgincourt</v>
      </c>
      <c r="B29" t="s">
        <v>28</v>
      </c>
      <c r="C29" t="s">
        <v>36</v>
      </c>
      <c r="D29">
        <v>1.3333333333333299</v>
      </c>
      <c r="E29">
        <v>1.3125</v>
      </c>
      <c r="F29">
        <v>2</v>
      </c>
      <c r="G29">
        <v>2</v>
      </c>
      <c r="H29">
        <v>2</v>
      </c>
      <c r="I29">
        <v>2</v>
      </c>
      <c r="J29">
        <v>2</v>
      </c>
      <c r="L29" t="str">
        <f t="shared" si="3"/>
        <v>UPWeston</v>
      </c>
      <c r="M29" t="s">
        <v>67</v>
      </c>
      <c r="N29" t="s">
        <v>64</v>
      </c>
      <c r="O29">
        <v>4</v>
      </c>
      <c r="P29">
        <v>3.0625</v>
      </c>
      <c r="Q29">
        <v>4</v>
      </c>
      <c r="R29">
        <v>4</v>
      </c>
      <c r="S29">
        <v>4</v>
      </c>
      <c r="T29">
        <v>4</v>
      </c>
      <c r="U29">
        <v>4</v>
      </c>
      <c r="V29">
        <f t="shared" si="13"/>
        <v>4</v>
      </c>
      <c r="W29">
        <f t="shared" si="13"/>
        <v>3.1875</v>
      </c>
      <c r="X29">
        <f t="shared" si="13"/>
        <v>4</v>
      </c>
      <c r="Y29">
        <f t="shared" si="13"/>
        <v>4</v>
      </c>
      <c r="Z29">
        <f t="shared" si="13"/>
        <v>4</v>
      </c>
      <c r="AA29">
        <f t="shared" si="13"/>
        <v>4</v>
      </c>
      <c r="AB29">
        <f t="shared" si="7"/>
        <v>0.9375</v>
      </c>
      <c r="AC29">
        <f t="shared" si="9"/>
        <v>-0.8125</v>
      </c>
      <c r="AD29">
        <f t="shared" si="10"/>
        <v>0</v>
      </c>
      <c r="AE29">
        <f t="shared" si="11"/>
        <v>0</v>
      </c>
      <c r="AF29">
        <f t="shared" si="12"/>
        <v>0</v>
      </c>
      <c r="AG29">
        <f t="shared" si="8"/>
        <v>-0.8125</v>
      </c>
    </row>
    <row r="30" spans="1:33" x14ac:dyDescent="0.35">
      <c r="A30" t="str">
        <f t="shared" si="2"/>
        <v>STMilliken</v>
      </c>
      <c r="B30" t="s">
        <v>28</v>
      </c>
      <c r="C30" t="s">
        <v>35</v>
      </c>
      <c r="D30">
        <v>1.3333333333333299</v>
      </c>
      <c r="E30">
        <v>1.3125</v>
      </c>
      <c r="F30">
        <v>2</v>
      </c>
      <c r="G30">
        <v>2</v>
      </c>
      <c r="H30">
        <v>2</v>
      </c>
      <c r="I30">
        <v>2</v>
      </c>
      <c r="J30">
        <v>2</v>
      </c>
      <c r="L30" t="str">
        <f t="shared" si="3"/>
        <v>UPPearson</v>
      </c>
      <c r="M30" t="s">
        <v>67</v>
      </c>
      <c r="N30" t="s">
        <v>68</v>
      </c>
      <c r="O30">
        <v>4</v>
      </c>
      <c r="P30">
        <v>3.0625</v>
      </c>
      <c r="Q30">
        <v>4</v>
      </c>
      <c r="R30">
        <v>4</v>
      </c>
      <c r="S30">
        <v>4</v>
      </c>
      <c r="T30">
        <v>4</v>
      </c>
      <c r="U30">
        <v>4</v>
      </c>
      <c r="V30">
        <f t="shared" si="13"/>
        <v>4</v>
      </c>
      <c r="W30">
        <f t="shared" si="13"/>
        <v>3.1875</v>
      </c>
      <c r="X30">
        <f t="shared" si="13"/>
        <v>4</v>
      </c>
      <c r="Y30">
        <f t="shared" si="13"/>
        <v>4</v>
      </c>
      <c r="Z30">
        <f t="shared" si="13"/>
        <v>4</v>
      </c>
      <c r="AA30">
        <f t="shared" si="13"/>
        <v>4</v>
      </c>
      <c r="AB30">
        <f t="shared" si="7"/>
        <v>0.9375</v>
      </c>
      <c r="AC30">
        <f t="shared" si="9"/>
        <v>-0.8125</v>
      </c>
      <c r="AD30">
        <f t="shared" si="10"/>
        <v>0</v>
      </c>
      <c r="AE30">
        <f t="shared" si="11"/>
        <v>0</v>
      </c>
      <c r="AF30">
        <f t="shared" si="12"/>
        <v>0</v>
      </c>
      <c r="AG30">
        <f t="shared" si="8"/>
        <v>-0.8125</v>
      </c>
    </row>
    <row r="31" spans="1:33" x14ac:dyDescent="0.35">
      <c r="A31" t="str">
        <f t="shared" si="2"/>
        <v>STUnionville</v>
      </c>
      <c r="B31" t="s">
        <v>28</v>
      </c>
      <c r="C31" t="s">
        <v>34</v>
      </c>
      <c r="D31">
        <v>1.3333333333333299</v>
      </c>
      <c r="E31">
        <v>1.3125</v>
      </c>
      <c r="F31">
        <v>2</v>
      </c>
      <c r="G31">
        <v>2</v>
      </c>
      <c r="H31">
        <v>2</v>
      </c>
      <c r="I31">
        <v>2</v>
      </c>
      <c r="J31">
        <v>2</v>
      </c>
      <c r="L31" t="str">
        <f t="shared" si="3"/>
        <v>KWBloor</v>
      </c>
      <c r="M31" t="s">
        <v>54</v>
      </c>
      <c r="N31" t="s">
        <v>66</v>
      </c>
      <c r="O31">
        <v>2</v>
      </c>
      <c r="P31">
        <v>1.125</v>
      </c>
      <c r="Q31">
        <v>2</v>
      </c>
      <c r="R31">
        <v>2</v>
      </c>
      <c r="S31">
        <v>2</v>
      </c>
      <c r="T31">
        <v>2</v>
      </c>
      <c r="U31">
        <v>2</v>
      </c>
      <c r="V31">
        <f t="shared" si="13"/>
        <v>2</v>
      </c>
      <c r="W31">
        <f t="shared" si="13"/>
        <v>1.375</v>
      </c>
      <c r="X31">
        <f t="shared" si="13"/>
        <v>2</v>
      </c>
      <c r="Y31">
        <f t="shared" si="13"/>
        <v>3</v>
      </c>
      <c r="Z31">
        <f t="shared" si="13"/>
        <v>3</v>
      </c>
      <c r="AA31">
        <f t="shared" si="13"/>
        <v>2</v>
      </c>
      <c r="AB31">
        <f t="shared" si="7"/>
        <v>0.875</v>
      </c>
      <c r="AC31">
        <f t="shared" si="9"/>
        <v>-0.625</v>
      </c>
      <c r="AD31">
        <f t="shared" si="10"/>
        <v>0</v>
      </c>
      <c r="AE31">
        <f t="shared" si="11"/>
        <v>1</v>
      </c>
      <c r="AF31">
        <f t="shared" si="12"/>
        <v>1</v>
      </c>
      <c r="AG31">
        <f t="shared" si="8"/>
        <v>0.375</v>
      </c>
    </row>
    <row r="32" spans="1:33" x14ac:dyDescent="0.35">
      <c r="A32" t="str">
        <f t="shared" si="2"/>
        <v>STCentennial</v>
      </c>
      <c r="B32" t="s">
        <v>28</v>
      </c>
      <c r="C32" t="s">
        <v>33</v>
      </c>
      <c r="D32">
        <v>0.66666666666666596</v>
      </c>
      <c r="E32">
        <v>0.625</v>
      </c>
      <c r="F32">
        <v>1</v>
      </c>
      <c r="G32">
        <v>2</v>
      </c>
      <c r="H32">
        <v>2</v>
      </c>
      <c r="I32">
        <v>1</v>
      </c>
      <c r="J32">
        <v>1</v>
      </c>
      <c r="L32" t="str">
        <f t="shared" si="3"/>
        <v>KWMt. Dennis</v>
      </c>
      <c r="M32" t="s">
        <v>54</v>
      </c>
      <c r="N32" t="s">
        <v>65</v>
      </c>
      <c r="O32">
        <v>2</v>
      </c>
      <c r="P32">
        <v>1.125</v>
      </c>
      <c r="Q32">
        <v>2</v>
      </c>
      <c r="R32">
        <v>2</v>
      </c>
      <c r="S32">
        <v>2</v>
      </c>
      <c r="T32">
        <v>2</v>
      </c>
      <c r="U32">
        <v>2</v>
      </c>
      <c r="V32">
        <f t="shared" si="13"/>
        <v>1</v>
      </c>
      <c r="W32">
        <f t="shared" si="13"/>
        <v>1.25</v>
      </c>
      <c r="X32">
        <f t="shared" si="13"/>
        <v>1</v>
      </c>
      <c r="Y32">
        <f t="shared" si="13"/>
        <v>2</v>
      </c>
      <c r="Z32">
        <f t="shared" si="13"/>
        <v>2</v>
      </c>
      <c r="AA32">
        <f t="shared" si="13"/>
        <v>2</v>
      </c>
      <c r="AB32">
        <f t="shared" si="7"/>
        <v>-0.125</v>
      </c>
      <c r="AC32">
        <f t="shared" si="9"/>
        <v>-0.75</v>
      </c>
      <c r="AD32">
        <f t="shared" si="10"/>
        <v>-1</v>
      </c>
      <c r="AE32">
        <f t="shared" si="11"/>
        <v>0</v>
      </c>
      <c r="AF32">
        <f t="shared" si="12"/>
        <v>0</v>
      </c>
      <c r="AG32">
        <f t="shared" si="8"/>
        <v>-1.75</v>
      </c>
    </row>
    <row r="33" spans="1:33" x14ac:dyDescent="0.35">
      <c r="A33" t="str">
        <f t="shared" si="2"/>
        <v>STMarkham</v>
      </c>
      <c r="B33" t="s">
        <v>28</v>
      </c>
      <c r="C33" t="s">
        <v>32</v>
      </c>
      <c r="D33">
        <v>0.66666666666666596</v>
      </c>
      <c r="E33">
        <v>0.625</v>
      </c>
      <c r="F33">
        <v>1</v>
      </c>
      <c r="G33">
        <v>2</v>
      </c>
      <c r="H33">
        <v>2</v>
      </c>
      <c r="I33">
        <v>1</v>
      </c>
      <c r="J33">
        <v>1</v>
      </c>
      <c r="L33" t="str">
        <f t="shared" si="3"/>
        <v>KWWeston</v>
      </c>
      <c r="M33" t="s">
        <v>54</v>
      </c>
      <c r="N33" t="s">
        <v>64</v>
      </c>
      <c r="O33">
        <v>2</v>
      </c>
      <c r="P33">
        <v>1.125</v>
      </c>
      <c r="Q33">
        <v>2</v>
      </c>
      <c r="R33">
        <v>2</v>
      </c>
      <c r="S33">
        <v>2</v>
      </c>
      <c r="T33">
        <v>2</v>
      </c>
      <c r="U33">
        <v>2</v>
      </c>
      <c r="V33">
        <f t="shared" si="13"/>
        <v>0.66666666666666596</v>
      </c>
      <c r="W33">
        <f t="shared" si="13"/>
        <v>0.6875</v>
      </c>
      <c r="X33">
        <f t="shared" si="13"/>
        <v>0</v>
      </c>
      <c r="Y33">
        <f t="shared" si="13"/>
        <v>1</v>
      </c>
      <c r="Z33">
        <f t="shared" si="13"/>
        <v>1</v>
      </c>
      <c r="AA33">
        <f t="shared" si="13"/>
        <v>1</v>
      </c>
      <c r="AB33">
        <f t="shared" si="7"/>
        <v>-0.45833333333333404</v>
      </c>
      <c r="AC33">
        <f t="shared" si="9"/>
        <v>-1.3125</v>
      </c>
      <c r="AD33">
        <f t="shared" si="10"/>
        <v>-2</v>
      </c>
      <c r="AE33">
        <f t="shared" si="11"/>
        <v>-1</v>
      </c>
      <c r="AF33">
        <f t="shared" si="12"/>
        <v>-1</v>
      </c>
      <c r="AG33">
        <f t="shared" si="8"/>
        <v>-4.3125</v>
      </c>
    </row>
    <row r="34" spans="1:33" x14ac:dyDescent="0.35">
      <c r="A34" t="str">
        <f t="shared" si="2"/>
        <v>STMount Joy</v>
      </c>
      <c r="B34" t="s">
        <v>28</v>
      </c>
      <c r="C34" t="s">
        <v>31</v>
      </c>
      <c r="D34">
        <v>0.66666666666666596</v>
      </c>
      <c r="E34">
        <v>0.625</v>
      </c>
      <c r="F34">
        <v>1</v>
      </c>
      <c r="G34">
        <v>2</v>
      </c>
      <c r="H34">
        <v>2</v>
      </c>
      <c r="I34">
        <v>1</v>
      </c>
      <c r="J34">
        <v>1</v>
      </c>
      <c r="L34" t="str">
        <f t="shared" si="3"/>
        <v>KWEtobicoke North</v>
      </c>
      <c r="M34" t="s">
        <v>54</v>
      </c>
      <c r="N34" t="s">
        <v>63</v>
      </c>
      <c r="O34">
        <v>0</v>
      </c>
      <c r="P34">
        <v>0.625</v>
      </c>
      <c r="Q34">
        <v>1</v>
      </c>
      <c r="R34">
        <v>2</v>
      </c>
      <c r="S34">
        <v>2</v>
      </c>
      <c r="T34">
        <v>2</v>
      </c>
      <c r="U34">
        <v>1</v>
      </c>
      <c r="V34">
        <f t="shared" si="13"/>
        <v>0</v>
      </c>
      <c r="W34">
        <f t="shared" si="13"/>
        <v>0</v>
      </c>
      <c r="X34">
        <f t="shared" si="13"/>
        <v>1</v>
      </c>
      <c r="Y34">
        <f t="shared" si="13"/>
        <v>2</v>
      </c>
      <c r="Z34">
        <f t="shared" si="13"/>
        <v>2</v>
      </c>
      <c r="AA34">
        <f t="shared" si="13"/>
        <v>1</v>
      </c>
      <c r="AB34">
        <f t="shared" si="7"/>
        <v>-0.625</v>
      </c>
      <c r="AC34">
        <f t="shared" si="9"/>
        <v>-1</v>
      </c>
      <c r="AD34">
        <f t="shared" si="10"/>
        <v>-1</v>
      </c>
      <c r="AE34">
        <f t="shared" si="11"/>
        <v>0</v>
      </c>
      <c r="AF34">
        <f t="shared" si="12"/>
        <v>0</v>
      </c>
      <c r="AG34">
        <f t="shared" si="8"/>
        <v>-2</v>
      </c>
    </row>
    <row r="35" spans="1:33" x14ac:dyDescent="0.35">
      <c r="A35" t="str">
        <f t="shared" si="2"/>
        <v>STStouffville</v>
      </c>
      <c r="B35" t="s">
        <v>28</v>
      </c>
      <c r="C35" t="s">
        <v>30</v>
      </c>
      <c r="D35">
        <v>0.66666666666666596</v>
      </c>
      <c r="E35">
        <v>0.625</v>
      </c>
      <c r="F35">
        <v>1</v>
      </c>
      <c r="G35">
        <v>2</v>
      </c>
      <c r="H35">
        <v>2</v>
      </c>
      <c r="I35">
        <v>1</v>
      </c>
      <c r="J35">
        <v>1</v>
      </c>
      <c r="L35" t="str">
        <f t="shared" si="3"/>
        <v>KWMalton</v>
      </c>
      <c r="M35" t="s">
        <v>54</v>
      </c>
      <c r="N35" t="s">
        <v>62</v>
      </c>
      <c r="O35">
        <v>2</v>
      </c>
      <c r="P35">
        <v>1.125</v>
      </c>
      <c r="Q35">
        <v>2</v>
      </c>
      <c r="R35">
        <v>2</v>
      </c>
      <c r="S35">
        <v>2</v>
      </c>
      <c r="T35">
        <v>2</v>
      </c>
      <c r="U35">
        <v>2</v>
      </c>
      <c r="V35">
        <f t="shared" si="13"/>
        <v>2</v>
      </c>
      <c r="W35">
        <f t="shared" si="13"/>
        <v>1.375</v>
      </c>
      <c r="X35">
        <f t="shared" si="13"/>
        <v>2</v>
      </c>
      <c r="Y35">
        <f t="shared" si="13"/>
        <v>2</v>
      </c>
      <c r="Z35">
        <f t="shared" si="13"/>
        <v>2</v>
      </c>
      <c r="AA35">
        <f t="shared" si="13"/>
        <v>2</v>
      </c>
      <c r="AB35">
        <f t="shared" si="7"/>
        <v>0.875</v>
      </c>
      <c r="AC35">
        <f t="shared" si="9"/>
        <v>-0.625</v>
      </c>
      <c r="AD35">
        <f t="shared" si="10"/>
        <v>0</v>
      </c>
      <c r="AE35">
        <f t="shared" si="11"/>
        <v>0</v>
      </c>
      <c r="AF35">
        <f t="shared" si="12"/>
        <v>0</v>
      </c>
      <c r="AG35">
        <f t="shared" si="8"/>
        <v>-0.625</v>
      </c>
    </row>
    <row r="36" spans="1:33" x14ac:dyDescent="0.35">
      <c r="A36" t="str">
        <f t="shared" si="2"/>
        <v>STOld Elm</v>
      </c>
      <c r="B36" t="s">
        <v>28</v>
      </c>
      <c r="C36" t="s">
        <v>29</v>
      </c>
      <c r="D36">
        <v>0</v>
      </c>
      <c r="E36">
        <v>0</v>
      </c>
      <c r="F36">
        <v>1</v>
      </c>
      <c r="G36">
        <v>2</v>
      </c>
      <c r="H36">
        <v>2</v>
      </c>
      <c r="I36">
        <v>0</v>
      </c>
      <c r="J36">
        <v>0</v>
      </c>
      <c r="L36" t="str">
        <f t="shared" si="3"/>
        <v>KWBramalea</v>
      </c>
      <c r="M36" t="s">
        <v>54</v>
      </c>
      <c r="N36" t="s">
        <v>61</v>
      </c>
      <c r="O36">
        <v>2</v>
      </c>
      <c r="P36">
        <v>1.125</v>
      </c>
      <c r="Q36">
        <v>2</v>
      </c>
      <c r="R36">
        <v>4</v>
      </c>
      <c r="S36">
        <v>4</v>
      </c>
      <c r="T36">
        <v>3</v>
      </c>
      <c r="U36">
        <v>2</v>
      </c>
      <c r="V36">
        <f t="shared" si="13"/>
        <v>1.6666666666666601</v>
      </c>
      <c r="W36">
        <f t="shared" si="13"/>
        <v>1.375</v>
      </c>
      <c r="X36">
        <f t="shared" si="13"/>
        <v>1</v>
      </c>
      <c r="Y36">
        <f t="shared" si="13"/>
        <v>3</v>
      </c>
      <c r="Z36">
        <f t="shared" si="13"/>
        <v>3</v>
      </c>
      <c r="AA36">
        <f t="shared" si="13"/>
        <v>2</v>
      </c>
      <c r="AB36">
        <f t="shared" si="7"/>
        <v>0.54166666666666008</v>
      </c>
      <c r="AC36">
        <f t="shared" si="9"/>
        <v>-0.625</v>
      </c>
      <c r="AD36">
        <f t="shared" si="10"/>
        <v>-3</v>
      </c>
      <c r="AE36">
        <f t="shared" si="11"/>
        <v>-1</v>
      </c>
      <c r="AF36">
        <f t="shared" si="12"/>
        <v>0</v>
      </c>
      <c r="AG36">
        <f t="shared" si="8"/>
        <v>-4.625</v>
      </c>
    </row>
    <row r="37" spans="1:33" x14ac:dyDescent="0.35">
      <c r="A37" t="str">
        <f t="shared" si="2"/>
        <v>MIKipling</v>
      </c>
      <c r="B37" t="s">
        <v>38</v>
      </c>
      <c r="C37" t="s">
        <v>46</v>
      </c>
      <c r="D37">
        <v>0</v>
      </c>
      <c r="E37">
        <v>0</v>
      </c>
      <c r="F37">
        <v>1</v>
      </c>
      <c r="G37">
        <v>2</v>
      </c>
      <c r="H37">
        <v>3</v>
      </c>
      <c r="I37">
        <v>2</v>
      </c>
      <c r="J37">
        <v>1</v>
      </c>
      <c r="L37" t="str">
        <f t="shared" si="3"/>
        <v>KWBrampton</v>
      </c>
      <c r="M37" t="s">
        <v>54</v>
      </c>
      <c r="N37" t="s">
        <v>60</v>
      </c>
      <c r="O37">
        <v>0</v>
      </c>
      <c r="P37">
        <v>0.625</v>
      </c>
      <c r="Q37">
        <v>1</v>
      </c>
      <c r="R37">
        <v>3</v>
      </c>
      <c r="S37">
        <v>3</v>
      </c>
      <c r="T37">
        <v>2</v>
      </c>
      <c r="U37">
        <v>1</v>
      </c>
      <c r="V37">
        <f t="shared" si="13"/>
        <v>0.33333333333333298</v>
      </c>
      <c r="W37">
        <f t="shared" si="13"/>
        <v>0.75</v>
      </c>
      <c r="X37">
        <f t="shared" si="13"/>
        <v>1</v>
      </c>
      <c r="Y37">
        <f t="shared" si="13"/>
        <v>2</v>
      </c>
      <c r="Z37">
        <f t="shared" si="13"/>
        <v>2</v>
      </c>
      <c r="AA37">
        <f t="shared" si="13"/>
        <v>1</v>
      </c>
      <c r="AB37">
        <f t="shared" si="7"/>
        <v>-0.29166666666666702</v>
      </c>
      <c r="AC37">
        <f t="shared" si="9"/>
        <v>-0.25</v>
      </c>
      <c r="AD37">
        <f t="shared" si="10"/>
        <v>-2</v>
      </c>
      <c r="AE37">
        <f t="shared" si="11"/>
        <v>-1</v>
      </c>
      <c r="AF37">
        <f t="shared" si="12"/>
        <v>0</v>
      </c>
      <c r="AG37">
        <f t="shared" si="8"/>
        <v>-3.25</v>
      </c>
    </row>
    <row r="38" spans="1:33" x14ac:dyDescent="0.35">
      <c r="A38" t="str">
        <f t="shared" si="2"/>
        <v>MIDixie</v>
      </c>
      <c r="B38" t="s">
        <v>38</v>
      </c>
      <c r="C38" t="s">
        <v>45</v>
      </c>
      <c r="D38">
        <v>0</v>
      </c>
      <c r="E38">
        <v>0</v>
      </c>
      <c r="F38">
        <v>1</v>
      </c>
      <c r="G38">
        <v>2</v>
      </c>
      <c r="H38">
        <v>3</v>
      </c>
      <c r="I38">
        <v>2</v>
      </c>
      <c r="J38">
        <v>1</v>
      </c>
      <c r="L38" t="str">
        <f t="shared" si="3"/>
        <v>KWMt. Pleasant</v>
      </c>
      <c r="M38" t="s">
        <v>54</v>
      </c>
      <c r="N38" t="s">
        <v>59</v>
      </c>
      <c r="O38">
        <v>0</v>
      </c>
      <c r="P38">
        <v>0.625</v>
      </c>
      <c r="Q38">
        <v>1</v>
      </c>
      <c r="R38">
        <v>3</v>
      </c>
      <c r="S38">
        <v>3</v>
      </c>
      <c r="T38">
        <v>2</v>
      </c>
      <c r="U38">
        <v>1</v>
      </c>
      <c r="V38">
        <f t="shared" si="13"/>
        <v>0.66666666666666596</v>
      </c>
      <c r="W38">
        <f t="shared" si="13"/>
        <v>0.75</v>
      </c>
      <c r="X38">
        <f t="shared" si="13"/>
        <v>1</v>
      </c>
      <c r="Y38">
        <f t="shared" si="13"/>
        <v>2</v>
      </c>
      <c r="Z38">
        <f t="shared" si="13"/>
        <v>2</v>
      </c>
      <c r="AA38">
        <f t="shared" si="13"/>
        <v>1</v>
      </c>
      <c r="AB38">
        <f t="shared" si="7"/>
        <v>4.1666666666665964E-2</v>
      </c>
      <c r="AC38">
        <f t="shared" si="9"/>
        <v>-0.25</v>
      </c>
      <c r="AD38">
        <f t="shared" si="10"/>
        <v>-2</v>
      </c>
      <c r="AE38">
        <f t="shared" si="11"/>
        <v>-1</v>
      </c>
      <c r="AF38">
        <f t="shared" si="12"/>
        <v>0</v>
      </c>
      <c r="AG38">
        <f t="shared" si="8"/>
        <v>-3.25</v>
      </c>
    </row>
    <row r="39" spans="1:33" x14ac:dyDescent="0.35">
      <c r="A39" t="str">
        <f t="shared" si="2"/>
        <v>MICooksville</v>
      </c>
      <c r="B39" t="s">
        <v>38</v>
      </c>
      <c r="C39" t="s">
        <v>44</v>
      </c>
      <c r="D39">
        <v>0</v>
      </c>
      <c r="E39">
        <v>0</v>
      </c>
      <c r="F39">
        <v>1</v>
      </c>
      <c r="G39">
        <v>2</v>
      </c>
      <c r="H39">
        <v>3</v>
      </c>
      <c r="I39">
        <v>2</v>
      </c>
      <c r="J39">
        <v>1</v>
      </c>
      <c r="L39" t="str">
        <f t="shared" si="3"/>
        <v>KWGeorgetown</v>
      </c>
      <c r="M39" t="s">
        <v>54</v>
      </c>
      <c r="N39" t="s">
        <v>58</v>
      </c>
      <c r="O39">
        <v>0</v>
      </c>
      <c r="P39">
        <v>0.125</v>
      </c>
      <c r="Q39">
        <v>1</v>
      </c>
      <c r="R39">
        <v>2</v>
      </c>
      <c r="S39">
        <v>1</v>
      </c>
      <c r="T39">
        <v>0</v>
      </c>
      <c r="U39">
        <v>0</v>
      </c>
      <c r="V39">
        <f t="shared" si="13"/>
        <v>0.33333333333333298</v>
      </c>
      <c r="W39">
        <f t="shared" si="13"/>
        <v>0.1875</v>
      </c>
      <c r="X39">
        <f t="shared" si="13"/>
        <v>1</v>
      </c>
      <c r="Y39">
        <f t="shared" si="13"/>
        <v>2</v>
      </c>
      <c r="Z39">
        <f t="shared" si="13"/>
        <v>2</v>
      </c>
      <c r="AA39">
        <f t="shared" si="13"/>
        <v>0</v>
      </c>
      <c r="AB39">
        <f t="shared" si="7"/>
        <v>0.20833333333333298</v>
      </c>
      <c r="AC39">
        <f t="shared" si="9"/>
        <v>-0.8125</v>
      </c>
      <c r="AD39">
        <f t="shared" si="10"/>
        <v>-1</v>
      </c>
      <c r="AE39">
        <f t="shared" si="11"/>
        <v>1</v>
      </c>
      <c r="AF39">
        <f t="shared" si="12"/>
        <v>2</v>
      </c>
      <c r="AG39">
        <f t="shared" si="8"/>
        <v>-0.8125</v>
      </c>
    </row>
    <row r="40" spans="1:33" x14ac:dyDescent="0.35">
      <c r="A40" t="str">
        <f t="shared" si="2"/>
        <v>MIErindale</v>
      </c>
      <c r="B40" t="s">
        <v>38</v>
      </c>
      <c r="C40" t="s">
        <v>43</v>
      </c>
      <c r="D40">
        <v>0</v>
      </c>
      <c r="E40">
        <v>0</v>
      </c>
      <c r="F40">
        <v>1</v>
      </c>
      <c r="G40">
        <v>2</v>
      </c>
      <c r="H40">
        <v>3</v>
      </c>
      <c r="I40">
        <v>2</v>
      </c>
      <c r="J40">
        <v>1</v>
      </c>
      <c r="L40" t="str">
        <f t="shared" si="3"/>
        <v>KWActon</v>
      </c>
      <c r="M40" t="s">
        <v>54</v>
      </c>
      <c r="N40" t="s">
        <v>57</v>
      </c>
      <c r="O40">
        <v>0</v>
      </c>
      <c r="P40">
        <v>0.25</v>
      </c>
      <c r="Q40">
        <v>1</v>
      </c>
      <c r="R40">
        <v>2</v>
      </c>
      <c r="S40">
        <v>2</v>
      </c>
      <c r="T40">
        <v>1</v>
      </c>
      <c r="U40">
        <v>0</v>
      </c>
      <c r="V40">
        <f t="shared" si="13"/>
        <v>0</v>
      </c>
      <c r="W40">
        <f t="shared" si="13"/>
        <v>0.1875</v>
      </c>
      <c r="X40">
        <f t="shared" si="13"/>
        <v>1</v>
      </c>
      <c r="Y40">
        <f t="shared" si="13"/>
        <v>2</v>
      </c>
      <c r="Z40">
        <f t="shared" si="13"/>
        <v>2</v>
      </c>
      <c r="AA40">
        <f t="shared" si="13"/>
        <v>0</v>
      </c>
      <c r="AB40">
        <f t="shared" si="7"/>
        <v>-0.25</v>
      </c>
      <c r="AC40">
        <f t="shared" si="9"/>
        <v>-0.8125</v>
      </c>
      <c r="AD40">
        <f t="shared" si="10"/>
        <v>-1</v>
      </c>
      <c r="AE40">
        <f t="shared" si="11"/>
        <v>0</v>
      </c>
      <c r="AF40">
        <f t="shared" si="12"/>
        <v>1</v>
      </c>
      <c r="AG40">
        <f t="shared" si="8"/>
        <v>-1.8125</v>
      </c>
    </row>
    <row r="41" spans="1:33" x14ac:dyDescent="0.35">
      <c r="A41" t="str">
        <f t="shared" si="2"/>
        <v>MIStreetsville</v>
      </c>
      <c r="B41" t="s">
        <v>38</v>
      </c>
      <c r="C41" t="s">
        <v>42</v>
      </c>
      <c r="D41">
        <v>0</v>
      </c>
      <c r="E41">
        <v>0</v>
      </c>
      <c r="F41">
        <v>1</v>
      </c>
      <c r="G41">
        <v>2</v>
      </c>
      <c r="H41">
        <v>3</v>
      </c>
      <c r="I41">
        <v>2</v>
      </c>
      <c r="J41">
        <v>1</v>
      </c>
      <c r="L41" t="str">
        <f t="shared" si="3"/>
        <v>KWGuelph</v>
      </c>
      <c r="M41" t="s">
        <v>54</v>
      </c>
      <c r="N41" t="s">
        <v>56</v>
      </c>
      <c r="O41">
        <v>0</v>
      </c>
      <c r="P41">
        <v>0.25</v>
      </c>
      <c r="Q41">
        <v>1</v>
      </c>
      <c r="R41">
        <v>2</v>
      </c>
      <c r="S41">
        <v>2</v>
      </c>
      <c r="T41">
        <v>1</v>
      </c>
      <c r="U41">
        <v>0</v>
      </c>
      <c r="V41">
        <f t="shared" si="13"/>
        <v>0.33333333333333298</v>
      </c>
      <c r="W41">
        <f t="shared" si="13"/>
        <v>0.1875</v>
      </c>
      <c r="X41">
        <f t="shared" si="13"/>
        <v>1</v>
      </c>
      <c r="Y41">
        <f t="shared" si="13"/>
        <v>2</v>
      </c>
      <c r="Z41">
        <f t="shared" si="13"/>
        <v>2</v>
      </c>
      <c r="AA41">
        <f t="shared" si="13"/>
        <v>0</v>
      </c>
      <c r="AB41">
        <f t="shared" si="7"/>
        <v>8.3333333333332982E-2</v>
      </c>
      <c r="AC41">
        <f t="shared" si="9"/>
        <v>-0.8125</v>
      </c>
      <c r="AD41">
        <f t="shared" si="10"/>
        <v>-1</v>
      </c>
      <c r="AE41">
        <f t="shared" si="11"/>
        <v>0</v>
      </c>
      <c r="AF41">
        <f t="shared" si="12"/>
        <v>1</v>
      </c>
      <c r="AG41">
        <f t="shared" si="8"/>
        <v>-1.8125</v>
      </c>
    </row>
    <row r="42" spans="1:33" x14ac:dyDescent="0.35">
      <c r="A42" t="str">
        <f t="shared" si="2"/>
        <v>MIMeadowvale</v>
      </c>
      <c r="B42" t="s">
        <v>38</v>
      </c>
      <c r="C42" t="s">
        <v>41</v>
      </c>
      <c r="D42">
        <v>0</v>
      </c>
      <c r="E42">
        <v>0</v>
      </c>
      <c r="F42">
        <v>1</v>
      </c>
      <c r="G42">
        <v>2</v>
      </c>
      <c r="H42">
        <v>3</v>
      </c>
      <c r="I42">
        <v>2</v>
      </c>
      <c r="J42">
        <v>1</v>
      </c>
      <c r="L42" t="str">
        <f t="shared" si="3"/>
        <v>KWKitchener</v>
      </c>
      <c r="M42" t="s">
        <v>54</v>
      </c>
      <c r="N42" t="s">
        <v>55</v>
      </c>
      <c r="O42">
        <v>0</v>
      </c>
      <c r="P42">
        <v>0.1875</v>
      </c>
      <c r="Q42">
        <v>1</v>
      </c>
      <c r="R42">
        <v>2</v>
      </c>
      <c r="S42">
        <v>2</v>
      </c>
      <c r="T42">
        <v>1</v>
      </c>
      <c r="U42">
        <v>0</v>
      </c>
      <c r="V42">
        <f t="shared" si="13"/>
        <v>0.33333333333333298</v>
      </c>
      <c r="W42">
        <f t="shared" si="13"/>
        <v>0.1875</v>
      </c>
      <c r="X42">
        <f t="shared" si="13"/>
        <v>1</v>
      </c>
      <c r="Y42">
        <f t="shared" si="13"/>
        <v>2</v>
      </c>
      <c r="Z42">
        <f t="shared" si="13"/>
        <v>2</v>
      </c>
      <c r="AA42">
        <f t="shared" si="13"/>
        <v>0</v>
      </c>
      <c r="AB42">
        <f t="shared" si="7"/>
        <v>0.14583333333333298</v>
      </c>
      <c r="AC42">
        <f t="shared" si="9"/>
        <v>-0.8125</v>
      </c>
      <c r="AD42">
        <f t="shared" si="10"/>
        <v>-1</v>
      </c>
      <c r="AE42">
        <f t="shared" si="11"/>
        <v>0</v>
      </c>
      <c r="AF42">
        <f t="shared" si="12"/>
        <v>1</v>
      </c>
      <c r="AG42">
        <f t="shared" si="8"/>
        <v>-1.8125</v>
      </c>
    </row>
    <row r="43" spans="1:33" x14ac:dyDescent="0.35">
      <c r="A43" t="str">
        <f t="shared" si="2"/>
        <v>MILisgar</v>
      </c>
      <c r="B43" t="s">
        <v>38</v>
      </c>
      <c r="C43" t="s">
        <v>40</v>
      </c>
      <c r="D43">
        <v>0</v>
      </c>
      <c r="E43">
        <v>0</v>
      </c>
      <c r="F43">
        <v>1</v>
      </c>
      <c r="G43">
        <v>2</v>
      </c>
      <c r="H43">
        <v>3</v>
      </c>
      <c r="I43">
        <v>2</v>
      </c>
      <c r="J43">
        <v>1</v>
      </c>
      <c r="L43" t="str">
        <f t="shared" si="3"/>
        <v>KWStratford</v>
      </c>
      <c r="M43" t="s">
        <v>54</v>
      </c>
      <c r="N43" t="s">
        <v>83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 t="e">
        <f t="shared" si="13"/>
        <v>#N/A</v>
      </c>
      <c r="W43" t="e">
        <f t="shared" si="13"/>
        <v>#N/A</v>
      </c>
      <c r="X43" t="e">
        <f t="shared" si="13"/>
        <v>#N/A</v>
      </c>
      <c r="Y43" t="e">
        <f t="shared" si="13"/>
        <v>#N/A</v>
      </c>
      <c r="Z43" t="e">
        <f t="shared" si="13"/>
        <v>#N/A</v>
      </c>
      <c r="AA43" t="e">
        <f t="shared" si="13"/>
        <v>#N/A</v>
      </c>
      <c r="AB43" t="e">
        <f t="shared" si="7"/>
        <v>#N/A</v>
      </c>
      <c r="AC43" t="e">
        <f t="shared" si="9"/>
        <v>#N/A</v>
      </c>
      <c r="AD43" t="e">
        <f t="shared" si="10"/>
        <v>#N/A</v>
      </c>
      <c r="AE43" t="e">
        <f t="shared" si="11"/>
        <v>#N/A</v>
      </c>
      <c r="AF43" t="e">
        <f t="shared" si="12"/>
        <v>#N/A</v>
      </c>
      <c r="AG43" t="e">
        <f t="shared" si="8"/>
        <v>#N/A</v>
      </c>
    </row>
    <row r="44" spans="1:33" x14ac:dyDescent="0.35">
      <c r="A44" t="str">
        <f t="shared" si="2"/>
        <v>MIMilton</v>
      </c>
      <c r="B44" t="s">
        <v>38</v>
      </c>
      <c r="C44" t="s">
        <v>39</v>
      </c>
      <c r="D44">
        <v>0</v>
      </c>
      <c r="E44">
        <v>0</v>
      </c>
      <c r="F44">
        <v>1</v>
      </c>
      <c r="G44">
        <v>2</v>
      </c>
      <c r="H44">
        <v>3</v>
      </c>
      <c r="I44">
        <v>2</v>
      </c>
      <c r="J44">
        <v>1</v>
      </c>
      <c r="L44" t="str">
        <f t="shared" si="3"/>
        <v>KWSt. Marys</v>
      </c>
      <c r="M44" t="s">
        <v>54</v>
      </c>
      <c r="N44" t="s">
        <v>82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 t="e">
        <f t="shared" si="13"/>
        <v>#N/A</v>
      </c>
      <c r="W44" t="e">
        <f t="shared" si="13"/>
        <v>#N/A</v>
      </c>
      <c r="X44" t="e">
        <f t="shared" si="13"/>
        <v>#N/A</v>
      </c>
      <c r="Y44" t="e">
        <f t="shared" si="13"/>
        <v>#N/A</v>
      </c>
      <c r="Z44" t="e">
        <f t="shared" si="13"/>
        <v>#N/A</v>
      </c>
      <c r="AA44" t="e">
        <f t="shared" si="13"/>
        <v>#N/A</v>
      </c>
      <c r="AB44" t="e">
        <f t="shared" si="7"/>
        <v>#N/A</v>
      </c>
      <c r="AC44" t="e">
        <f t="shared" si="9"/>
        <v>#N/A</v>
      </c>
      <c r="AD44" t="e">
        <f t="shared" si="10"/>
        <v>#N/A</v>
      </c>
      <c r="AE44" t="e">
        <f t="shared" si="11"/>
        <v>#N/A</v>
      </c>
      <c r="AF44" t="e">
        <f t="shared" si="12"/>
        <v>#N/A</v>
      </c>
      <c r="AG44" t="e">
        <f t="shared" si="8"/>
        <v>#N/A</v>
      </c>
    </row>
    <row r="45" spans="1:33" x14ac:dyDescent="0.35">
      <c r="A45" t="str">
        <f t="shared" si="2"/>
        <v>RHOriole</v>
      </c>
      <c r="B45" t="s">
        <v>47</v>
      </c>
      <c r="C45" t="s">
        <v>53</v>
      </c>
      <c r="D45">
        <v>0</v>
      </c>
      <c r="E45">
        <v>0.25</v>
      </c>
      <c r="F45">
        <v>0</v>
      </c>
      <c r="G45">
        <v>1</v>
      </c>
      <c r="H45">
        <v>1</v>
      </c>
      <c r="I45">
        <v>1</v>
      </c>
      <c r="J45">
        <v>1</v>
      </c>
      <c r="L45" t="str">
        <f t="shared" si="3"/>
        <v>KWLondon</v>
      </c>
      <c r="M45" t="s">
        <v>54</v>
      </c>
      <c r="N45" t="s">
        <v>81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 t="e">
        <f t="shared" si="13"/>
        <v>#N/A</v>
      </c>
      <c r="W45" t="e">
        <f t="shared" si="13"/>
        <v>#N/A</v>
      </c>
      <c r="X45" t="e">
        <f t="shared" si="13"/>
        <v>#N/A</v>
      </c>
      <c r="Y45" t="e">
        <f t="shared" si="13"/>
        <v>#N/A</v>
      </c>
      <c r="Z45" t="e">
        <f t="shared" si="13"/>
        <v>#N/A</v>
      </c>
      <c r="AA45" t="e">
        <f t="shared" si="13"/>
        <v>#N/A</v>
      </c>
      <c r="AB45" t="e">
        <f t="shared" si="7"/>
        <v>#N/A</v>
      </c>
      <c r="AC45" t="e">
        <f t="shared" si="9"/>
        <v>#N/A</v>
      </c>
      <c r="AD45" t="e">
        <f t="shared" si="10"/>
        <v>#N/A</v>
      </c>
      <c r="AE45" t="e">
        <f t="shared" si="11"/>
        <v>#N/A</v>
      </c>
      <c r="AF45" t="e">
        <f t="shared" si="12"/>
        <v>#N/A</v>
      </c>
      <c r="AG45" t="e">
        <f t="shared" si="8"/>
        <v>#N/A</v>
      </c>
    </row>
    <row r="46" spans="1:33" x14ac:dyDescent="0.35">
      <c r="A46" t="str">
        <f t="shared" si="2"/>
        <v>RHOld Cummer</v>
      </c>
      <c r="B46" t="s">
        <v>47</v>
      </c>
      <c r="C46" t="s">
        <v>52</v>
      </c>
      <c r="D46">
        <v>0</v>
      </c>
      <c r="E46">
        <v>0.25</v>
      </c>
      <c r="F46">
        <v>0</v>
      </c>
      <c r="G46">
        <v>1</v>
      </c>
      <c r="H46">
        <v>1</v>
      </c>
      <c r="I46">
        <v>1</v>
      </c>
      <c r="J46">
        <v>1</v>
      </c>
      <c r="L46" t="str">
        <f t="shared" si="3"/>
        <v>BADownsview Park</v>
      </c>
      <c r="M46" t="s">
        <v>69</v>
      </c>
      <c r="N46" t="s">
        <v>79</v>
      </c>
      <c r="O46">
        <v>0</v>
      </c>
      <c r="P46">
        <v>0.5625</v>
      </c>
      <c r="Q46">
        <v>1</v>
      </c>
      <c r="R46">
        <v>3</v>
      </c>
      <c r="S46">
        <v>2</v>
      </c>
      <c r="T46">
        <v>2</v>
      </c>
      <c r="U46">
        <v>1</v>
      </c>
      <c r="V46">
        <f t="shared" si="13"/>
        <v>0</v>
      </c>
      <c r="W46">
        <f t="shared" si="13"/>
        <v>0.6875</v>
      </c>
      <c r="X46">
        <f t="shared" si="13"/>
        <v>1</v>
      </c>
      <c r="Y46">
        <f t="shared" si="13"/>
        <v>2</v>
      </c>
      <c r="Z46">
        <f t="shared" si="13"/>
        <v>2</v>
      </c>
      <c r="AA46">
        <f t="shared" si="13"/>
        <v>2</v>
      </c>
      <c r="AB46">
        <f t="shared" si="7"/>
        <v>-0.5625</v>
      </c>
      <c r="AC46">
        <f t="shared" si="9"/>
        <v>-0.3125</v>
      </c>
      <c r="AD46">
        <f t="shared" si="10"/>
        <v>-2</v>
      </c>
      <c r="AE46">
        <f t="shared" si="11"/>
        <v>0</v>
      </c>
      <c r="AF46">
        <f t="shared" si="12"/>
        <v>0</v>
      </c>
      <c r="AG46">
        <f t="shared" si="8"/>
        <v>-2.3125</v>
      </c>
    </row>
    <row r="47" spans="1:33" x14ac:dyDescent="0.35">
      <c r="A47" t="str">
        <f t="shared" si="2"/>
        <v>RHLangstaff</v>
      </c>
      <c r="B47" t="s">
        <v>47</v>
      </c>
      <c r="C47" t="s">
        <v>51</v>
      </c>
      <c r="D47">
        <v>0</v>
      </c>
      <c r="E47">
        <v>0.25</v>
      </c>
      <c r="F47">
        <v>0</v>
      </c>
      <c r="G47">
        <v>1</v>
      </c>
      <c r="H47">
        <v>1</v>
      </c>
      <c r="I47">
        <v>1</v>
      </c>
      <c r="J47">
        <v>1</v>
      </c>
      <c r="L47" t="str">
        <f t="shared" si="3"/>
        <v>BARutherford</v>
      </c>
      <c r="M47" t="s">
        <v>69</v>
      </c>
      <c r="N47" t="s">
        <v>78</v>
      </c>
      <c r="O47">
        <v>0</v>
      </c>
      <c r="P47">
        <v>0.5625</v>
      </c>
      <c r="Q47">
        <v>1</v>
      </c>
      <c r="R47">
        <v>3</v>
      </c>
      <c r="S47">
        <v>2</v>
      </c>
      <c r="T47">
        <v>2</v>
      </c>
      <c r="U47">
        <v>1</v>
      </c>
      <c r="V47">
        <f t="shared" si="13"/>
        <v>0</v>
      </c>
      <c r="W47">
        <f t="shared" si="13"/>
        <v>0.6875</v>
      </c>
      <c r="X47">
        <f t="shared" si="13"/>
        <v>1</v>
      </c>
      <c r="Y47">
        <f t="shared" si="13"/>
        <v>2</v>
      </c>
      <c r="Z47">
        <f t="shared" si="13"/>
        <v>2</v>
      </c>
      <c r="AA47">
        <f t="shared" si="13"/>
        <v>2</v>
      </c>
      <c r="AB47">
        <f t="shared" si="7"/>
        <v>-0.5625</v>
      </c>
      <c r="AC47">
        <f t="shared" si="9"/>
        <v>-0.3125</v>
      </c>
      <c r="AD47">
        <f t="shared" si="10"/>
        <v>-2</v>
      </c>
      <c r="AE47">
        <f t="shared" si="11"/>
        <v>0</v>
      </c>
      <c r="AF47">
        <f t="shared" si="12"/>
        <v>0</v>
      </c>
      <c r="AG47">
        <f t="shared" si="8"/>
        <v>-2.3125</v>
      </c>
    </row>
    <row r="48" spans="1:33" x14ac:dyDescent="0.35">
      <c r="A48" t="str">
        <f t="shared" si="2"/>
        <v>RHRichmond Hill</v>
      </c>
      <c r="B48" t="s">
        <v>47</v>
      </c>
      <c r="C48" t="s">
        <v>50</v>
      </c>
      <c r="D48">
        <v>0</v>
      </c>
      <c r="E48">
        <v>0.25</v>
      </c>
      <c r="F48">
        <v>0</v>
      </c>
      <c r="G48">
        <v>1</v>
      </c>
      <c r="H48">
        <v>1</v>
      </c>
      <c r="I48">
        <v>1</v>
      </c>
      <c r="J48">
        <v>1</v>
      </c>
      <c r="L48" t="str">
        <f t="shared" si="3"/>
        <v>BAMaple</v>
      </c>
      <c r="M48" t="s">
        <v>69</v>
      </c>
      <c r="N48" t="s">
        <v>77</v>
      </c>
      <c r="O48">
        <v>0</v>
      </c>
      <c r="P48">
        <v>0.5625</v>
      </c>
      <c r="Q48">
        <v>1</v>
      </c>
      <c r="R48">
        <v>3</v>
      </c>
      <c r="S48">
        <v>2</v>
      </c>
      <c r="T48">
        <v>2</v>
      </c>
      <c r="U48">
        <v>1</v>
      </c>
      <c r="V48">
        <f t="shared" si="13"/>
        <v>0</v>
      </c>
      <c r="W48">
        <f t="shared" si="13"/>
        <v>0.5625</v>
      </c>
      <c r="X48">
        <f t="shared" si="13"/>
        <v>1</v>
      </c>
      <c r="Y48">
        <f t="shared" si="13"/>
        <v>2</v>
      </c>
      <c r="Z48">
        <f t="shared" si="13"/>
        <v>2</v>
      </c>
      <c r="AA48">
        <f t="shared" si="13"/>
        <v>2</v>
      </c>
      <c r="AB48">
        <f t="shared" si="7"/>
        <v>-0.5625</v>
      </c>
      <c r="AC48">
        <f t="shared" si="9"/>
        <v>-0.4375</v>
      </c>
      <c r="AD48">
        <f t="shared" si="10"/>
        <v>-2</v>
      </c>
      <c r="AE48">
        <f t="shared" si="11"/>
        <v>0</v>
      </c>
      <c r="AF48">
        <f t="shared" si="12"/>
        <v>0</v>
      </c>
      <c r="AG48">
        <f t="shared" si="8"/>
        <v>-2.4375</v>
      </c>
    </row>
    <row r="49" spans="1:33" x14ac:dyDescent="0.35">
      <c r="A49" t="str">
        <f t="shared" si="2"/>
        <v>RHGormley</v>
      </c>
      <c r="B49" t="s">
        <v>47</v>
      </c>
      <c r="C49" t="s">
        <v>49</v>
      </c>
      <c r="D49">
        <v>0</v>
      </c>
      <c r="E49">
        <v>0.25</v>
      </c>
      <c r="F49">
        <v>0</v>
      </c>
      <c r="G49">
        <v>1</v>
      </c>
      <c r="H49">
        <v>1</v>
      </c>
      <c r="I49">
        <v>1</v>
      </c>
      <c r="J49">
        <v>1</v>
      </c>
      <c r="L49" t="str">
        <f t="shared" si="3"/>
        <v>BAKing City</v>
      </c>
      <c r="M49" t="s">
        <v>69</v>
      </c>
      <c r="N49" t="s">
        <v>76</v>
      </c>
      <c r="O49">
        <v>0</v>
      </c>
      <c r="P49">
        <v>0.5625</v>
      </c>
      <c r="Q49">
        <v>1</v>
      </c>
      <c r="R49">
        <v>3</v>
      </c>
      <c r="S49">
        <v>2</v>
      </c>
      <c r="T49">
        <v>2</v>
      </c>
      <c r="U49">
        <v>1</v>
      </c>
      <c r="V49">
        <f t="shared" si="13"/>
        <v>0</v>
      </c>
      <c r="W49">
        <f t="shared" si="13"/>
        <v>0.5625</v>
      </c>
      <c r="X49">
        <f t="shared" si="13"/>
        <v>1</v>
      </c>
      <c r="Y49">
        <f t="shared" si="13"/>
        <v>2</v>
      </c>
      <c r="Z49">
        <f t="shared" si="13"/>
        <v>2</v>
      </c>
      <c r="AA49">
        <f t="shared" si="13"/>
        <v>2</v>
      </c>
      <c r="AB49">
        <f t="shared" si="7"/>
        <v>-0.5625</v>
      </c>
      <c r="AC49">
        <f t="shared" si="9"/>
        <v>-0.4375</v>
      </c>
      <c r="AD49">
        <f t="shared" si="10"/>
        <v>-2</v>
      </c>
      <c r="AE49">
        <f t="shared" si="11"/>
        <v>0</v>
      </c>
      <c r="AF49">
        <f t="shared" si="12"/>
        <v>0</v>
      </c>
      <c r="AG49">
        <f t="shared" si="8"/>
        <v>-2.4375</v>
      </c>
    </row>
    <row r="50" spans="1:33" x14ac:dyDescent="0.35">
      <c r="A50" t="str">
        <f t="shared" si="2"/>
        <v>RHBloomington</v>
      </c>
      <c r="B50" t="s">
        <v>47</v>
      </c>
      <c r="C50" t="s">
        <v>48</v>
      </c>
      <c r="D50">
        <v>0</v>
      </c>
      <c r="E50">
        <v>0.25</v>
      </c>
      <c r="F50">
        <v>0</v>
      </c>
      <c r="G50">
        <v>1</v>
      </c>
      <c r="H50">
        <v>1</v>
      </c>
      <c r="I50">
        <v>1</v>
      </c>
      <c r="J50">
        <v>1</v>
      </c>
      <c r="L50" t="str">
        <f t="shared" si="3"/>
        <v>BAAurora</v>
      </c>
      <c r="M50" t="s">
        <v>69</v>
      </c>
      <c r="N50" t="s">
        <v>75</v>
      </c>
      <c r="O50">
        <v>0</v>
      </c>
      <c r="P50">
        <v>0.5625</v>
      </c>
      <c r="Q50">
        <v>1</v>
      </c>
      <c r="R50">
        <v>3</v>
      </c>
      <c r="S50">
        <v>2</v>
      </c>
      <c r="T50">
        <v>2</v>
      </c>
      <c r="U50">
        <v>1</v>
      </c>
      <c r="V50">
        <f t="shared" si="13"/>
        <v>0</v>
      </c>
      <c r="W50">
        <f t="shared" si="13"/>
        <v>0.5625</v>
      </c>
      <c r="X50">
        <f t="shared" si="13"/>
        <v>1</v>
      </c>
      <c r="Y50">
        <f t="shared" si="13"/>
        <v>2</v>
      </c>
      <c r="Z50">
        <f t="shared" si="13"/>
        <v>2</v>
      </c>
      <c r="AA50">
        <f t="shared" si="13"/>
        <v>2</v>
      </c>
      <c r="AB50">
        <f t="shared" si="7"/>
        <v>-0.5625</v>
      </c>
      <c r="AC50">
        <f t="shared" si="9"/>
        <v>-0.4375</v>
      </c>
      <c r="AD50">
        <f t="shared" si="10"/>
        <v>-2</v>
      </c>
      <c r="AE50">
        <f t="shared" si="11"/>
        <v>0</v>
      </c>
      <c r="AF50">
        <f t="shared" si="12"/>
        <v>0</v>
      </c>
      <c r="AG50">
        <f t="shared" si="8"/>
        <v>-2.4375</v>
      </c>
    </row>
    <row r="51" spans="1:33" x14ac:dyDescent="0.35">
      <c r="A51" t="str">
        <f t="shared" si="2"/>
        <v>KWBloor</v>
      </c>
      <c r="B51" t="s">
        <v>54</v>
      </c>
      <c r="C51" t="s">
        <v>66</v>
      </c>
      <c r="D51">
        <v>2</v>
      </c>
      <c r="E51">
        <v>1.375</v>
      </c>
      <c r="F51">
        <v>2</v>
      </c>
      <c r="G51">
        <v>3</v>
      </c>
      <c r="H51">
        <v>3</v>
      </c>
      <c r="I51">
        <v>2</v>
      </c>
      <c r="J51">
        <v>2</v>
      </c>
      <c r="L51" t="str">
        <f t="shared" si="3"/>
        <v>BANewmarket</v>
      </c>
      <c r="M51" t="s">
        <v>69</v>
      </c>
      <c r="N51" t="s">
        <v>74</v>
      </c>
      <c r="O51">
        <v>0</v>
      </c>
      <c r="P51">
        <v>0.3125</v>
      </c>
      <c r="Q51">
        <v>1</v>
      </c>
      <c r="R51">
        <v>3</v>
      </c>
      <c r="S51">
        <v>2</v>
      </c>
      <c r="T51">
        <v>1</v>
      </c>
      <c r="U51">
        <v>0</v>
      </c>
      <c r="V51">
        <f t="shared" si="13"/>
        <v>0</v>
      </c>
      <c r="W51">
        <f t="shared" si="13"/>
        <v>0.125</v>
      </c>
      <c r="X51">
        <f t="shared" si="13"/>
        <v>1</v>
      </c>
      <c r="Y51">
        <f t="shared" si="13"/>
        <v>2</v>
      </c>
      <c r="Z51">
        <f t="shared" si="13"/>
        <v>2</v>
      </c>
      <c r="AA51">
        <f t="shared" si="13"/>
        <v>1</v>
      </c>
      <c r="AB51">
        <f t="shared" si="7"/>
        <v>-0.3125</v>
      </c>
      <c r="AC51">
        <f t="shared" si="9"/>
        <v>-0.875</v>
      </c>
      <c r="AD51">
        <f t="shared" si="10"/>
        <v>-2</v>
      </c>
      <c r="AE51">
        <f t="shared" si="11"/>
        <v>0</v>
      </c>
      <c r="AF51">
        <f t="shared" si="12"/>
        <v>1</v>
      </c>
      <c r="AG51">
        <f t="shared" si="8"/>
        <v>-2.875</v>
      </c>
    </row>
    <row r="52" spans="1:33" x14ac:dyDescent="0.35">
      <c r="A52" t="str">
        <f t="shared" si="2"/>
        <v>KWMt. Dennis</v>
      </c>
      <c r="B52" t="s">
        <v>54</v>
      </c>
      <c r="C52" t="s">
        <v>65</v>
      </c>
      <c r="D52">
        <v>1</v>
      </c>
      <c r="E52">
        <v>1.25</v>
      </c>
      <c r="F52">
        <v>1</v>
      </c>
      <c r="G52">
        <v>2</v>
      </c>
      <c r="H52">
        <v>2</v>
      </c>
      <c r="I52">
        <v>2</v>
      </c>
      <c r="J52">
        <v>2</v>
      </c>
      <c r="L52" t="str">
        <f t="shared" si="3"/>
        <v>BAEast Gwillimbury</v>
      </c>
      <c r="M52" t="s">
        <v>69</v>
      </c>
      <c r="N52" t="s">
        <v>73</v>
      </c>
      <c r="O52">
        <v>0</v>
      </c>
      <c r="P52">
        <v>0.3125</v>
      </c>
      <c r="Q52">
        <v>1</v>
      </c>
      <c r="R52">
        <v>3</v>
      </c>
      <c r="S52">
        <v>2</v>
      </c>
      <c r="T52">
        <v>1</v>
      </c>
      <c r="U52">
        <v>0</v>
      </c>
      <c r="V52">
        <f t="shared" si="13"/>
        <v>0</v>
      </c>
      <c r="W52">
        <f t="shared" si="13"/>
        <v>0.125</v>
      </c>
      <c r="X52">
        <f t="shared" si="13"/>
        <v>1</v>
      </c>
      <c r="Y52">
        <f t="shared" si="13"/>
        <v>2</v>
      </c>
      <c r="Z52">
        <f t="shared" si="13"/>
        <v>2</v>
      </c>
      <c r="AA52">
        <f t="shared" si="13"/>
        <v>1</v>
      </c>
      <c r="AB52">
        <f t="shared" si="7"/>
        <v>-0.3125</v>
      </c>
      <c r="AC52">
        <f t="shared" si="9"/>
        <v>-0.875</v>
      </c>
      <c r="AD52">
        <f t="shared" si="10"/>
        <v>-2</v>
      </c>
      <c r="AE52">
        <f t="shared" si="11"/>
        <v>0</v>
      </c>
      <c r="AF52">
        <f t="shared" si="12"/>
        <v>1</v>
      </c>
      <c r="AG52">
        <f t="shared" si="8"/>
        <v>-2.875</v>
      </c>
    </row>
    <row r="53" spans="1:33" x14ac:dyDescent="0.35">
      <c r="A53" t="str">
        <f t="shared" si="2"/>
        <v>KWWeston</v>
      </c>
      <c r="B53" t="s">
        <v>54</v>
      </c>
      <c r="C53" t="s">
        <v>64</v>
      </c>
      <c r="D53">
        <v>0.66666666666666596</v>
      </c>
      <c r="E53">
        <v>0.6875</v>
      </c>
      <c r="F53">
        <v>0</v>
      </c>
      <c r="G53">
        <v>1</v>
      </c>
      <c r="H53">
        <v>1</v>
      </c>
      <c r="I53">
        <v>1</v>
      </c>
      <c r="J53">
        <v>0</v>
      </c>
      <c r="L53" t="str">
        <f t="shared" si="3"/>
        <v>BABradford</v>
      </c>
      <c r="M53" t="s">
        <v>69</v>
      </c>
      <c r="N53" t="s">
        <v>72</v>
      </c>
      <c r="O53">
        <v>0</v>
      </c>
      <c r="P53">
        <v>0.3125</v>
      </c>
      <c r="Q53">
        <v>1</v>
      </c>
      <c r="R53">
        <v>3</v>
      </c>
      <c r="S53">
        <v>2</v>
      </c>
      <c r="T53">
        <v>1</v>
      </c>
      <c r="U53">
        <v>0</v>
      </c>
      <c r="V53">
        <f t="shared" si="13"/>
        <v>0</v>
      </c>
      <c r="W53">
        <f t="shared" si="13"/>
        <v>0.125</v>
      </c>
      <c r="X53">
        <f t="shared" si="13"/>
        <v>1</v>
      </c>
      <c r="Y53">
        <f t="shared" si="13"/>
        <v>2</v>
      </c>
      <c r="Z53">
        <f t="shared" si="13"/>
        <v>2</v>
      </c>
      <c r="AA53">
        <f t="shared" si="13"/>
        <v>1</v>
      </c>
      <c r="AB53">
        <f t="shared" si="7"/>
        <v>-0.3125</v>
      </c>
      <c r="AC53">
        <f t="shared" si="9"/>
        <v>-0.875</v>
      </c>
      <c r="AD53">
        <f t="shared" si="10"/>
        <v>-2</v>
      </c>
      <c r="AE53">
        <f t="shared" si="11"/>
        <v>0</v>
      </c>
      <c r="AF53">
        <f t="shared" si="12"/>
        <v>1</v>
      </c>
      <c r="AG53">
        <f t="shared" si="8"/>
        <v>-2.875</v>
      </c>
    </row>
    <row r="54" spans="1:33" x14ac:dyDescent="0.35">
      <c r="A54" t="str">
        <f t="shared" si="2"/>
        <v>KWEtobicoke North</v>
      </c>
      <c r="B54" t="s">
        <v>54</v>
      </c>
      <c r="C54" t="s">
        <v>63</v>
      </c>
      <c r="D54">
        <v>0</v>
      </c>
      <c r="E54">
        <v>0</v>
      </c>
      <c r="F54">
        <v>1</v>
      </c>
      <c r="G54">
        <v>2</v>
      </c>
      <c r="H54">
        <v>2</v>
      </c>
      <c r="I54">
        <v>1</v>
      </c>
      <c r="J54">
        <v>0</v>
      </c>
      <c r="L54" t="str">
        <f t="shared" si="3"/>
        <v>BABarrie South</v>
      </c>
      <c r="M54" t="s">
        <v>69</v>
      </c>
      <c r="N54" t="s">
        <v>71</v>
      </c>
      <c r="O54">
        <v>0</v>
      </c>
      <c r="P54">
        <v>0.25</v>
      </c>
      <c r="Q54">
        <v>1</v>
      </c>
      <c r="R54">
        <v>2</v>
      </c>
      <c r="S54">
        <v>2</v>
      </c>
      <c r="T54">
        <v>1</v>
      </c>
      <c r="U54">
        <v>0</v>
      </c>
      <c r="V54">
        <f t="shared" si="13"/>
        <v>0</v>
      </c>
      <c r="W54">
        <f t="shared" si="13"/>
        <v>6.25E-2</v>
      </c>
      <c r="X54">
        <f t="shared" si="13"/>
        <v>1</v>
      </c>
      <c r="Y54">
        <f t="shared" si="13"/>
        <v>2</v>
      </c>
      <c r="Z54">
        <f t="shared" si="13"/>
        <v>2</v>
      </c>
      <c r="AA54">
        <f t="shared" si="13"/>
        <v>1</v>
      </c>
      <c r="AB54">
        <f t="shared" si="7"/>
        <v>-0.25</v>
      </c>
      <c r="AC54">
        <f t="shared" si="9"/>
        <v>-0.9375</v>
      </c>
      <c r="AD54">
        <f t="shared" si="10"/>
        <v>-1</v>
      </c>
      <c r="AE54">
        <f t="shared" si="11"/>
        <v>0</v>
      </c>
      <c r="AF54">
        <f t="shared" si="12"/>
        <v>1</v>
      </c>
      <c r="AG54">
        <f t="shared" si="8"/>
        <v>-1.9375</v>
      </c>
    </row>
    <row r="55" spans="1:33" x14ac:dyDescent="0.35">
      <c r="A55" t="str">
        <f t="shared" si="2"/>
        <v>KWMalton</v>
      </c>
      <c r="B55" t="s">
        <v>54</v>
      </c>
      <c r="C55" t="s">
        <v>62</v>
      </c>
      <c r="D55">
        <v>2</v>
      </c>
      <c r="E55">
        <v>1.375</v>
      </c>
      <c r="F55">
        <v>2</v>
      </c>
      <c r="G55">
        <v>2</v>
      </c>
      <c r="H55">
        <v>2</v>
      </c>
      <c r="I55">
        <v>2</v>
      </c>
      <c r="J55">
        <v>2</v>
      </c>
      <c r="L55" t="str">
        <f t="shared" si="3"/>
        <v>BAAllandale</v>
      </c>
      <c r="M55" t="s">
        <v>69</v>
      </c>
      <c r="N55" t="s">
        <v>70</v>
      </c>
      <c r="O55">
        <v>0</v>
      </c>
      <c r="P55">
        <v>0.25</v>
      </c>
      <c r="Q55">
        <v>1</v>
      </c>
      <c r="R55">
        <v>2</v>
      </c>
      <c r="S55">
        <v>2</v>
      </c>
      <c r="T55">
        <v>1</v>
      </c>
      <c r="U55">
        <v>0</v>
      </c>
      <c r="V55">
        <f t="shared" si="13"/>
        <v>0</v>
      </c>
      <c r="W55">
        <f t="shared" si="13"/>
        <v>6.25E-2</v>
      </c>
      <c r="X55">
        <f t="shared" si="13"/>
        <v>1</v>
      </c>
      <c r="Y55">
        <f t="shared" si="13"/>
        <v>2</v>
      </c>
      <c r="Z55">
        <f t="shared" si="13"/>
        <v>2</v>
      </c>
      <c r="AA55">
        <f t="shared" si="13"/>
        <v>1</v>
      </c>
      <c r="AB55">
        <f t="shared" si="7"/>
        <v>-0.25</v>
      </c>
      <c r="AC55">
        <f t="shared" si="9"/>
        <v>-0.9375</v>
      </c>
      <c r="AD55">
        <f t="shared" si="10"/>
        <v>-1</v>
      </c>
      <c r="AE55">
        <f t="shared" si="11"/>
        <v>0</v>
      </c>
      <c r="AF55">
        <f t="shared" si="12"/>
        <v>1</v>
      </c>
      <c r="AG55">
        <f t="shared" si="8"/>
        <v>-1.9375</v>
      </c>
    </row>
    <row r="56" spans="1:33" x14ac:dyDescent="0.35">
      <c r="A56" t="str">
        <f t="shared" si="2"/>
        <v>KWBramalea</v>
      </c>
      <c r="B56" t="s">
        <v>54</v>
      </c>
      <c r="C56" t="s">
        <v>61</v>
      </c>
      <c r="D56">
        <v>1.6666666666666601</v>
      </c>
      <c r="E56">
        <v>1.375</v>
      </c>
      <c r="F56">
        <v>1</v>
      </c>
      <c r="G56">
        <v>3</v>
      </c>
      <c r="H56">
        <v>3</v>
      </c>
      <c r="I56">
        <v>2</v>
      </c>
      <c r="J56">
        <v>2</v>
      </c>
      <c r="L56" t="str">
        <f t="shared" si="3"/>
        <v>RHOriole</v>
      </c>
      <c r="M56" t="s">
        <v>47</v>
      </c>
      <c r="N56" t="s">
        <v>53</v>
      </c>
      <c r="O56">
        <v>0</v>
      </c>
      <c r="P56">
        <v>0</v>
      </c>
      <c r="Q56">
        <v>1</v>
      </c>
      <c r="R56">
        <v>1</v>
      </c>
      <c r="S56">
        <v>2</v>
      </c>
      <c r="T56">
        <v>1</v>
      </c>
      <c r="U56">
        <v>1</v>
      </c>
      <c r="V56">
        <f t="shared" si="13"/>
        <v>0</v>
      </c>
      <c r="W56">
        <f t="shared" si="13"/>
        <v>0.25</v>
      </c>
      <c r="X56">
        <f t="shared" si="13"/>
        <v>0</v>
      </c>
      <c r="Y56">
        <f t="shared" si="13"/>
        <v>1</v>
      </c>
      <c r="Z56">
        <f t="shared" si="13"/>
        <v>1</v>
      </c>
      <c r="AA56">
        <f t="shared" si="13"/>
        <v>1</v>
      </c>
      <c r="AB56">
        <f t="shared" si="7"/>
        <v>0</v>
      </c>
      <c r="AC56">
        <f t="shared" si="9"/>
        <v>-0.75</v>
      </c>
      <c r="AD56">
        <f t="shared" si="10"/>
        <v>-1</v>
      </c>
      <c r="AE56">
        <f t="shared" si="11"/>
        <v>-1</v>
      </c>
      <c r="AF56">
        <f t="shared" si="12"/>
        <v>0</v>
      </c>
      <c r="AG56">
        <f t="shared" si="8"/>
        <v>-2.75</v>
      </c>
    </row>
    <row r="57" spans="1:33" x14ac:dyDescent="0.35">
      <c r="A57" t="str">
        <f t="shared" si="2"/>
        <v>KWBrampton</v>
      </c>
      <c r="B57" t="s">
        <v>54</v>
      </c>
      <c r="C57" t="s">
        <v>60</v>
      </c>
      <c r="D57">
        <v>0.33333333333333298</v>
      </c>
      <c r="E57">
        <v>0.75</v>
      </c>
      <c r="F57">
        <v>1</v>
      </c>
      <c r="G57">
        <v>2</v>
      </c>
      <c r="H57">
        <v>2</v>
      </c>
      <c r="I57">
        <v>1</v>
      </c>
      <c r="J57">
        <v>1</v>
      </c>
      <c r="L57" t="str">
        <f t="shared" si="3"/>
        <v>RHOld Cummer</v>
      </c>
      <c r="M57" t="s">
        <v>47</v>
      </c>
      <c r="N57" t="s">
        <v>52</v>
      </c>
      <c r="O57">
        <v>0</v>
      </c>
      <c r="P57">
        <v>0</v>
      </c>
      <c r="Q57">
        <v>1</v>
      </c>
      <c r="R57">
        <v>1</v>
      </c>
      <c r="S57">
        <v>2</v>
      </c>
      <c r="T57">
        <v>1</v>
      </c>
      <c r="U57">
        <v>1</v>
      </c>
      <c r="V57">
        <f t="shared" si="13"/>
        <v>0</v>
      </c>
      <c r="W57">
        <f t="shared" si="13"/>
        <v>0.25</v>
      </c>
      <c r="X57">
        <f t="shared" si="13"/>
        <v>0</v>
      </c>
      <c r="Y57">
        <f t="shared" si="13"/>
        <v>1</v>
      </c>
      <c r="Z57">
        <f t="shared" si="13"/>
        <v>1</v>
      </c>
      <c r="AA57">
        <f t="shared" si="13"/>
        <v>1</v>
      </c>
      <c r="AB57">
        <f t="shared" si="7"/>
        <v>0</v>
      </c>
      <c r="AC57">
        <f t="shared" si="9"/>
        <v>-0.75</v>
      </c>
      <c r="AD57">
        <f t="shared" si="10"/>
        <v>-1</v>
      </c>
      <c r="AE57">
        <f t="shared" si="11"/>
        <v>-1</v>
      </c>
      <c r="AF57">
        <f t="shared" si="12"/>
        <v>0</v>
      </c>
      <c r="AG57">
        <f t="shared" si="8"/>
        <v>-2.75</v>
      </c>
    </row>
    <row r="58" spans="1:33" x14ac:dyDescent="0.35">
      <c r="A58" t="str">
        <f t="shared" si="2"/>
        <v>KWMt. Pleasant</v>
      </c>
      <c r="B58" t="s">
        <v>54</v>
      </c>
      <c r="C58" t="s">
        <v>59</v>
      </c>
      <c r="D58">
        <v>0.66666666666666596</v>
      </c>
      <c r="E58">
        <v>0.75</v>
      </c>
      <c r="F58">
        <v>1</v>
      </c>
      <c r="G58">
        <v>2</v>
      </c>
      <c r="H58">
        <v>2</v>
      </c>
      <c r="I58">
        <v>1</v>
      </c>
      <c r="J58">
        <v>1</v>
      </c>
      <c r="L58" t="str">
        <f t="shared" si="3"/>
        <v>RHLangstaff</v>
      </c>
      <c r="M58" t="s">
        <v>47</v>
      </c>
      <c r="N58" t="s">
        <v>51</v>
      </c>
      <c r="O58">
        <v>0</v>
      </c>
      <c r="P58">
        <v>0</v>
      </c>
      <c r="Q58">
        <v>1</v>
      </c>
      <c r="R58">
        <v>1</v>
      </c>
      <c r="S58">
        <v>2</v>
      </c>
      <c r="T58">
        <v>1</v>
      </c>
      <c r="U58">
        <v>1</v>
      </c>
      <c r="V58">
        <f t="shared" si="13"/>
        <v>0</v>
      </c>
      <c r="W58">
        <f t="shared" si="13"/>
        <v>0.25</v>
      </c>
      <c r="X58">
        <f t="shared" si="13"/>
        <v>0</v>
      </c>
      <c r="Y58">
        <f t="shared" si="13"/>
        <v>1</v>
      </c>
      <c r="Z58">
        <f t="shared" si="13"/>
        <v>1</v>
      </c>
      <c r="AA58">
        <f t="shared" si="13"/>
        <v>1</v>
      </c>
      <c r="AB58">
        <f t="shared" si="7"/>
        <v>0</v>
      </c>
      <c r="AC58">
        <f t="shared" si="9"/>
        <v>-0.75</v>
      </c>
      <c r="AD58">
        <f t="shared" si="10"/>
        <v>-1</v>
      </c>
      <c r="AE58">
        <f t="shared" si="11"/>
        <v>-1</v>
      </c>
      <c r="AF58">
        <f t="shared" si="12"/>
        <v>0</v>
      </c>
      <c r="AG58">
        <f t="shared" si="8"/>
        <v>-2.75</v>
      </c>
    </row>
    <row r="59" spans="1:33" x14ac:dyDescent="0.35">
      <c r="A59" t="str">
        <f t="shared" si="2"/>
        <v>KWGeorgetown</v>
      </c>
      <c r="B59" t="s">
        <v>54</v>
      </c>
      <c r="C59" t="s">
        <v>58</v>
      </c>
      <c r="D59">
        <v>0.33333333333333298</v>
      </c>
      <c r="E59">
        <v>0.1875</v>
      </c>
      <c r="F59">
        <v>1</v>
      </c>
      <c r="G59">
        <v>2</v>
      </c>
      <c r="H59">
        <v>2</v>
      </c>
      <c r="I59">
        <v>0</v>
      </c>
      <c r="J59">
        <v>0</v>
      </c>
      <c r="L59" t="str">
        <f t="shared" si="3"/>
        <v>RHRichmond Hill</v>
      </c>
      <c r="M59" t="s">
        <v>47</v>
      </c>
      <c r="N59" t="s">
        <v>50</v>
      </c>
      <c r="O59">
        <v>0</v>
      </c>
      <c r="P59">
        <v>0</v>
      </c>
      <c r="Q59">
        <v>1</v>
      </c>
      <c r="R59">
        <v>1</v>
      </c>
      <c r="S59">
        <v>2</v>
      </c>
      <c r="T59">
        <v>1</v>
      </c>
      <c r="U59">
        <v>1</v>
      </c>
      <c r="V59">
        <f t="shared" si="13"/>
        <v>0</v>
      </c>
      <c r="W59">
        <f t="shared" si="13"/>
        <v>0.25</v>
      </c>
      <c r="X59">
        <f t="shared" si="13"/>
        <v>0</v>
      </c>
      <c r="Y59">
        <f t="shared" si="13"/>
        <v>1</v>
      </c>
      <c r="Z59">
        <f t="shared" si="13"/>
        <v>1</v>
      </c>
      <c r="AA59">
        <f t="shared" si="13"/>
        <v>1</v>
      </c>
      <c r="AB59">
        <f t="shared" si="7"/>
        <v>0</v>
      </c>
      <c r="AC59">
        <f t="shared" si="9"/>
        <v>-0.75</v>
      </c>
      <c r="AD59">
        <f t="shared" si="10"/>
        <v>-1</v>
      </c>
      <c r="AE59">
        <f t="shared" si="11"/>
        <v>-1</v>
      </c>
      <c r="AF59">
        <f t="shared" si="12"/>
        <v>0</v>
      </c>
      <c r="AG59">
        <f t="shared" si="8"/>
        <v>-2.75</v>
      </c>
    </row>
    <row r="60" spans="1:33" x14ac:dyDescent="0.35">
      <c r="A60" t="str">
        <f t="shared" si="2"/>
        <v>KWActon</v>
      </c>
      <c r="B60" t="s">
        <v>54</v>
      </c>
      <c r="C60" t="s">
        <v>57</v>
      </c>
      <c r="D60">
        <v>0</v>
      </c>
      <c r="E60">
        <v>0.1875</v>
      </c>
      <c r="F60">
        <v>1</v>
      </c>
      <c r="G60">
        <v>2</v>
      </c>
      <c r="H60">
        <v>2</v>
      </c>
      <c r="I60">
        <v>0</v>
      </c>
      <c r="J60">
        <v>0</v>
      </c>
      <c r="L60" t="str">
        <f t="shared" si="3"/>
        <v>RHGormley</v>
      </c>
      <c r="M60" t="s">
        <v>47</v>
      </c>
      <c r="N60" t="s">
        <v>49</v>
      </c>
      <c r="O60">
        <v>0</v>
      </c>
      <c r="P60">
        <v>0</v>
      </c>
      <c r="Q60">
        <v>1</v>
      </c>
      <c r="R60">
        <v>1</v>
      </c>
      <c r="S60">
        <v>2</v>
      </c>
      <c r="T60">
        <v>1</v>
      </c>
      <c r="U60">
        <v>1</v>
      </c>
      <c r="V60">
        <f t="shared" si="13"/>
        <v>0</v>
      </c>
      <c r="W60">
        <f t="shared" si="13"/>
        <v>0.25</v>
      </c>
      <c r="X60">
        <f t="shared" si="13"/>
        <v>0</v>
      </c>
      <c r="Y60">
        <f t="shared" si="13"/>
        <v>1</v>
      </c>
      <c r="Z60">
        <f t="shared" si="13"/>
        <v>1</v>
      </c>
      <c r="AA60">
        <f t="shared" si="13"/>
        <v>1</v>
      </c>
      <c r="AB60">
        <f t="shared" si="7"/>
        <v>0</v>
      </c>
      <c r="AC60">
        <f t="shared" si="9"/>
        <v>-0.75</v>
      </c>
      <c r="AD60">
        <f t="shared" si="10"/>
        <v>-1</v>
      </c>
      <c r="AE60">
        <f t="shared" si="11"/>
        <v>-1</v>
      </c>
      <c r="AF60">
        <f t="shared" si="12"/>
        <v>0</v>
      </c>
      <c r="AG60">
        <f t="shared" si="8"/>
        <v>-2.75</v>
      </c>
    </row>
    <row r="61" spans="1:33" x14ac:dyDescent="0.35">
      <c r="A61" t="str">
        <f t="shared" si="2"/>
        <v>KWGuelph</v>
      </c>
      <c r="B61" t="s">
        <v>54</v>
      </c>
      <c r="C61" t="s">
        <v>56</v>
      </c>
      <c r="D61">
        <v>0.33333333333333298</v>
      </c>
      <c r="E61">
        <v>0.1875</v>
      </c>
      <c r="F61">
        <v>1</v>
      </c>
      <c r="G61">
        <v>2</v>
      </c>
      <c r="H61">
        <v>2</v>
      </c>
      <c r="I61">
        <v>0</v>
      </c>
      <c r="J61">
        <v>0</v>
      </c>
      <c r="L61" t="str">
        <f t="shared" si="3"/>
        <v>RHBloomington</v>
      </c>
      <c r="M61" t="s">
        <v>47</v>
      </c>
      <c r="N61" t="s">
        <v>48</v>
      </c>
      <c r="O61">
        <v>0</v>
      </c>
      <c r="P61">
        <v>0</v>
      </c>
      <c r="Q61">
        <v>1</v>
      </c>
      <c r="R61">
        <v>1</v>
      </c>
      <c r="S61">
        <v>2</v>
      </c>
      <c r="T61">
        <v>1</v>
      </c>
      <c r="U61">
        <v>1</v>
      </c>
      <c r="V61">
        <f t="shared" si="13"/>
        <v>0</v>
      </c>
      <c r="W61">
        <f t="shared" si="13"/>
        <v>0.25</v>
      </c>
      <c r="X61">
        <f t="shared" si="13"/>
        <v>0</v>
      </c>
      <c r="Y61">
        <f t="shared" si="13"/>
        <v>1</v>
      </c>
      <c r="Z61">
        <f t="shared" si="13"/>
        <v>1</v>
      </c>
      <c r="AA61">
        <f t="shared" si="13"/>
        <v>1</v>
      </c>
      <c r="AB61">
        <f t="shared" si="7"/>
        <v>0</v>
      </c>
      <c r="AC61">
        <f t="shared" si="9"/>
        <v>-0.75</v>
      </c>
      <c r="AD61">
        <f t="shared" si="10"/>
        <v>-1</v>
      </c>
      <c r="AE61">
        <f t="shared" si="11"/>
        <v>-1</v>
      </c>
      <c r="AF61">
        <f t="shared" si="12"/>
        <v>0</v>
      </c>
      <c r="AG61">
        <f t="shared" si="8"/>
        <v>-2.75</v>
      </c>
    </row>
    <row r="62" spans="1:33" x14ac:dyDescent="0.35">
      <c r="A62" t="str">
        <f t="shared" si="2"/>
        <v>KWKitchener</v>
      </c>
      <c r="B62" t="s">
        <v>54</v>
      </c>
      <c r="C62" t="s">
        <v>55</v>
      </c>
      <c r="D62">
        <v>0.33333333333333298</v>
      </c>
      <c r="E62">
        <v>0.1875</v>
      </c>
      <c r="F62">
        <v>1</v>
      </c>
      <c r="G62">
        <v>2</v>
      </c>
      <c r="H62">
        <v>2</v>
      </c>
      <c r="I62">
        <v>0</v>
      </c>
      <c r="J62">
        <v>0</v>
      </c>
      <c r="L62" t="str">
        <f t="shared" si="3"/>
        <v>STDanforth</v>
      </c>
      <c r="M62" t="s">
        <v>28</v>
      </c>
      <c r="N62" t="s">
        <v>27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 t="e">
        <f t="shared" si="13"/>
        <v>#N/A</v>
      </c>
      <c r="W62" t="e">
        <f t="shared" si="13"/>
        <v>#N/A</v>
      </c>
      <c r="X62" t="e">
        <f t="shared" si="13"/>
        <v>#N/A</v>
      </c>
      <c r="Y62" t="e">
        <f t="shared" si="13"/>
        <v>#N/A</v>
      </c>
      <c r="Z62" t="e">
        <f t="shared" si="13"/>
        <v>#N/A</v>
      </c>
      <c r="AA62" t="e">
        <f t="shared" si="13"/>
        <v>#N/A</v>
      </c>
      <c r="AB62" t="e">
        <f t="shared" si="7"/>
        <v>#N/A</v>
      </c>
      <c r="AC62" t="e">
        <f t="shared" si="9"/>
        <v>#N/A</v>
      </c>
      <c r="AD62" t="e">
        <f t="shared" si="10"/>
        <v>#N/A</v>
      </c>
      <c r="AE62" t="e">
        <f t="shared" si="11"/>
        <v>#N/A</v>
      </c>
      <c r="AF62" t="e">
        <f t="shared" si="12"/>
        <v>#N/A</v>
      </c>
      <c r="AG62" t="e">
        <f t="shared" si="8"/>
        <v>#N/A</v>
      </c>
    </row>
    <row r="63" spans="1:33" x14ac:dyDescent="0.35">
      <c r="A63" t="str">
        <f t="shared" si="2"/>
        <v>UPBloor</v>
      </c>
      <c r="B63" t="s">
        <v>67</v>
      </c>
      <c r="C63" t="s">
        <v>66</v>
      </c>
      <c r="D63">
        <v>4</v>
      </c>
      <c r="E63">
        <v>3.1875</v>
      </c>
      <c r="F63">
        <v>4</v>
      </c>
      <c r="G63">
        <v>4</v>
      </c>
      <c r="H63">
        <v>4</v>
      </c>
      <c r="I63">
        <v>4</v>
      </c>
      <c r="J63">
        <v>4</v>
      </c>
      <c r="L63" t="str">
        <f t="shared" si="3"/>
        <v>STScarborough</v>
      </c>
      <c r="M63" t="s">
        <v>28</v>
      </c>
      <c r="N63" t="s">
        <v>26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f t="shared" si="13"/>
        <v>0</v>
      </c>
      <c r="W63">
        <f t="shared" si="13"/>
        <v>0</v>
      </c>
      <c r="X63">
        <f t="shared" si="13"/>
        <v>0</v>
      </c>
      <c r="Y63">
        <f t="shared" ref="W63:AA81" si="14">VLOOKUP($L63,$A:$I,Y$1,FALSE)</f>
        <v>0</v>
      </c>
      <c r="Z63">
        <f t="shared" si="14"/>
        <v>0</v>
      </c>
      <c r="AA63">
        <f t="shared" si="14"/>
        <v>0</v>
      </c>
      <c r="AB63">
        <f t="shared" si="7"/>
        <v>0</v>
      </c>
      <c r="AC63">
        <f t="shared" si="9"/>
        <v>0</v>
      </c>
      <c r="AD63">
        <f t="shared" si="10"/>
        <v>0</v>
      </c>
      <c r="AE63">
        <f t="shared" si="11"/>
        <v>0</v>
      </c>
      <c r="AF63">
        <f t="shared" si="12"/>
        <v>0</v>
      </c>
      <c r="AG63">
        <f t="shared" si="8"/>
        <v>0</v>
      </c>
    </row>
    <row r="64" spans="1:33" x14ac:dyDescent="0.35">
      <c r="A64" t="str">
        <f t="shared" si="2"/>
        <v>UPMt. Dennis</v>
      </c>
      <c r="B64" t="s">
        <v>67</v>
      </c>
      <c r="C64" t="s">
        <v>65</v>
      </c>
      <c r="D64">
        <v>4</v>
      </c>
      <c r="E64">
        <v>3.1875</v>
      </c>
      <c r="F64">
        <v>4</v>
      </c>
      <c r="G64">
        <v>4</v>
      </c>
      <c r="H64">
        <v>4</v>
      </c>
      <c r="I64">
        <v>4</v>
      </c>
      <c r="J64">
        <v>4</v>
      </c>
      <c r="L64" t="str">
        <f t="shared" si="3"/>
        <v>STKennedy</v>
      </c>
      <c r="M64" t="s">
        <v>28</v>
      </c>
      <c r="N64" t="s">
        <v>37</v>
      </c>
      <c r="O64">
        <v>1</v>
      </c>
      <c r="P64">
        <v>1.0625</v>
      </c>
      <c r="Q64">
        <v>2</v>
      </c>
      <c r="R64">
        <v>2</v>
      </c>
      <c r="S64">
        <v>2</v>
      </c>
      <c r="T64">
        <v>2</v>
      </c>
      <c r="U64">
        <v>2</v>
      </c>
      <c r="V64">
        <f t="shared" ref="V64:V81" si="15">VLOOKUP($L64,$A:$I,V$1,FALSE)</f>
        <v>1.3333333333333299</v>
      </c>
      <c r="W64">
        <f t="shared" si="14"/>
        <v>1.3125</v>
      </c>
      <c r="X64">
        <f t="shared" si="14"/>
        <v>2</v>
      </c>
      <c r="Y64">
        <f t="shared" si="14"/>
        <v>2</v>
      </c>
      <c r="Z64">
        <f t="shared" si="14"/>
        <v>2</v>
      </c>
      <c r="AA64">
        <f t="shared" si="14"/>
        <v>2</v>
      </c>
      <c r="AB64">
        <f t="shared" si="7"/>
        <v>0.27083333333332993</v>
      </c>
      <c r="AC64">
        <f t="shared" si="9"/>
        <v>-0.6875</v>
      </c>
      <c r="AD64">
        <f t="shared" si="10"/>
        <v>0</v>
      </c>
      <c r="AE64">
        <f t="shared" si="11"/>
        <v>0</v>
      </c>
      <c r="AF64">
        <f t="shared" si="12"/>
        <v>0</v>
      </c>
      <c r="AG64">
        <f t="shared" si="8"/>
        <v>-0.6875</v>
      </c>
    </row>
    <row r="65" spans="1:33" x14ac:dyDescent="0.35">
      <c r="A65" t="str">
        <f t="shared" si="2"/>
        <v>UPWeston</v>
      </c>
      <c r="B65" t="s">
        <v>67</v>
      </c>
      <c r="C65" t="s">
        <v>64</v>
      </c>
      <c r="D65">
        <v>4</v>
      </c>
      <c r="E65">
        <v>3.1875</v>
      </c>
      <c r="F65">
        <v>4</v>
      </c>
      <c r="G65">
        <v>4</v>
      </c>
      <c r="H65">
        <v>4</v>
      </c>
      <c r="I65">
        <v>4</v>
      </c>
      <c r="J65">
        <v>4</v>
      </c>
      <c r="L65" t="str">
        <f t="shared" si="3"/>
        <v>STAgincourt</v>
      </c>
      <c r="M65" t="s">
        <v>28</v>
      </c>
      <c r="N65" t="s">
        <v>36</v>
      </c>
      <c r="O65">
        <v>1</v>
      </c>
      <c r="P65">
        <v>1.0625</v>
      </c>
      <c r="Q65">
        <v>2</v>
      </c>
      <c r="R65">
        <v>2</v>
      </c>
      <c r="S65">
        <v>2</v>
      </c>
      <c r="T65">
        <v>2</v>
      </c>
      <c r="U65">
        <v>2</v>
      </c>
      <c r="V65">
        <f t="shared" si="15"/>
        <v>1.3333333333333299</v>
      </c>
      <c r="W65">
        <f t="shared" si="14"/>
        <v>1.3125</v>
      </c>
      <c r="X65">
        <f t="shared" si="14"/>
        <v>2</v>
      </c>
      <c r="Y65">
        <f t="shared" si="14"/>
        <v>2</v>
      </c>
      <c r="Z65">
        <f t="shared" si="14"/>
        <v>2</v>
      </c>
      <c r="AA65">
        <f t="shared" si="14"/>
        <v>2</v>
      </c>
      <c r="AB65">
        <f t="shared" si="7"/>
        <v>0.27083333333332993</v>
      </c>
      <c r="AC65">
        <f t="shared" si="9"/>
        <v>-0.6875</v>
      </c>
      <c r="AD65">
        <f t="shared" si="10"/>
        <v>0</v>
      </c>
      <c r="AE65">
        <f t="shared" si="11"/>
        <v>0</v>
      </c>
      <c r="AF65">
        <f t="shared" si="12"/>
        <v>0</v>
      </c>
      <c r="AG65">
        <f t="shared" si="8"/>
        <v>-0.6875</v>
      </c>
    </row>
    <row r="66" spans="1:33" x14ac:dyDescent="0.35">
      <c r="A66" t="str">
        <f t="shared" si="2"/>
        <v>UPPearson</v>
      </c>
      <c r="B66" t="s">
        <v>67</v>
      </c>
      <c r="C66" t="s">
        <v>68</v>
      </c>
      <c r="D66">
        <v>4</v>
      </c>
      <c r="E66">
        <v>3.1875</v>
      </c>
      <c r="F66">
        <v>4</v>
      </c>
      <c r="G66">
        <v>4</v>
      </c>
      <c r="H66">
        <v>4</v>
      </c>
      <c r="I66">
        <v>4</v>
      </c>
      <c r="J66">
        <v>4</v>
      </c>
      <c r="L66" t="str">
        <f t="shared" si="3"/>
        <v>STMilliken</v>
      </c>
      <c r="M66" t="s">
        <v>28</v>
      </c>
      <c r="N66" t="s">
        <v>35</v>
      </c>
      <c r="O66">
        <v>1</v>
      </c>
      <c r="P66">
        <v>1.0625</v>
      </c>
      <c r="Q66">
        <v>2</v>
      </c>
      <c r="R66">
        <v>2</v>
      </c>
      <c r="S66">
        <v>2</v>
      </c>
      <c r="T66">
        <v>2</v>
      </c>
      <c r="U66">
        <v>2</v>
      </c>
      <c r="V66">
        <f t="shared" si="15"/>
        <v>1.3333333333333299</v>
      </c>
      <c r="W66">
        <f t="shared" si="14"/>
        <v>1.3125</v>
      </c>
      <c r="X66">
        <f t="shared" si="14"/>
        <v>2</v>
      </c>
      <c r="Y66">
        <f t="shared" si="14"/>
        <v>2</v>
      </c>
      <c r="Z66">
        <f t="shared" si="14"/>
        <v>2</v>
      </c>
      <c r="AA66">
        <f t="shared" si="14"/>
        <v>2</v>
      </c>
      <c r="AB66">
        <f t="shared" si="7"/>
        <v>0.27083333333332993</v>
      </c>
      <c r="AC66">
        <f t="shared" si="9"/>
        <v>-0.6875</v>
      </c>
      <c r="AD66">
        <f t="shared" si="10"/>
        <v>0</v>
      </c>
      <c r="AE66">
        <f t="shared" si="11"/>
        <v>0</v>
      </c>
      <c r="AF66">
        <f t="shared" si="12"/>
        <v>0</v>
      </c>
      <c r="AG66">
        <f t="shared" si="8"/>
        <v>-0.6875</v>
      </c>
    </row>
    <row r="67" spans="1:33" x14ac:dyDescent="0.35">
      <c r="A67" t="str">
        <f t="shared" si="2"/>
        <v>BADownsview Park</v>
      </c>
      <c r="B67" t="s">
        <v>69</v>
      </c>
      <c r="C67" t="s">
        <v>79</v>
      </c>
      <c r="D67">
        <v>0</v>
      </c>
      <c r="E67">
        <v>0.6875</v>
      </c>
      <c r="F67">
        <v>1</v>
      </c>
      <c r="G67">
        <v>2</v>
      </c>
      <c r="H67">
        <v>2</v>
      </c>
      <c r="I67">
        <v>2</v>
      </c>
      <c r="J67">
        <v>1</v>
      </c>
      <c r="L67" t="str">
        <f t="shared" si="3"/>
        <v>STUnionville</v>
      </c>
      <c r="M67" t="s">
        <v>28</v>
      </c>
      <c r="N67" t="s">
        <v>34</v>
      </c>
      <c r="O67">
        <v>1</v>
      </c>
      <c r="P67">
        <v>1.0625</v>
      </c>
      <c r="Q67">
        <v>2</v>
      </c>
      <c r="R67">
        <v>2</v>
      </c>
      <c r="S67">
        <v>2</v>
      </c>
      <c r="T67">
        <v>2</v>
      </c>
      <c r="U67">
        <v>2</v>
      </c>
      <c r="V67">
        <f t="shared" si="15"/>
        <v>1.3333333333333299</v>
      </c>
      <c r="W67">
        <f t="shared" si="14"/>
        <v>1.3125</v>
      </c>
      <c r="X67">
        <f t="shared" si="14"/>
        <v>2</v>
      </c>
      <c r="Y67">
        <f t="shared" si="14"/>
        <v>2</v>
      </c>
      <c r="Z67">
        <f t="shared" si="14"/>
        <v>2</v>
      </c>
      <c r="AA67">
        <f t="shared" si="14"/>
        <v>2</v>
      </c>
      <c r="AB67">
        <f t="shared" si="7"/>
        <v>0.27083333333332993</v>
      </c>
      <c r="AC67">
        <f t="shared" si="9"/>
        <v>-0.6875</v>
      </c>
      <c r="AD67">
        <f t="shared" si="10"/>
        <v>0</v>
      </c>
      <c r="AE67">
        <f t="shared" si="11"/>
        <v>0</v>
      </c>
      <c r="AF67">
        <f t="shared" si="12"/>
        <v>0</v>
      </c>
      <c r="AG67">
        <f t="shared" si="8"/>
        <v>-0.6875</v>
      </c>
    </row>
    <row r="68" spans="1:33" x14ac:dyDescent="0.35">
      <c r="A68" t="str">
        <f t="shared" ref="A68:A76" si="16">B68&amp;C68</f>
        <v>BARutherford</v>
      </c>
      <c r="B68" t="s">
        <v>69</v>
      </c>
      <c r="C68" t="s">
        <v>78</v>
      </c>
      <c r="D68">
        <v>0</v>
      </c>
      <c r="E68">
        <v>0.6875</v>
      </c>
      <c r="F68">
        <v>1</v>
      </c>
      <c r="G68">
        <v>2</v>
      </c>
      <c r="H68">
        <v>2</v>
      </c>
      <c r="I68">
        <v>2</v>
      </c>
      <c r="J68">
        <v>1</v>
      </c>
      <c r="L68" t="str">
        <f t="shared" ref="L68:L81" si="17">M68&amp;N68</f>
        <v>STCentennial</v>
      </c>
      <c r="M68" t="s">
        <v>28</v>
      </c>
      <c r="N68" t="s">
        <v>33</v>
      </c>
      <c r="O68">
        <v>0.33333333333333298</v>
      </c>
      <c r="P68">
        <v>0.625</v>
      </c>
      <c r="Q68">
        <v>1</v>
      </c>
      <c r="R68">
        <v>2</v>
      </c>
      <c r="S68">
        <v>2</v>
      </c>
      <c r="T68">
        <v>1</v>
      </c>
      <c r="U68">
        <v>1</v>
      </c>
      <c r="V68">
        <f t="shared" si="15"/>
        <v>0.66666666666666596</v>
      </c>
      <c r="W68">
        <f t="shared" si="14"/>
        <v>0.625</v>
      </c>
      <c r="X68">
        <f t="shared" si="14"/>
        <v>1</v>
      </c>
      <c r="Y68">
        <f t="shared" si="14"/>
        <v>2</v>
      </c>
      <c r="Z68">
        <f t="shared" si="14"/>
        <v>2</v>
      </c>
      <c r="AA68">
        <f t="shared" si="14"/>
        <v>1</v>
      </c>
      <c r="AB68">
        <f t="shared" si="7"/>
        <v>4.1666666666665964E-2</v>
      </c>
      <c r="AC68">
        <f t="shared" si="9"/>
        <v>-0.375</v>
      </c>
      <c r="AD68">
        <f t="shared" si="10"/>
        <v>-1</v>
      </c>
      <c r="AE68">
        <f t="shared" si="11"/>
        <v>0</v>
      </c>
      <c r="AF68">
        <f t="shared" si="12"/>
        <v>1</v>
      </c>
      <c r="AG68">
        <f t="shared" si="8"/>
        <v>-1.375</v>
      </c>
    </row>
    <row r="69" spans="1:33" x14ac:dyDescent="0.35">
      <c r="A69" t="str">
        <f t="shared" si="16"/>
        <v>BAMaple</v>
      </c>
      <c r="B69" t="s">
        <v>69</v>
      </c>
      <c r="C69" t="s">
        <v>77</v>
      </c>
      <c r="D69">
        <v>0</v>
      </c>
      <c r="E69">
        <v>0.5625</v>
      </c>
      <c r="F69">
        <v>1</v>
      </c>
      <c r="G69">
        <v>2</v>
      </c>
      <c r="H69">
        <v>2</v>
      </c>
      <c r="I69">
        <v>2</v>
      </c>
      <c r="J69">
        <v>1</v>
      </c>
      <c r="L69" t="str">
        <f t="shared" si="17"/>
        <v>STMarkham</v>
      </c>
      <c r="M69" t="s">
        <v>28</v>
      </c>
      <c r="N69" t="s">
        <v>32</v>
      </c>
      <c r="O69">
        <v>0.33333333333333298</v>
      </c>
      <c r="P69">
        <v>0.625</v>
      </c>
      <c r="Q69">
        <v>1</v>
      </c>
      <c r="R69">
        <v>2</v>
      </c>
      <c r="S69">
        <v>2</v>
      </c>
      <c r="T69">
        <v>1</v>
      </c>
      <c r="U69">
        <v>1</v>
      </c>
      <c r="V69">
        <f t="shared" si="15"/>
        <v>0.66666666666666596</v>
      </c>
      <c r="W69">
        <f t="shared" si="14"/>
        <v>0.625</v>
      </c>
      <c r="X69">
        <f t="shared" si="14"/>
        <v>1</v>
      </c>
      <c r="Y69">
        <f t="shared" si="14"/>
        <v>2</v>
      </c>
      <c r="Z69">
        <f t="shared" si="14"/>
        <v>2</v>
      </c>
      <c r="AA69">
        <f t="shared" si="14"/>
        <v>1</v>
      </c>
      <c r="AB69">
        <f t="shared" ref="AB69:AB81" si="18">V69-P69</f>
        <v>4.1666666666665964E-2</v>
      </c>
      <c r="AC69">
        <f t="shared" si="9"/>
        <v>-0.375</v>
      </c>
      <c r="AD69">
        <f t="shared" si="10"/>
        <v>-1</v>
      </c>
      <c r="AE69">
        <f t="shared" si="11"/>
        <v>0</v>
      </c>
      <c r="AF69">
        <f t="shared" si="12"/>
        <v>1</v>
      </c>
      <c r="AG69">
        <f t="shared" ref="AG69:AG81" si="19">SUM(W69:Y69)-SUM(Q69:S69)</f>
        <v>-1.375</v>
      </c>
    </row>
    <row r="70" spans="1:33" x14ac:dyDescent="0.35">
      <c r="A70" t="str">
        <f t="shared" si="16"/>
        <v>BAKing City</v>
      </c>
      <c r="B70" t="s">
        <v>69</v>
      </c>
      <c r="C70" t="s">
        <v>76</v>
      </c>
      <c r="D70">
        <v>0</v>
      </c>
      <c r="E70">
        <v>0.5625</v>
      </c>
      <c r="F70">
        <v>1</v>
      </c>
      <c r="G70">
        <v>2</v>
      </c>
      <c r="H70">
        <v>2</v>
      </c>
      <c r="I70">
        <v>2</v>
      </c>
      <c r="J70">
        <v>1</v>
      </c>
      <c r="L70" t="str">
        <f t="shared" si="17"/>
        <v>STMount Joy</v>
      </c>
      <c r="M70" t="s">
        <v>28</v>
      </c>
      <c r="N70" t="s">
        <v>31</v>
      </c>
      <c r="O70">
        <v>0.33333333333333298</v>
      </c>
      <c r="P70">
        <v>0.625</v>
      </c>
      <c r="Q70">
        <v>1</v>
      </c>
      <c r="R70">
        <v>2</v>
      </c>
      <c r="S70">
        <v>2</v>
      </c>
      <c r="T70">
        <v>1</v>
      </c>
      <c r="U70">
        <v>1</v>
      </c>
      <c r="V70">
        <f t="shared" si="15"/>
        <v>0.66666666666666596</v>
      </c>
      <c r="W70">
        <f t="shared" si="14"/>
        <v>0.625</v>
      </c>
      <c r="X70">
        <f t="shared" si="14"/>
        <v>1</v>
      </c>
      <c r="Y70">
        <f t="shared" si="14"/>
        <v>2</v>
      </c>
      <c r="Z70">
        <f t="shared" si="14"/>
        <v>2</v>
      </c>
      <c r="AA70">
        <f t="shared" si="14"/>
        <v>1</v>
      </c>
      <c r="AB70">
        <f t="shared" si="18"/>
        <v>4.1666666666665964E-2</v>
      </c>
      <c r="AC70">
        <f t="shared" si="9"/>
        <v>-0.375</v>
      </c>
      <c r="AD70">
        <f t="shared" si="10"/>
        <v>-1</v>
      </c>
      <c r="AE70">
        <f t="shared" si="11"/>
        <v>0</v>
      </c>
      <c r="AF70">
        <f t="shared" si="12"/>
        <v>1</v>
      </c>
      <c r="AG70">
        <f t="shared" si="19"/>
        <v>-1.375</v>
      </c>
    </row>
    <row r="71" spans="1:33" x14ac:dyDescent="0.35">
      <c r="A71" t="str">
        <f t="shared" si="16"/>
        <v>BAAurora</v>
      </c>
      <c r="B71" t="s">
        <v>69</v>
      </c>
      <c r="C71" t="s">
        <v>75</v>
      </c>
      <c r="D71">
        <v>0</v>
      </c>
      <c r="E71">
        <v>0.5625</v>
      </c>
      <c r="F71">
        <v>1</v>
      </c>
      <c r="G71">
        <v>2</v>
      </c>
      <c r="H71">
        <v>2</v>
      </c>
      <c r="I71">
        <v>2</v>
      </c>
      <c r="J71">
        <v>1</v>
      </c>
      <c r="L71" t="str">
        <f t="shared" si="17"/>
        <v>STStouffville</v>
      </c>
      <c r="M71" t="s">
        <v>28</v>
      </c>
      <c r="N71" t="s">
        <v>30</v>
      </c>
      <c r="O71">
        <v>0</v>
      </c>
      <c r="P71">
        <v>0.1875</v>
      </c>
      <c r="Q71">
        <v>1</v>
      </c>
      <c r="R71">
        <v>2</v>
      </c>
      <c r="S71">
        <v>2</v>
      </c>
      <c r="T71">
        <v>0</v>
      </c>
      <c r="U71">
        <v>0</v>
      </c>
      <c r="V71">
        <f t="shared" si="15"/>
        <v>0.66666666666666596</v>
      </c>
      <c r="W71">
        <f t="shared" si="14"/>
        <v>0.625</v>
      </c>
      <c r="X71">
        <f t="shared" si="14"/>
        <v>1</v>
      </c>
      <c r="Y71">
        <f t="shared" si="14"/>
        <v>2</v>
      </c>
      <c r="Z71">
        <f t="shared" si="14"/>
        <v>2</v>
      </c>
      <c r="AA71">
        <f t="shared" si="14"/>
        <v>1</v>
      </c>
      <c r="AB71">
        <f t="shared" si="18"/>
        <v>0.47916666666666596</v>
      </c>
      <c r="AC71">
        <f t="shared" si="9"/>
        <v>-0.375</v>
      </c>
      <c r="AD71">
        <f t="shared" si="10"/>
        <v>-1</v>
      </c>
      <c r="AE71">
        <f t="shared" si="11"/>
        <v>0</v>
      </c>
      <c r="AF71">
        <f t="shared" si="12"/>
        <v>2</v>
      </c>
      <c r="AG71">
        <f t="shared" si="19"/>
        <v>-1.375</v>
      </c>
    </row>
    <row r="72" spans="1:33" x14ac:dyDescent="0.35">
      <c r="A72" t="str">
        <f t="shared" si="16"/>
        <v>BANewmarket</v>
      </c>
      <c r="B72" t="s">
        <v>69</v>
      </c>
      <c r="C72" t="s">
        <v>74</v>
      </c>
      <c r="D72">
        <v>0</v>
      </c>
      <c r="E72">
        <v>0.125</v>
      </c>
      <c r="F72">
        <v>1</v>
      </c>
      <c r="G72">
        <v>2</v>
      </c>
      <c r="H72">
        <v>2</v>
      </c>
      <c r="I72">
        <v>1</v>
      </c>
      <c r="J72">
        <v>0</v>
      </c>
      <c r="L72" t="str">
        <f t="shared" si="17"/>
        <v>STOld Elm</v>
      </c>
      <c r="M72" t="s">
        <v>28</v>
      </c>
      <c r="N72" t="s">
        <v>29</v>
      </c>
      <c r="O72">
        <v>0</v>
      </c>
      <c r="P72">
        <v>0.1875</v>
      </c>
      <c r="Q72">
        <v>1</v>
      </c>
      <c r="R72">
        <v>2</v>
      </c>
      <c r="S72">
        <v>2</v>
      </c>
      <c r="T72">
        <v>0</v>
      </c>
      <c r="U72">
        <v>0</v>
      </c>
      <c r="V72">
        <f t="shared" si="15"/>
        <v>0</v>
      </c>
      <c r="W72">
        <f t="shared" si="14"/>
        <v>0</v>
      </c>
      <c r="X72">
        <f t="shared" si="14"/>
        <v>1</v>
      </c>
      <c r="Y72">
        <f t="shared" si="14"/>
        <v>2</v>
      </c>
      <c r="Z72">
        <f t="shared" si="14"/>
        <v>2</v>
      </c>
      <c r="AA72">
        <f t="shared" si="14"/>
        <v>0</v>
      </c>
      <c r="AB72">
        <f t="shared" si="18"/>
        <v>-0.1875</v>
      </c>
      <c r="AC72">
        <f t="shared" si="9"/>
        <v>-1</v>
      </c>
      <c r="AD72">
        <f t="shared" si="10"/>
        <v>-1</v>
      </c>
      <c r="AE72">
        <f t="shared" si="11"/>
        <v>0</v>
      </c>
      <c r="AF72">
        <f t="shared" si="12"/>
        <v>2</v>
      </c>
      <c r="AG72">
        <f t="shared" si="19"/>
        <v>-2</v>
      </c>
    </row>
    <row r="73" spans="1:33" x14ac:dyDescent="0.35">
      <c r="A73" t="str">
        <f t="shared" si="16"/>
        <v>BAEast Gwillimbury</v>
      </c>
      <c r="B73" t="s">
        <v>69</v>
      </c>
      <c r="C73" t="s">
        <v>73</v>
      </c>
      <c r="D73">
        <v>0</v>
      </c>
      <c r="E73">
        <v>0.125</v>
      </c>
      <c r="F73">
        <v>1</v>
      </c>
      <c r="G73">
        <v>2</v>
      </c>
      <c r="H73">
        <v>2</v>
      </c>
      <c r="I73">
        <v>1</v>
      </c>
      <c r="J73">
        <v>0</v>
      </c>
      <c r="L73" t="str">
        <f t="shared" si="17"/>
        <v>LEDanforth</v>
      </c>
      <c r="M73" t="s">
        <v>18</v>
      </c>
      <c r="N73" t="s">
        <v>27</v>
      </c>
      <c r="O73">
        <v>2</v>
      </c>
      <c r="P73">
        <v>1.375</v>
      </c>
      <c r="Q73">
        <v>2</v>
      </c>
      <c r="R73">
        <v>2</v>
      </c>
      <c r="S73">
        <v>2</v>
      </c>
      <c r="T73">
        <v>2</v>
      </c>
      <c r="U73">
        <v>2</v>
      </c>
      <c r="V73">
        <f t="shared" si="15"/>
        <v>2</v>
      </c>
      <c r="W73">
        <f t="shared" si="14"/>
        <v>1.375</v>
      </c>
      <c r="X73">
        <f t="shared" si="14"/>
        <v>2</v>
      </c>
      <c r="Y73">
        <f t="shared" si="14"/>
        <v>2</v>
      </c>
      <c r="Z73">
        <f t="shared" si="14"/>
        <v>2</v>
      </c>
      <c r="AA73">
        <f t="shared" si="14"/>
        <v>2</v>
      </c>
      <c r="AB73">
        <f t="shared" si="18"/>
        <v>0.625</v>
      </c>
      <c r="AC73">
        <f t="shared" si="9"/>
        <v>-0.625</v>
      </c>
      <c r="AD73">
        <f t="shared" si="10"/>
        <v>0</v>
      </c>
      <c r="AE73">
        <f t="shared" si="11"/>
        <v>0</v>
      </c>
      <c r="AF73">
        <f t="shared" si="12"/>
        <v>0</v>
      </c>
      <c r="AG73">
        <f t="shared" si="19"/>
        <v>-0.625</v>
      </c>
    </row>
    <row r="74" spans="1:33" x14ac:dyDescent="0.35">
      <c r="A74" t="str">
        <f t="shared" si="16"/>
        <v>BABradford</v>
      </c>
      <c r="B74" t="s">
        <v>69</v>
      </c>
      <c r="C74" t="s">
        <v>72</v>
      </c>
      <c r="D74">
        <v>0</v>
      </c>
      <c r="E74">
        <v>0.125</v>
      </c>
      <c r="F74">
        <v>1</v>
      </c>
      <c r="G74">
        <v>2</v>
      </c>
      <c r="H74">
        <v>2</v>
      </c>
      <c r="I74">
        <v>1</v>
      </c>
      <c r="J74">
        <v>0</v>
      </c>
      <c r="L74" t="str">
        <f t="shared" si="17"/>
        <v>LEScarborough</v>
      </c>
      <c r="M74" t="s">
        <v>18</v>
      </c>
      <c r="N74" t="s">
        <v>26</v>
      </c>
      <c r="O74">
        <v>2</v>
      </c>
      <c r="P74">
        <v>1.375</v>
      </c>
      <c r="Q74">
        <v>2</v>
      </c>
      <c r="R74">
        <v>2</v>
      </c>
      <c r="S74">
        <v>2</v>
      </c>
      <c r="T74">
        <v>2</v>
      </c>
      <c r="U74">
        <v>2</v>
      </c>
      <c r="V74">
        <f t="shared" si="15"/>
        <v>2</v>
      </c>
      <c r="W74">
        <f t="shared" si="14"/>
        <v>1.375</v>
      </c>
      <c r="X74">
        <f t="shared" si="14"/>
        <v>2</v>
      </c>
      <c r="Y74">
        <f t="shared" si="14"/>
        <v>2</v>
      </c>
      <c r="Z74">
        <f t="shared" si="14"/>
        <v>2</v>
      </c>
      <c r="AA74">
        <f t="shared" si="14"/>
        <v>2</v>
      </c>
      <c r="AB74">
        <f t="shared" si="18"/>
        <v>0.625</v>
      </c>
      <c r="AC74">
        <f t="shared" si="9"/>
        <v>-0.625</v>
      </c>
      <c r="AD74">
        <f t="shared" si="10"/>
        <v>0</v>
      </c>
      <c r="AE74">
        <f t="shared" si="11"/>
        <v>0</v>
      </c>
      <c r="AF74">
        <f t="shared" si="12"/>
        <v>0</v>
      </c>
      <c r="AG74">
        <f t="shared" si="19"/>
        <v>-0.625</v>
      </c>
    </row>
    <row r="75" spans="1:33" x14ac:dyDescent="0.35">
      <c r="A75" t="str">
        <f t="shared" si="16"/>
        <v>BABarrie South</v>
      </c>
      <c r="B75" t="s">
        <v>69</v>
      </c>
      <c r="C75" t="s">
        <v>71</v>
      </c>
      <c r="D75">
        <v>0</v>
      </c>
      <c r="E75">
        <v>6.25E-2</v>
      </c>
      <c r="F75">
        <v>1</v>
      </c>
      <c r="G75">
        <v>2</v>
      </c>
      <c r="H75">
        <v>2</v>
      </c>
      <c r="I75">
        <v>1</v>
      </c>
      <c r="J75">
        <v>0</v>
      </c>
      <c r="L75" t="str">
        <f t="shared" si="17"/>
        <v>LEEglinton</v>
      </c>
      <c r="M75" t="s">
        <v>18</v>
      </c>
      <c r="N75" t="s">
        <v>25</v>
      </c>
      <c r="O75">
        <v>2</v>
      </c>
      <c r="P75">
        <v>1.375</v>
      </c>
      <c r="Q75">
        <v>2</v>
      </c>
      <c r="R75">
        <v>2</v>
      </c>
      <c r="S75">
        <v>2</v>
      </c>
      <c r="T75">
        <v>2</v>
      </c>
      <c r="U75">
        <v>2</v>
      </c>
      <c r="V75">
        <f t="shared" si="15"/>
        <v>2</v>
      </c>
      <c r="W75">
        <f t="shared" si="14"/>
        <v>1.375</v>
      </c>
      <c r="X75">
        <f t="shared" si="14"/>
        <v>2</v>
      </c>
      <c r="Y75">
        <f t="shared" si="14"/>
        <v>2</v>
      </c>
      <c r="Z75">
        <f t="shared" si="14"/>
        <v>2</v>
      </c>
      <c r="AA75">
        <f t="shared" si="14"/>
        <v>2</v>
      </c>
      <c r="AB75">
        <f t="shared" si="18"/>
        <v>0.625</v>
      </c>
      <c r="AC75">
        <f t="shared" si="9"/>
        <v>-0.625</v>
      </c>
      <c r="AD75">
        <f t="shared" si="10"/>
        <v>0</v>
      </c>
      <c r="AE75">
        <f t="shared" si="11"/>
        <v>0</v>
      </c>
      <c r="AF75">
        <f t="shared" si="12"/>
        <v>0</v>
      </c>
      <c r="AG75">
        <f t="shared" si="19"/>
        <v>-0.625</v>
      </c>
    </row>
    <row r="76" spans="1:33" x14ac:dyDescent="0.35">
      <c r="A76" t="str">
        <f t="shared" si="16"/>
        <v>BAAllandale</v>
      </c>
      <c r="B76" t="s">
        <v>69</v>
      </c>
      <c r="C76" t="s">
        <v>70</v>
      </c>
      <c r="D76">
        <v>0</v>
      </c>
      <c r="E76">
        <v>6.25E-2</v>
      </c>
      <c r="F76">
        <v>1</v>
      </c>
      <c r="G76">
        <v>2</v>
      </c>
      <c r="H76">
        <v>2</v>
      </c>
      <c r="I76">
        <v>1</v>
      </c>
      <c r="J76">
        <v>0</v>
      </c>
      <c r="L76" t="str">
        <f t="shared" si="17"/>
        <v>LEGuildwood</v>
      </c>
      <c r="M76" t="s">
        <v>18</v>
      </c>
      <c r="N76" t="s">
        <v>24</v>
      </c>
      <c r="O76">
        <v>2</v>
      </c>
      <c r="P76">
        <v>1.375</v>
      </c>
      <c r="Q76">
        <v>2</v>
      </c>
      <c r="R76">
        <v>2</v>
      </c>
      <c r="S76">
        <v>2</v>
      </c>
      <c r="T76">
        <v>2</v>
      </c>
      <c r="U76">
        <v>2</v>
      </c>
      <c r="V76">
        <f t="shared" si="15"/>
        <v>2</v>
      </c>
      <c r="W76">
        <f t="shared" si="14"/>
        <v>1.375</v>
      </c>
      <c r="X76">
        <f t="shared" si="14"/>
        <v>2</v>
      </c>
      <c r="Y76">
        <f t="shared" si="14"/>
        <v>2</v>
      </c>
      <c r="Z76">
        <f t="shared" si="14"/>
        <v>2</v>
      </c>
      <c r="AA76">
        <f t="shared" si="14"/>
        <v>2</v>
      </c>
      <c r="AB76">
        <f t="shared" si="18"/>
        <v>0.625</v>
      </c>
      <c r="AC76">
        <f t="shared" si="9"/>
        <v>-0.625</v>
      </c>
      <c r="AD76">
        <f t="shared" si="10"/>
        <v>0</v>
      </c>
      <c r="AE76">
        <f t="shared" si="11"/>
        <v>0</v>
      </c>
      <c r="AF76">
        <f t="shared" si="12"/>
        <v>0</v>
      </c>
      <c r="AG76">
        <f t="shared" si="19"/>
        <v>-0.625</v>
      </c>
    </row>
    <row r="77" spans="1:33" x14ac:dyDescent="0.35">
      <c r="L77" t="str">
        <f t="shared" si="17"/>
        <v>LERouge Hill</v>
      </c>
      <c r="M77" t="s">
        <v>18</v>
      </c>
      <c r="N77" t="s">
        <v>23</v>
      </c>
      <c r="O77">
        <v>2</v>
      </c>
      <c r="P77">
        <v>1.375</v>
      </c>
      <c r="Q77">
        <v>2</v>
      </c>
      <c r="R77">
        <v>2</v>
      </c>
      <c r="S77">
        <v>2</v>
      </c>
      <c r="T77">
        <v>2</v>
      </c>
      <c r="U77">
        <v>2</v>
      </c>
      <c r="V77">
        <f t="shared" si="15"/>
        <v>2</v>
      </c>
      <c r="W77">
        <f t="shared" si="14"/>
        <v>1.375</v>
      </c>
      <c r="X77">
        <f t="shared" si="14"/>
        <v>2</v>
      </c>
      <c r="Y77">
        <f t="shared" si="14"/>
        <v>2</v>
      </c>
      <c r="Z77">
        <f t="shared" si="14"/>
        <v>2</v>
      </c>
      <c r="AA77">
        <f t="shared" si="14"/>
        <v>2</v>
      </c>
      <c r="AB77">
        <f t="shared" si="18"/>
        <v>0.625</v>
      </c>
      <c r="AC77">
        <f t="shared" si="9"/>
        <v>-0.625</v>
      </c>
      <c r="AD77">
        <f t="shared" si="10"/>
        <v>0</v>
      </c>
      <c r="AE77">
        <f t="shared" si="11"/>
        <v>0</v>
      </c>
      <c r="AF77">
        <f t="shared" si="12"/>
        <v>0</v>
      </c>
      <c r="AG77">
        <f t="shared" si="19"/>
        <v>-0.625</v>
      </c>
    </row>
    <row r="78" spans="1:33" x14ac:dyDescent="0.35">
      <c r="L78" t="str">
        <f t="shared" si="17"/>
        <v>LEPickering</v>
      </c>
      <c r="M78" t="s">
        <v>18</v>
      </c>
      <c r="N78" t="s">
        <v>22</v>
      </c>
      <c r="O78">
        <v>0</v>
      </c>
      <c r="P78">
        <v>0</v>
      </c>
      <c r="Q78">
        <v>2</v>
      </c>
      <c r="R78">
        <v>2</v>
      </c>
      <c r="S78">
        <v>1</v>
      </c>
      <c r="T78">
        <v>0</v>
      </c>
      <c r="U78">
        <v>0</v>
      </c>
      <c r="V78">
        <f t="shared" si="15"/>
        <v>4</v>
      </c>
      <c r="W78">
        <f t="shared" si="14"/>
        <v>2.75</v>
      </c>
      <c r="X78">
        <f t="shared" si="14"/>
        <v>4</v>
      </c>
      <c r="Y78">
        <f t="shared" si="14"/>
        <v>4</v>
      </c>
      <c r="Z78">
        <f t="shared" si="14"/>
        <v>4</v>
      </c>
      <c r="AA78">
        <f t="shared" si="14"/>
        <v>4</v>
      </c>
      <c r="AB78">
        <f t="shared" si="18"/>
        <v>4</v>
      </c>
      <c r="AC78">
        <f t="shared" si="9"/>
        <v>0.75</v>
      </c>
      <c r="AD78">
        <f t="shared" si="10"/>
        <v>2</v>
      </c>
      <c r="AE78">
        <f t="shared" si="11"/>
        <v>3</v>
      </c>
      <c r="AF78">
        <f t="shared" si="12"/>
        <v>4</v>
      </c>
      <c r="AG78">
        <f t="shared" si="19"/>
        <v>5.75</v>
      </c>
    </row>
    <row r="79" spans="1:33" x14ac:dyDescent="0.35">
      <c r="L79" t="str">
        <f t="shared" si="17"/>
        <v>LEAjax</v>
      </c>
      <c r="M79" t="s">
        <v>18</v>
      </c>
      <c r="N79" t="s">
        <v>21</v>
      </c>
      <c r="O79">
        <v>2</v>
      </c>
      <c r="P79">
        <v>1.375</v>
      </c>
      <c r="Q79">
        <v>2</v>
      </c>
      <c r="R79">
        <v>4</v>
      </c>
      <c r="S79">
        <v>3</v>
      </c>
      <c r="T79">
        <v>2</v>
      </c>
      <c r="U79">
        <v>2</v>
      </c>
      <c r="V79">
        <f t="shared" si="15"/>
        <v>2.6666666666666599</v>
      </c>
      <c r="W79">
        <f t="shared" si="14"/>
        <v>1.4375</v>
      </c>
      <c r="X79">
        <f t="shared" si="14"/>
        <v>2</v>
      </c>
      <c r="Y79">
        <f t="shared" si="14"/>
        <v>4</v>
      </c>
      <c r="Z79">
        <f t="shared" si="14"/>
        <v>4</v>
      </c>
      <c r="AA79">
        <f t="shared" si="14"/>
        <v>2</v>
      </c>
      <c r="AB79">
        <f t="shared" si="18"/>
        <v>1.2916666666666599</v>
      </c>
      <c r="AC79">
        <f t="shared" si="9"/>
        <v>-0.5625</v>
      </c>
      <c r="AD79">
        <f t="shared" si="10"/>
        <v>-2</v>
      </c>
      <c r="AE79">
        <f t="shared" si="11"/>
        <v>1</v>
      </c>
      <c r="AF79">
        <f t="shared" si="12"/>
        <v>2</v>
      </c>
      <c r="AG79">
        <f t="shared" si="19"/>
        <v>-1.5625</v>
      </c>
    </row>
    <row r="80" spans="1:33" x14ac:dyDescent="0.35">
      <c r="L80" t="str">
        <f t="shared" si="17"/>
        <v>LEWhitby</v>
      </c>
      <c r="M80" t="s">
        <v>18</v>
      </c>
      <c r="N80" t="s">
        <v>20</v>
      </c>
      <c r="O80">
        <v>2</v>
      </c>
      <c r="P80">
        <v>1.375</v>
      </c>
      <c r="Q80">
        <v>2</v>
      </c>
      <c r="R80">
        <v>4</v>
      </c>
      <c r="S80">
        <v>3</v>
      </c>
      <c r="T80">
        <v>2</v>
      </c>
      <c r="U80">
        <v>2</v>
      </c>
      <c r="V80">
        <f t="shared" si="15"/>
        <v>2.6666666666666599</v>
      </c>
      <c r="W80">
        <f t="shared" si="14"/>
        <v>1.4375</v>
      </c>
      <c r="X80">
        <f t="shared" si="14"/>
        <v>2</v>
      </c>
      <c r="Y80">
        <f t="shared" si="14"/>
        <v>4</v>
      </c>
      <c r="Z80">
        <f t="shared" si="14"/>
        <v>4</v>
      </c>
      <c r="AA80">
        <f t="shared" si="14"/>
        <v>2</v>
      </c>
      <c r="AB80">
        <f t="shared" si="18"/>
        <v>1.2916666666666599</v>
      </c>
      <c r="AC80">
        <f t="shared" si="9"/>
        <v>-0.5625</v>
      </c>
      <c r="AD80">
        <f t="shared" si="10"/>
        <v>-2</v>
      </c>
      <c r="AE80">
        <f t="shared" si="11"/>
        <v>1</v>
      </c>
      <c r="AF80">
        <f t="shared" si="12"/>
        <v>2</v>
      </c>
      <c r="AG80">
        <f t="shared" si="19"/>
        <v>-1.5625</v>
      </c>
    </row>
    <row r="81" spans="12:34" x14ac:dyDescent="0.35">
      <c r="L81" t="str">
        <f t="shared" si="17"/>
        <v>LEOshawa</v>
      </c>
      <c r="M81" t="s">
        <v>18</v>
      </c>
      <c r="N81" t="s">
        <v>19</v>
      </c>
      <c r="O81">
        <v>2</v>
      </c>
      <c r="P81">
        <v>1.375</v>
      </c>
      <c r="Q81">
        <v>1</v>
      </c>
      <c r="R81">
        <v>2</v>
      </c>
      <c r="S81">
        <v>3</v>
      </c>
      <c r="T81">
        <v>2</v>
      </c>
      <c r="U81">
        <v>2</v>
      </c>
      <c r="V81">
        <f t="shared" si="15"/>
        <v>2.6666666666666599</v>
      </c>
      <c r="W81">
        <f t="shared" si="14"/>
        <v>1.4375</v>
      </c>
      <c r="X81">
        <f t="shared" si="14"/>
        <v>2</v>
      </c>
      <c r="Y81">
        <f t="shared" si="14"/>
        <v>4</v>
      </c>
      <c r="Z81">
        <f t="shared" si="14"/>
        <v>4</v>
      </c>
      <c r="AA81">
        <f t="shared" si="14"/>
        <v>2</v>
      </c>
      <c r="AB81">
        <f t="shared" si="18"/>
        <v>1.2916666666666599</v>
      </c>
      <c r="AC81">
        <f t="shared" si="9"/>
        <v>0.4375</v>
      </c>
      <c r="AD81">
        <f t="shared" si="10"/>
        <v>0</v>
      </c>
      <c r="AE81">
        <f t="shared" si="11"/>
        <v>1</v>
      </c>
      <c r="AF81">
        <f t="shared" si="12"/>
        <v>2</v>
      </c>
      <c r="AG81">
        <f t="shared" si="19"/>
        <v>1.4375</v>
      </c>
    </row>
    <row r="82" spans="12:34" x14ac:dyDescent="0.35">
      <c r="AH82" s="1" t="s">
        <v>149</v>
      </c>
    </row>
    <row r="83" spans="12:34" x14ac:dyDescent="0.35">
      <c r="Z83" t="s">
        <v>148</v>
      </c>
      <c r="AA83">
        <f>COUNTIF(AA4:AA81,"&lt;0")</f>
        <v>0</v>
      </c>
      <c r="AB83">
        <f t="shared" ref="AB83:AG83" si="20">COUNTIF(AB4:AB81,"&lt;0")</f>
        <v>18</v>
      </c>
      <c r="AC83">
        <f t="shared" si="20"/>
        <v>66</v>
      </c>
      <c r="AD83">
        <f t="shared" si="20"/>
        <v>48</v>
      </c>
      <c r="AE83">
        <f t="shared" si="20"/>
        <v>30</v>
      </c>
      <c r="AF83">
        <f t="shared" si="20"/>
        <v>1</v>
      </c>
      <c r="AG83">
        <f t="shared" si="20"/>
        <v>68</v>
      </c>
      <c r="AH83" s="1">
        <f>SUM(AA83:AF83)</f>
        <v>163</v>
      </c>
    </row>
    <row r="84" spans="12:34" x14ac:dyDescent="0.35">
      <c r="Z84" t="s">
        <v>147</v>
      </c>
      <c r="AA84">
        <f>COUNTIF(AA4:AA81,"&gt;0")</f>
        <v>65</v>
      </c>
      <c r="AB84">
        <f t="shared" ref="AB84:AG84" si="21">COUNTIF(AB4:AB81,"&gt;0")</f>
        <v>39</v>
      </c>
      <c r="AC84">
        <f t="shared" si="21"/>
        <v>6</v>
      </c>
      <c r="AD84">
        <f t="shared" si="21"/>
        <v>2</v>
      </c>
      <c r="AE84">
        <f t="shared" si="21"/>
        <v>7</v>
      </c>
      <c r="AF84">
        <f t="shared" si="21"/>
        <v>37</v>
      </c>
      <c r="AG84">
        <f t="shared" si="21"/>
        <v>4</v>
      </c>
      <c r="AH84" s="1">
        <f>SUM(AA84:AF84)</f>
        <v>156</v>
      </c>
    </row>
  </sheetData>
  <mergeCells count="3">
    <mergeCell ref="O2:T2"/>
    <mergeCell ref="U2:Z2"/>
    <mergeCell ref="AA2:A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2"/>
  <sheetViews>
    <sheetView topLeftCell="G1" workbookViewId="0">
      <selection activeCell="V4" sqref="V4"/>
    </sheetView>
  </sheetViews>
  <sheetFormatPr defaultRowHeight="14.5" x14ac:dyDescent="0.35"/>
  <cols>
    <col min="1" max="1" width="21.81640625" bestFit="1" customWidth="1"/>
    <col min="2" max="2" width="10.6328125" hidden="1" customWidth="1"/>
    <col min="4" max="4" width="17.1796875" bestFit="1" customWidth="1"/>
    <col min="5" max="11" width="11" bestFit="1" customWidth="1"/>
    <col min="12" max="12" width="16" bestFit="1" customWidth="1"/>
    <col min="13" max="13" width="25" bestFit="1" customWidth="1"/>
    <col min="14" max="20" width="11" bestFit="1" customWidth="1"/>
    <col min="21" max="21" width="16" bestFit="1" customWidth="1"/>
    <col min="22" max="22" width="13.08984375" bestFit="1" customWidth="1"/>
  </cols>
  <sheetData>
    <row r="1" spans="1:22" x14ac:dyDescent="0.35">
      <c r="C1" s="2" t="s">
        <v>150</v>
      </c>
      <c r="D1" s="2"/>
      <c r="E1" s="2"/>
      <c r="F1" s="2"/>
      <c r="G1" s="2"/>
      <c r="H1" s="2"/>
      <c r="I1" s="2"/>
      <c r="J1" s="2"/>
      <c r="K1" s="2"/>
      <c r="L1" s="2"/>
      <c r="M1" s="2"/>
      <c r="N1">
        <v>6</v>
      </c>
      <c r="O1">
        <v>7</v>
      </c>
      <c r="P1">
        <v>8</v>
      </c>
      <c r="Q1">
        <v>6</v>
      </c>
      <c r="R1">
        <v>7</v>
      </c>
      <c r="S1">
        <v>8</v>
      </c>
      <c r="T1">
        <v>9</v>
      </c>
    </row>
    <row r="2" spans="1:22" x14ac:dyDescent="0.35"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2" t="s">
        <v>167</v>
      </c>
      <c r="O2" s="2"/>
      <c r="P2" s="2"/>
      <c r="Q2" s="2"/>
      <c r="R2" s="2"/>
      <c r="S2" s="2"/>
      <c r="T2" s="2"/>
      <c r="U2" s="2"/>
    </row>
    <row r="3" spans="1:22" x14ac:dyDescent="0.35">
      <c r="C3" s="1">
        <v>0</v>
      </c>
      <c r="D3" s="1" t="s">
        <v>92</v>
      </c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151</v>
      </c>
      <c r="O3" s="1" t="s">
        <v>152</v>
      </c>
      <c r="P3" s="1" t="s">
        <v>153</v>
      </c>
      <c r="Q3" s="1" t="s">
        <v>154</v>
      </c>
      <c r="R3" s="1" t="s">
        <v>155</v>
      </c>
      <c r="S3" s="1" t="s">
        <v>156</v>
      </c>
      <c r="T3" s="1" t="s">
        <v>157</v>
      </c>
      <c r="U3" s="1" t="s">
        <v>158</v>
      </c>
      <c r="V3" s="1" t="s">
        <v>159</v>
      </c>
    </row>
    <row r="4" spans="1:22" x14ac:dyDescent="0.35">
      <c r="A4" t="str">
        <f>B4&amp;D4</f>
        <v>LWExhibition</v>
      </c>
      <c r="B4" t="s">
        <v>3</v>
      </c>
      <c r="C4" t="s">
        <v>95</v>
      </c>
      <c r="D4" s="3" t="s">
        <v>17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4</v>
      </c>
      <c r="N4">
        <f>VLOOKUP($A4,OB!$A:$J, N$1,FALSE)</f>
        <v>4</v>
      </c>
      <c r="O4">
        <f>VLOOKUP($A4,OB!$A:$J, O$1,FALSE)</f>
        <v>4</v>
      </c>
      <c r="P4">
        <f>VLOOKUP($A4,OB!$A:$J, P$1,FALSE)</f>
        <v>4</v>
      </c>
      <c r="Q4">
        <f>VLOOKUP($A4,OB!$A:$J, Q$1,FALSE)</f>
        <v>4</v>
      </c>
      <c r="R4">
        <f>VLOOKUP($A4,OB!$A:$J, R$1,FALSE)</f>
        <v>4</v>
      </c>
      <c r="S4">
        <f>VLOOKUP($A4,OB!$A:$J, S$1,FALSE)</f>
        <v>4</v>
      </c>
      <c r="T4">
        <f>VLOOKUP($A4,OB!$A:$J, T$1,FALSE)</f>
        <v>4</v>
      </c>
      <c r="U4">
        <f>(VLOOKUP($A4,OB!$A:$J, 4,FALSE)*4+VLOOKUP($A4,OB!$A:$J,4,FALSE)*3)/7</f>
        <v>4</v>
      </c>
      <c r="V4">
        <f>(VLOOKUP($A4,OB!$A:$J, 5,FALSE)+VLOOKUP($A4,OB!$A:$J,5,FALSE))/2</f>
        <v>2.75</v>
      </c>
    </row>
    <row r="5" spans="1:22" x14ac:dyDescent="0.35">
      <c r="A5" t="str">
        <f t="shared" ref="A5:A68" si="0">B5&amp;D5</f>
        <v>LWPark Lawn</v>
      </c>
      <c r="B5" t="s">
        <v>3</v>
      </c>
      <c r="C5" t="s">
        <v>95</v>
      </c>
      <c r="D5" s="3" t="s">
        <v>96</v>
      </c>
      <c r="E5" t="s">
        <v>97</v>
      </c>
      <c r="F5" t="s">
        <v>97</v>
      </c>
      <c r="G5" t="s">
        <v>97</v>
      </c>
      <c r="H5" t="s">
        <v>97</v>
      </c>
      <c r="I5" t="s">
        <v>97</v>
      </c>
      <c r="J5" t="s">
        <v>97</v>
      </c>
      <c r="K5" t="s">
        <v>97</v>
      </c>
      <c r="L5" t="s">
        <v>97</v>
      </c>
      <c r="M5" t="s">
        <v>97</v>
      </c>
      <c r="N5" t="e">
        <f>VLOOKUP($A5,OB!$A:$J, N$1,FALSE)</f>
        <v>#N/A</v>
      </c>
      <c r="O5" t="e">
        <f>VLOOKUP($A5,OB!$A:$J, O$1,FALSE)</f>
        <v>#N/A</v>
      </c>
      <c r="P5" t="e">
        <f>VLOOKUP($A5,OB!$A:$J, P$1,FALSE)</f>
        <v>#N/A</v>
      </c>
      <c r="Q5" t="e">
        <f>VLOOKUP($A5,OB!$A:$J, Q$1,FALSE)</f>
        <v>#N/A</v>
      </c>
      <c r="R5" t="e">
        <f>VLOOKUP($A5,OB!$A:$J, R$1,FALSE)</f>
        <v>#N/A</v>
      </c>
      <c r="S5" t="e">
        <f>VLOOKUP($A5,OB!$A:$J, S$1,FALSE)</f>
        <v>#N/A</v>
      </c>
      <c r="T5" t="e">
        <f>VLOOKUP($A5,OB!$A:$J, T$1,FALSE)</f>
        <v>#N/A</v>
      </c>
      <c r="U5" t="e">
        <f>(VLOOKUP($A5,OB!$A:$J, 4,FALSE)*4+VLOOKUP($A5,OB!$A:$J,4,FALSE)*3)/7</f>
        <v>#N/A</v>
      </c>
      <c r="V5" t="e">
        <f>(VLOOKUP($A5,OB!$A:$J, 5,FALSE)+VLOOKUP($A5,OB!$A:$J,5,FALSE))/2</f>
        <v>#N/A</v>
      </c>
    </row>
    <row r="6" spans="1:22" x14ac:dyDescent="0.35">
      <c r="A6" t="str">
        <f t="shared" si="0"/>
        <v>LWMimico</v>
      </c>
      <c r="B6" t="s">
        <v>3</v>
      </c>
      <c r="C6" t="s">
        <v>95</v>
      </c>
      <c r="D6" s="3" t="s">
        <v>16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4</v>
      </c>
      <c r="N6">
        <f>VLOOKUP($A6,OB!$A:$J, N$1,FALSE)</f>
        <v>2</v>
      </c>
      <c r="O6">
        <f>VLOOKUP($A6,OB!$A:$J, O$1,FALSE)</f>
        <v>2</v>
      </c>
      <c r="P6">
        <f>VLOOKUP($A6,OB!$A:$J, P$1,FALSE)</f>
        <v>2</v>
      </c>
      <c r="Q6">
        <f>VLOOKUP($A6,OB!$A:$J, Q$1,FALSE)</f>
        <v>2</v>
      </c>
      <c r="R6">
        <f>VLOOKUP($A6,OB!$A:$J, R$1,FALSE)</f>
        <v>2</v>
      </c>
      <c r="S6">
        <f>VLOOKUP($A6,OB!$A:$J, S$1,FALSE)</f>
        <v>2</v>
      </c>
      <c r="T6">
        <f>VLOOKUP($A6,OB!$A:$J, T$1,FALSE)</f>
        <v>2</v>
      </c>
      <c r="U6">
        <f>(VLOOKUP($A6,OB!$A:$J, 4,FALSE)*4+VLOOKUP($A6,OB!$A:$J,4,FALSE)*3)/7</f>
        <v>2</v>
      </c>
      <c r="V6">
        <f>(VLOOKUP($A6,OB!$A:$J, 5,FALSE)+VLOOKUP($A6,OB!$A:$J,5,FALSE))/2</f>
        <v>1.375</v>
      </c>
    </row>
    <row r="7" spans="1:22" x14ac:dyDescent="0.35">
      <c r="A7" t="str">
        <f t="shared" si="0"/>
        <v>LWLong Branch</v>
      </c>
      <c r="B7" t="s">
        <v>3</v>
      </c>
      <c r="C7" t="s">
        <v>95</v>
      </c>
      <c r="D7" s="3" t="s">
        <v>15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f>VLOOKUP($A7,OB!$A:$J, N$1,FALSE)</f>
        <v>2</v>
      </c>
      <c r="O7">
        <f>VLOOKUP($A7,OB!$A:$J, O$1,FALSE)</f>
        <v>2</v>
      </c>
      <c r="P7">
        <f>VLOOKUP($A7,OB!$A:$J, P$1,FALSE)</f>
        <v>2</v>
      </c>
      <c r="Q7">
        <f>VLOOKUP($A7,OB!$A:$J, Q$1,FALSE)</f>
        <v>2</v>
      </c>
      <c r="R7">
        <f>VLOOKUP($A7,OB!$A:$J, R$1,FALSE)</f>
        <v>2</v>
      </c>
      <c r="S7">
        <f>VLOOKUP($A7,OB!$A:$J, S$1,FALSE)</f>
        <v>2</v>
      </c>
      <c r="T7">
        <f>VLOOKUP($A7,OB!$A:$J, T$1,FALSE)</f>
        <v>2</v>
      </c>
      <c r="U7">
        <f>(VLOOKUP($A7,OB!$A:$J, 4,FALSE)*4+VLOOKUP($A7,OB!$A:$J,4,FALSE)*3)/7</f>
        <v>2</v>
      </c>
      <c r="V7">
        <f>(VLOOKUP($A7,OB!$A:$J, 5,FALSE)+VLOOKUP($A7,OB!$A:$J,5,FALSE))/2</f>
        <v>1.375</v>
      </c>
    </row>
    <row r="8" spans="1:22" x14ac:dyDescent="0.35">
      <c r="A8" t="str">
        <f t="shared" si="0"/>
        <v>LWPort Credit</v>
      </c>
      <c r="B8" t="s">
        <v>3</v>
      </c>
      <c r="C8" t="s">
        <v>95</v>
      </c>
      <c r="D8" s="3" t="s">
        <v>14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4</v>
      </c>
      <c r="N8">
        <f>VLOOKUP($A8,OB!$A:$J, N$1,FALSE)</f>
        <v>2</v>
      </c>
      <c r="O8">
        <f>VLOOKUP($A8,OB!$A:$J, O$1,FALSE)</f>
        <v>2</v>
      </c>
      <c r="P8">
        <f>VLOOKUP($A8,OB!$A:$J, P$1,FALSE)</f>
        <v>2</v>
      </c>
      <c r="Q8">
        <f>VLOOKUP($A8,OB!$A:$J, Q$1,FALSE)</f>
        <v>2</v>
      </c>
      <c r="R8">
        <f>VLOOKUP($A8,OB!$A:$J, R$1,FALSE)</f>
        <v>2</v>
      </c>
      <c r="S8">
        <f>VLOOKUP($A8,OB!$A:$J, S$1,FALSE)</f>
        <v>2</v>
      </c>
      <c r="T8">
        <f>VLOOKUP($A8,OB!$A:$J, T$1,FALSE)</f>
        <v>2</v>
      </c>
      <c r="U8">
        <f>(VLOOKUP($A8,OB!$A:$J, 4,FALSE)*4+VLOOKUP($A8,OB!$A:$J,4,FALSE)*3)/7</f>
        <v>2</v>
      </c>
      <c r="V8">
        <f>(VLOOKUP($A8,OB!$A:$J, 5,FALSE)+VLOOKUP($A8,OB!$A:$J,5,FALSE))/2</f>
        <v>1.375</v>
      </c>
    </row>
    <row r="9" spans="1:22" x14ac:dyDescent="0.35">
      <c r="A9" t="str">
        <f t="shared" si="0"/>
        <v>LWClarkson</v>
      </c>
      <c r="B9" t="s">
        <v>3</v>
      </c>
      <c r="C9" t="s">
        <v>95</v>
      </c>
      <c r="D9" s="3" t="s">
        <v>13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f>VLOOKUP($A9,OB!$A:$J, N$1,FALSE)</f>
        <v>4</v>
      </c>
      <c r="O9">
        <f>VLOOKUP($A9,OB!$A:$J, O$1,FALSE)</f>
        <v>5</v>
      </c>
      <c r="P9">
        <f>VLOOKUP($A9,OB!$A:$J, P$1,FALSE)</f>
        <v>6</v>
      </c>
      <c r="Q9">
        <f>VLOOKUP($A9,OB!$A:$J, Q$1,FALSE)</f>
        <v>4</v>
      </c>
      <c r="R9">
        <f>VLOOKUP($A9,OB!$A:$J, R$1,FALSE)</f>
        <v>5</v>
      </c>
      <c r="S9">
        <f>VLOOKUP($A9,OB!$A:$J, S$1,FALSE)</f>
        <v>6</v>
      </c>
      <c r="T9">
        <f>VLOOKUP($A9,OB!$A:$J, T$1,FALSE)</f>
        <v>5</v>
      </c>
      <c r="U9">
        <f>(VLOOKUP($A9,OB!$A:$J, 4,FALSE)*4+VLOOKUP($A9,OB!$A:$J,4,FALSE)*3)/7</f>
        <v>4</v>
      </c>
      <c r="V9">
        <f>(VLOOKUP($A9,OB!$A:$J, 5,FALSE)+VLOOKUP($A9,OB!$A:$J,5,FALSE))/2</f>
        <v>2.75</v>
      </c>
    </row>
    <row r="10" spans="1:22" x14ac:dyDescent="0.35">
      <c r="A10" t="str">
        <f t="shared" si="0"/>
        <v>LWOakville</v>
      </c>
      <c r="B10" t="s">
        <v>3</v>
      </c>
      <c r="C10" t="s">
        <v>95</v>
      </c>
      <c r="D10" s="3" t="s">
        <v>12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4</v>
      </c>
      <c r="N10">
        <f>VLOOKUP($A10,OB!$A:$J, N$1,FALSE)</f>
        <v>4</v>
      </c>
      <c r="O10">
        <f>VLOOKUP($A10,OB!$A:$J, O$1,FALSE)</f>
        <v>5</v>
      </c>
      <c r="P10">
        <f>VLOOKUP($A10,OB!$A:$J, P$1,FALSE)</f>
        <v>6</v>
      </c>
      <c r="Q10">
        <f>VLOOKUP($A10,OB!$A:$J, Q$1,FALSE)</f>
        <v>4</v>
      </c>
      <c r="R10">
        <f>VLOOKUP($A10,OB!$A:$J, R$1,FALSE)</f>
        <v>5</v>
      </c>
      <c r="S10">
        <f>VLOOKUP($A10,OB!$A:$J, S$1,FALSE)</f>
        <v>6</v>
      </c>
      <c r="T10">
        <f>VLOOKUP($A10,OB!$A:$J, T$1,FALSE)</f>
        <v>5</v>
      </c>
      <c r="U10">
        <f>(VLOOKUP($A10,OB!$A:$J, 4,FALSE)*4+VLOOKUP($A10,OB!$A:$J,4,FALSE)*3)/7</f>
        <v>4</v>
      </c>
      <c r="V10">
        <f>(VLOOKUP($A10,OB!$A:$J, 5,FALSE)+VLOOKUP($A10,OB!$A:$J,5,FALSE))/2</f>
        <v>2.75</v>
      </c>
    </row>
    <row r="11" spans="1:22" x14ac:dyDescent="0.35">
      <c r="A11" t="str">
        <f t="shared" si="0"/>
        <v>LWBronte</v>
      </c>
      <c r="B11" t="s">
        <v>3</v>
      </c>
      <c r="C11" t="s">
        <v>95</v>
      </c>
      <c r="D11" s="3" t="s">
        <v>11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4</v>
      </c>
      <c r="N11">
        <f>VLOOKUP($A11,OB!$A:$J, N$1,FALSE)</f>
        <v>2</v>
      </c>
      <c r="O11">
        <f>VLOOKUP($A11,OB!$A:$J, O$1,FALSE)</f>
        <v>3</v>
      </c>
      <c r="P11">
        <f>VLOOKUP($A11,OB!$A:$J, P$1,FALSE)</f>
        <v>4</v>
      </c>
      <c r="Q11">
        <f>VLOOKUP($A11,OB!$A:$J, Q$1,FALSE)</f>
        <v>2</v>
      </c>
      <c r="R11">
        <f>VLOOKUP($A11,OB!$A:$J, R$1,FALSE)</f>
        <v>3</v>
      </c>
      <c r="S11">
        <f>VLOOKUP($A11,OB!$A:$J, S$1,FALSE)</f>
        <v>4</v>
      </c>
      <c r="T11">
        <f>VLOOKUP($A11,OB!$A:$J, T$1,FALSE)</f>
        <v>3</v>
      </c>
      <c r="U11">
        <f>(VLOOKUP($A11,OB!$A:$J, 4,FALSE)*4+VLOOKUP($A11,OB!$A:$J,4,FALSE)*3)/7</f>
        <v>2</v>
      </c>
      <c r="V11">
        <f>(VLOOKUP($A11,OB!$A:$J, 5,FALSE)+VLOOKUP($A11,OB!$A:$J,5,FALSE))/2</f>
        <v>1.375</v>
      </c>
    </row>
    <row r="12" spans="1:22" x14ac:dyDescent="0.35">
      <c r="A12" t="str">
        <f t="shared" si="0"/>
        <v>LWAppleby</v>
      </c>
      <c r="B12" t="s">
        <v>3</v>
      </c>
      <c r="C12" t="s">
        <v>95</v>
      </c>
      <c r="D12" s="3" t="s">
        <v>10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4</v>
      </c>
      <c r="N12">
        <f>VLOOKUP($A12,OB!$A:$J, N$1,FALSE)</f>
        <v>2</v>
      </c>
      <c r="O12">
        <f>VLOOKUP($A12,OB!$A:$J, O$1,FALSE)</f>
        <v>3</v>
      </c>
      <c r="P12">
        <f>VLOOKUP($A12,OB!$A:$J, P$1,FALSE)</f>
        <v>4</v>
      </c>
      <c r="Q12">
        <f>VLOOKUP($A12,OB!$A:$J, Q$1,FALSE)</f>
        <v>2</v>
      </c>
      <c r="R12">
        <f>VLOOKUP($A12,OB!$A:$J, R$1,FALSE)</f>
        <v>3</v>
      </c>
      <c r="S12">
        <f>VLOOKUP($A12,OB!$A:$J, S$1,FALSE)</f>
        <v>4</v>
      </c>
      <c r="T12">
        <f>VLOOKUP($A12,OB!$A:$J, T$1,FALSE)</f>
        <v>3</v>
      </c>
      <c r="U12">
        <f>(VLOOKUP($A12,OB!$A:$J, 4,FALSE)*4+VLOOKUP($A12,OB!$A:$J,4,FALSE)*3)/7</f>
        <v>2</v>
      </c>
      <c r="V12">
        <f>(VLOOKUP($A12,OB!$A:$J, 5,FALSE)+VLOOKUP($A12,OB!$A:$J,5,FALSE))/2</f>
        <v>1.375</v>
      </c>
    </row>
    <row r="13" spans="1:22" x14ac:dyDescent="0.35">
      <c r="A13" t="str">
        <f t="shared" si="0"/>
        <v>LWBurlington</v>
      </c>
      <c r="B13" t="s">
        <v>3</v>
      </c>
      <c r="C13" t="s">
        <v>95</v>
      </c>
      <c r="D13" s="3" t="s">
        <v>9</v>
      </c>
      <c r="E13">
        <v>2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v>4</v>
      </c>
      <c r="N13">
        <f>VLOOKUP($A13,OB!$A:$J, N$1,FALSE)</f>
        <v>2</v>
      </c>
      <c r="O13">
        <f>VLOOKUP($A13,OB!$A:$J, O$1,FALSE)</f>
        <v>3</v>
      </c>
      <c r="P13">
        <f>VLOOKUP($A13,OB!$A:$J, P$1,FALSE)</f>
        <v>4</v>
      </c>
      <c r="Q13">
        <f>VLOOKUP($A13,OB!$A:$J, Q$1,FALSE)</f>
        <v>2</v>
      </c>
      <c r="R13">
        <f>VLOOKUP($A13,OB!$A:$J, R$1,FALSE)</f>
        <v>3</v>
      </c>
      <c r="S13">
        <f>VLOOKUP($A13,OB!$A:$J, S$1,FALSE)</f>
        <v>4</v>
      </c>
      <c r="T13">
        <f>VLOOKUP($A13,OB!$A:$J, T$1,FALSE)</f>
        <v>3</v>
      </c>
      <c r="U13">
        <f>(VLOOKUP($A13,OB!$A:$J, 4,FALSE)*4+VLOOKUP($A13,OB!$A:$J,4,FALSE)*3)/7</f>
        <v>2</v>
      </c>
      <c r="V13">
        <f>(VLOOKUP($A13,OB!$A:$J, 5,FALSE)+VLOOKUP($A13,OB!$A:$J,5,FALSE))/2</f>
        <v>1.375</v>
      </c>
    </row>
    <row r="14" spans="1:22" x14ac:dyDescent="0.35">
      <c r="A14" t="str">
        <f t="shared" si="0"/>
        <v>LWAldershot</v>
      </c>
      <c r="B14" t="s">
        <v>3</v>
      </c>
      <c r="C14" t="s">
        <v>95</v>
      </c>
      <c r="D14" s="3" t="s">
        <v>8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f>VLOOKUP($A14,OB!$A:$J, N$1,FALSE)</f>
        <v>2</v>
      </c>
      <c r="O14">
        <f>VLOOKUP($A14,OB!$A:$J, O$1,FALSE)</f>
        <v>3</v>
      </c>
      <c r="P14">
        <f>VLOOKUP($A14,OB!$A:$J, P$1,FALSE)</f>
        <v>4</v>
      </c>
      <c r="Q14">
        <f>VLOOKUP($A14,OB!$A:$J, Q$1,FALSE)</f>
        <v>2</v>
      </c>
      <c r="R14">
        <f>VLOOKUP($A14,OB!$A:$J, R$1,FALSE)</f>
        <v>3</v>
      </c>
      <c r="S14">
        <f>VLOOKUP($A14,OB!$A:$J, S$1,FALSE)</f>
        <v>4</v>
      </c>
      <c r="T14">
        <f>VLOOKUP($A14,OB!$A:$J, T$1,FALSE)</f>
        <v>3</v>
      </c>
      <c r="U14">
        <f>(VLOOKUP($A14,OB!$A:$J, 4,FALSE)*4+VLOOKUP($A14,OB!$A:$J,4,FALSE)*3)/7</f>
        <v>2</v>
      </c>
      <c r="V14">
        <f>(VLOOKUP($A14,OB!$A:$J, 5,FALSE)+VLOOKUP($A14,OB!$A:$J,5,FALSE))/2</f>
        <v>1.375</v>
      </c>
    </row>
    <row r="15" spans="1:22" x14ac:dyDescent="0.35">
      <c r="A15" t="str">
        <f t="shared" si="0"/>
        <v>LWWest Harbour</v>
      </c>
      <c r="B15" t="s">
        <v>3</v>
      </c>
      <c r="C15" t="s">
        <v>95</v>
      </c>
      <c r="D15" s="3" t="s">
        <v>6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f>VLOOKUP($A15,OB!$A:$J, N$1,FALSE)</f>
        <v>1</v>
      </c>
      <c r="O15">
        <f>VLOOKUP($A15,OB!$A:$J, O$1,FALSE)</f>
        <v>1</v>
      </c>
      <c r="P15">
        <f>VLOOKUP($A15,OB!$A:$J, P$1,FALSE)</f>
        <v>1</v>
      </c>
      <c r="Q15">
        <f>VLOOKUP($A15,OB!$A:$J, Q$1,FALSE)</f>
        <v>1</v>
      </c>
      <c r="R15">
        <f>VLOOKUP($A15,OB!$A:$J, R$1,FALSE)</f>
        <v>1</v>
      </c>
      <c r="S15">
        <f>VLOOKUP($A15,OB!$A:$J, S$1,FALSE)</f>
        <v>1</v>
      </c>
      <c r="T15">
        <f>VLOOKUP($A15,OB!$A:$J, T$1,FALSE)</f>
        <v>1</v>
      </c>
      <c r="U15">
        <f>(VLOOKUP($A15,OB!$A:$J, 4,FALSE)*4+VLOOKUP($A15,OB!$A:$J,4,FALSE)*3)/7</f>
        <v>1</v>
      </c>
      <c r="V15">
        <f>(VLOOKUP($A15,OB!$A:$J, 5,FALSE)+VLOOKUP($A15,OB!$A:$J,5,FALSE))/2</f>
        <v>0.6875</v>
      </c>
    </row>
    <row r="16" spans="1:22" x14ac:dyDescent="0.35">
      <c r="A16" t="str">
        <f t="shared" si="0"/>
        <v>LWHamilton GO Centre</v>
      </c>
      <c r="B16" t="s">
        <v>3</v>
      </c>
      <c r="C16" t="s">
        <v>95</v>
      </c>
      <c r="D16" s="3" t="s">
        <v>7</v>
      </c>
      <c r="E16" s="5" t="s">
        <v>160</v>
      </c>
      <c r="F16" s="5"/>
      <c r="G16" s="5"/>
      <c r="H16" s="5" t="s">
        <v>160</v>
      </c>
      <c r="I16" s="5"/>
      <c r="J16" s="5"/>
      <c r="K16" s="5"/>
      <c r="L16">
        <v>0</v>
      </c>
      <c r="M16">
        <v>0</v>
      </c>
      <c r="N16">
        <f>VLOOKUP($A16,OB!$A:$J, N$1,FALSE)</f>
        <v>0</v>
      </c>
      <c r="O16">
        <f>VLOOKUP($A16,OB!$A:$J, O$1,FALSE)</f>
        <v>1</v>
      </c>
      <c r="P16">
        <f>VLOOKUP($A16,OB!$A:$J, P$1,FALSE)</f>
        <v>2</v>
      </c>
      <c r="Q16">
        <f>VLOOKUP($A16,OB!$A:$J, Q$1,FALSE)</f>
        <v>0</v>
      </c>
      <c r="R16">
        <f>VLOOKUP($A16,OB!$A:$J, R$1,FALSE)</f>
        <v>1</v>
      </c>
      <c r="S16">
        <f>VLOOKUP($A16,OB!$A:$J, S$1,FALSE)</f>
        <v>2</v>
      </c>
      <c r="T16">
        <f>VLOOKUP($A16,OB!$A:$J, T$1,FALSE)</f>
        <v>1</v>
      </c>
      <c r="U16">
        <f>(VLOOKUP($A16,OB!$A:$J, 4,FALSE)*4+VLOOKUP($A16,OB!$A:$J,4,FALSE)*3)/7</f>
        <v>0</v>
      </c>
      <c r="V16">
        <f>(VLOOKUP($A16,OB!$A:$J, 5,FALSE)+VLOOKUP($A16,OB!$A:$J,5,FALSE))/2</f>
        <v>0</v>
      </c>
    </row>
    <row r="17" spans="1:22" x14ac:dyDescent="0.35">
      <c r="A17" t="str">
        <f t="shared" si="0"/>
        <v>LWConfederation</v>
      </c>
      <c r="B17" t="s">
        <v>3</v>
      </c>
      <c r="C17" t="s">
        <v>95</v>
      </c>
      <c r="D17" s="3" t="s">
        <v>80</v>
      </c>
      <c r="E17" t="s">
        <v>97</v>
      </c>
      <c r="F17" t="s">
        <v>97</v>
      </c>
      <c r="G17" t="s">
        <v>97</v>
      </c>
      <c r="H17" t="s">
        <v>97</v>
      </c>
      <c r="I17" t="s">
        <v>97</v>
      </c>
      <c r="J17" t="s">
        <v>97</v>
      </c>
      <c r="K17" t="s">
        <v>97</v>
      </c>
      <c r="L17" t="s">
        <v>97</v>
      </c>
      <c r="M17" t="s">
        <v>97</v>
      </c>
      <c r="N17" t="e">
        <f>VLOOKUP($A17,OB!$A:$J, N$1,FALSE)</f>
        <v>#N/A</v>
      </c>
      <c r="O17" t="e">
        <f>VLOOKUP($A17,OB!$A:$J, O$1,FALSE)</f>
        <v>#N/A</v>
      </c>
      <c r="P17" t="e">
        <f>VLOOKUP($A17,OB!$A:$J, P$1,FALSE)</f>
        <v>#N/A</v>
      </c>
      <c r="Q17" t="e">
        <f>VLOOKUP($A17,OB!$A:$J, Q$1,FALSE)</f>
        <v>#N/A</v>
      </c>
      <c r="R17" t="e">
        <f>VLOOKUP($A17,OB!$A:$J, R$1,FALSE)</f>
        <v>#N/A</v>
      </c>
      <c r="S17" t="e">
        <f>VLOOKUP($A17,OB!$A:$J, S$1,FALSE)</f>
        <v>#N/A</v>
      </c>
      <c r="T17" t="e">
        <f>VLOOKUP($A17,OB!$A:$J, T$1,FALSE)</f>
        <v>#N/A</v>
      </c>
      <c r="U17" t="e">
        <f>(VLOOKUP($A17,OB!$A:$J, 4,FALSE)*4+VLOOKUP($A17,OB!$A:$J,4,FALSE)*3)/7</f>
        <v>#N/A</v>
      </c>
      <c r="V17" t="e">
        <f>(VLOOKUP($A17,OB!$A:$J, 5,FALSE)+VLOOKUP($A17,OB!$A:$J,5,FALSE))/2</f>
        <v>#N/A</v>
      </c>
    </row>
    <row r="18" spans="1:22" x14ac:dyDescent="0.35">
      <c r="A18" t="str">
        <f t="shared" si="0"/>
        <v>LWGO Grimsby</v>
      </c>
      <c r="B18" t="s">
        <v>3</v>
      </c>
      <c r="C18" t="s">
        <v>95</v>
      </c>
      <c r="D18" s="3" t="s">
        <v>98</v>
      </c>
      <c r="E18" t="s">
        <v>97</v>
      </c>
      <c r="F18" t="s">
        <v>97</v>
      </c>
      <c r="G18" t="s">
        <v>97</v>
      </c>
      <c r="H18" t="s">
        <v>97</v>
      </c>
      <c r="I18" t="s">
        <v>97</v>
      </c>
      <c r="J18" t="s">
        <v>97</v>
      </c>
      <c r="K18" t="s">
        <v>97</v>
      </c>
      <c r="L18" t="s">
        <v>97</v>
      </c>
      <c r="M18" t="s">
        <v>97</v>
      </c>
      <c r="N18" t="e">
        <f>VLOOKUP($A18,OB!$A:$J, N$1,FALSE)</f>
        <v>#N/A</v>
      </c>
      <c r="O18" t="e">
        <f>VLOOKUP($A18,OB!$A:$J, O$1,FALSE)</f>
        <v>#N/A</v>
      </c>
      <c r="P18" t="e">
        <f>VLOOKUP($A18,OB!$A:$J, P$1,FALSE)</f>
        <v>#N/A</v>
      </c>
      <c r="Q18" t="e">
        <f>VLOOKUP($A18,OB!$A:$J, Q$1,FALSE)</f>
        <v>#N/A</v>
      </c>
      <c r="R18" t="e">
        <f>VLOOKUP($A18,OB!$A:$J, R$1,FALSE)</f>
        <v>#N/A</v>
      </c>
      <c r="S18" t="e">
        <f>VLOOKUP($A18,OB!$A:$J, S$1,FALSE)</f>
        <v>#N/A</v>
      </c>
      <c r="T18" t="e">
        <f>VLOOKUP($A18,OB!$A:$J, T$1,FALSE)</f>
        <v>#N/A</v>
      </c>
      <c r="U18" t="e">
        <f>(VLOOKUP($A18,OB!$A:$J, 4,FALSE)*4+VLOOKUP($A18,OB!$A:$J,4,FALSE)*3)/7</f>
        <v>#N/A</v>
      </c>
      <c r="V18" t="e">
        <f>(VLOOKUP($A18,OB!$A:$J, 5,FALSE)+VLOOKUP($A18,OB!$A:$J,5,FALSE))/2</f>
        <v>#N/A</v>
      </c>
    </row>
    <row r="19" spans="1:22" x14ac:dyDescent="0.35">
      <c r="A19" t="str">
        <f t="shared" si="0"/>
        <v>LWBeamsville</v>
      </c>
      <c r="B19" t="s">
        <v>3</v>
      </c>
      <c r="C19" t="s">
        <v>95</v>
      </c>
      <c r="D19" s="3" t="s">
        <v>99</v>
      </c>
      <c r="E19" t="s">
        <v>97</v>
      </c>
      <c r="F19" t="s">
        <v>97</v>
      </c>
      <c r="G19" t="s">
        <v>97</v>
      </c>
      <c r="H19" t="s">
        <v>97</v>
      </c>
      <c r="I19" t="s">
        <v>97</v>
      </c>
      <c r="J19" t="s">
        <v>97</v>
      </c>
      <c r="K19" t="s">
        <v>97</v>
      </c>
      <c r="L19" t="s">
        <v>97</v>
      </c>
      <c r="M19" t="s">
        <v>97</v>
      </c>
      <c r="N19" t="e">
        <f>VLOOKUP($A19,OB!$A:$J, N$1,FALSE)</f>
        <v>#N/A</v>
      </c>
      <c r="O19" t="e">
        <f>VLOOKUP($A19,OB!$A:$J, O$1,FALSE)</f>
        <v>#N/A</v>
      </c>
      <c r="P19" t="e">
        <f>VLOOKUP($A19,OB!$A:$J, P$1,FALSE)</f>
        <v>#N/A</v>
      </c>
      <c r="Q19" t="e">
        <f>VLOOKUP($A19,OB!$A:$J, Q$1,FALSE)</f>
        <v>#N/A</v>
      </c>
      <c r="R19" t="e">
        <f>VLOOKUP($A19,OB!$A:$J, R$1,FALSE)</f>
        <v>#N/A</v>
      </c>
      <c r="S19" t="e">
        <f>VLOOKUP($A19,OB!$A:$J, S$1,FALSE)</f>
        <v>#N/A</v>
      </c>
      <c r="T19" t="e">
        <f>VLOOKUP($A19,OB!$A:$J, T$1,FALSE)</f>
        <v>#N/A</v>
      </c>
      <c r="U19" t="e">
        <f>(VLOOKUP($A19,OB!$A:$J, 4,FALSE)*4+VLOOKUP($A19,OB!$A:$J,4,FALSE)*3)/7</f>
        <v>#N/A</v>
      </c>
      <c r="V19" t="e">
        <f>(VLOOKUP($A19,OB!$A:$J, 5,FALSE)+VLOOKUP($A19,OB!$A:$J,5,FALSE))/2</f>
        <v>#N/A</v>
      </c>
    </row>
    <row r="20" spans="1:22" x14ac:dyDescent="0.35">
      <c r="A20" t="str">
        <f t="shared" si="0"/>
        <v>LWSt. Catharines</v>
      </c>
      <c r="B20" t="s">
        <v>3</v>
      </c>
      <c r="C20" t="s">
        <v>95</v>
      </c>
      <c r="D20" s="3" t="s">
        <v>5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 t="s">
        <v>161</v>
      </c>
      <c r="M20" t="s">
        <v>162</v>
      </c>
      <c r="N20">
        <f>VLOOKUP($A20,OB!$A:$J, N$1,FALSE)</f>
        <v>0</v>
      </c>
      <c r="O20">
        <f>VLOOKUP($A20,OB!$A:$J, O$1,FALSE)</f>
        <v>0</v>
      </c>
      <c r="P20">
        <f>VLOOKUP($A20,OB!$A:$J, P$1,FALSE)</f>
        <v>1</v>
      </c>
      <c r="Q20">
        <f>VLOOKUP($A20,OB!$A:$J, Q$1,FALSE)</f>
        <v>0</v>
      </c>
      <c r="R20">
        <f>VLOOKUP($A20,OB!$A:$J, R$1,FALSE)</f>
        <v>0</v>
      </c>
      <c r="S20">
        <f>VLOOKUP($A20,OB!$A:$J, S$1,FALSE)</f>
        <v>1</v>
      </c>
      <c r="T20">
        <f>VLOOKUP($A20,OB!$A:$J, T$1,FALSE)</f>
        <v>0</v>
      </c>
      <c r="U20">
        <f>(VLOOKUP($A20,OB!$A:$J, 4,FALSE)*4+VLOOKUP($A20,OB!$A:$J,4,FALSE)*3)/7</f>
        <v>0</v>
      </c>
      <c r="V20">
        <f>(VLOOKUP($A20,OB!$A:$J, 5,FALSE)+VLOOKUP($A20,OB!$A:$J,5,FALSE))/2</f>
        <v>0.125</v>
      </c>
    </row>
    <row r="21" spans="1:22" x14ac:dyDescent="0.35">
      <c r="A21" t="str">
        <f t="shared" si="0"/>
        <v>LWNiagara Falls</v>
      </c>
      <c r="B21" t="s">
        <v>3</v>
      </c>
      <c r="C21" t="s">
        <v>95</v>
      </c>
      <c r="D21" s="3" t="s">
        <v>4</v>
      </c>
      <c r="E21">
        <v>0</v>
      </c>
      <c r="F21">
        <v>0</v>
      </c>
      <c r="G21">
        <v>1</v>
      </c>
      <c r="H21">
        <v>0</v>
      </c>
      <c r="I21">
        <v>0</v>
      </c>
      <c r="J21">
        <v>1</v>
      </c>
      <c r="K21">
        <v>0</v>
      </c>
      <c r="L21" t="s">
        <v>161</v>
      </c>
      <c r="M21" t="s">
        <v>162</v>
      </c>
      <c r="N21">
        <f>VLOOKUP($A21,OB!$A:$J, N$1,FALSE)</f>
        <v>0</v>
      </c>
      <c r="O21">
        <f>VLOOKUP($A21,OB!$A:$J, O$1,FALSE)</f>
        <v>0</v>
      </c>
      <c r="P21">
        <f>VLOOKUP($A21,OB!$A:$J, P$1,FALSE)</f>
        <v>1</v>
      </c>
      <c r="Q21">
        <f>VLOOKUP($A21,OB!$A:$J, Q$1,FALSE)</f>
        <v>0</v>
      </c>
      <c r="R21">
        <f>VLOOKUP($A21,OB!$A:$J, R$1,FALSE)</f>
        <v>0</v>
      </c>
      <c r="S21">
        <f>VLOOKUP($A21,OB!$A:$J, S$1,FALSE)</f>
        <v>1</v>
      </c>
      <c r="T21">
        <f>VLOOKUP($A21,OB!$A:$J, T$1,FALSE)</f>
        <v>0</v>
      </c>
      <c r="U21">
        <f>(VLOOKUP($A21,OB!$A:$J, 4,FALSE)*4+VLOOKUP($A21,OB!$A:$J,4,FALSE)*3)/7</f>
        <v>0</v>
      </c>
      <c r="V21">
        <f>(VLOOKUP($A21,OB!$A:$J, 5,FALSE)+VLOOKUP($A21,OB!$A:$J,5,FALSE))/2</f>
        <v>0.125</v>
      </c>
    </row>
    <row r="22" spans="1:22" x14ac:dyDescent="0.35">
      <c r="A22" t="str">
        <f t="shared" si="0"/>
        <v>LEEast Harbour</v>
      </c>
      <c r="B22" t="s">
        <v>18</v>
      </c>
      <c r="C22" t="s">
        <v>100</v>
      </c>
      <c r="D22" s="3" t="s">
        <v>101</v>
      </c>
      <c r="E22" t="s">
        <v>97</v>
      </c>
      <c r="F22" t="s">
        <v>97</v>
      </c>
      <c r="G22" t="s">
        <v>97</v>
      </c>
      <c r="H22" t="s">
        <v>97</v>
      </c>
      <c r="I22" t="s">
        <v>97</v>
      </c>
      <c r="J22" t="s">
        <v>97</v>
      </c>
      <c r="K22" t="s">
        <v>97</v>
      </c>
      <c r="L22" t="s">
        <v>97</v>
      </c>
      <c r="M22" t="s">
        <v>97</v>
      </c>
      <c r="N22" t="e">
        <f>VLOOKUP($A22,OB!$A:$J, N$1,FALSE)</f>
        <v>#N/A</v>
      </c>
      <c r="O22" t="e">
        <f>VLOOKUP($A22,OB!$A:$J, O$1,FALSE)</f>
        <v>#N/A</v>
      </c>
      <c r="P22" t="e">
        <f>VLOOKUP($A22,OB!$A:$J, P$1,FALSE)</f>
        <v>#N/A</v>
      </c>
      <c r="Q22" t="e">
        <f>VLOOKUP($A22,OB!$A:$J, Q$1,FALSE)</f>
        <v>#N/A</v>
      </c>
      <c r="R22" t="e">
        <f>VLOOKUP($A22,OB!$A:$J, R$1,FALSE)</f>
        <v>#N/A</v>
      </c>
      <c r="S22" t="e">
        <f>VLOOKUP($A22,OB!$A:$J, S$1,FALSE)</f>
        <v>#N/A</v>
      </c>
      <c r="T22" t="e">
        <f>VLOOKUP($A22,OB!$A:$J, T$1,FALSE)</f>
        <v>#N/A</v>
      </c>
      <c r="U22" t="e">
        <f>(VLOOKUP($A22,OB!$A:$J, 4,FALSE)*4+VLOOKUP($A22,OB!$A:$J,4,FALSE)*3)/7</f>
        <v>#N/A</v>
      </c>
      <c r="V22" t="e">
        <f>(VLOOKUP($A22,OB!$A:$J, 5,FALSE)+VLOOKUP($A22,OB!$A:$J,5,FALSE))/2</f>
        <v>#N/A</v>
      </c>
    </row>
    <row r="23" spans="1:22" x14ac:dyDescent="0.35">
      <c r="A23" t="str">
        <f t="shared" si="0"/>
        <v>LEDanforth</v>
      </c>
      <c r="B23" t="s">
        <v>18</v>
      </c>
      <c r="C23" t="s">
        <v>100</v>
      </c>
      <c r="D23" s="3" t="s">
        <v>27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  <c r="K23">
        <v>2</v>
      </c>
      <c r="L23">
        <v>2</v>
      </c>
      <c r="M23">
        <v>4</v>
      </c>
      <c r="N23">
        <f>VLOOKUP($A23,OB!$A:$J, N$1,FALSE)</f>
        <v>2</v>
      </c>
      <c r="O23">
        <f>VLOOKUP($A23,OB!$A:$J, O$1,FALSE)</f>
        <v>2</v>
      </c>
      <c r="P23">
        <f>VLOOKUP($A23,OB!$A:$J, P$1,FALSE)</f>
        <v>2</v>
      </c>
      <c r="Q23">
        <f>VLOOKUP($A23,OB!$A:$J, Q$1,FALSE)</f>
        <v>2</v>
      </c>
      <c r="R23">
        <f>VLOOKUP($A23,OB!$A:$J, R$1,FALSE)</f>
        <v>2</v>
      </c>
      <c r="S23">
        <f>VLOOKUP($A23,OB!$A:$J, S$1,FALSE)</f>
        <v>2</v>
      </c>
      <c r="T23">
        <f>VLOOKUP($A23,OB!$A:$J, T$1,FALSE)</f>
        <v>2</v>
      </c>
      <c r="U23">
        <f>(VLOOKUP($A23,OB!$A:$J, 4,FALSE)*4+VLOOKUP($A23,OB!$A:$J,4,FALSE)*3)/7</f>
        <v>2</v>
      </c>
      <c r="V23">
        <f>(VLOOKUP($A23,OB!$A:$J, 5,FALSE)+VLOOKUP($A23,OB!$A:$J,5,FALSE))/2</f>
        <v>1.375</v>
      </c>
    </row>
    <row r="24" spans="1:22" x14ac:dyDescent="0.35">
      <c r="A24" t="str">
        <f t="shared" si="0"/>
        <v>LEScarborough</v>
      </c>
      <c r="B24" t="s">
        <v>18</v>
      </c>
      <c r="C24" t="s">
        <v>100</v>
      </c>
      <c r="D24" s="3" t="s">
        <v>26</v>
      </c>
      <c r="E24">
        <v>2</v>
      </c>
      <c r="F24">
        <v>2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  <c r="M24">
        <v>4</v>
      </c>
      <c r="N24">
        <f>VLOOKUP($A24,OB!$A:$J, N$1,FALSE)</f>
        <v>2</v>
      </c>
      <c r="O24">
        <f>VLOOKUP($A24,OB!$A:$J, O$1,FALSE)</f>
        <v>2</v>
      </c>
      <c r="P24">
        <f>VLOOKUP($A24,OB!$A:$J, P$1,FALSE)</f>
        <v>2</v>
      </c>
      <c r="Q24">
        <f>VLOOKUP($A24,OB!$A:$J, Q$1,FALSE)</f>
        <v>2</v>
      </c>
      <c r="R24">
        <f>VLOOKUP($A24,OB!$A:$J, R$1,FALSE)</f>
        <v>2</v>
      </c>
      <c r="S24">
        <f>VLOOKUP($A24,OB!$A:$J, S$1,FALSE)</f>
        <v>2</v>
      </c>
      <c r="T24">
        <f>VLOOKUP($A24,OB!$A:$J, T$1,FALSE)</f>
        <v>2</v>
      </c>
      <c r="U24">
        <f>(VLOOKUP($A24,OB!$A:$J, 4,FALSE)*4+VLOOKUP($A24,OB!$A:$J,4,FALSE)*3)/7</f>
        <v>2</v>
      </c>
      <c r="V24">
        <f>(VLOOKUP($A24,OB!$A:$J, 5,FALSE)+VLOOKUP($A24,OB!$A:$J,5,FALSE))/2</f>
        <v>1.375</v>
      </c>
    </row>
    <row r="25" spans="1:22" x14ac:dyDescent="0.35">
      <c r="A25" t="str">
        <f t="shared" si="0"/>
        <v>LEEglinton</v>
      </c>
      <c r="B25" t="s">
        <v>18</v>
      </c>
      <c r="C25" t="s">
        <v>100</v>
      </c>
      <c r="D25" s="3" t="s">
        <v>25</v>
      </c>
      <c r="E25">
        <v>2</v>
      </c>
      <c r="F25">
        <v>2</v>
      </c>
      <c r="G25">
        <v>2</v>
      </c>
      <c r="H25">
        <v>2</v>
      </c>
      <c r="I25">
        <v>2</v>
      </c>
      <c r="J25">
        <v>2</v>
      </c>
      <c r="K25">
        <v>2</v>
      </c>
      <c r="L25">
        <v>2</v>
      </c>
      <c r="M25">
        <v>4</v>
      </c>
      <c r="N25">
        <f>VLOOKUP($A25,OB!$A:$J, N$1,FALSE)</f>
        <v>2</v>
      </c>
      <c r="O25">
        <f>VLOOKUP($A25,OB!$A:$J, O$1,FALSE)</f>
        <v>2</v>
      </c>
      <c r="P25">
        <f>VLOOKUP($A25,OB!$A:$J, P$1,FALSE)</f>
        <v>2</v>
      </c>
      <c r="Q25">
        <f>VLOOKUP($A25,OB!$A:$J, Q$1,FALSE)</f>
        <v>2</v>
      </c>
      <c r="R25">
        <f>VLOOKUP($A25,OB!$A:$J, R$1,FALSE)</f>
        <v>2</v>
      </c>
      <c r="S25">
        <f>VLOOKUP($A25,OB!$A:$J, S$1,FALSE)</f>
        <v>2</v>
      </c>
      <c r="T25">
        <f>VLOOKUP($A25,OB!$A:$J, T$1,FALSE)</f>
        <v>2</v>
      </c>
      <c r="U25">
        <f>(VLOOKUP($A25,OB!$A:$J, 4,FALSE)*4+VLOOKUP($A25,OB!$A:$J,4,FALSE)*3)/7</f>
        <v>2</v>
      </c>
      <c r="V25">
        <f>(VLOOKUP($A25,OB!$A:$J, 5,FALSE)+VLOOKUP($A25,OB!$A:$J,5,FALSE))/2</f>
        <v>1.375</v>
      </c>
    </row>
    <row r="26" spans="1:22" x14ac:dyDescent="0.35">
      <c r="A26" t="str">
        <f t="shared" si="0"/>
        <v>LEGuildwood</v>
      </c>
      <c r="B26" t="s">
        <v>18</v>
      </c>
      <c r="C26" t="s">
        <v>100</v>
      </c>
      <c r="D26" s="3" t="s">
        <v>24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4</v>
      </c>
      <c r="N26">
        <f>VLOOKUP($A26,OB!$A:$J, N$1,FALSE)</f>
        <v>2</v>
      </c>
      <c r="O26">
        <f>VLOOKUP($A26,OB!$A:$J, O$1,FALSE)</f>
        <v>2</v>
      </c>
      <c r="P26">
        <f>VLOOKUP($A26,OB!$A:$J, P$1,FALSE)</f>
        <v>2</v>
      </c>
      <c r="Q26">
        <f>VLOOKUP($A26,OB!$A:$J, Q$1,FALSE)</f>
        <v>2</v>
      </c>
      <c r="R26">
        <f>VLOOKUP($A26,OB!$A:$J, R$1,FALSE)</f>
        <v>2</v>
      </c>
      <c r="S26">
        <f>VLOOKUP($A26,OB!$A:$J, S$1,FALSE)</f>
        <v>2</v>
      </c>
      <c r="T26">
        <f>VLOOKUP($A26,OB!$A:$J, T$1,FALSE)</f>
        <v>2</v>
      </c>
      <c r="U26">
        <f>(VLOOKUP($A26,OB!$A:$J, 4,FALSE)*4+VLOOKUP($A26,OB!$A:$J,4,FALSE)*3)/7</f>
        <v>2</v>
      </c>
      <c r="V26">
        <f>(VLOOKUP($A26,OB!$A:$J, 5,FALSE)+VLOOKUP($A26,OB!$A:$J,5,FALSE))/2</f>
        <v>1.375</v>
      </c>
    </row>
    <row r="27" spans="1:22" x14ac:dyDescent="0.35">
      <c r="A27" t="str">
        <f t="shared" si="0"/>
        <v>LERouge Hill</v>
      </c>
      <c r="B27" t="s">
        <v>18</v>
      </c>
      <c r="C27" t="s">
        <v>100</v>
      </c>
      <c r="D27" s="3" t="s">
        <v>23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4</v>
      </c>
      <c r="N27">
        <f>VLOOKUP($A27,OB!$A:$J, N$1,FALSE)</f>
        <v>2</v>
      </c>
      <c r="O27">
        <f>VLOOKUP($A27,OB!$A:$J, O$1,FALSE)</f>
        <v>2</v>
      </c>
      <c r="P27">
        <f>VLOOKUP($A27,OB!$A:$J, P$1,FALSE)</f>
        <v>2</v>
      </c>
      <c r="Q27">
        <f>VLOOKUP($A27,OB!$A:$J, Q$1,FALSE)</f>
        <v>2</v>
      </c>
      <c r="R27">
        <f>VLOOKUP($A27,OB!$A:$J, R$1,FALSE)</f>
        <v>2</v>
      </c>
      <c r="S27">
        <f>VLOOKUP($A27,OB!$A:$J, S$1,FALSE)</f>
        <v>2</v>
      </c>
      <c r="T27">
        <f>VLOOKUP($A27,OB!$A:$J, T$1,FALSE)</f>
        <v>2</v>
      </c>
      <c r="U27">
        <f>(VLOOKUP($A27,OB!$A:$J, 4,FALSE)*4+VLOOKUP($A27,OB!$A:$J,4,FALSE)*3)/7</f>
        <v>2</v>
      </c>
      <c r="V27">
        <f>(VLOOKUP($A27,OB!$A:$J, 5,FALSE)+VLOOKUP($A27,OB!$A:$J,5,FALSE))/2</f>
        <v>1.375</v>
      </c>
    </row>
    <row r="28" spans="1:22" x14ac:dyDescent="0.35">
      <c r="A28" t="str">
        <f t="shared" si="0"/>
        <v>LEPickering</v>
      </c>
      <c r="B28" t="s">
        <v>18</v>
      </c>
      <c r="C28" t="s">
        <v>100</v>
      </c>
      <c r="D28" s="3" t="s">
        <v>22</v>
      </c>
      <c r="E28">
        <v>4</v>
      </c>
      <c r="F28">
        <v>4</v>
      </c>
      <c r="G28">
        <v>4</v>
      </c>
      <c r="H28">
        <v>4</v>
      </c>
      <c r="I28">
        <v>4</v>
      </c>
      <c r="J28">
        <v>4</v>
      </c>
      <c r="K28">
        <v>4</v>
      </c>
      <c r="L28">
        <v>4</v>
      </c>
      <c r="M28">
        <v>4</v>
      </c>
      <c r="N28">
        <f>VLOOKUP($A28,OB!$A:$J, N$1,FALSE)</f>
        <v>4</v>
      </c>
      <c r="O28">
        <f>VLOOKUP($A28,OB!$A:$J, O$1,FALSE)</f>
        <v>4</v>
      </c>
      <c r="P28">
        <f>VLOOKUP($A28,OB!$A:$J, P$1,FALSE)</f>
        <v>4</v>
      </c>
      <c r="Q28">
        <f>VLOOKUP($A28,OB!$A:$J, Q$1,FALSE)</f>
        <v>4</v>
      </c>
      <c r="R28">
        <f>VLOOKUP($A28,OB!$A:$J, R$1,FALSE)</f>
        <v>4</v>
      </c>
      <c r="S28">
        <f>VLOOKUP($A28,OB!$A:$J, S$1,FALSE)</f>
        <v>4</v>
      </c>
      <c r="T28">
        <f>VLOOKUP($A28,OB!$A:$J, T$1,FALSE)</f>
        <v>4</v>
      </c>
      <c r="U28">
        <f>(VLOOKUP($A28,OB!$A:$J, 4,FALSE)*4+VLOOKUP($A28,OB!$A:$J,4,FALSE)*3)/7</f>
        <v>4</v>
      </c>
      <c r="V28">
        <f>(VLOOKUP($A28,OB!$A:$J, 5,FALSE)+VLOOKUP($A28,OB!$A:$J,5,FALSE))/2</f>
        <v>2.75</v>
      </c>
    </row>
    <row r="29" spans="1:22" x14ac:dyDescent="0.35">
      <c r="A29" t="str">
        <f t="shared" si="0"/>
        <v>LEAjax</v>
      </c>
      <c r="B29" t="s">
        <v>18</v>
      </c>
      <c r="C29" t="s">
        <v>100</v>
      </c>
      <c r="D29" s="3" t="s">
        <v>21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K29">
        <v>2</v>
      </c>
      <c r="L29">
        <v>2</v>
      </c>
      <c r="M29">
        <v>4</v>
      </c>
      <c r="N29">
        <f>VLOOKUP($A29,OB!$A:$J, N$1,FALSE)</f>
        <v>2</v>
      </c>
      <c r="O29">
        <f>VLOOKUP($A29,OB!$A:$J, O$1,FALSE)</f>
        <v>4</v>
      </c>
      <c r="P29">
        <f>VLOOKUP($A29,OB!$A:$J, P$1,FALSE)</f>
        <v>4</v>
      </c>
      <c r="Q29">
        <f>VLOOKUP($A29,OB!$A:$J, Q$1,FALSE)</f>
        <v>2</v>
      </c>
      <c r="R29">
        <f>VLOOKUP($A29,OB!$A:$J, R$1,FALSE)</f>
        <v>4</v>
      </c>
      <c r="S29">
        <f>VLOOKUP($A29,OB!$A:$J, S$1,FALSE)</f>
        <v>4</v>
      </c>
      <c r="T29">
        <f>VLOOKUP($A29,OB!$A:$J, T$1,FALSE)</f>
        <v>2</v>
      </c>
      <c r="U29">
        <f>(VLOOKUP($A29,OB!$A:$J, 4,FALSE)*4+VLOOKUP($A29,OB!$A:$J,4,FALSE)*3)/7</f>
        <v>2.6666666666666599</v>
      </c>
      <c r="V29">
        <f>(VLOOKUP($A29,OB!$A:$J, 5,FALSE)+VLOOKUP($A29,OB!$A:$J,5,FALSE))/2</f>
        <v>1.4375</v>
      </c>
    </row>
    <row r="30" spans="1:22" x14ac:dyDescent="0.35">
      <c r="A30" t="str">
        <f t="shared" si="0"/>
        <v>LEWhitby</v>
      </c>
      <c r="B30" t="s">
        <v>18</v>
      </c>
      <c r="C30" t="s">
        <v>100</v>
      </c>
      <c r="D30" s="3" t="s">
        <v>20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2</v>
      </c>
      <c r="M30">
        <v>4</v>
      </c>
      <c r="N30">
        <f>VLOOKUP($A30,OB!$A:$J, N$1,FALSE)</f>
        <v>2</v>
      </c>
      <c r="O30">
        <f>VLOOKUP($A30,OB!$A:$J, O$1,FALSE)</f>
        <v>4</v>
      </c>
      <c r="P30">
        <f>VLOOKUP($A30,OB!$A:$J, P$1,FALSE)</f>
        <v>4</v>
      </c>
      <c r="Q30">
        <f>VLOOKUP($A30,OB!$A:$J, Q$1,FALSE)</f>
        <v>2</v>
      </c>
      <c r="R30">
        <f>VLOOKUP($A30,OB!$A:$J, R$1,FALSE)</f>
        <v>4</v>
      </c>
      <c r="S30">
        <f>VLOOKUP($A30,OB!$A:$J, S$1,FALSE)</f>
        <v>4</v>
      </c>
      <c r="T30">
        <f>VLOOKUP($A30,OB!$A:$J, T$1,FALSE)</f>
        <v>2</v>
      </c>
      <c r="U30">
        <f>(VLOOKUP($A30,OB!$A:$J, 4,FALSE)*4+VLOOKUP($A30,OB!$A:$J,4,FALSE)*3)/7</f>
        <v>2.6666666666666599</v>
      </c>
      <c r="V30">
        <f>(VLOOKUP($A30,OB!$A:$J, 5,FALSE)+VLOOKUP($A30,OB!$A:$J,5,FALSE))/2</f>
        <v>1.4375</v>
      </c>
    </row>
    <row r="31" spans="1:22" x14ac:dyDescent="0.35">
      <c r="A31" t="str">
        <f t="shared" si="0"/>
        <v>LEOshawa</v>
      </c>
      <c r="B31" t="s">
        <v>18</v>
      </c>
      <c r="C31" t="s">
        <v>100</v>
      </c>
      <c r="D31" s="3" t="s">
        <v>19</v>
      </c>
      <c r="E31">
        <v>2</v>
      </c>
      <c r="F31">
        <v>2</v>
      </c>
      <c r="G31">
        <v>2</v>
      </c>
      <c r="H31">
        <v>2</v>
      </c>
      <c r="I31">
        <v>2</v>
      </c>
      <c r="J31">
        <v>2</v>
      </c>
      <c r="K31">
        <v>2</v>
      </c>
      <c r="L31">
        <v>2</v>
      </c>
      <c r="M31">
        <v>4</v>
      </c>
      <c r="N31">
        <f>VLOOKUP($A31,OB!$A:$J, N$1,FALSE)</f>
        <v>2</v>
      </c>
      <c r="O31">
        <f>VLOOKUP($A31,OB!$A:$J, O$1,FALSE)</f>
        <v>4</v>
      </c>
      <c r="P31">
        <f>VLOOKUP($A31,OB!$A:$J, P$1,FALSE)</f>
        <v>4</v>
      </c>
      <c r="Q31">
        <f>VLOOKUP($A31,OB!$A:$J, Q$1,FALSE)</f>
        <v>2</v>
      </c>
      <c r="R31">
        <f>VLOOKUP($A31,OB!$A:$J, R$1,FALSE)</f>
        <v>4</v>
      </c>
      <c r="S31">
        <f>VLOOKUP($A31,OB!$A:$J, S$1,FALSE)</f>
        <v>4</v>
      </c>
      <c r="T31">
        <f>VLOOKUP($A31,OB!$A:$J, T$1,FALSE)</f>
        <v>2</v>
      </c>
      <c r="U31">
        <f>(VLOOKUP($A31,OB!$A:$J, 4,FALSE)*4+VLOOKUP($A31,OB!$A:$J,4,FALSE)*3)/7</f>
        <v>2.6666666666666599</v>
      </c>
      <c r="V31">
        <f>(VLOOKUP($A31,OB!$A:$J, 5,FALSE)+VLOOKUP($A31,OB!$A:$J,5,FALSE))/2</f>
        <v>1.4375</v>
      </c>
    </row>
    <row r="32" spans="1:22" x14ac:dyDescent="0.35">
      <c r="A32" t="str">
        <f t="shared" si="0"/>
        <v>LEThornton's Corners</v>
      </c>
      <c r="B32" t="s">
        <v>18</v>
      </c>
      <c r="C32" t="s">
        <v>100</v>
      </c>
      <c r="D32" s="3" t="s">
        <v>102</v>
      </c>
      <c r="E32" t="s">
        <v>97</v>
      </c>
      <c r="F32" t="s">
        <v>97</v>
      </c>
      <c r="G32" t="s">
        <v>97</v>
      </c>
      <c r="H32" t="s">
        <v>97</v>
      </c>
      <c r="I32" t="s">
        <v>97</v>
      </c>
      <c r="J32" t="s">
        <v>97</v>
      </c>
      <c r="K32" t="s">
        <v>97</v>
      </c>
      <c r="L32" t="s">
        <v>97</v>
      </c>
      <c r="M32" t="s">
        <v>97</v>
      </c>
      <c r="N32" t="e">
        <f>VLOOKUP($A32,OB!$A:$J, N$1,FALSE)</f>
        <v>#N/A</v>
      </c>
      <c r="O32" t="e">
        <f>VLOOKUP($A32,OB!$A:$J, O$1,FALSE)</f>
        <v>#N/A</v>
      </c>
      <c r="P32" t="e">
        <f>VLOOKUP($A32,OB!$A:$J, P$1,FALSE)</f>
        <v>#N/A</v>
      </c>
      <c r="Q32" t="e">
        <f>VLOOKUP($A32,OB!$A:$J, Q$1,FALSE)</f>
        <v>#N/A</v>
      </c>
      <c r="R32" t="e">
        <f>VLOOKUP($A32,OB!$A:$J, R$1,FALSE)</f>
        <v>#N/A</v>
      </c>
      <c r="S32" t="e">
        <f>VLOOKUP($A32,OB!$A:$J, S$1,FALSE)</f>
        <v>#N/A</v>
      </c>
      <c r="T32" t="e">
        <f>VLOOKUP($A32,OB!$A:$J, T$1,FALSE)</f>
        <v>#N/A</v>
      </c>
      <c r="U32" t="e">
        <f>(VLOOKUP($A32,OB!$A:$J, 4,FALSE)*4+VLOOKUP($A32,OB!$A:$J,4,FALSE)*3)/7</f>
        <v>#N/A</v>
      </c>
      <c r="V32" t="e">
        <f>(VLOOKUP($A32,OB!$A:$J, 5,FALSE)+VLOOKUP($A32,OB!$A:$J,5,FALSE))/2</f>
        <v>#N/A</v>
      </c>
    </row>
    <row r="33" spans="1:22" x14ac:dyDescent="0.35">
      <c r="A33" t="str">
        <f t="shared" si="0"/>
        <v>LERitson</v>
      </c>
      <c r="B33" t="s">
        <v>18</v>
      </c>
      <c r="C33" t="s">
        <v>100</v>
      </c>
      <c r="D33" s="3" t="s">
        <v>103</v>
      </c>
      <c r="E33" t="s">
        <v>97</v>
      </c>
      <c r="F33" t="s">
        <v>97</v>
      </c>
      <c r="G33" t="s">
        <v>97</v>
      </c>
      <c r="H33" t="s">
        <v>97</v>
      </c>
      <c r="I33" t="s">
        <v>97</v>
      </c>
      <c r="J33" t="s">
        <v>97</v>
      </c>
      <c r="K33" t="s">
        <v>97</v>
      </c>
      <c r="L33" t="s">
        <v>97</v>
      </c>
      <c r="M33" t="s">
        <v>97</v>
      </c>
      <c r="N33" t="e">
        <f>VLOOKUP($A33,OB!$A:$J, N$1,FALSE)</f>
        <v>#N/A</v>
      </c>
      <c r="O33" t="e">
        <f>VLOOKUP($A33,OB!$A:$J, O$1,FALSE)</f>
        <v>#N/A</v>
      </c>
      <c r="P33" t="e">
        <f>VLOOKUP($A33,OB!$A:$J, P$1,FALSE)</f>
        <v>#N/A</v>
      </c>
      <c r="Q33" t="e">
        <f>VLOOKUP($A33,OB!$A:$J, Q$1,FALSE)</f>
        <v>#N/A</v>
      </c>
      <c r="R33" t="e">
        <f>VLOOKUP($A33,OB!$A:$J, R$1,FALSE)</f>
        <v>#N/A</v>
      </c>
      <c r="S33" t="e">
        <f>VLOOKUP($A33,OB!$A:$J, S$1,FALSE)</f>
        <v>#N/A</v>
      </c>
      <c r="T33" t="e">
        <f>VLOOKUP($A33,OB!$A:$J, T$1,FALSE)</f>
        <v>#N/A</v>
      </c>
      <c r="U33" t="e">
        <f>(VLOOKUP($A33,OB!$A:$J, 4,FALSE)*4+VLOOKUP($A33,OB!$A:$J,4,FALSE)*3)/7</f>
        <v>#N/A</v>
      </c>
      <c r="V33" t="e">
        <f>(VLOOKUP($A33,OB!$A:$J, 5,FALSE)+VLOOKUP($A33,OB!$A:$J,5,FALSE))/2</f>
        <v>#N/A</v>
      </c>
    </row>
    <row r="34" spans="1:22" x14ac:dyDescent="0.35">
      <c r="A34" t="str">
        <f t="shared" si="0"/>
        <v>LECourtice</v>
      </c>
      <c r="B34" t="s">
        <v>18</v>
      </c>
      <c r="C34" t="s">
        <v>100</v>
      </c>
      <c r="D34" s="3" t="s">
        <v>104</v>
      </c>
      <c r="E34" t="s">
        <v>97</v>
      </c>
      <c r="F34" t="s">
        <v>97</v>
      </c>
      <c r="G34" t="s">
        <v>97</v>
      </c>
      <c r="H34" t="s">
        <v>97</v>
      </c>
      <c r="I34" t="s">
        <v>97</v>
      </c>
      <c r="J34" t="s">
        <v>97</v>
      </c>
      <c r="K34" t="s">
        <v>97</v>
      </c>
      <c r="L34" t="s">
        <v>97</v>
      </c>
      <c r="M34" t="s">
        <v>97</v>
      </c>
      <c r="N34" t="e">
        <f>VLOOKUP($A34,OB!$A:$J, N$1,FALSE)</f>
        <v>#N/A</v>
      </c>
      <c r="O34" t="e">
        <f>VLOOKUP($A34,OB!$A:$J, O$1,FALSE)</f>
        <v>#N/A</v>
      </c>
      <c r="P34" t="e">
        <f>VLOOKUP($A34,OB!$A:$J, P$1,FALSE)</f>
        <v>#N/A</v>
      </c>
      <c r="Q34" t="e">
        <f>VLOOKUP($A34,OB!$A:$J, Q$1,FALSE)</f>
        <v>#N/A</v>
      </c>
      <c r="R34" t="e">
        <f>VLOOKUP($A34,OB!$A:$J, R$1,FALSE)</f>
        <v>#N/A</v>
      </c>
      <c r="S34" t="e">
        <f>VLOOKUP($A34,OB!$A:$J, S$1,FALSE)</f>
        <v>#N/A</v>
      </c>
      <c r="T34" t="e">
        <f>VLOOKUP($A34,OB!$A:$J, T$1,FALSE)</f>
        <v>#N/A</v>
      </c>
      <c r="U34" t="e">
        <f>(VLOOKUP($A34,OB!$A:$J, 4,FALSE)*4+VLOOKUP($A34,OB!$A:$J,4,FALSE)*3)/7</f>
        <v>#N/A</v>
      </c>
      <c r="V34" t="e">
        <f>(VLOOKUP($A34,OB!$A:$J, 5,FALSE)+VLOOKUP($A34,OB!$A:$J,5,FALSE))/2</f>
        <v>#N/A</v>
      </c>
    </row>
    <row r="35" spans="1:22" x14ac:dyDescent="0.35">
      <c r="A35" t="str">
        <f t="shared" si="0"/>
        <v>LEBowmanville</v>
      </c>
      <c r="B35" t="s">
        <v>18</v>
      </c>
      <c r="C35" t="s">
        <v>100</v>
      </c>
      <c r="D35" s="3" t="s">
        <v>105</v>
      </c>
      <c r="E35" t="s">
        <v>97</v>
      </c>
      <c r="F35" t="s">
        <v>97</v>
      </c>
      <c r="G35" t="s">
        <v>97</v>
      </c>
      <c r="H35" t="s">
        <v>97</v>
      </c>
      <c r="I35" t="s">
        <v>97</v>
      </c>
      <c r="J35" t="s">
        <v>97</v>
      </c>
      <c r="K35" t="s">
        <v>97</v>
      </c>
      <c r="L35" t="s">
        <v>97</v>
      </c>
      <c r="M35" t="s">
        <v>97</v>
      </c>
      <c r="N35" t="e">
        <f>VLOOKUP($A35,OB!$A:$J, N$1,FALSE)</f>
        <v>#N/A</v>
      </c>
      <c r="O35" t="e">
        <f>VLOOKUP($A35,OB!$A:$J, O$1,FALSE)</f>
        <v>#N/A</v>
      </c>
      <c r="P35" t="e">
        <f>VLOOKUP($A35,OB!$A:$J, P$1,FALSE)</f>
        <v>#N/A</v>
      </c>
      <c r="Q35" t="e">
        <f>VLOOKUP($A35,OB!$A:$J, Q$1,FALSE)</f>
        <v>#N/A</v>
      </c>
      <c r="R35" t="e">
        <f>VLOOKUP($A35,OB!$A:$J, R$1,FALSE)</f>
        <v>#N/A</v>
      </c>
      <c r="S35" t="e">
        <f>VLOOKUP($A35,OB!$A:$J, S$1,FALSE)</f>
        <v>#N/A</v>
      </c>
      <c r="T35" t="e">
        <f>VLOOKUP($A35,OB!$A:$J, T$1,FALSE)</f>
        <v>#N/A</v>
      </c>
      <c r="U35" t="e">
        <f>(VLOOKUP($A35,OB!$A:$J, 4,FALSE)*4+VLOOKUP($A35,OB!$A:$J,4,FALSE)*3)/7</f>
        <v>#N/A</v>
      </c>
      <c r="V35" t="e">
        <f>(VLOOKUP($A35,OB!$A:$J, 5,FALSE)+VLOOKUP($A35,OB!$A:$J,5,FALSE))/2</f>
        <v>#N/A</v>
      </c>
    </row>
    <row r="36" spans="1:22" x14ac:dyDescent="0.35">
      <c r="A36" t="str">
        <f t="shared" si="0"/>
        <v>MIKipling</v>
      </c>
      <c r="B36" t="s">
        <v>38</v>
      </c>
      <c r="C36" t="s">
        <v>106</v>
      </c>
      <c r="D36" s="3" t="s">
        <v>46</v>
      </c>
      <c r="E36" s="5" t="s">
        <v>163</v>
      </c>
      <c r="F36" s="5"/>
      <c r="G36" s="5"/>
      <c r="H36" s="5" t="s">
        <v>163</v>
      </c>
      <c r="I36" s="5"/>
      <c r="J36" s="5"/>
      <c r="K36" s="5"/>
      <c r="L36">
        <v>0</v>
      </c>
      <c r="M36">
        <v>0</v>
      </c>
      <c r="N36">
        <f>VLOOKUP($A36,OB!$A:$J, N$1,FALSE)</f>
        <v>1</v>
      </c>
      <c r="O36">
        <f>VLOOKUP($A36,OB!$A:$J, O$1,FALSE)</f>
        <v>2</v>
      </c>
      <c r="P36">
        <f>VLOOKUP($A36,OB!$A:$J, P$1,FALSE)</f>
        <v>3</v>
      </c>
      <c r="Q36">
        <f>VLOOKUP($A36,OB!$A:$J, Q$1,FALSE)</f>
        <v>1</v>
      </c>
      <c r="R36">
        <f>VLOOKUP($A36,OB!$A:$J, R$1,FALSE)</f>
        <v>2</v>
      </c>
      <c r="S36">
        <f>VLOOKUP($A36,OB!$A:$J, S$1,FALSE)</f>
        <v>3</v>
      </c>
      <c r="T36">
        <f>VLOOKUP($A36,OB!$A:$J, T$1,FALSE)</f>
        <v>2</v>
      </c>
      <c r="U36">
        <f>(VLOOKUP($A36,OB!$A:$J, 4,FALSE)*4+VLOOKUP($A36,OB!$A:$J,4,FALSE)*3)/7</f>
        <v>0</v>
      </c>
      <c r="V36">
        <f>(VLOOKUP($A36,OB!$A:$J, 5,FALSE)+VLOOKUP($A36,OB!$A:$J,5,FALSE))/2</f>
        <v>0</v>
      </c>
    </row>
    <row r="37" spans="1:22" x14ac:dyDescent="0.35">
      <c r="A37" t="str">
        <f t="shared" si="0"/>
        <v>MIDixie</v>
      </c>
      <c r="B37" t="s">
        <v>38</v>
      </c>
      <c r="C37" t="s">
        <v>106</v>
      </c>
      <c r="D37" s="3" t="s">
        <v>45</v>
      </c>
      <c r="E37" s="5" t="s">
        <v>163</v>
      </c>
      <c r="F37" s="5"/>
      <c r="G37" s="5"/>
      <c r="H37" s="5" t="s">
        <v>163</v>
      </c>
      <c r="I37" s="5"/>
      <c r="J37" s="5"/>
      <c r="K37" s="5"/>
      <c r="L37">
        <v>0</v>
      </c>
      <c r="M37">
        <v>0</v>
      </c>
      <c r="N37">
        <f>VLOOKUP($A37,OB!$A:$J, N$1,FALSE)</f>
        <v>1</v>
      </c>
      <c r="O37">
        <f>VLOOKUP($A37,OB!$A:$J, O$1,FALSE)</f>
        <v>2</v>
      </c>
      <c r="P37">
        <f>VLOOKUP($A37,OB!$A:$J, P$1,FALSE)</f>
        <v>3</v>
      </c>
      <c r="Q37">
        <f>VLOOKUP($A37,OB!$A:$J, Q$1,FALSE)</f>
        <v>1</v>
      </c>
      <c r="R37">
        <f>VLOOKUP($A37,OB!$A:$J, R$1,FALSE)</f>
        <v>2</v>
      </c>
      <c r="S37">
        <f>VLOOKUP($A37,OB!$A:$J, S$1,FALSE)</f>
        <v>3</v>
      </c>
      <c r="T37">
        <f>VLOOKUP($A37,OB!$A:$J, T$1,FALSE)</f>
        <v>2</v>
      </c>
      <c r="U37">
        <f>(VLOOKUP($A37,OB!$A:$J, 4,FALSE)*4+VLOOKUP($A37,OB!$A:$J,4,FALSE)*3)/7</f>
        <v>0</v>
      </c>
      <c r="V37">
        <f>(VLOOKUP($A37,OB!$A:$J, 5,FALSE)+VLOOKUP($A37,OB!$A:$J,5,FALSE))/2</f>
        <v>0</v>
      </c>
    </row>
    <row r="38" spans="1:22" x14ac:dyDescent="0.35">
      <c r="A38" t="str">
        <f t="shared" si="0"/>
        <v>MICooksville</v>
      </c>
      <c r="B38" t="s">
        <v>38</v>
      </c>
      <c r="C38" t="s">
        <v>106</v>
      </c>
      <c r="D38" s="3" t="s">
        <v>44</v>
      </c>
      <c r="E38" s="5" t="s">
        <v>163</v>
      </c>
      <c r="F38" s="5"/>
      <c r="G38" s="5"/>
      <c r="H38" s="5" t="s">
        <v>163</v>
      </c>
      <c r="I38" s="5"/>
      <c r="J38" s="5"/>
      <c r="K38" s="5"/>
      <c r="L38">
        <v>0</v>
      </c>
      <c r="M38">
        <v>0</v>
      </c>
      <c r="N38">
        <f>VLOOKUP($A38,OB!$A:$J, N$1,FALSE)</f>
        <v>1</v>
      </c>
      <c r="O38">
        <f>VLOOKUP($A38,OB!$A:$J, O$1,FALSE)</f>
        <v>2</v>
      </c>
      <c r="P38">
        <f>VLOOKUP($A38,OB!$A:$J, P$1,FALSE)</f>
        <v>3</v>
      </c>
      <c r="Q38">
        <f>VLOOKUP($A38,OB!$A:$J, Q$1,FALSE)</f>
        <v>1</v>
      </c>
      <c r="R38">
        <f>VLOOKUP($A38,OB!$A:$J, R$1,FALSE)</f>
        <v>2</v>
      </c>
      <c r="S38">
        <f>VLOOKUP($A38,OB!$A:$J, S$1,FALSE)</f>
        <v>3</v>
      </c>
      <c r="T38">
        <f>VLOOKUP($A38,OB!$A:$J, T$1,FALSE)</f>
        <v>2</v>
      </c>
      <c r="U38">
        <f>(VLOOKUP($A38,OB!$A:$J, 4,FALSE)*4+VLOOKUP($A38,OB!$A:$J,4,FALSE)*3)/7</f>
        <v>0</v>
      </c>
      <c r="V38">
        <f>(VLOOKUP($A38,OB!$A:$J, 5,FALSE)+VLOOKUP($A38,OB!$A:$J,5,FALSE))/2</f>
        <v>0</v>
      </c>
    </row>
    <row r="39" spans="1:22" x14ac:dyDescent="0.35">
      <c r="A39" t="str">
        <f t="shared" si="0"/>
        <v>MIErindale</v>
      </c>
      <c r="B39" t="s">
        <v>38</v>
      </c>
      <c r="C39" t="s">
        <v>106</v>
      </c>
      <c r="D39" s="3" t="s">
        <v>43</v>
      </c>
      <c r="E39" s="5" t="s">
        <v>163</v>
      </c>
      <c r="F39" s="5"/>
      <c r="G39" s="5"/>
      <c r="H39" s="5" t="s">
        <v>163</v>
      </c>
      <c r="I39" s="5"/>
      <c r="J39" s="5"/>
      <c r="K39" s="5"/>
      <c r="L39">
        <v>0</v>
      </c>
      <c r="M39">
        <v>0</v>
      </c>
      <c r="N39">
        <f>VLOOKUP($A39,OB!$A:$J, N$1,FALSE)</f>
        <v>1</v>
      </c>
      <c r="O39">
        <f>VLOOKUP($A39,OB!$A:$J, O$1,FALSE)</f>
        <v>2</v>
      </c>
      <c r="P39">
        <f>VLOOKUP($A39,OB!$A:$J, P$1,FALSE)</f>
        <v>3</v>
      </c>
      <c r="Q39">
        <f>VLOOKUP($A39,OB!$A:$J, Q$1,FALSE)</f>
        <v>1</v>
      </c>
      <c r="R39">
        <f>VLOOKUP($A39,OB!$A:$J, R$1,FALSE)</f>
        <v>2</v>
      </c>
      <c r="S39">
        <f>VLOOKUP($A39,OB!$A:$J, S$1,FALSE)</f>
        <v>3</v>
      </c>
      <c r="T39">
        <f>VLOOKUP($A39,OB!$A:$J, T$1,FALSE)</f>
        <v>2</v>
      </c>
      <c r="U39">
        <f>(VLOOKUP($A39,OB!$A:$J, 4,FALSE)*4+VLOOKUP($A39,OB!$A:$J,4,FALSE)*3)/7</f>
        <v>0</v>
      </c>
      <c r="V39">
        <f>(VLOOKUP($A39,OB!$A:$J, 5,FALSE)+VLOOKUP($A39,OB!$A:$J,5,FALSE))/2</f>
        <v>0</v>
      </c>
    </row>
    <row r="40" spans="1:22" x14ac:dyDescent="0.35">
      <c r="A40" t="str">
        <f t="shared" si="0"/>
        <v>MIStreetsville</v>
      </c>
      <c r="B40" t="s">
        <v>38</v>
      </c>
      <c r="C40" t="s">
        <v>106</v>
      </c>
      <c r="D40" s="3" t="s">
        <v>42</v>
      </c>
      <c r="E40" s="5" t="s">
        <v>163</v>
      </c>
      <c r="F40" s="5"/>
      <c r="G40" s="5"/>
      <c r="H40" s="5" t="s">
        <v>163</v>
      </c>
      <c r="I40" s="5"/>
      <c r="J40" s="5"/>
      <c r="K40" s="5"/>
      <c r="L40">
        <v>0</v>
      </c>
      <c r="M40">
        <v>0</v>
      </c>
      <c r="N40">
        <f>VLOOKUP($A40,OB!$A:$J, N$1,FALSE)</f>
        <v>1</v>
      </c>
      <c r="O40">
        <f>VLOOKUP($A40,OB!$A:$J, O$1,FALSE)</f>
        <v>2</v>
      </c>
      <c r="P40">
        <f>VLOOKUP($A40,OB!$A:$J, P$1,FALSE)</f>
        <v>3</v>
      </c>
      <c r="Q40">
        <f>VLOOKUP($A40,OB!$A:$J, Q$1,FALSE)</f>
        <v>1</v>
      </c>
      <c r="R40">
        <f>VLOOKUP($A40,OB!$A:$J, R$1,FALSE)</f>
        <v>2</v>
      </c>
      <c r="S40">
        <f>VLOOKUP($A40,OB!$A:$J, S$1,FALSE)</f>
        <v>3</v>
      </c>
      <c r="T40">
        <f>VLOOKUP($A40,OB!$A:$J, T$1,FALSE)</f>
        <v>2</v>
      </c>
      <c r="U40">
        <f>(VLOOKUP($A40,OB!$A:$J, 4,FALSE)*4+VLOOKUP($A40,OB!$A:$J,4,FALSE)*3)/7</f>
        <v>0</v>
      </c>
      <c r="V40">
        <f>(VLOOKUP($A40,OB!$A:$J, 5,FALSE)+VLOOKUP($A40,OB!$A:$J,5,FALSE))/2</f>
        <v>0</v>
      </c>
    </row>
    <row r="41" spans="1:22" x14ac:dyDescent="0.35">
      <c r="A41" t="str">
        <f t="shared" si="0"/>
        <v>MIMeadowvale</v>
      </c>
      <c r="B41" t="s">
        <v>38</v>
      </c>
      <c r="C41" t="s">
        <v>106</v>
      </c>
      <c r="D41" s="3" t="s">
        <v>41</v>
      </c>
      <c r="E41" s="5" t="s">
        <v>163</v>
      </c>
      <c r="F41" s="5"/>
      <c r="G41" s="5"/>
      <c r="H41" s="5" t="s">
        <v>163</v>
      </c>
      <c r="I41" s="5"/>
      <c r="J41" s="5"/>
      <c r="K41" s="5"/>
      <c r="L41">
        <v>0</v>
      </c>
      <c r="M41">
        <v>0</v>
      </c>
      <c r="N41">
        <f>VLOOKUP($A41,OB!$A:$J, N$1,FALSE)</f>
        <v>1</v>
      </c>
      <c r="O41">
        <f>VLOOKUP($A41,OB!$A:$J, O$1,FALSE)</f>
        <v>2</v>
      </c>
      <c r="P41">
        <f>VLOOKUP($A41,OB!$A:$J, P$1,FALSE)</f>
        <v>3</v>
      </c>
      <c r="Q41">
        <f>VLOOKUP($A41,OB!$A:$J, Q$1,FALSE)</f>
        <v>1</v>
      </c>
      <c r="R41">
        <f>VLOOKUP($A41,OB!$A:$J, R$1,FALSE)</f>
        <v>2</v>
      </c>
      <c r="S41">
        <f>VLOOKUP($A41,OB!$A:$J, S$1,FALSE)</f>
        <v>3</v>
      </c>
      <c r="T41">
        <f>VLOOKUP($A41,OB!$A:$J, T$1,FALSE)</f>
        <v>2</v>
      </c>
      <c r="U41">
        <f>(VLOOKUP($A41,OB!$A:$J, 4,FALSE)*4+VLOOKUP($A41,OB!$A:$J,4,FALSE)*3)/7</f>
        <v>0</v>
      </c>
      <c r="V41">
        <f>(VLOOKUP($A41,OB!$A:$J, 5,FALSE)+VLOOKUP($A41,OB!$A:$J,5,FALSE))/2</f>
        <v>0</v>
      </c>
    </row>
    <row r="42" spans="1:22" x14ac:dyDescent="0.35">
      <c r="A42" t="str">
        <f t="shared" si="0"/>
        <v>MILisgar</v>
      </c>
      <c r="B42" t="s">
        <v>38</v>
      </c>
      <c r="C42" t="s">
        <v>106</v>
      </c>
      <c r="D42" s="3" t="s">
        <v>40</v>
      </c>
      <c r="E42" s="5" t="s">
        <v>163</v>
      </c>
      <c r="F42" s="5"/>
      <c r="G42" s="5"/>
      <c r="H42" s="5" t="s">
        <v>163</v>
      </c>
      <c r="I42" s="5"/>
      <c r="J42" s="5"/>
      <c r="K42" s="5"/>
      <c r="L42">
        <v>0</v>
      </c>
      <c r="M42">
        <v>0</v>
      </c>
      <c r="N42">
        <f>VLOOKUP($A42,OB!$A:$J, N$1,FALSE)</f>
        <v>1</v>
      </c>
      <c r="O42">
        <f>VLOOKUP($A42,OB!$A:$J, O$1,FALSE)</f>
        <v>2</v>
      </c>
      <c r="P42">
        <f>VLOOKUP($A42,OB!$A:$J, P$1,FALSE)</f>
        <v>3</v>
      </c>
      <c r="Q42">
        <f>VLOOKUP($A42,OB!$A:$J, Q$1,FALSE)</f>
        <v>1</v>
      </c>
      <c r="R42">
        <f>VLOOKUP($A42,OB!$A:$J, R$1,FALSE)</f>
        <v>2</v>
      </c>
      <c r="S42">
        <f>VLOOKUP($A42,OB!$A:$J, S$1,FALSE)</f>
        <v>3</v>
      </c>
      <c r="T42">
        <f>VLOOKUP($A42,OB!$A:$J, T$1,FALSE)</f>
        <v>2</v>
      </c>
      <c r="U42">
        <f>(VLOOKUP($A42,OB!$A:$J, 4,FALSE)*4+VLOOKUP($A42,OB!$A:$J,4,FALSE)*3)/7</f>
        <v>0</v>
      </c>
      <c r="V42">
        <f>(VLOOKUP($A42,OB!$A:$J, 5,FALSE)+VLOOKUP($A42,OB!$A:$J,5,FALSE))/2</f>
        <v>0</v>
      </c>
    </row>
    <row r="43" spans="1:22" x14ac:dyDescent="0.35">
      <c r="A43" t="str">
        <f t="shared" si="0"/>
        <v>MIMilton</v>
      </c>
      <c r="B43" t="s">
        <v>38</v>
      </c>
      <c r="C43" t="s">
        <v>106</v>
      </c>
      <c r="D43" s="3" t="s">
        <v>39</v>
      </c>
      <c r="E43" s="5" t="s">
        <v>163</v>
      </c>
      <c r="F43" s="5"/>
      <c r="G43" s="5"/>
      <c r="H43" s="5" t="s">
        <v>163</v>
      </c>
      <c r="I43" s="5"/>
      <c r="J43" s="5"/>
      <c r="K43" s="5"/>
      <c r="L43">
        <v>0</v>
      </c>
      <c r="M43">
        <v>0</v>
      </c>
      <c r="N43">
        <f>VLOOKUP($A43,OB!$A:$J, N$1,FALSE)</f>
        <v>1</v>
      </c>
      <c r="O43">
        <f>VLOOKUP($A43,OB!$A:$J, O$1,FALSE)</f>
        <v>2</v>
      </c>
      <c r="P43">
        <f>VLOOKUP($A43,OB!$A:$J, P$1,FALSE)</f>
        <v>3</v>
      </c>
      <c r="Q43">
        <f>VLOOKUP($A43,OB!$A:$J, Q$1,FALSE)</f>
        <v>1</v>
      </c>
      <c r="R43">
        <f>VLOOKUP($A43,OB!$A:$J, R$1,FALSE)</f>
        <v>2</v>
      </c>
      <c r="S43">
        <f>VLOOKUP($A43,OB!$A:$J, S$1,FALSE)</f>
        <v>3</v>
      </c>
      <c r="T43">
        <f>VLOOKUP($A43,OB!$A:$J, T$1,FALSE)</f>
        <v>2</v>
      </c>
      <c r="U43">
        <f>(VLOOKUP($A43,OB!$A:$J, 4,FALSE)*4+VLOOKUP($A43,OB!$A:$J,4,FALSE)*3)/7</f>
        <v>0</v>
      </c>
      <c r="V43">
        <f>(VLOOKUP($A43,OB!$A:$J, 5,FALSE)+VLOOKUP($A43,OB!$A:$J,5,FALSE))/2</f>
        <v>0</v>
      </c>
    </row>
    <row r="44" spans="1:22" x14ac:dyDescent="0.35">
      <c r="A44" t="str">
        <f t="shared" si="0"/>
        <v>KWKing-Liberty</v>
      </c>
      <c r="B44" t="s">
        <v>54</v>
      </c>
      <c r="C44" t="s">
        <v>108</v>
      </c>
      <c r="D44" s="4" t="s">
        <v>109</v>
      </c>
      <c r="E44" t="s">
        <v>97</v>
      </c>
      <c r="F44" t="s">
        <v>97</v>
      </c>
      <c r="G44" t="s">
        <v>97</v>
      </c>
      <c r="H44" t="s">
        <v>97</v>
      </c>
      <c r="I44" t="s">
        <v>97</v>
      </c>
      <c r="J44" t="s">
        <v>97</v>
      </c>
      <c r="K44" t="s">
        <v>97</v>
      </c>
      <c r="L44" t="s">
        <v>97</v>
      </c>
      <c r="M44" t="s">
        <v>97</v>
      </c>
      <c r="N44" t="e">
        <f>VLOOKUP($A44,OB!$A:$J, N$1,FALSE)</f>
        <v>#N/A</v>
      </c>
      <c r="O44" t="e">
        <f>VLOOKUP($A44,OB!$A:$J, O$1,FALSE)</f>
        <v>#N/A</v>
      </c>
      <c r="P44" t="e">
        <f>VLOOKUP($A44,OB!$A:$J, P$1,FALSE)</f>
        <v>#N/A</v>
      </c>
      <c r="Q44" t="e">
        <f>VLOOKUP($A44,OB!$A:$J, Q$1,FALSE)</f>
        <v>#N/A</v>
      </c>
      <c r="R44" t="e">
        <f>VLOOKUP($A44,OB!$A:$J, R$1,FALSE)</f>
        <v>#N/A</v>
      </c>
      <c r="S44" t="e">
        <f>VLOOKUP($A44,OB!$A:$J, S$1,FALSE)</f>
        <v>#N/A</v>
      </c>
      <c r="T44" t="e">
        <f>VLOOKUP($A44,OB!$A:$J, T$1,FALSE)</f>
        <v>#N/A</v>
      </c>
      <c r="U44" t="e">
        <f>(VLOOKUP($A44,OB!$A:$J, 4,FALSE)*4+VLOOKUP($A44,OB!$A:$J,4,FALSE)*3)/7</f>
        <v>#N/A</v>
      </c>
      <c r="V44" t="e">
        <f>(VLOOKUP($A44,OB!$A:$J, 5,FALSE)+VLOOKUP($A44,OB!$A:$J,5,FALSE))/2</f>
        <v>#N/A</v>
      </c>
    </row>
    <row r="45" spans="1:22" x14ac:dyDescent="0.35">
      <c r="A45" t="str">
        <f t="shared" si="0"/>
        <v>KWBloor</v>
      </c>
      <c r="B45" t="s">
        <v>54</v>
      </c>
      <c r="C45" t="s">
        <v>108</v>
      </c>
      <c r="D45" s="3" t="s">
        <v>66</v>
      </c>
      <c r="E45">
        <v>1</v>
      </c>
      <c r="F45">
        <v>2</v>
      </c>
      <c r="G45">
        <v>2</v>
      </c>
      <c r="H45">
        <v>1</v>
      </c>
      <c r="I45">
        <v>2</v>
      </c>
      <c r="J45">
        <v>2</v>
      </c>
      <c r="K45">
        <v>1</v>
      </c>
      <c r="L45">
        <v>1</v>
      </c>
      <c r="M45">
        <v>2</v>
      </c>
      <c r="N45">
        <f>VLOOKUP($A45,OB!$A:$J, N$1,FALSE)</f>
        <v>2</v>
      </c>
      <c r="O45">
        <f>VLOOKUP($A45,OB!$A:$J, O$1,FALSE)</f>
        <v>3</v>
      </c>
      <c r="P45">
        <f>VLOOKUP($A45,OB!$A:$J, P$1,FALSE)</f>
        <v>3</v>
      </c>
      <c r="Q45">
        <f>VLOOKUP($A45,OB!$A:$J, Q$1,FALSE)</f>
        <v>2</v>
      </c>
      <c r="R45">
        <f>VLOOKUP($A45,OB!$A:$J, R$1,FALSE)</f>
        <v>3</v>
      </c>
      <c r="S45">
        <f>VLOOKUP($A45,OB!$A:$J, S$1,FALSE)</f>
        <v>3</v>
      </c>
      <c r="T45">
        <f>VLOOKUP($A45,OB!$A:$J, T$1,FALSE)</f>
        <v>2</v>
      </c>
      <c r="U45">
        <f>(VLOOKUP($A45,OB!$A:$J, 4,FALSE)*4+VLOOKUP($A45,OB!$A:$J,4,FALSE)*3)/7</f>
        <v>2</v>
      </c>
      <c r="V45">
        <f>(VLOOKUP($A45,OB!$A:$J, 5,FALSE)+VLOOKUP($A45,OB!$A:$J,5,FALSE))/2</f>
        <v>1.375</v>
      </c>
    </row>
    <row r="46" spans="1:22" x14ac:dyDescent="0.35">
      <c r="A46" t="str">
        <f t="shared" si="0"/>
        <v>KWSt. Clair West</v>
      </c>
      <c r="B46" t="s">
        <v>54</v>
      </c>
      <c r="C46" t="s">
        <v>108</v>
      </c>
      <c r="D46" s="3" t="s">
        <v>110</v>
      </c>
      <c r="E46" t="s">
        <v>97</v>
      </c>
      <c r="F46" t="s">
        <v>97</v>
      </c>
      <c r="G46" t="s">
        <v>97</v>
      </c>
      <c r="H46" t="s">
        <v>97</v>
      </c>
      <c r="I46" t="s">
        <v>97</v>
      </c>
      <c r="J46" t="s">
        <v>97</v>
      </c>
      <c r="K46" t="s">
        <v>97</v>
      </c>
      <c r="L46" t="s">
        <v>97</v>
      </c>
      <c r="M46" t="s">
        <v>97</v>
      </c>
      <c r="N46" t="e">
        <f>VLOOKUP($A46,OB!$A:$J, N$1,FALSE)</f>
        <v>#N/A</v>
      </c>
      <c r="O46" t="e">
        <f>VLOOKUP($A46,OB!$A:$J, O$1,FALSE)</f>
        <v>#N/A</v>
      </c>
      <c r="P46" t="e">
        <f>VLOOKUP($A46,OB!$A:$J, P$1,FALSE)</f>
        <v>#N/A</v>
      </c>
      <c r="Q46" t="e">
        <f>VLOOKUP($A46,OB!$A:$J, Q$1,FALSE)</f>
        <v>#N/A</v>
      </c>
      <c r="R46" t="e">
        <f>VLOOKUP($A46,OB!$A:$J, R$1,FALSE)</f>
        <v>#N/A</v>
      </c>
      <c r="S46" t="e">
        <f>VLOOKUP($A46,OB!$A:$J, S$1,FALSE)</f>
        <v>#N/A</v>
      </c>
      <c r="T46" t="e">
        <f>VLOOKUP($A46,OB!$A:$J, T$1,FALSE)</f>
        <v>#N/A</v>
      </c>
      <c r="U46" t="e">
        <f>(VLOOKUP($A46,OB!$A:$J, 4,FALSE)*4+VLOOKUP($A46,OB!$A:$J,4,FALSE)*3)/7</f>
        <v>#N/A</v>
      </c>
      <c r="V46" t="e">
        <f>(VLOOKUP($A46,OB!$A:$J, 5,FALSE)+VLOOKUP($A46,OB!$A:$J,5,FALSE))/2</f>
        <v>#N/A</v>
      </c>
    </row>
    <row r="47" spans="1:22" x14ac:dyDescent="0.35">
      <c r="A47" t="str">
        <f t="shared" si="0"/>
        <v>KWMt. Dennis</v>
      </c>
      <c r="B47" t="s">
        <v>54</v>
      </c>
      <c r="C47" t="s">
        <v>108</v>
      </c>
      <c r="D47" s="3" t="s">
        <v>65</v>
      </c>
      <c r="E47">
        <v>1</v>
      </c>
      <c r="F47">
        <v>2</v>
      </c>
      <c r="G47">
        <v>2</v>
      </c>
      <c r="H47">
        <v>1</v>
      </c>
      <c r="I47">
        <v>2</v>
      </c>
      <c r="J47">
        <v>2</v>
      </c>
      <c r="K47">
        <v>1</v>
      </c>
      <c r="L47">
        <v>1</v>
      </c>
      <c r="M47">
        <v>2</v>
      </c>
      <c r="N47">
        <f>VLOOKUP($A47,OB!$A:$J, N$1,FALSE)</f>
        <v>1</v>
      </c>
      <c r="O47">
        <f>VLOOKUP($A47,OB!$A:$J, O$1,FALSE)</f>
        <v>2</v>
      </c>
      <c r="P47">
        <f>VLOOKUP($A47,OB!$A:$J, P$1,FALSE)</f>
        <v>2</v>
      </c>
      <c r="Q47">
        <f>VLOOKUP($A47,OB!$A:$J, Q$1,FALSE)</f>
        <v>1</v>
      </c>
      <c r="R47">
        <f>VLOOKUP($A47,OB!$A:$J, R$1,FALSE)</f>
        <v>2</v>
      </c>
      <c r="S47">
        <f>VLOOKUP($A47,OB!$A:$J, S$1,FALSE)</f>
        <v>2</v>
      </c>
      <c r="T47">
        <f>VLOOKUP($A47,OB!$A:$J, T$1,FALSE)</f>
        <v>2</v>
      </c>
      <c r="U47">
        <f>(VLOOKUP($A47,OB!$A:$J, 4,FALSE)*4+VLOOKUP($A47,OB!$A:$J,4,FALSE)*3)/7</f>
        <v>1</v>
      </c>
      <c r="V47">
        <f>(VLOOKUP($A47,OB!$A:$J, 5,FALSE)+VLOOKUP($A47,OB!$A:$J,5,FALSE))/2</f>
        <v>1.25</v>
      </c>
    </row>
    <row r="48" spans="1:22" x14ac:dyDescent="0.35">
      <c r="A48" t="str">
        <f t="shared" si="0"/>
        <v>KWWeston</v>
      </c>
      <c r="B48" t="s">
        <v>54</v>
      </c>
      <c r="C48" t="s">
        <v>108</v>
      </c>
      <c r="D48" s="3" t="s">
        <v>64</v>
      </c>
      <c r="E48">
        <v>1</v>
      </c>
      <c r="F48">
        <v>2</v>
      </c>
      <c r="G48">
        <v>2</v>
      </c>
      <c r="H48">
        <v>1</v>
      </c>
      <c r="I48">
        <v>2</v>
      </c>
      <c r="J48">
        <v>2</v>
      </c>
      <c r="K48">
        <v>1</v>
      </c>
      <c r="L48">
        <v>1</v>
      </c>
      <c r="M48">
        <v>2</v>
      </c>
      <c r="N48">
        <f>VLOOKUP($A48,OB!$A:$J, N$1,FALSE)</f>
        <v>0</v>
      </c>
      <c r="O48">
        <f>VLOOKUP($A48,OB!$A:$J, O$1,FALSE)</f>
        <v>1</v>
      </c>
      <c r="P48">
        <f>VLOOKUP($A48,OB!$A:$J, P$1,FALSE)</f>
        <v>1</v>
      </c>
      <c r="Q48">
        <f>VLOOKUP($A48,OB!$A:$J, Q$1,FALSE)</f>
        <v>0</v>
      </c>
      <c r="R48">
        <f>VLOOKUP($A48,OB!$A:$J, R$1,FALSE)</f>
        <v>1</v>
      </c>
      <c r="S48">
        <f>VLOOKUP($A48,OB!$A:$J, S$1,FALSE)</f>
        <v>1</v>
      </c>
      <c r="T48">
        <f>VLOOKUP($A48,OB!$A:$J, T$1,FALSE)</f>
        <v>1</v>
      </c>
      <c r="U48">
        <f>(VLOOKUP($A48,OB!$A:$J, 4,FALSE)*4+VLOOKUP($A48,OB!$A:$J,4,FALSE)*3)/7</f>
        <v>0.66666666666666596</v>
      </c>
      <c r="V48">
        <f>(VLOOKUP($A48,OB!$A:$J, 5,FALSE)+VLOOKUP($A48,OB!$A:$J,5,FALSE))/2</f>
        <v>0.6875</v>
      </c>
    </row>
    <row r="49" spans="1:22" x14ac:dyDescent="0.35">
      <c r="A49" t="str">
        <f t="shared" si="0"/>
        <v>KWEtobicoke North</v>
      </c>
      <c r="B49" t="s">
        <v>54</v>
      </c>
      <c r="C49" t="s">
        <v>108</v>
      </c>
      <c r="D49" s="3" t="s">
        <v>63</v>
      </c>
      <c r="E49">
        <v>1</v>
      </c>
      <c r="F49">
        <v>2</v>
      </c>
      <c r="G49">
        <v>2</v>
      </c>
      <c r="H49">
        <v>1</v>
      </c>
      <c r="I49">
        <v>2</v>
      </c>
      <c r="J49">
        <v>2</v>
      </c>
      <c r="K49">
        <v>1</v>
      </c>
      <c r="L49" t="s">
        <v>97</v>
      </c>
      <c r="M49" t="s">
        <v>97</v>
      </c>
      <c r="N49">
        <f>VLOOKUP($A49,OB!$A:$J, N$1,FALSE)</f>
        <v>1</v>
      </c>
      <c r="O49">
        <f>VLOOKUP($A49,OB!$A:$J, O$1,FALSE)</f>
        <v>2</v>
      </c>
      <c r="P49">
        <f>VLOOKUP($A49,OB!$A:$J, P$1,FALSE)</f>
        <v>2</v>
      </c>
      <c r="Q49">
        <f>VLOOKUP($A49,OB!$A:$J, Q$1,FALSE)</f>
        <v>1</v>
      </c>
      <c r="R49">
        <f>VLOOKUP($A49,OB!$A:$J, R$1,FALSE)</f>
        <v>2</v>
      </c>
      <c r="S49">
        <f>VLOOKUP($A49,OB!$A:$J, S$1,FALSE)</f>
        <v>2</v>
      </c>
      <c r="T49">
        <f>VLOOKUP($A49,OB!$A:$J, T$1,FALSE)</f>
        <v>1</v>
      </c>
      <c r="U49">
        <f>(VLOOKUP($A49,OB!$A:$J, 4,FALSE)*4+VLOOKUP($A49,OB!$A:$J,4,FALSE)*3)/7</f>
        <v>0</v>
      </c>
      <c r="V49">
        <f>(VLOOKUP($A49,OB!$A:$J, 5,FALSE)+VLOOKUP($A49,OB!$A:$J,5,FALSE))/2</f>
        <v>0</v>
      </c>
    </row>
    <row r="50" spans="1:22" x14ac:dyDescent="0.35">
      <c r="A50" t="str">
        <f t="shared" si="0"/>
        <v>KWWoodbine</v>
      </c>
      <c r="B50" t="s">
        <v>54</v>
      </c>
      <c r="C50" t="s">
        <v>108</v>
      </c>
      <c r="D50" s="3" t="s">
        <v>111</v>
      </c>
      <c r="E50" t="s">
        <v>97</v>
      </c>
      <c r="F50" t="s">
        <v>97</v>
      </c>
      <c r="G50" t="s">
        <v>97</v>
      </c>
      <c r="H50" t="s">
        <v>97</v>
      </c>
      <c r="I50" t="s">
        <v>97</v>
      </c>
      <c r="J50" t="s">
        <v>97</v>
      </c>
      <c r="K50" t="s">
        <v>97</v>
      </c>
      <c r="L50" t="s">
        <v>97</v>
      </c>
      <c r="M50" t="s">
        <v>97</v>
      </c>
      <c r="N50" t="e">
        <f>VLOOKUP($A50,OB!$A:$J, N$1,FALSE)</f>
        <v>#N/A</v>
      </c>
      <c r="O50" t="e">
        <f>VLOOKUP($A50,OB!$A:$J, O$1,FALSE)</f>
        <v>#N/A</v>
      </c>
      <c r="P50" t="e">
        <f>VLOOKUP($A50,OB!$A:$J, P$1,FALSE)</f>
        <v>#N/A</v>
      </c>
      <c r="Q50" t="e">
        <f>VLOOKUP($A50,OB!$A:$J, Q$1,FALSE)</f>
        <v>#N/A</v>
      </c>
      <c r="R50" t="e">
        <f>VLOOKUP($A50,OB!$A:$J, R$1,FALSE)</f>
        <v>#N/A</v>
      </c>
      <c r="S50" t="e">
        <f>VLOOKUP($A50,OB!$A:$J, S$1,FALSE)</f>
        <v>#N/A</v>
      </c>
      <c r="T50" t="e">
        <f>VLOOKUP($A50,OB!$A:$J, T$1,FALSE)</f>
        <v>#N/A</v>
      </c>
      <c r="U50" t="e">
        <f>(VLOOKUP($A50,OB!$A:$J, 4,FALSE)*4+VLOOKUP($A50,OB!$A:$J,4,FALSE)*3)/7</f>
        <v>#N/A</v>
      </c>
      <c r="V50" t="e">
        <f>(VLOOKUP($A50,OB!$A:$J, 5,FALSE)+VLOOKUP($A50,OB!$A:$J,5,FALSE))/2</f>
        <v>#N/A</v>
      </c>
    </row>
    <row r="51" spans="1:22" x14ac:dyDescent="0.35">
      <c r="A51" t="str">
        <f t="shared" si="0"/>
        <v>KWPearson</v>
      </c>
      <c r="B51" t="s">
        <v>54</v>
      </c>
      <c r="C51" t="s">
        <v>108</v>
      </c>
      <c r="D51" s="3" t="s">
        <v>68</v>
      </c>
      <c r="E51" t="s">
        <v>97</v>
      </c>
      <c r="F51" t="s">
        <v>97</v>
      </c>
      <c r="G51" t="s">
        <v>97</v>
      </c>
      <c r="H51" t="s">
        <v>97</v>
      </c>
      <c r="I51" t="s">
        <v>97</v>
      </c>
      <c r="J51" t="s">
        <v>97</v>
      </c>
      <c r="K51" t="s">
        <v>97</v>
      </c>
      <c r="L51" t="s">
        <v>97</v>
      </c>
      <c r="M51" t="s">
        <v>97</v>
      </c>
      <c r="N51" t="e">
        <f>VLOOKUP($A51,OB!$A:$J, N$1,FALSE)</f>
        <v>#N/A</v>
      </c>
      <c r="O51" t="e">
        <f>VLOOKUP($A51,OB!$A:$J, O$1,FALSE)</f>
        <v>#N/A</v>
      </c>
      <c r="P51" t="e">
        <f>VLOOKUP($A51,OB!$A:$J, P$1,FALSE)</f>
        <v>#N/A</v>
      </c>
      <c r="Q51" t="e">
        <f>VLOOKUP($A51,OB!$A:$J, Q$1,FALSE)</f>
        <v>#N/A</v>
      </c>
      <c r="R51" t="e">
        <f>VLOOKUP($A51,OB!$A:$J, R$1,FALSE)</f>
        <v>#N/A</v>
      </c>
      <c r="S51" t="e">
        <f>VLOOKUP($A51,OB!$A:$J, S$1,FALSE)</f>
        <v>#N/A</v>
      </c>
      <c r="T51" t="e">
        <f>VLOOKUP($A51,OB!$A:$J, T$1,FALSE)</f>
        <v>#N/A</v>
      </c>
      <c r="U51" t="e">
        <f>(VLOOKUP($A51,OB!$A:$J, 4,FALSE)*4+VLOOKUP($A51,OB!$A:$J,4,FALSE)*3)/7</f>
        <v>#N/A</v>
      </c>
      <c r="V51" t="e">
        <f>(VLOOKUP($A51,OB!$A:$J, 5,FALSE)+VLOOKUP($A51,OB!$A:$J,5,FALSE))/2</f>
        <v>#N/A</v>
      </c>
    </row>
    <row r="52" spans="1:22" x14ac:dyDescent="0.35">
      <c r="A52" t="str">
        <f t="shared" si="0"/>
        <v>KWMalton</v>
      </c>
      <c r="B52" t="s">
        <v>54</v>
      </c>
      <c r="C52" t="s">
        <v>108</v>
      </c>
      <c r="D52" s="3" t="s">
        <v>62</v>
      </c>
      <c r="E52">
        <v>1</v>
      </c>
      <c r="F52">
        <v>2</v>
      </c>
      <c r="G52">
        <v>2</v>
      </c>
      <c r="H52">
        <v>1</v>
      </c>
      <c r="I52">
        <v>2</v>
      </c>
      <c r="J52">
        <v>2</v>
      </c>
      <c r="K52">
        <v>1</v>
      </c>
      <c r="L52">
        <v>1</v>
      </c>
      <c r="M52">
        <v>2</v>
      </c>
      <c r="N52">
        <f>VLOOKUP($A52,OB!$A:$J, N$1,FALSE)</f>
        <v>2</v>
      </c>
      <c r="O52">
        <f>VLOOKUP($A52,OB!$A:$J, O$1,FALSE)</f>
        <v>2</v>
      </c>
      <c r="P52">
        <f>VLOOKUP($A52,OB!$A:$J, P$1,FALSE)</f>
        <v>2</v>
      </c>
      <c r="Q52">
        <f>VLOOKUP($A52,OB!$A:$J, Q$1,FALSE)</f>
        <v>2</v>
      </c>
      <c r="R52">
        <f>VLOOKUP($A52,OB!$A:$J, R$1,FALSE)</f>
        <v>2</v>
      </c>
      <c r="S52">
        <f>VLOOKUP($A52,OB!$A:$J, S$1,FALSE)</f>
        <v>2</v>
      </c>
      <c r="T52">
        <f>VLOOKUP($A52,OB!$A:$J, T$1,FALSE)</f>
        <v>2</v>
      </c>
      <c r="U52">
        <f>(VLOOKUP($A52,OB!$A:$J, 4,FALSE)*4+VLOOKUP($A52,OB!$A:$J,4,FALSE)*3)/7</f>
        <v>2</v>
      </c>
      <c r="V52">
        <f>(VLOOKUP($A52,OB!$A:$J, 5,FALSE)+VLOOKUP($A52,OB!$A:$J,5,FALSE))/2</f>
        <v>1.375</v>
      </c>
    </row>
    <row r="53" spans="1:22" x14ac:dyDescent="0.35">
      <c r="A53" t="str">
        <f t="shared" si="0"/>
        <v>KWBramalea</v>
      </c>
      <c r="B53" t="s">
        <v>54</v>
      </c>
      <c r="C53" t="s">
        <v>108</v>
      </c>
      <c r="D53" s="3" t="s">
        <v>61</v>
      </c>
      <c r="E53">
        <v>1</v>
      </c>
      <c r="F53">
        <v>2</v>
      </c>
      <c r="G53">
        <v>2</v>
      </c>
      <c r="H53">
        <v>1</v>
      </c>
      <c r="I53">
        <v>2</v>
      </c>
      <c r="J53">
        <v>2</v>
      </c>
      <c r="K53">
        <v>1</v>
      </c>
      <c r="L53">
        <v>1</v>
      </c>
      <c r="M53">
        <v>2</v>
      </c>
      <c r="N53">
        <f>VLOOKUP($A53,OB!$A:$J, N$1,FALSE)</f>
        <v>1</v>
      </c>
      <c r="O53">
        <f>VLOOKUP($A53,OB!$A:$J, O$1,FALSE)</f>
        <v>3</v>
      </c>
      <c r="P53">
        <f>VLOOKUP($A53,OB!$A:$J, P$1,FALSE)</f>
        <v>3</v>
      </c>
      <c r="Q53">
        <f>VLOOKUP($A53,OB!$A:$J, Q$1,FALSE)</f>
        <v>1</v>
      </c>
      <c r="R53">
        <f>VLOOKUP($A53,OB!$A:$J, R$1,FALSE)</f>
        <v>3</v>
      </c>
      <c r="S53">
        <f>VLOOKUP($A53,OB!$A:$J, S$1,FALSE)</f>
        <v>3</v>
      </c>
      <c r="T53">
        <f>VLOOKUP($A53,OB!$A:$J, T$1,FALSE)</f>
        <v>2</v>
      </c>
      <c r="U53">
        <f>(VLOOKUP($A53,OB!$A:$J, 4,FALSE)*4+VLOOKUP($A53,OB!$A:$J,4,FALSE)*3)/7</f>
        <v>1.6666666666666603</v>
      </c>
      <c r="V53">
        <f>(VLOOKUP($A53,OB!$A:$J, 5,FALSE)+VLOOKUP($A53,OB!$A:$J,5,FALSE))/2</f>
        <v>1.375</v>
      </c>
    </row>
    <row r="54" spans="1:22" x14ac:dyDescent="0.35">
      <c r="A54" t="str">
        <f t="shared" si="0"/>
        <v>KWBrampton</v>
      </c>
      <c r="B54" t="s">
        <v>54</v>
      </c>
      <c r="C54" t="s">
        <v>108</v>
      </c>
      <c r="D54" s="3" t="s">
        <v>60</v>
      </c>
      <c r="E54">
        <v>1</v>
      </c>
      <c r="F54">
        <v>2</v>
      </c>
      <c r="G54">
        <v>2</v>
      </c>
      <c r="H54">
        <v>1</v>
      </c>
      <c r="I54">
        <v>2</v>
      </c>
      <c r="J54">
        <v>2</v>
      </c>
      <c r="K54">
        <v>1</v>
      </c>
      <c r="L54">
        <v>0</v>
      </c>
      <c r="M54">
        <v>1</v>
      </c>
      <c r="N54">
        <f>VLOOKUP($A54,OB!$A:$J, N$1,FALSE)</f>
        <v>1</v>
      </c>
      <c r="O54">
        <f>VLOOKUP($A54,OB!$A:$J, O$1,FALSE)</f>
        <v>2</v>
      </c>
      <c r="P54">
        <f>VLOOKUP($A54,OB!$A:$J, P$1,FALSE)</f>
        <v>2</v>
      </c>
      <c r="Q54">
        <f>VLOOKUP($A54,OB!$A:$J, Q$1,FALSE)</f>
        <v>1</v>
      </c>
      <c r="R54">
        <f>VLOOKUP($A54,OB!$A:$J, R$1,FALSE)</f>
        <v>2</v>
      </c>
      <c r="S54">
        <f>VLOOKUP($A54,OB!$A:$J, S$1,FALSE)</f>
        <v>2</v>
      </c>
      <c r="T54">
        <f>VLOOKUP($A54,OB!$A:$J, T$1,FALSE)</f>
        <v>1</v>
      </c>
      <c r="U54">
        <f>(VLOOKUP($A54,OB!$A:$J, 4,FALSE)*4+VLOOKUP($A54,OB!$A:$J,4,FALSE)*3)/7</f>
        <v>0.33333333333333298</v>
      </c>
      <c r="V54">
        <f>(VLOOKUP($A54,OB!$A:$J, 5,FALSE)+VLOOKUP($A54,OB!$A:$J,5,FALSE))/2</f>
        <v>0.75</v>
      </c>
    </row>
    <row r="55" spans="1:22" x14ac:dyDescent="0.35">
      <c r="A55" t="str">
        <f t="shared" si="0"/>
        <v>KWMt. Pleasant</v>
      </c>
      <c r="B55" t="s">
        <v>54</v>
      </c>
      <c r="C55" t="s">
        <v>108</v>
      </c>
      <c r="D55" s="3" t="s">
        <v>59</v>
      </c>
      <c r="E55">
        <v>1</v>
      </c>
      <c r="F55">
        <v>2</v>
      </c>
      <c r="G55">
        <v>2</v>
      </c>
      <c r="H55">
        <v>1</v>
      </c>
      <c r="I55">
        <v>2</v>
      </c>
      <c r="J55">
        <v>2</v>
      </c>
      <c r="K55">
        <v>1</v>
      </c>
      <c r="L55">
        <v>0</v>
      </c>
      <c r="M55">
        <v>1</v>
      </c>
      <c r="N55">
        <f>VLOOKUP($A55,OB!$A:$J, N$1,FALSE)</f>
        <v>1</v>
      </c>
      <c r="O55">
        <f>VLOOKUP($A55,OB!$A:$J, O$1,FALSE)</f>
        <v>2</v>
      </c>
      <c r="P55">
        <f>VLOOKUP($A55,OB!$A:$J, P$1,FALSE)</f>
        <v>2</v>
      </c>
      <c r="Q55">
        <f>VLOOKUP($A55,OB!$A:$J, Q$1,FALSE)</f>
        <v>1</v>
      </c>
      <c r="R55">
        <f>VLOOKUP($A55,OB!$A:$J, R$1,FALSE)</f>
        <v>2</v>
      </c>
      <c r="S55">
        <f>VLOOKUP($A55,OB!$A:$J, S$1,FALSE)</f>
        <v>2</v>
      </c>
      <c r="T55">
        <f>VLOOKUP($A55,OB!$A:$J, T$1,FALSE)</f>
        <v>1</v>
      </c>
      <c r="U55">
        <f>(VLOOKUP($A55,OB!$A:$J, 4,FALSE)*4+VLOOKUP($A55,OB!$A:$J,4,FALSE)*3)/7</f>
        <v>0.66666666666666596</v>
      </c>
      <c r="V55">
        <f>(VLOOKUP($A55,OB!$A:$J, 5,FALSE)+VLOOKUP($A55,OB!$A:$J,5,FALSE))/2</f>
        <v>0.75</v>
      </c>
    </row>
    <row r="56" spans="1:22" x14ac:dyDescent="0.35">
      <c r="A56" t="str">
        <f t="shared" si="0"/>
        <v>KWGeorgetown</v>
      </c>
      <c r="B56" t="s">
        <v>54</v>
      </c>
      <c r="C56" t="s">
        <v>108</v>
      </c>
      <c r="D56" s="3" t="s">
        <v>58</v>
      </c>
      <c r="E56" s="5" t="s">
        <v>164</v>
      </c>
      <c r="F56" s="5"/>
      <c r="G56" s="5"/>
      <c r="H56" s="5" t="s">
        <v>164</v>
      </c>
      <c r="I56" s="5"/>
      <c r="J56" s="5"/>
      <c r="K56" s="5"/>
      <c r="L56">
        <v>0</v>
      </c>
      <c r="M56" t="s">
        <v>165</v>
      </c>
      <c r="N56">
        <f>VLOOKUP($A56,OB!$A:$J, N$1,FALSE)</f>
        <v>1</v>
      </c>
      <c r="O56">
        <f>VLOOKUP($A56,OB!$A:$J, O$1,FALSE)</f>
        <v>2</v>
      </c>
      <c r="P56">
        <f>VLOOKUP($A56,OB!$A:$J, P$1,FALSE)</f>
        <v>2</v>
      </c>
      <c r="Q56">
        <f>VLOOKUP($A56,OB!$A:$J, Q$1,FALSE)</f>
        <v>1</v>
      </c>
      <c r="R56">
        <f>VLOOKUP($A56,OB!$A:$J, R$1,FALSE)</f>
        <v>2</v>
      </c>
      <c r="S56">
        <f>VLOOKUP($A56,OB!$A:$J, S$1,FALSE)</f>
        <v>2</v>
      </c>
      <c r="T56">
        <f>VLOOKUP($A56,OB!$A:$J, T$1,FALSE)</f>
        <v>0</v>
      </c>
      <c r="U56">
        <f>(VLOOKUP($A56,OB!$A:$J, 4,FALSE)*4+VLOOKUP($A56,OB!$A:$J,4,FALSE)*3)/7</f>
        <v>0.33333333333333298</v>
      </c>
      <c r="V56">
        <f>(VLOOKUP($A56,OB!$A:$J, 5,FALSE)+VLOOKUP($A56,OB!$A:$J,5,FALSE))/2</f>
        <v>0.1875</v>
      </c>
    </row>
    <row r="57" spans="1:22" x14ac:dyDescent="0.35">
      <c r="A57" t="str">
        <f t="shared" si="0"/>
        <v>KWActon</v>
      </c>
      <c r="B57" t="s">
        <v>54</v>
      </c>
      <c r="C57" t="s">
        <v>108</v>
      </c>
      <c r="D57" s="3" t="s">
        <v>57</v>
      </c>
      <c r="E57" s="5" t="s">
        <v>164</v>
      </c>
      <c r="F57" s="5"/>
      <c r="G57" s="5"/>
      <c r="H57" s="5" t="s">
        <v>164</v>
      </c>
      <c r="I57" s="5"/>
      <c r="J57" s="5"/>
      <c r="K57" s="5"/>
      <c r="L57">
        <v>0</v>
      </c>
      <c r="M57" t="s">
        <v>165</v>
      </c>
      <c r="N57">
        <f>VLOOKUP($A57,OB!$A:$J, N$1,FALSE)</f>
        <v>1</v>
      </c>
      <c r="O57">
        <f>VLOOKUP($A57,OB!$A:$J, O$1,FALSE)</f>
        <v>2</v>
      </c>
      <c r="P57">
        <f>VLOOKUP($A57,OB!$A:$J, P$1,FALSE)</f>
        <v>2</v>
      </c>
      <c r="Q57">
        <f>VLOOKUP($A57,OB!$A:$J, Q$1,FALSE)</f>
        <v>1</v>
      </c>
      <c r="R57">
        <f>VLOOKUP($A57,OB!$A:$J, R$1,FALSE)</f>
        <v>2</v>
      </c>
      <c r="S57">
        <f>VLOOKUP($A57,OB!$A:$J, S$1,FALSE)</f>
        <v>2</v>
      </c>
      <c r="T57">
        <f>VLOOKUP($A57,OB!$A:$J, T$1,FALSE)</f>
        <v>0</v>
      </c>
      <c r="U57">
        <f>(VLOOKUP($A57,OB!$A:$J, 4,FALSE)*4+VLOOKUP($A57,OB!$A:$J,4,FALSE)*3)/7</f>
        <v>0</v>
      </c>
      <c r="V57">
        <f>(VLOOKUP($A57,OB!$A:$J, 5,FALSE)+VLOOKUP($A57,OB!$A:$J,5,FALSE))/2</f>
        <v>0.1875</v>
      </c>
    </row>
    <row r="58" spans="1:22" x14ac:dyDescent="0.35">
      <c r="A58" t="str">
        <f t="shared" si="0"/>
        <v>KWGuelph</v>
      </c>
      <c r="B58" t="s">
        <v>54</v>
      </c>
      <c r="C58" t="s">
        <v>108</v>
      </c>
      <c r="D58" s="3" t="s">
        <v>56</v>
      </c>
      <c r="E58" s="5" t="s">
        <v>164</v>
      </c>
      <c r="F58" s="5"/>
      <c r="G58" s="5"/>
      <c r="H58" s="5" t="s">
        <v>164</v>
      </c>
      <c r="I58" s="5"/>
      <c r="J58" s="5"/>
      <c r="K58" s="5"/>
      <c r="L58">
        <v>0</v>
      </c>
      <c r="M58" t="s">
        <v>165</v>
      </c>
      <c r="N58">
        <f>VLOOKUP($A58,OB!$A:$J, N$1,FALSE)</f>
        <v>1</v>
      </c>
      <c r="O58">
        <f>VLOOKUP($A58,OB!$A:$J, O$1,FALSE)</f>
        <v>2</v>
      </c>
      <c r="P58">
        <f>VLOOKUP($A58,OB!$A:$J, P$1,FALSE)</f>
        <v>2</v>
      </c>
      <c r="Q58">
        <f>VLOOKUP($A58,OB!$A:$J, Q$1,FALSE)</f>
        <v>1</v>
      </c>
      <c r="R58">
        <f>VLOOKUP($A58,OB!$A:$J, R$1,FALSE)</f>
        <v>2</v>
      </c>
      <c r="S58">
        <f>VLOOKUP($A58,OB!$A:$J, S$1,FALSE)</f>
        <v>2</v>
      </c>
      <c r="T58">
        <f>VLOOKUP($A58,OB!$A:$J, T$1,FALSE)</f>
        <v>0</v>
      </c>
      <c r="U58">
        <f>(VLOOKUP($A58,OB!$A:$J, 4,FALSE)*4+VLOOKUP($A58,OB!$A:$J,4,FALSE)*3)/7</f>
        <v>0.33333333333333298</v>
      </c>
      <c r="V58">
        <f>(VLOOKUP($A58,OB!$A:$J, 5,FALSE)+VLOOKUP($A58,OB!$A:$J,5,FALSE))/2</f>
        <v>0.1875</v>
      </c>
    </row>
    <row r="59" spans="1:22" x14ac:dyDescent="0.35">
      <c r="A59" t="str">
        <f t="shared" si="0"/>
        <v>KWBreslau</v>
      </c>
      <c r="B59" t="s">
        <v>54</v>
      </c>
      <c r="C59" t="s">
        <v>108</v>
      </c>
      <c r="D59" s="3" t="s">
        <v>112</v>
      </c>
      <c r="E59" t="s">
        <v>97</v>
      </c>
      <c r="F59" t="s">
        <v>97</v>
      </c>
      <c r="G59" t="s">
        <v>97</v>
      </c>
      <c r="H59" t="s">
        <v>97</v>
      </c>
      <c r="I59" t="s">
        <v>97</v>
      </c>
      <c r="J59" t="s">
        <v>97</v>
      </c>
      <c r="K59" t="s">
        <v>97</v>
      </c>
      <c r="L59" t="s">
        <v>97</v>
      </c>
      <c r="M59" t="s">
        <v>97</v>
      </c>
      <c r="N59" t="e">
        <f>VLOOKUP($A59,OB!$A:$J, N$1,FALSE)</f>
        <v>#N/A</v>
      </c>
      <c r="O59" t="e">
        <f>VLOOKUP($A59,OB!$A:$J, O$1,FALSE)</f>
        <v>#N/A</v>
      </c>
      <c r="P59" t="e">
        <f>VLOOKUP($A59,OB!$A:$J, P$1,FALSE)</f>
        <v>#N/A</v>
      </c>
      <c r="Q59" t="e">
        <f>VLOOKUP($A59,OB!$A:$J, Q$1,FALSE)</f>
        <v>#N/A</v>
      </c>
      <c r="R59" t="e">
        <f>VLOOKUP($A59,OB!$A:$J, R$1,FALSE)</f>
        <v>#N/A</v>
      </c>
      <c r="S59" t="e">
        <f>VLOOKUP($A59,OB!$A:$J, S$1,FALSE)</f>
        <v>#N/A</v>
      </c>
      <c r="T59" t="e">
        <f>VLOOKUP($A59,OB!$A:$J, T$1,FALSE)</f>
        <v>#N/A</v>
      </c>
      <c r="U59" t="e">
        <f>(VLOOKUP($A59,OB!$A:$J, 4,FALSE)*4+VLOOKUP($A59,OB!$A:$J,4,FALSE)*3)/7</f>
        <v>#N/A</v>
      </c>
      <c r="V59" t="e">
        <f>(VLOOKUP($A59,OB!$A:$J, 5,FALSE)+VLOOKUP($A59,OB!$A:$J,5,FALSE))/2</f>
        <v>#N/A</v>
      </c>
    </row>
    <row r="60" spans="1:22" x14ac:dyDescent="0.35">
      <c r="A60" t="str">
        <f t="shared" si="0"/>
        <v>KWKitchener</v>
      </c>
      <c r="B60" t="s">
        <v>54</v>
      </c>
      <c r="C60" t="s">
        <v>108</v>
      </c>
      <c r="D60" s="3" t="s">
        <v>55</v>
      </c>
      <c r="E60" s="5" t="s">
        <v>164</v>
      </c>
      <c r="F60" s="5"/>
      <c r="G60" s="5"/>
      <c r="H60" s="5" t="s">
        <v>164</v>
      </c>
      <c r="I60" s="5"/>
      <c r="J60" s="5"/>
      <c r="K60" s="5"/>
      <c r="L60">
        <v>0</v>
      </c>
      <c r="M60" t="s">
        <v>165</v>
      </c>
      <c r="N60">
        <f>VLOOKUP($A60,OB!$A:$J, N$1,FALSE)</f>
        <v>1</v>
      </c>
      <c r="O60">
        <f>VLOOKUP($A60,OB!$A:$J, O$1,FALSE)</f>
        <v>2</v>
      </c>
      <c r="P60">
        <f>VLOOKUP($A60,OB!$A:$J, P$1,FALSE)</f>
        <v>2</v>
      </c>
      <c r="Q60">
        <f>VLOOKUP($A60,OB!$A:$J, Q$1,FALSE)</f>
        <v>1</v>
      </c>
      <c r="R60">
        <f>VLOOKUP($A60,OB!$A:$J, R$1,FALSE)</f>
        <v>2</v>
      </c>
      <c r="S60">
        <f>VLOOKUP($A60,OB!$A:$J, S$1,FALSE)</f>
        <v>2</v>
      </c>
      <c r="T60">
        <f>VLOOKUP($A60,OB!$A:$J, T$1,FALSE)</f>
        <v>0</v>
      </c>
      <c r="U60">
        <f>(VLOOKUP($A60,OB!$A:$J, 4,FALSE)*4+VLOOKUP($A60,OB!$A:$J,4,FALSE)*3)/7</f>
        <v>0.33333333333333298</v>
      </c>
      <c r="V60">
        <f>(VLOOKUP($A60,OB!$A:$J, 5,FALSE)+VLOOKUP($A60,OB!$A:$J,5,FALSE))/2</f>
        <v>0.1875</v>
      </c>
    </row>
    <row r="61" spans="1:22" x14ac:dyDescent="0.35">
      <c r="A61" t="str">
        <f t="shared" si="0"/>
        <v>KWStratford</v>
      </c>
      <c r="B61" t="s">
        <v>54</v>
      </c>
      <c r="C61" t="s">
        <v>108</v>
      </c>
      <c r="D61" s="3" t="s">
        <v>83</v>
      </c>
      <c r="E61" t="s">
        <v>97</v>
      </c>
      <c r="F61" t="s">
        <v>97</v>
      </c>
      <c r="G61" t="s">
        <v>97</v>
      </c>
      <c r="H61" t="s">
        <v>97</v>
      </c>
      <c r="I61" t="s">
        <v>97</v>
      </c>
      <c r="J61" t="s">
        <v>97</v>
      </c>
      <c r="K61" t="s">
        <v>97</v>
      </c>
      <c r="L61" t="s">
        <v>97</v>
      </c>
      <c r="M61" t="s">
        <v>97</v>
      </c>
      <c r="N61" t="e">
        <f>VLOOKUP($A61,OB!$A:$J, N$1,FALSE)</f>
        <v>#N/A</v>
      </c>
      <c r="O61" t="e">
        <f>VLOOKUP($A61,OB!$A:$J, O$1,FALSE)</f>
        <v>#N/A</v>
      </c>
      <c r="P61" t="e">
        <f>VLOOKUP($A61,OB!$A:$J, P$1,FALSE)</f>
        <v>#N/A</v>
      </c>
      <c r="Q61" t="e">
        <f>VLOOKUP($A61,OB!$A:$J, Q$1,FALSE)</f>
        <v>#N/A</v>
      </c>
      <c r="R61" t="e">
        <f>VLOOKUP($A61,OB!$A:$J, R$1,FALSE)</f>
        <v>#N/A</v>
      </c>
      <c r="S61" t="e">
        <f>VLOOKUP($A61,OB!$A:$J, S$1,FALSE)</f>
        <v>#N/A</v>
      </c>
      <c r="T61" t="e">
        <f>VLOOKUP($A61,OB!$A:$J, T$1,FALSE)</f>
        <v>#N/A</v>
      </c>
      <c r="U61" t="e">
        <f>(VLOOKUP($A61,OB!$A:$J, 4,FALSE)*4+VLOOKUP($A61,OB!$A:$J,4,FALSE)*3)/7</f>
        <v>#N/A</v>
      </c>
      <c r="V61" t="e">
        <f>(VLOOKUP($A61,OB!$A:$J, 5,FALSE)+VLOOKUP($A61,OB!$A:$J,5,FALSE))/2</f>
        <v>#N/A</v>
      </c>
    </row>
    <row r="62" spans="1:22" x14ac:dyDescent="0.35">
      <c r="A62" t="str">
        <f t="shared" si="0"/>
        <v>KWSt. Marys</v>
      </c>
      <c r="B62" t="s">
        <v>54</v>
      </c>
      <c r="C62" t="s">
        <v>108</v>
      </c>
      <c r="D62" s="3" t="s">
        <v>82</v>
      </c>
      <c r="E62" t="s">
        <v>97</v>
      </c>
      <c r="F62" t="s">
        <v>97</v>
      </c>
      <c r="G62" t="s">
        <v>97</v>
      </c>
      <c r="H62" t="s">
        <v>97</v>
      </c>
      <c r="I62" t="s">
        <v>97</v>
      </c>
      <c r="J62" t="s">
        <v>97</v>
      </c>
      <c r="K62" t="s">
        <v>97</v>
      </c>
      <c r="L62" t="s">
        <v>97</v>
      </c>
      <c r="M62" t="s">
        <v>97</v>
      </c>
      <c r="N62" t="e">
        <f>VLOOKUP($A62,OB!$A:$J, N$1,FALSE)</f>
        <v>#N/A</v>
      </c>
      <c r="O62" t="e">
        <f>VLOOKUP($A62,OB!$A:$J, O$1,FALSE)</f>
        <v>#N/A</v>
      </c>
      <c r="P62" t="e">
        <f>VLOOKUP($A62,OB!$A:$J, P$1,FALSE)</f>
        <v>#N/A</v>
      </c>
      <c r="Q62" t="e">
        <f>VLOOKUP($A62,OB!$A:$J, Q$1,FALSE)</f>
        <v>#N/A</v>
      </c>
      <c r="R62" t="e">
        <f>VLOOKUP($A62,OB!$A:$J, R$1,FALSE)</f>
        <v>#N/A</v>
      </c>
      <c r="S62" t="e">
        <f>VLOOKUP($A62,OB!$A:$J, S$1,FALSE)</f>
        <v>#N/A</v>
      </c>
      <c r="T62" t="e">
        <f>VLOOKUP($A62,OB!$A:$J, T$1,FALSE)</f>
        <v>#N/A</v>
      </c>
      <c r="U62" t="e">
        <f>(VLOOKUP($A62,OB!$A:$J, 4,FALSE)*4+VLOOKUP($A62,OB!$A:$J,4,FALSE)*3)/7</f>
        <v>#N/A</v>
      </c>
      <c r="V62" t="e">
        <f>(VLOOKUP($A62,OB!$A:$J, 5,FALSE)+VLOOKUP($A62,OB!$A:$J,5,FALSE))/2</f>
        <v>#N/A</v>
      </c>
    </row>
    <row r="63" spans="1:22" x14ac:dyDescent="0.35">
      <c r="A63" t="str">
        <f t="shared" si="0"/>
        <v>KWLondon</v>
      </c>
      <c r="B63" t="s">
        <v>54</v>
      </c>
      <c r="C63" t="s">
        <v>108</v>
      </c>
      <c r="D63" s="3" t="s">
        <v>81</v>
      </c>
      <c r="E63" t="s">
        <v>97</v>
      </c>
      <c r="F63" t="s">
        <v>97</v>
      </c>
      <c r="G63" t="s">
        <v>97</v>
      </c>
      <c r="H63" t="s">
        <v>97</v>
      </c>
      <c r="I63" t="s">
        <v>97</v>
      </c>
      <c r="J63" t="s">
        <v>97</v>
      </c>
      <c r="K63" t="s">
        <v>97</v>
      </c>
      <c r="L63" t="s">
        <v>97</v>
      </c>
      <c r="M63" t="s">
        <v>97</v>
      </c>
      <c r="N63" t="e">
        <f>VLOOKUP($A63,OB!$A:$J, N$1,FALSE)</f>
        <v>#N/A</v>
      </c>
      <c r="O63" t="e">
        <f>VLOOKUP($A63,OB!$A:$J, O$1,FALSE)</f>
        <v>#N/A</v>
      </c>
      <c r="P63" t="e">
        <f>VLOOKUP($A63,OB!$A:$J, P$1,FALSE)</f>
        <v>#N/A</v>
      </c>
      <c r="Q63" t="e">
        <f>VLOOKUP($A63,OB!$A:$J, Q$1,FALSE)</f>
        <v>#N/A</v>
      </c>
      <c r="R63" t="e">
        <f>VLOOKUP($A63,OB!$A:$J, R$1,FALSE)</f>
        <v>#N/A</v>
      </c>
      <c r="S63" t="e">
        <f>VLOOKUP($A63,OB!$A:$J, S$1,FALSE)</f>
        <v>#N/A</v>
      </c>
      <c r="T63" t="e">
        <f>VLOOKUP($A63,OB!$A:$J, T$1,FALSE)</f>
        <v>#N/A</v>
      </c>
      <c r="U63" t="e">
        <f>(VLOOKUP($A63,OB!$A:$J, 4,FALSE)*4+VLOOKUP($A63,OB!$A:$J,4,FALSE)*3)/7</f>
        <v>#N/A</v>
      </c>
      <c r="V63" t="e">
        <f>(VLOOKUP($A63,OB!$A:$J, 5,FALSE)+VLOOKUP($A63,OB!$A:$J,5,FALSE))/2</f>
        <v>#N/A</v>
      </c>
    </row>
    <row r="64" spans="1:22" x14ac:dyDescent="0.35">
      <c r="A64" t="str">
        <f t="shared" si="0"/>
        <v>BASpadina</v>
      </c>
      <c r="B64" t="s">
        <v>69</v>
      </c>
      <c r="C64" t="s">
        <v>113</v>
      </c>
      <c r="D64" s="3" t="s">
        <v>114</v>
      </c>
      <c r="E64" t="s">
        <v>97</v>
      </c>
      <c r="F64" t="s">
        <v>97</v>
      </c>
      <c r="G64" t="s">
        <v>97</v>
      </c>
      <c r="H64" t="s">
        <v>97</v>
      </c>
      <c r="I64" t="s">
        <v>97</v>
      </c>
      <c r="J64" t="s">
        <v>97</v>
      </c>
      <c r="K64" t="s">
        <v>97</v>
      </c>
      <c r="L64" t="s">
        <v>97</v>
      </c>
      <c r="M64" t="s">
        <v>97</v>
      </c>
      <c r="N64" t="e">
        <f>VLOOKUP($A64,OB!$A:$J, N$1,FALSE)</f>
        <v>#N/A</v>
      </c>
      <c r="O64" t="e">
        <f>VLOOKUP($A64,OB!$A:$J, O$1,FALSE)</f>
        <v>#N/A</v>
      </c>
      <c r="P64" t="e">
        <f>VLOOKUP($A64,OB!$A:$J, P$1,FALSE)</f>
        <v>#N/A</v>
      </c>
      <c r="Q64" t="e">
        <f>VLOOKUP($A64,OB!$A:$J, Q$1,FALSE)</f>
        <v>#N/A</v>
      </c>
      <c r="R64" t="e">
        <f>VLOOKUP($A64,OB!$A:$J, R$1,FALSE)</f>
        <v>#N/A</v>
      </c>
      <c r="S64" t="e">
        <f>VLOOKUP($A64,OB!$A:$J, S$1,FALSE)</f>
        <v>#N/A</v>
      </c>
      <c r="T64" t="e">
        <f>VLOOKUP($A64,OB!$A:$J, T$1,FALSE)</f>
        <v>#N/A</v>
      </c>
      <c r="U64" t="e">
        <f>(VLOOKUP($A64,OB!$A:$J, 4,FALSE)*4+VLOOKUP($A64,OB!$A:$J,4,FALSE)*3)/7</f>
        <v>#N/A</v>
      </c>
      <c r="V64" t="e">
        <f>(VLOOKUP($A64,OB!$A:$J, 5,FALSE)+VLOOKUP($A64,OB!$A:$J,5,FALSE))/2</f>
        <v>#N/A</v>
      </c>
    </row>
    <row r="65" spans="1:22" x14ac:dyDescent="0.35">
      <c r="A65" t="str">
        <f t="shared" si="0"/>
        <v>BABloor-Lansdowne</v>
      </c>
      <c r="B65" t="s">
        <v>69</v>
      </c>
      <c r="C65" t="s">
        <v>113</v>
      </c>
      <c r="D65" s="3" t="s">
        <v>115</v>
      </c>
      <c r="E65" t="s">
        <v>97</v>
      </c>
      <c r="F65" t="s">
        <v>97</v>
      </c>
      <c r="G65" t="s">
        <v>97</v>
      </c>
      <c r="H65" t="s">
        <v>97</v>
      </c>
      <c r="I65" t="s">
        <v>97</v>
      </c>
      <c r="J65" t="s">
        <v>97</v>
      </c>
      <c r="K65" t="s">
        <v>97</v>
      </c>
      <c r="L65" t="s">
        <v>97</v>
      </c>
      <c r="M65" t="s">
        <v>97</v>
      </c>
      <c r="N65" t="e">
        <f>VLOOKUP($A65,OB!$A:$J, N$1,FALSE)</f>
        <v>#N/A</v>
      </c>
      <c r="O65" t="e">
        <f>VLOOKUP($A65,OB!$A:$J, O$1,FALSE)</f>
        <v>#N/A</v>
      </c>
      <c r="P65" t="e">
        <f>VLOOKUP($A65,OB!$A:$J, P$1,FALSE)</f>
        <v>#N/A</v>
      </c>
      <c r="Q65" t="e">
        <f>VLOOKUP($A65,OB!$A:$J, Q$1,FALSE)</f>
        <v>#N/A</v>
      </c>
      <c r="R65" t="e">
        <f>VLOOKUP($A65,OB!$A:$J, R$1,FALSE)</f>
        <v>#N/A</v>
      </c>
      <c r="S65" t="e">
        <f>VLOOKUP($A65,OB!$A:$J, S$1,FALSE)</f>
        <v>#N/A</v>
      </c>
      <c r="T65" t="e">
        <f>VLOOKUP($A65,OB!$A:$J, T$1,FALSE)</f>
        <v>#N/A</v>
      </c>
      <c r="U65" t="e">
        <f>(VLOOKUP($A65,OB!$A:$J, 4,FALSE)*4+VLOOKUP($A65,OB!$A:$J,4,FALSE)*3)/7</f>
        <v>#N/A</v>
      </c>
      <c r="V65" t="e">
        <f>(VLOOKUP($A65,OB!$A:$J, 5,FALSE)+VLOOKUP($A65,OB!$A:$J,5,FALSE))/2</f>
        <v>#N/A</v>
      </c>
    </row>
    <row r="66" spans="1:22" x14ac:dyDescent="0.35">
      <c r="A66" t="str">
        <f t="shared" si="0"/>
        <v>BACaledonia</v>
      </c>
      <c r="B66" t="s">
        <v>69</v>
      </c>
      <c r="C66" t="s">
        <v>113</v>
      </c>
      <c r="D66" s="3" t="s">
        <v>116</v>
      </c>
      <c r="E66" t="s">
        <v>97</v>
      </c>
      <c r="F66" t="s">
        <v>97</v>
      </c>
      <c r="G66" t="s">
        <v>97</v>
      </c>
      <c r="H66" t="s">
        <v>97</v>
      </c>
      <c r="I66" t="s">
        <v>97</v>
      </c>
      <c r="J66" t="s">
        <v>97</v>
      </c>
      <c r="K66" t="s">
        <v>97</v>
      </c>
      <c r="L66" t="s">
        <v>97</v>
      </c>
      <c r="M66" t="s">
        <v>97</v>
      </c>
      <c r="N66" t="e">
        <f>VLOOKUP($A66,OB!$A:$J, N$1,FALSE)</f>
        <v>#N/A</v>
      </c>
      <c r="O66" t="e">
        <f>VLOOKUP($A66,OB!$A:$J, O$1,FALSE)</f>
        <v>#N/A</v>
      </c>
      <c r="P66" t="e">
        <f>VLOOKUP($A66,OB!$A:$J, P$1,FALSE)</f>
        <v>#N/A</v>
      </c>
      <c r="Q66" t="e">
        <f>VLOOKUP($A66,OB!$A:$J, Q$1,FALSE)</f>
        <v>#N/A</v>
      </c>
      <c r="R66" t="e">
        <f>VLOOKUP($A66,OB!$A:$J, R$1,FALSE)</f>
        <v>#N/A</v>
      </c>
      <c r="S66" t="e">
        <f>VLOOKUP($A66,OB!$A:$J, S$1,FALSE)</f>
        <v>#N/A</v>
      </c>
      <c r="T66" t="e">
        <f>VLOOKUP($A66,OB!$A:$J, T$1,FALSE)</f>
        <v>#N/A</v>
      </c>
      <c r="U66" t="e">
        <f>(VLOOKUP($A66,OB!$A:$J, 4,FALSE)*4+VLOOKUP($A66,OB!$A:$J,4,FALSE)*3)/7</f>
        <v>#N/A</v>
      </c>
      <c r="V66" t="e">
        <f>(VLOOKUP($A66,OB!$A:$J, 5,FALSE)+VLOOKUP($A66,OB!$A:$J,5,FALSE))/2</f>
        <v>#N/A</v>
      </c>
    </row>
    <row r="67" spans="1:22" x14ac:dyDescent="0.35">
      <c r="A67" t="str">
        <f t="shared" si="0"/>
        <v>BADownsview Park</v>
      </c>
      <c r="B67" t="s">
        <v>69</v>
      </c>
      <c r="C67" t="s">
        <v>113</v>
      </c>
      <c r="D67" s="3" t="s">
        <v>79</v>
      </c>
      <c r="E67">
        <v>2</v>
      </c>
      <c r="F67">
        <v>2</v>
      </c>
      <c r="G67">
        <v>2</v>
      </c>
      <c r="H67">
        <v>1</v>
      </c>
      <c r="I67">
        <v>2</v>
      </c>
      <c r="J67">
        <v>2</v>
      </c>
      <c r="K67">
        <v>1</v>
      </c>
      <c r="L67">
        <v>0</v>
      </c>
      <c r="M67">
        <v>1</v>
      </c>
      <c r="N67">
        <f>VLOOKUP($A67,OB!$A:$J, N$1,FALSE)</f>
        <v>1</v>
      </c>
      <c r="O67">
        <f>VLOOKUP($A67,OB!$A:$J, O$1,FALSE)</f>
        <v>2</v>
      </c>
      <c r="P67">
        <f>VLOOKUP($A67,OB!$A:$J, P$1,FALSE)</f>
        <v>2</v>
      </c>
      <c r="Q67">
        <f>VLOOKUP($A67,OB!$A:$J, Q$1,FALSE)</f>
        <v>1</v>
      </c>
      <c r="R67">
        <f>VLOOKUP($A67,OB!$A:$J, R$1,FALSE)</f>
        <v>2</v>
      </c>
      <c r="S67">
        <f>VLOOKUP($A67,OB!$A:$J, S$1,FALSE)</f>
        <v>2</v>
      </c>
      <c r="T67">
        <f>VLOOKUP($A67,OB!$A:$J, T$1,FALSE)</f>
        <v>2</v>
      </c>
      <c r="U67">
        <f>(VLOOKUP($A67,OB!$A:$J, 4,FALSE)*4+VLOOKUP($A67,OB!$A:$J,4,FALSE)*3)/7</f>
        <v>0</v>
      </c>
      <c r="V67">
        <f>(VLOOKUP($A67,OB!$A:$J, 5,FALSE)+VLOOKUP($A67,OB!$A:$J,5,FALSE))/2</f>
        <v>0.6875</v>
      </c>
    </row>
    <row r="68" spans="1:22" x14ac:dyDescent="0.35">
      <c r="A68" t="str">
        <f t="shared" si="0"/>
        <v>BARutherford</v>
      </c>
      <c r="B68" t="s">
        <v>69</v>
      </c>
      <c r="C68" t="s">
        <v>113</v>
      </c>
      <c r="D68" s="3" t="s">
        <v>78</v>
      </c>
      <c r="E68">
        <v>2</v>
      </c>
      <c r="F68">
        <v>2</v>
      </c>
      <c r="G68">
        <v>2</v>
      </c>
      <c r="H68">
        <v>1</v>
      </c>
      <c r="I68">
        <v>2</v>
      </c>
      <c r="J68">
        <v>2</v>
      </c>
      <c r="K68">
        <v>1</v>
      </c>
      <c r="L68">
        <v>0</v>
      </c>
      <c r="M68">
        <v>1</v>
      </c>
      <c r="N68">
        <f>VLOOKUP($A68,OB!$A:$J, N$1,FALSE)</f>
        <v>1</v>
      </c>
      <c r="O68">
        <f>VLOOKUP($A68,OB!$A:$J, O$1,FALSE)</f>
        <v>2</v>
      </c>
      <c r="P68">
        <f>VLOOKUP($A68,OB!$A:$J, P$1,FALSE)</f>
        <v>2</v>
      </c>
      <c r="Q68">
        <f>VLOOKUP($A68,OB!$A:$J, Q$1,FALSE)</f>
        <v>1</v>
      </c>
      <c r="R68">
        <f>VLOOKUP($A68,OB!$A:$J, R$1,FALSE)</f>
        <v>2</v>
      </c>
      <c r="S68">
        <f>VLOOKUP($A68,OB!$A:$J, S$1,FALSE)</f>
        <v>2</v>
      </c>
      <c r="T68">
        <f>VLOOKUP($A68,OB!$A:$J, T$1,FALSE)</f>
        <v>2</v>
      </c>
      <c r="U68">
        <f>(VLOOKUP($A68,OB!$A:$J, 4,FALSE)*4+VLOOKUP($A68,OB!$A:$J,4,FALSE)*3)/7</f>
        <v>0</v>
      </c>
      <c r="V68">
        <f>(VLOOKUP($A68,OB!$A:$J, 5,FALSE)+VLOOKUP($A68,OB!$A:$J,5,FALSE))/2</f>
        <v>0.6875</v>
      </c>
    </row>
    <row r="69" spans="1:22" x14ac:dyDescent="0.35">
      <c r="A69" t="str">
        <f t="shared" ref="A69:A102" si="1">B69&amp;D69</f>
        <v>BAMaple</v>
      </c>
      <c r="B69" t="s">
        <v>69</v>
      </c>
      <c r="C69" t="s">
        <v>113</v>
      </c>
      <c r="D69" s="3" t="s">
        <v>77</v>
      </c>
      <c r="E69">
        <v>2</v>
      </c>
      <c r="F69">
        <v>2</v>
      </c>
      <c r="G69">
        <v>2</v>
      </c>
      <c r="H69">
        <v>1</v>
      </c>
      <c r="I69">
        <v>2</v>
      </c>
      <c r="J69">
        <v>2</v>
      </c>
      <c r="K69">
        <v>1</v>
      </c>
      <c r="L69">
        <v>0</v>
      </c>
      <c r="M69">
        <v>1</v>
      </c>
      <c r="N69">
        <f>VLOOKUP($A69,OB!$A:$J, N$1,FALSE)</f>
        <v>1</v>
      </c>
      <c r="O69">
        <f>VLOOKUP($A69,OB!$A:$J, O$1,FALSE)</f>
        <v>2</v>
      </c>
      <c r="P69">
        <f>VLOOKUP($A69,OB!$A:$J, P$1,FALSE)</f>
        <v>2</v>
      </c>
      <c r="Q69">
        <f>VLOOKUP($A69,OB!$A:$J, Q$1,FALSE)</f>
        <v>1</v>
      </c>
      <c r="R69">
        <f>VLOOKUP($A69,OB!$A:$J, R$1,FALSE)</f>
        <v>2</v>
      </c>
      <c r="S69">
        <f>VLOOKUP($A69,OB!$A:$J, S$1,FALSE)</f>
        <v>2</v>
      </c>
      <c r="T69">
        <f>VLOOKUP($A69,OB!$A:$J, T$1,FALSE)</f>
        <v>2</v>
      </c>
      <c r="U69">
        <f>(VLOOKUP($A69,OB!$A:$J, 4,FALSE)*4+VLOOKUP($A69,OB!$A:$J,4,FALSE)*3)/7</f>
        <v>0</v>
      </c>
      <c r="V69">
        <f>(VLOOKUP($A69,OB!$A:$J, 5,FALSE)+VLOOKUP($A69,OB!$A:$J,5,FALSE))/2</f>
        <v>0.5625</v>
      </c>
    </row>
    <row r="70" spans="1:22" x14ac:dyDescent="0.35">
      <c r="A70" t="str">
        <f t="shared" si="1"/>
        <v>BAKirby</v>
      </c>
      <c r="B70" t="s">
        <v>69</v>
      </c>
      <c r="C70" t="s">
        <v>113</v>
      </c>
      <c r="D70" s="3" t="s">
        <v>117</v>
      </c>
      <c r="E70" t="s">
        <v>97</v>
      </c>
      <c r="F70" t="s">
        <v>97</v>
      </c>
      <c r="G70" t="s">
        <v>97</v>
      </c>
      <c r="H70" t="s">
        <v>97</v>
      </c>
      <c r="I70" t="s">
        <v>97</v>
      </c>
      <c r="J70" t="s">
        <v>97</v>
      </c>
      <c r="K70" t="s">
        <v>97</v>
      </c>
      <c r="L70" t="s">
        <v>97</v>
      </c>
      <c r="M70" t="s">
        <v>97</v>
      </c>
      <c r="N70" t="e">
        <f>VLOOKUP($A70,OB!$A:$J, N$1,FALSE)</f>
        <v>#N/A</v>
      </c>
      <c r="O70" t="e">
        <f>VLOOKUP($A70,OB!$A:$J, O$1,FALSE)</f>
        <v>#N/A</v>
      </c>
      <c r="P70" t="e">
        <f>VLOOKUP($A70,OB!$A:$J, P$1,FALSE)</f>
        <v>#N/A</v>
      </c>
      <c r="Q70" t="e">
        <f>VLOOKUP($A70,OB!$A:$J, Q$1,FALSE)</f>
        <v>#N/A</v>
      </c>
      <c r="R70" t="e">
        <f>VLOOKUP($A70,OB!$A:$J, R$1,FALSE)</f>
        <v>#N/A</v>
      </c>
      <c r="S70" t="e">
        <f>VLOOKUP($A70,OB!$A:$J, S$1,FALSE)</f>
        <v>#N/A</v>
      </c>
      <c r="T70" t="e">
        <f>VLOOKUP($A70,OB!$A:$J, T$1,FALSE)</f>
        <v>#N/A</v>
      </c>
      <c r="U70" t="e">
        <f>(VLOOKUP($A70,OB!$A:$J, 4,FALSE)*4+VLOOKUP($A70,OB!$A:$J,4,FALSE)*3)/7</f>
        <v>#N/A</v>
      </c>
      <c r="V70" t="e">
        <f>(VLOOKUP($A70,OB!$A:$J, 5,FALSE)+VLOOKUP($A70,OB!$A:$J,5,FALSE))/2</f>
        <v>#N/A</v>
      </c>
    </row>
    <row r="71" spans="1:22" x14ac:dyDescent="0.35">
      <c r="A71" t="str">
        <f t="shared" si="1"/>
        <v>BAKing City</v>
      </c>
      <c r="B71" t="s">
        <v>69</v>
      </c>
      <c r="C71" t="s">
        <v>113</v>
      </c>
      <c r="D71" s="3" t="s">
        <v>76</v>
      </c>
      <c r="E71">
        <v>2</v>
      </c>
      <c r="F71">
        <v>2</v>
      </c>
      <c r="G71">
        <v>2</v>
      </c>
      <c r="H71">
        <v>1</v>
      </c>
      <c r="I71">
        <v>2</v>
      </c>
      <c r="J71">
        <v>2</v>
      </c>
      <c r="K71">
        <v>1</v>
      </c>
      <c r="L71">
        <v>0</v>
      </c>
      <c r="M71">
        <v>1</v>
      </c>
      <c r="N71">
        <f>VLOOKUP($A71,OB!$A:$J, N$1,FALSE)</f>
        <v>1</v>
      </c>
      <c r="O71">
        <f>VLOOKUP($A71,OB!$A:$J, O$1,FALSE)</f>
        <v>2</v>
      </c>
      <c r="P71">
        <f>VLOOKUP($A71,OB!$A:$J, P$1,FALSE)</f>
        <v>2</v>
      </c>
      <c r="Q71">
        <f>VLOOKUP($A71,OB!$A:$J, Q$1,FALSE)</f>
        <v>1</v>
      </c>
      <c r="R71">
        <f>VLOOKUP($A71,OB!$A:$J, R$1,FALSE)</f>
        <v>2</v>
      </c>
      <c r="S71">
        <f>VLOOKUP($A71,OB!$A:$J, S$1,FALSE)</f>
        <v>2</v>
      </c>
      <c r="T71">
        <f>VLOOKUP($A71,OB!$A:$J, T$1,FALSE)</f>
        <v>2</v>
      </c>
      <c r="U71">
        <f>(VLOOKUP($A71,OB!$A:$J, 4,FALSE)*4+VLOOKUP($A71,OB!$A:$J,4,FALSE)*3)/7</f>
        <v>0</v>
      </c>
      <c r="V71">
        <f>(VLOOKUP($A71,OB!$A:$J, 5,FALSE)+VLOOKUP($A71,OB!$A:$J,5,FALSE))/2</f>
        <v>0.5625</v>
      </c>
    </row>
    <row r="72" spans="1:22" x14ac:dyDescent="0.35">
      <c r="A72" t="str">
        <f t="shared" si="1"/>
        <v>BAAurora</v>
      </c>
      <c r="B72" t="s">
        <v>69</v>
      </c>
      <c r="C72" t="s">
        <v>113</v>
      </c>
      <c r="D72" s="3" t="s">
        <v>75</v>
      </c>
      <c r="E72">
        <v>2</v>
      </c>
      <c r="F72">
        <v>2</v>
      </c>
      <c r="G72">
        <v>2</v>
      </c>
      <c r="H72">
        <v>1</v>
      </c>
      <c r="I72">
        <v>2</v>
      </c>
      <c r="J72">
        <v>2</v>
      </c>
      <c r="K72">
        <v>1</v>
      </c>
      <c r="L72">
        <v>0</v>
      </c>
      <c r="M72">
        <v>1</v>
      </c>
      <c r="N72">
        <f>VLOOKUP($A72,OB!$A:$J, N$1,FALSE)</f>
        <v>1</v>
      </c>
      <c r="O72">
        <f>VLOOKUP($A72,OB!$A:$J, O$1,FALSE)</f>
        <v>2</v>
      </c>
      <c r="P72">
        <f>VLOOKUP($A72,OB!$A:$J, P$1,FALSE)</f>
        <v>2</v>
      </c>
      <c r="Q72">
        <f>VLOOKUP($A72,OB!$A:$J, Q$1,FALSE)</f>
        <v>1</v>
      </c>
      <c r="R72">
        <f>VLOOKUP($A72,OB!$A:$J, R$1,FALSE)</f>
        <v>2</v>
      </c>
      <c r="S72">
        <f>VLOOKUP($A72,OB!$A:$J, S$1,FALSE)</f>
        <v>2</v>
      </c>
      <c r="T72">
        <f>VLOOKUP($A72,OB!$A:$J, T$1,FALSE)</f>
        <v>2</v>
      </c>
      <c r="U72">
        <f>(VLOOKUP($A72,OB!$A:$J, 4,FALSE)*4+VLOOKUP($A72,OB!$A:$J,4,FALSE)*3)/7</f>
        <v>0</v>
      </c>
      <c r="V72">
        <f>(VLOOKUP($A72,OB!$A:$J, 5,FALSE)+VLOOKUP($A72,OB!$A:$J,5,FALSE))/2</f>
        <v>0.5625</v>
      </c>
    </row>
    <row r="73" spans="1:22" x14ac:dyDescent="0.35">
      <c r="A73" t="str">
        <f t="shared" si="1"/>
        <v>BANewmarket</v>
      </c>
      <c r="B73" t="s">
        <v>69</v>
      </c>
      <c r="C73" t="s">
        <v>113</v>
      </c>
      <c r="D73" s="3" t="s">
        <v>74</v>
      </c>
      <c r="E73">
        <v>2</v>
      </c>
      <c r="F73">
        <v>2</v>
      </c>
      <c r="G73">
        <v>2</v>
      </c>
      <c r="H73">
        <v>1</v>
      </c>
      <c r="I73">
        <v>2</v>
      </c>
      <c r="J73">
        <v>2</v>
      </c>
      <c r="K73">
        <v>1</v>
      </c>
      <c r="L73">
        <v>0</v>
      </c>
      <c r="M73" t="s">
        <v>166</v>
      </c>
      <c r="N73">
        <f>VLOOKUP($A73,OB!$A:$J, N$1,FALSE)</f>
        <v>1</v>
      </c>
      <c r="O73">
        <f>VLOOKUP($A73,OB!$A:$J, O$1,FALSE)</f>
        <v>2</v>
      </c>
      <c r="P73">
        <f>VLOOKUP($A73,OB!$A:$J, P$1,FALSE)</f>
        <v>2</v>
      </c>
      <c r="Q73">
        <f>VLOOKUP($A73,OB!$A:$J, Q$1,FALSE)</f>
        <v>1</v>
      </c>
      <c r="R73">
        <f>VLOOKUP($A73,OB!$A:$J, R$1,FALSE)</f>
        <v>2</v>
      </c>
      <c r="S73">
        <f>VLOOKUP($A73,OB!$A:$J, S$1,FALSE)</f>
        <v>2</v>
      </c>
      <c r="T73">
        <f>VLOOKUP($A73,OB!$A:$J, T$1,FALSE)</f>
        <v>1</v>
      </c>
      <c r="U73">
        <f>(VLOOKUP($A73,OB!$A:$J, 4,FALSE)*4+VLOOKUP($A73,OB!$A:$J,4,FALSE)*3)/7</f>
        <v>0</v>
      </c>
      <c r="V73">
        <f>(VLOOKUP($A73,OB!$A:$J, 5,FALSE)+VLOOKUP($A73,OB!$A:$J,5,FALSE))/2</f>
        <v>0.125</v>
      </c>
    </row>
    <row r="74" spans="1:22" x14ac:dyDescent="0.35">
      <c r="A74" t="str">
        <f t="shared" si="1"/>
        <v>BAEast Gwillimbury</v>
      </c>
      <c r="B74" t="s">
        <v>69</v>
      </c>
      <c r="C74" t="s">
        <v>113</v>
      </c>
      <c r="D74" s="3" t="s">
        <v>73</v>
      </c>
      <c r="E74">
        <v>2</v>
      </c>
      <c r="F74">
        <v>2</v>
      </c>
      <c r="G74">
        <v>2</v>
      </c>
      <c r="H74">
        <v>1</v>
      </c>
      <c r="I74">
        <v>2</v>
      </c>
      <c r="J74">
        <v>2</v>
      </c>
      <c r="K74">
        <v>1</v>
      </c>
      <c r="L74">
        <v>0</v>
      </c>
      <c r="M74" t="s">
        <v>166</v>
      </c>
      <c r="N74">
        <f>VLOOKUP($A74,OB!$A:$J, N$1,FALSE)</f>
        <v>1</v>
      </c>
      <c r="O74">
        <f>VLOOKUP($A74,OB!$A:$J, O$1,FALSE)</f>
        <v>2</v>
      </c>
      <c r="P74">
        <f>VLOOKUP($A74,OB!$A:$J, P$1,FALSE)</f>
        <v>2</v>
      </c>
      <c r="Q74">
        <f>VLOOKUP($A74,OB!$A:$J, Q$1,FALSE)</f>
        <v>1</v>
      </c>
      <c r="R74">
        <f>VLOOKUP($A74,OB!$A:$J, R$1,FALSE)</f>
        <v>2</v>
      </c>
      <c r="S74">
        <f>VLOOKUP($A74,OB!$A:$J, S$1,FALSE)</f>
        <v>2</v>
      </c>
      <c r="T74">
        <f>VLOOKUP($A74,OB!$A:$J, T$1,FALSE)</f>
        <v>1</v>
      </c>
      <c r="U74">
        <f>(VLOOKUP($A74,OB!$A:$J, 4,FALSE)*4+VLOOKUP($A74,OB!$A:$J,4,FALSE)*3)/7</f>
        <v>0</v>
      </c>
      <c r="V74">
        <f>(VLOOKUP($A74,OB!$A:$J, 5,FALSE)+VLOOKUP($A74,OB!$A:$J,5,FALSE))/2</f>
        <v>0.125</v>
      </c>
    </row>
    <row r="75" spans="1:22" x14ac:dyDescent="0.35">
      <c r="A75" t="str">
        <f t="shared" si="1"/>
        <v>BABradford</v>
      </c>
      <c r="B75" t="s">
        <v>69</v>
      </c>
      <c r="C75" t="s">
        <v>113</v>
      </c>
      <c r="D75" s="3" t="s">
        <v>72</v>
      </c>
      <c r="E75">
        <v>2</v>
      </c>
      <c r="F75">
        <v>2</v>
      </c>
      <c r="G75">
        <v>2</v>
      </c>
      <c r="H75">
        <v>1</v>
      </c>
      <c r="I75">
        <v>2</v>
      </c>
      <c r="J75">
        <v>2</v>
      </c>
      <c r="K75">
        <v>1</v>
      </c>
      <c r="L75">
        <v>0</v>
      </c>
      <c r="M75" t="s">
        <v>166</v>
      </c>
      <c r="N75">
        <f>VLOOKUP($A75,OB!$A:$J, N$1,FALSE)</f>
        <v>1</v>
      </c>
      <c r="O75">
        <f>VLOOKUP($A75,OB!$A:$J, O$1,FALSE)</f>
        <v>2</v>
      </c>
      <c r="P75">
        <f>VLOOKUP($A75,OB!$A:$J, P$1,FALSE)</f>
        <v>2</v>
      </c>
      <c r="Q75">
        <f>VLOOKUP($A75,OB!$A:$J, Q$1,FALSE)</f>
        <v>1</v>
      </c>
      <c r="R75">
        <f>VLOOKUP($A75,OB!$A:$J, R$1,FALSE)</f>
        <v>2</v>
      </c>
      <c r="S75">
        <f>VLOOKUP($A75,OB!$A:$J, S$1,FALSE)</f>
        <v>2</v>
      </c>
      <c r="T75">
        <f>VLOOKUP($A75,OB!$A:$J, T$1,FALSE)</f>
        <v>1</v>
      </c>
      <c r="U75">
        <f>(VLOOKUP($A75,OB!$A:$J, 4,FALSE)*4+VLOOKUP($A75,OB!$A:$J,4,FALSE)*3)/7</f>
        <v>0</v>
      </c>
      <c r="V75">
        <f>(VLOOKUP($A75,OB!$A:$J, 5,FALSE)+VLOOKUP($A75,OB!$A:$J,5,FALSE))/2</f>
        <v>0.125</v>
      </c>
    </row>
    <row r="76" spans="1:22" x14ac:dyDescent="0.35">
      <c r="A76" t="str">
        <f t="shared" si="1"/>
        <v>BAInnisfil</v>
      </c>
      <c r="B76" t="s">
        <v>69</v>
      </c>
      <c r="C76" t="s">
        <v>113</v>
      </c>
      <c r="D76" s="3" t="s">
        <v>118</v>
      </c>
      <c r="E76" t="s">
        <v>97</v>
      </c>
      <c r="F76" t="s">
        <v>97</v>
      </c>
      <c r="G76" t="s">
        <v>97</v>
      </c>
      <c r="H76" t="s">
        <v>97</v>
      </c>
      <c r="I76" t="s">
        <v>97</v>
      </c>
      <c r="J76" t="s">
        <v>97</v>
      </c>
      <c r="K76" t="s">
        <v>97</v>
      </c>
      <c r="L76" t="s">
        <v>97</v>
      </c>
      <c r="M76" t="s">
        <v>97</v>
      </c>
      <c r="N76" t="e">
        <f>VLOOKUP($A76,OB!$A:$J, N$1,FALSE)</f>
        <v>#N/A</v>
      </c>
      <c r="O76" t="e">
        <f>VLOOKUP($A76,OB!$A:$J, O$1,FALSE)</f>
        <v>#N/A</v>
      </c>
      <c r="P76" t="e">
        <f>VLOOKUP($A76,OB!$A:$J, P$1,FALSE)</f>
        <v>#N/A</v>
      </c>
      <c r="Q76" t="e">
        <f>VLOOKUP($A76,OB!$A:$J, Q$1,FALSE)</f>
        <v>#N/A</v>
      </c>
      <c r="R76" t="e">
        <f>VLOOKUP($A76,OB!$A:$J, R$1,FALSE)</f>
        <v>#N/A</v>
      </c>
      <c r="S76" t="e">
        <f>VLOOKUP($A76,OB!$A:$J, S$1,FALSE)</f>
        <v>#N/A</v>
      </c>
      <c r="T76" t="e">
        <f>VLOOKUP($A76,OB!$A:$J, T$1,FALSE)</f>
        <v>#N/A</v>
      </c>
      <c r="U76" t="e">
        <f>(VLOOKUP($A76,OB!$A:$J, 4,FALSE)*4+VLOOKUP($A76,OB!$A:$J,4,FALSE)*3)/7</f>
        <v>#N/A</v>
      </c>
      <c r="V76" t="e">
        <f>(VLOOKUP($A76,OB!$A:$J, 5,FALSE)+VLOOKUP($A76,OB!$A:$J,5,FALSE))/2</f>
        <v>#N/A</v>
      </c>
    </row>
    <row r="77" spans="1:22" x14ac:dyDescent="0.35">
      <c r="A77" t="str">
        <f t="shared" si="1"/>
        <v>BABarrie South</v>
      </c>
      <c r="B77" t="s">
        <v>69</v>
      </c>
      <c r="C77" t="s">
        <v>113</v>
      </c>
      <c r="D77" s="3" t="s">
        <v>71</v>
      </c>
      <c r="E77">
        <v>2</v>
      </c>
      <c r="F77">
        <v>2</v>
      </c>
      <c r="G77">
        <v>2</v>
      </c>
      <c r="H77">
        <v>1</v>
      </c>
      <c r="I77">
        <v>2</v>
      </c>
      <c r="J77">
        <v>2</v>
      </c>
      <c r="K77">
        <v>1</v>
      </c>
      <c r="L77">
        <v>0</v>
      </c>
      <c r="M77" t="s">
        <v>166</v>
      </c>
      <c r="N77">
        <f>VLOOKUP($A77,OB!$A:$J, N$1,FALSE)</f>
        <v>1</v>
      </c>
      <c r="O77">
        <f>VLOOKUP($A77,OB!$A:$J, O$1,FALSE)</f>
        <v>2</v>
      </c>
      <c r="P77">
        <f>VLOOKUP($A77,OB!$A:$J, P$1,FALSE)</f>
        <v>2</v>
      </c>
      <c r="Q77">
        <f>VLOOKUP($A77,OB!$A:$J, Q$1,FALSE)</f>
        <v>1</v>
      </c>
      <c r="R77">
        <f>VLOOKUP($A77,OB!$A:$J, R$1,FALSE)</f>
        <v>2</v>
      </c>
      <c r="S77">
        <f>VLOOKUP($A77,OB!$A:$J, S$1,FALSE)</f>
        <v>2</v>
      </c>
      <c r="T77">
        <f>VLOOKUP($A77,OB!$A:$J, T$1,FALSE)</f>
        <v>1</v>
      </c>
      <c r="U77">
        <f>(VLOOKUP($A77,OB!$A:$J, 4,FALSE)*4+VLOOKUP($A77,OB!$A:$J,4,FALSE)*3)/7</f>
        <v>0</v>
      </c>
      <c r="V77">
        <f>(VLOOKUP($A77,OB!$A:$J, 5,FALSE)+VLOOKUP($A77,OB!$A:$J,5,FALSE))/2</f>
        <v>6.25E-2</v>
      </c>
    </row>
    <row r="78" spans="1:22" x14ac:dyDescent="0.35">
      <c r="A78" t="str">
        <f t="shared" si="1"/>
        <v>BAAllandale</v>
      </c>
      <c r="B78" t="s">
        <v>69</v>
      </c>
      <c r="C78" t="s">
        <v>113</v>
      </c>
      <c r="D78" s="3" t="s">
        <v>70</v>
      </c>
      <c r="E78">
        <v>2</v>
      </c>
      <c r="F78">
        <v>2</v>
      </c>
      <c r="G78">
        <v>2</v>
      </c>
      <c r="H78">
        <v>1</v>
      </c>
      <c r="I78">
        <v>2</v>
      </c>
      <c r="J78">
        <v>2</v>
      </c>
      <c r="K78">
        <v>1</v>
      </c>
      <c r="L78">
        <v>0</v>
      </c>
      <c r="M78" t="s">
        <v>166</v>
      </c>
      <c r="N78">
        <f>VLOOKUP($A78,OB!$A:$J, N$1,FALSE)</f>
        <v>1</v>
      </c>
      <c r="O78">
        <f>VLOOKUP($A78,OB!$A:$J, O$1,FALSE)</f>
        <v>2</v>
      </c>
      <c r="P78">
        <f>VLOOKUP($A78,OB!$A:$J, P$1,FALSE)</f>
        <v>2</v>
      </c>
      <c r="Q78">
        <f>VLOOKUP($A78,OB!$A:$J, Q$1,FALSE)</f>
        <v>1</v>
      </c>
      <c r="R78">
        <f>VLOOKUP($A78,OB!$A:$J, R$1,FALSE)</f>
        <v>2</v>
      </c>
      <c r="S78">
        <f>VLOOKUP($A78,OB!$A:$J, S$1,FALSE)</f>
        <v>2</v>
      </c>
      <c r="T78">
        <f>VLOOKUP($A78,OB!$A:$J, T$1,FALSE)</f>
        <v>1</v>
      </c>
      <c r="U78">
        <f>(VLOOKUP($A78,OB!$A:$J, 4,FALSE)*4+VLOOKUP($A78,OB!$A:$J,4,FALSE)*3)/7</f>
        <v>0</v>
      </c>
      <c r="V78">
        <f>(VLOOKUP($A78,OB!$A:$J, 5,FALSE)+VLOOKUP($A78,OB!$A:$J,5,FALSE))/2</f>
        <v>6.25E-2</v>
      </c>
    </row>
    <row r="79" spans="1:22" x14ac:dyDescent="0.35">
      <c r="A79" t="str">
        <f t="shared" si="1"/>
        <v>RHOriole</v>
      </c>
      <c r="B79" t="s">
        <v>47</v>
      </c>
      <c r="C79" t="s">
        <v>47</v>
      </c>
      <c r="D79" s="3" t="s">
        <v>53</v>
      </c>
      <c r="E79" s="5" t="s">
        <v>160</v>
      </c>
      <c r="F79" s="5"/>
      <c r="G79" s="5"/>
      <c r="H79" s="5" t="s">
        <v>160</v>
      </c>
      <c r="I79" s="5"/>
      <c r="J79" s="5"/>
      <c r="K79" s="5"/>
      <c r="L79">
        <v>0</v>
      </c>
      <c r="M79">
        <v>0.33</v>
      </c>
      <c r="N79">
        <f>VLOOKUP($A79,OB!$A:$J, N$1,FALSE)</f>
        <v>0</v>
      </c>
      <c r="O79">
        <f>VLOOKUP($A79,OB!$A:$J, O$1,FALSE)</f>
        <v>1</v>
      </c>
      <c r="P79">
        <f>VLOOKUP($A79,OB!$A:$J, P$1,FALSE)</f>
        <v>1</v>
      </c>
      <c r="Q79">
        <f>VLOOKUP($A79,OB!$A:$J, Q$1,FALSE)</f>
        <v>0</v>
      </c>
      <c r="R79">
        <f>VLOOKUP($A79,OB!$A:$J, R$1,FALSE)</f>
        <v>1</v>
      </c>
      <c r="S79">
        <f>VLOOKUP($A79,OB!$A:$J, S$1,FALSE)</f>
        <v>1</v>
      </c>
      <c r="T79">
        <f>VLOOKUP($A79,OB!$A:$J, T$1,FALSE)</f>
        <v>1</v>
      </c>
      <c r="U79">
        <f>(VLOOKUP($A79,OB!$A:$J, 4,FALSE)*4+VLOOKUP($A79,OB!$A:$J,4,FALSE)*3)/7</f>
        <v>0</v>
      </c>
      <c r="V79">
        <f>(VLOOKUP($A79,OB!$A:$J, 5,FALSE)+VLOOKUP($A79,OB!$A:$J,5,FALSE))/2</f>
        <v>0.25</v>
      </c>
    </row>
    <row r="80" spans="1:22" x14ac:dyDescent="0.35">
      <c r="A80" t="str">
        <f t="shared" si="1"/>
        <v>RHOld Cummer</v>
      </c>
      <c r="B80" t="s">
        <v>47</v>
      </c>
      <c r="C80" t="s">
        <v>47</v>
      </c>
      <c r="D80" s="3" t="s">
        <v>52</v>
      </c>
      <c r="E80" s="5" t="s">
        <v>160</v>
      </c>
      <c r="F80" s="5"/>
      <c r="G80" s="5"/>
      <c r="H80" s="5" t="s">
        <v>160</v>
      </c>
      <c r="I80" s="5"/>
      <c r="J80" s="5"/>
      <c r="K80" s="5"/>
      <c r="L80">
        <v>0</v>
      </c>
      <c r="M80">
        <v>0.33</v>
      </c>
      <c r="N80">
        <f>VLOOKUP($A80,OB!$A:$J, N$1,FALSE)</f>
        <v>0</v>
      </c>
      <c r="O80">
        <f>VLOOKUP($A80,OB!$A:$J, O$1,FALSE)</f>
        <v>1</v>
      </c>
      <c r="P80">
        <f>VLOOKUP($A80,OB!$A:$J, P$1,FALSE)</f>
        <v>1</v>
      </c>
      <c r="Q80">
        <f>VLOOKUP($A80,OB!$A:$J, Q$1,FALSE)</f>
        <v>0</v>
      </c>
      <c r="R80">
        <f>VLOOKUP($A80,OB!$A:$J, R$1,FALSE)</f>
        <v>1</v>
      </c>
      <c r="S80">
        <f>VLOOKUP($A80,OB!$A:$J, S$1,FALSE)</f>
        <v>1</v>
      </c>
      <c r="T80">
        <f>VLOOKUP($A80,OB!$A:$J, T$1,FALSE)</f>
        <v>1</v>
      </c>
      <c r="U80">
        <f>(VLOOKUP($A80,OB!$A:$J, 4,FALSE)*4+VLOOKUP($A80,OB!$A:$J,4,FALSE)*3)/7</f>
        <v>0</v>
      </c>
      <c r="V80">
        <f>(VLOOKUP($A80,OB!$A:$J, 5,FALSE)+VLOOKUP($A80,OB!$A:$J,5,FALSE))/2</f>
        <v>0.25</v>
      </c>
    </row>
    <row r="81" spans="1:22" x14ac:dyDescent="0.35">
      <c r="A81" t="str">
        <f t="shared" si="1"/>
        <v>RHLangstaff</v>
      </c>
      <c r="B81" t="s">
        <v>47</v>
      </c>
      <c r="C81" t="s">
        <v>47</v>
      </c>
      <c r="D81" s="3" t="s">
        <v>51</v>
      </c>
      <c r="E81" s="5" t="s">
        <v>160</v>
      </c>
      <c r="F81" s="5"/>
      <c r="G81" s="5"/>
      <c r="H81" s="5" t="s">
        <v>160</v>
      </c>
      <c r="I81" s="5"/>
      <c r="J81" s="5"/>
      <c r="K81" s="5"/>
      <c r="L81">
        <v>0</v>
      </c>
      <c r="M81">
        <v>0.33</v>
      </c>
      <c r="N81">
        <f>VLOOKUP($A81,OB!$A:$J, N$1,FALSE)</f>
        <v>0</v>
      </c>
      <c r="O81">
        <f>VLOOKUP($A81,OB!$A:$J, O$1,FALSE)</f>
        <v>1</v>
      </c>
      <c r="P81">
        <f>VLOOKUP($A81,OB!$A:$J, P$1,FALSE)</f>
        <v>1</v>
      </c>
      <c r="Q81">
        <f>VLOOKUP($A81,OB!$A:$J, Q$1,FALSE)</f>
        <v>0</v>
      </c>
      <c r="R81">
        <f>VLOOKUP($A81,OB!$A:$J, R$1,FALSE)</f>
        <v>1</v>
      </c>
      <c r="S81">
        <f>VLOOKUP($A81,OB!$A:$J, S$1,FALSE)</f>
        <v>1</v>
      </c>
      <c r="T81">
        <f>VLOOKUP($A81,OB!$A:$J, T$1,FALSE)</f>
        <v>1</v>
      </c>
      <c r="U81">
        <f>(VLOOKUP($A81,OB!$A:$J, 4,FALSE)*4+VLOOKUP($A81,OB!$A:$J,4,FALSE)*3)/7</f>
        <v>0</v>
      </c>
      <c r="V81">
        <f>(VLOOKUP($A81,OB!$A:$J, 5,FALSE)+VLOOKUP($A81,OB!$A:$J,5,FALSE))/2</f>
        <v>0.25</v>
      </c>
    </row>
    <row r="82" spans="1:22" x14ac:dyDescent="0.35">
      <c r="A82" t="str">
        <f t="shared" si="1"/>
        <v>RHRichmond Hill</v>
      </c>
      <c r="B82" t="s">
        <v>47</v>
      </c>
      <c r="C82" t="s">
        <v>47</v>
      </c>
      <c r="D82" s="3" t="s">
        <v>50</v>
      </c>
      <c r="E82" s="5" t="s">
        <v>160</v>
      </c>
      <c r="F82" s="5"/>
      <c r="G82" s="5"/>
      <c r="H82" s="5" t="s">
        <v>160</v>
      </c>
      <c r="I82" s="5"/>
      <c r="J82" s="5"/>
      <c r="K82" s="5"/>
      <c r="L82">
        <v>0</v>
      </c>
      <c r="M82">
        <v>0.33</v>
      </c>
      <c r="N82">
        <f>VLOOKUP($A82,OB!$A:$J, N$1,FALSE)</f>
        <v>0</v>
      </c>
      <c r="O82">
        <f>VLOOKUP($A82,OB!$A:$J, O$1,FALSE)</f>
        <v>1</v>
      </c>
      <c r="P82">
        <f>VLOOKUP($A82,OB!$A:$J, P$1,FALSE)</f>
        <v>1</v>
      </c>
      <c r="Q82">
        <f>VLOOKUP($A82,OB!$A:$J, Q$1,FALSE)</f>
        <v>0</v>
      </c>
      <c r="R82">
        <f>VLOOKUP($A82,OB!$A:$J, R$1,FALSE)</f>
        <v>1</v>
      </c>
      <c r="S82">
        <f>VLOOKUP($A82,OB!$A:$J, S$1,FALSE)</f>
        <v>1</v>
      </c>
      <c r="T82">
        <f>VLOOKUP($A82,OB!$A:$J, T$1,FALSE)</f>
        <v>1</v>
      </c>
      <c r="U82">
        <f>(VLOOKUP($A82,OB!$A:$J, 4,FALSE)*4+VLOOKUP($A82,OB!$A:$J,4,FALSE)*3)/7</f>
        <v>0</v>
      </c>
      <c r="V82">
        <f>(VLOOKUP($A82,OB!$A:$J, 5,FALSE)+VLOOKUP($A82,OB!$A:$J,5,FALSE))/2</f>
        <v>0.25</v>
      </c>
    </row>
    <row r="83" spans="1:22" x14ac:dyDescent="0.35">
      <c r="A83" t="str">
        <f t="shared" si="1"/>
        <v>RHGormley</v>
      </c>
      <c r="B83" t="s">
        <v>47</v>
      </c>
      <c r="C83" t="s">
        <v>47</v>
      </c>
      <c r="D83" s="3" t="s">
        <v>49</v>
      </c>
      <c r="E83" s="5" t="s">
        <v>160</v>
      </c>
      <c r="F83" s="5"/>
      <c r="G83" s="5"/>
      <c r="H83" s="5" t="s">
        <v>160</v>
      </c>
      <c r="I83" s="5"/>
      <c r="J83" s="5"/>
      <c r="K83" s="5"/>
      <c r="L83">
        <v>0</v>
      </c>
      <c r="M83">
        <v>0.33</v>
      </c>
      <c r="N83">
        <f>VLOOKUP($A83,OB!$A:$J, N$1,FALSE)</f>
        <v>0</v>
      </c>
      <c r="O83">
        <f>VLOOKUP($A83,OB!$A:$J, O$1,FALSE)</f>
        <v>1</v>
      </c>
      <c r="P83">
        <f>VLOOKUP($A83,OB!$A:$J, P$1,FALSE)</f>
        <v>1</v>
      </c>
      <c r="Q83">
        <f>VLOOKUP($A83,OB!$A:$J, Q$1,FALSE)</f>
        <v>0</v>
      </c>
      <c r="R83">
        <f>VLOOKUP($A83,OB!$A:$J, R$1,FALSE)</f>
        <v>1</v>
      </c>
      <c r="S83">
        <f>VLOOKUP($A83,OB!$A:$J, S$1,FALSE)</f>
        <v>1</v>
      </c>
      <c r="T83">
        <f>VLOOKUP($A83,OB!$A:$J, T$1,FALSE)</f>
        <v>1</v>
      </c>
      <c r="U83">
        <f>(VLOOKUP($A83,OB!$A:$J, 4,FALSE)*4+VLOOKUP($A83,OB!$A:$J,4,FALSE)*3)/7</f>
        <v>0</v>
      </c>
      <c r="V83">
        <f>(VLOOKUP($A83,OB!$A:$J, 5,FALSE)+VLOOKUP($A83,OB!$A:$J,5,FALSE))/2</f>
        <v>0.25</v>
      </c>
    </row>
    <row r="84" spans="1:22" x14ac:dyDescent="0.35">
      <c r="A84" t="str">
        <f t="shared" si="1"/>
        <v>RHBloomington</v>
      </c>
      <c r="B84" t="s">
        <v>47</v>
      </c>
      <c r="C84" t="s">
        <v>47</v>
      </c>
      <c r="D84" s="3" t="s">
        <v>48</v>
      </c>
      <c r="E84" s="5" t="s">
        <v>160</v>
      </c>
      <c r="F84" s="5"/>
      <c r="G84" s="5"/>
      <c r="H84" s="5" t="s">
        <v>160</v>
      </c>
      <c r="I84" s="5"/>
      <c r="J84" s="5"/>
      <c r="K84" s="5"/>
      <c r="L84">
        <v>0</v>
      </c>
      <c r="M84">
        <v>0.33</v>
      </c>
      <c r="N84">
        <f>VLOOKUP($A84,OB!$A:$J, N$1,FALSE)</f>
        <v>0</v>
      </c>
      <c r="O84">
        <f>VLOOKUP($A84,OB!$A:$J, O$1,FALSE)</f>
        <v>1</v>
      </c>
      <c r="P84">
        <f>VLOOKUP($A84,OB!$A:$J, P$1,FALSE)</f>
        <v>1</v>
      </c>
      <c r="Q84">
        <f>VLOOKUP($A84,OB!$A:$J, Q$1,FALSE)</f>
        <v>0</v>
      </c>
      <c r="R84">
        <f>VLOOKUP($A84,OB!$A:$J, R$1,FALSE)</f>
        <v>1</v>
      </c>
      <c r="S84">
        <f>VLOOKUP($A84,OB!$A:$J, S$1,FALSE)</f>
        <v>1</v>
      </c>
      <c r="T84">
        <f>VLOOKUP($A84,OB!$A:$J, T$1,FALSE)</f>
        <v>1</v>
      </c>
      <c r="U84">
        <f>(VLOOKUP($A84,OB!$A:$J, 4,FALSE)*4+VLOOKUP($A84,OB!$A:$J,4,FALSE)*3)/7</f>
        <v>0</v>
      </c>
      <c r="V84">
        <f>(VLOOKUP($A84,OB!$A:$J, 5,FALSE)+VLOOKUP($A84,OB!$A:$J,5,FALSE))/2</f>
        <v>0.25</v>
      </c>
    </row>
    <row r="85" spans="1:22" x14ac:dyDescent="0.35">
      <c r="A85" t="str">
        <f t="shared" si="1"/>
        <v>STEast Harbour</v>
      </c>
      <c r="B85" t="s">
        <v>28</v>
      </c>
      <c r="C85" t="s">
        <v>119</v>
      </c>
      <c r="D85" s="3" t="s">
        <v>101</v>
      </c>
      <c r="E85" t="s">
        <v>97</v>
      </c>
      <c r="F85" t="s">
        <v>97</v>
      </c>
      <c r="G85" t="s">
        <v>97</v>
      </c>
      <c r="H85" t="s">
        <v>97</v>
      </c>
      <c r="I85" t="s">
        <v>97</v>
      </c>
      <c r="J85" t="s">
        <v>97</v>
      </c>
      <c r="K85" t="s">
        <v>97</v>
      </c>
      <c r="L85" t="s">
        <v>97</v>
      </c>
      <c r="M85" t="s">
        <v>97</v>
      </c>
      <c r="N85" t="e">
        <f>VLOOKUP($A85,OB!$A:$J, N$1,FALSE)</f>
        <v>#N/A</v>
      </c>
      <c r="O85" t="e">
        <f>VLOOKUP($A85,OB!$A:$J, O$1,FALSE)</f>
        <v>#N/A</v>
      </c>
      <c r="P85" t="e">
        <f>VLOOKUP($A85,OB!$A:$J, P$1,FALSE)</f>
        <v>#N/A</v>
      </c>
      <c r="Q85" t="e">
        <f>VLOOKUP($A85,OB!$A:$J, Q$1,FALSE)</f>
        <v>#N/A</v>
      </c>
      <c r="R85" t="e">
        <f>VLOOKUP($A85,OB!$A:$J, R$1,FALSE)</f>
        <v>#N/A</v>
      </c>
      <c r="S85" t="e">
        <f>VLOOKUP($A85,OB!$A:$J, S$1,FALSE)</f>
        <v>#N/A</v>
      </c>
      <c r="T85" t="e">
        <f>VLOOKUP($A85,OB!$A:$J, T$1,FALSE)</f>
        <v>#N/A</v>
      </c>
      <c r="U85" t="e">
        <f>(VLOOKUP($A85,OB!$A:$J, 4,FALSE)*4+VLOOKUP($A85,OB!$A:$J,4,FALSE)*3)/7</f>
        <v>#N/A</v>
      </c>
      <c r="V85" t="e">
        <f>(VLOOKUP($A85,OB!$A:$J, 5,FALSE)+VLOOKUP($A85,OB!$A:$J,5,FALSE))/2</f>
        <v>#N/A</v>
      </c>
    </row>
    <row r="86" spans="1:22" x14ac:dyDescent="0.35">
      <c r="A86" t="str">
        <f t="shared" si="1"/>
        <v>STDanforth</v>
      </c>
      <c r="B86" t="s">
        <v>28</v>
      </c>
      <c r="C86" t="s">
        <v>119</v>
      </c>
      <c r="D86" s="3" t="s">
        <v>27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t="e">
        <f>VLOOKUP($A86,OB!$A:$J, N$1,FALSE)</f>
        <v>#N/A</v>
      </c>
      <c r="O86" t="e">
        <f>VLOOKUP($A86,OB!$A:$J, O$1,FALSE)</f>
        <v>#N/A</v>
      </c>
      <c r="P86" t="e">
        <f>VLOOKUP($A86,OB!$A:$J, P$1,FALSE)</f>
        <v>#N/A</v>
      </c>
      <c r="Q86" t="e">
        <f>VLOOKUP($A86,OB!$A:$J, Q$1,FALSE)</f>
        <v>#N/A</v>
      </c>
      <c r="R86" t="e">
        <f>VLOOKUP($A86,OB!$A:$J, R$1,FALSE)</f>
        <v>#N/A</v>
      </c>
      <c r="S86" t="e">
        <f>VLOOKUP($A86,OB!$A:$J, S$1,FALSE)</f>
        <v>#N/A</v>
      </c>
      <c r="T86" t="e">
        <f>VLOOKUP($A86,OB!$A:$J, T$1,FALSE)</f>
        <v>#N/A</v>
      </c>
      <c r="U86" t="e">
        <f>(VLOOKUP($A86,OB!$A:$J, 4,FALSE)*4+VLOOKUP($A86,OB!$A:$J,4,FALSE)*3)/7</f>
        <v>#N/A</v>
      </c>
      <c r="V86" t="e">
        <f>(VLOOKUP($A86,OB!$A:$J, 5,FALSE)+VLOOKUP($A86,OB!$A:$J,5,FALSE))/2</f>
        <v>#N/A</v>
      </c>
    </row>
    <row r="87" spans="1:22" x14ac:dyDescent="0.35">
      <c r="A87" t="str">
        <f t="shared" si="1"/>
        <v>STScarborough</v>
      </c>
      <c r="B87" t="s">
        <v>28</v>
      </c>
      <c r="C87" t="s">
        <v>119</v>
      </c>
      <c r="D87" s="3" t="s">
        <v>26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f>VLOOKUP($A87,OB!$A:$J, N$1,FALSE)</f>
        <v>0</v>
      </c>
      <c r="O87">
        <f>VLOOKUP($A87,OB!$A:$J, O$1,FALSE)</f>
        <v>0</v>
      </c>
      <c r="P87">
        <f>VLOOKUP($A87,OB!$A:$J, P$1,FALSE)</f>
        <v>0</v>
      </c>
      <c r="Q87">
        <f>VLOOKUP($A87,OB!$A:$J, Q$1,FALSE)</f>
        <v>0</v>
      </c>
      <c r="R87">
        <f>VLOOKUP($A87,OB!$A:$J, R$1,FALSE)</f>
        <v>0</v>
      </c>
      <c r="S87">
        <f>VLOOKUP($A87,OB!$A:$J, S$1,FALSE)</f>
        <v>0</v>
      </c>
      <c r="T87">
        <f>VLOOKUP($A87,OB!$A:$J, T$1,FALSE)</f>
        <v>0</v>
      </c>
      <c r="U87">
        <f>(VLOOKUP($A87,OB!$A:$J, 4,FALSE)*4+VLOOKUP($A87,OB!$A:$J,4,FALSE)*3)/7</f>
        <v>0</v>
      </c>
      <c r="V87">
        <f>(VLOOKUP($A87,OB!$A:$J, 5,FALSE)+VLOOKUP($A87,OB!$A:$J,5,FALSE))/2</f>
        <v>0</v>
      </c>
    </row>
    <row r="88" spans="1:22" x14ac:dyDescent="0.35">
      <c r="A88" t="str">
        <f t="shared" si="1"/>
        <v>STKennedy</v>
      </c>
      <c r="B88" t="s">
        <v>28</v>
      </c>
      <c r="C88" t="s">
        <v>119</v>
      </c>
      <c r="D88" s="3" t="s">
        <v>37</v>
      </c>
      <c r="E88">
        <v>2</v>
      </c>
      <c r="F88">
        <v>2</v>
      </c>
      <c r="G88">
        <v>2</v>
      </c>
      <c r="H88">
        <v>2</v>
      </c>
      <c r="I88">
        <v>2</v>
      </c>
      <c r="J88">
        <v>2</v>
      </c>
      <c r="K88">
        <v>2</v>
      </c>
      <c r="L88">
        <v>0</v>
      </c>
      <c r="M88">
        <v>2</v>
      </c>
      <c r="N88">
        <f>VLOOKUP($A88,OB!$A:$J, N$1,FALSE)</f>
        <v>2</v>
      </c>
      <c r="O88">
        <f>VLOOKUP($A88,OB!$A:$J, O$1,FALSE)</f>
        <v>2</v>
      </c>
      <c r="P88">
        <f>VLOOKUP($A88,OB!$A:$J, P$1,FALSE)</f>
        <v>2</v>
      </c>
      <c r="Q88">
        <f>VLOOKUP($A88,OB!$A:$J, Q$1,FALSE)</f>
        <v>2</v>
      </c>
      <c r="R88">
        <f>VLOOKUP($A88,OB!$A:$J, R$1,FALSE)</f>
        <v>2</v>
      </c>
      <c r="S88">
        <f>VLOOKUP($A88,OB!$A:$J, S$1,FALSE)</f>
        <v>2</v>
      </c>
      <c r="T88">
        <f>VLOOKUP($A88,OB!$A:$J, T$1,FALSE)</f>
        <v>2</v>
      </c>
      <c r="U88">
        <f>(VLOOKUP($A88,OB!$A:$J, 4,FALSE)*4+VLOOKUP($A88,OB!$A:$J,4,FALSE)*3)/7</f>
        <v>1.3333333333333299</v>
      </c>
      <c r="V88">
        <f>(VLOOKUP($A88,OB!$A:$J, 5,FALSE)+VLOOKUP($A88,OB!$A:$J,5,FALSE))/2</f>
        <v>1.3125</v>
      </c>
    </row>
    <row r="89" spans="1:22" x14ac:dyDescent="0.35">
      <c r="A89" t="str">
        <f t="shared" si="1"/>
        <v>STAgincourt</v>
      </c>
      <c r="B89" t="s">
        <v>28</v>
      </c>
      <c r="C89" t="s">
        <v>119</v>
      </c>
      <c r="D89" s="3" t="s">
        <v>36</v>
      </c>
      <c r="E89">
        <v>2</v>
      </c>
      <c r="F89">
        <v>2</v>
      </c>
      <c r="G89">
        <v>2</v>
      </c>
      <c r="H89">
        <v>2</v>
      </c>
      <c r="I89">
        <v>2</v>
      </c>
      <c r="J89">
        <v>2</v>
      </c>
      <c r="K89">
        <v>2</v>
      </c>
      <c r="L89">
        <v>0</v>
      </c>
      <c r="M89">
        <v>2</v>
      </c>
      <c r="N89">
        <f>VLOOKUP($A89,OB!$A:$J, N$1,FALSE)</f>
        <v>2</v>
      </c>
      <c r="O89">
        <f>VLOOKUP($A89,OB!$A:$J, O$1,FALSE)</f>
        <v>2</v>
      </c>
      <c r="P89">
        <f>VLOOKUP($A89,OB!$A:$J, P$1,FALSE)</f>
        <v>2</v>
      </c>
      <c r="Q89">
        <f>VLOOKUP($A89,OB!$A:$J, Q$1,FALSE)</f>
        <v>2</v>
      </c>
      <c r="R89">
        <f>VLOOKUP($A89,OB!$A:$J, R$1,FALSE)</f>
        <v>2</v>
      </c>
      <c r="S89">
        <f>VLOOKUP($A89,OB!$A:$J, S$1,FALSE)</f>
        <v>2</v>
      </c>
      <c r="T89">
        <f>VLOOKUP($A89,OB!$A:$J, T$1,FALSE)</f>
        <v>2</v>
      </c>
      <c r="U89">
        <f>(VLOOKUP($A89,OB!$A:$J, 4,FALSE)*4+VLOOKUP($A89,OB!$A:$J,4,FALSE)*3)/7</f>
        <v>1.3333333333333299</v>
      </c>
      <c r="V89">
        <f>(VLOOKUP($A89,OB!$A:$J, 5,FALSE)+VLOOKUP($A89,OB!$A:$J,5,FALSE))/2</f>
        <v>1.3125</v>
      </c>
    </row>
    <row r="90" spans="1:22" x14ac:dyDescent="0.35">
      <c r="A90" t="str">
        <f t="shared" si="1"/>
        <v>STFinch East</v>
      </c>
      <c r="B90" t="s">
        <v>28</v>
      </c>
      <c r="C90" t="s">
        <v>119</v>
      </c>
      <c r="D90" s="3" t="s">
        <v>120</v>
      </c>
      <c r="E90" t="s">
        <v>97</v>
      </c>
      <c r="F90" t="s">
        <v>97</v>
      </c>
      <c r="G90" t="s">
        <v>97</v>
      </c>
      <c r="H90" t="s">
        <v>97</v>
      </c>
      <c r="I90" t="s">
        <v>97</v>
      </c>
      <c r="J90" t="s">
        <v>97</v>
      </c>
      <c r="K90" t="s">
        <v>97</v>
      </c>
      <c r="L90" t="s">
        <v>97</v>
      </c>
      <c r="M90" t="s">
        <v>97</v>
      </c>
      <c r="N90" t="e">
        <f>VLOOKUP($A90,OB!$A:$J, N$1,FALSE)</f>
        <v>#N/A</v>
      </c>
      <c r="O90" t="e">
        <f>VLOOKUP($A90,OB!$A:$J, O$1,FALSE)</f>
        <v>#N/A</v>
      </c>
      <c r="P90" t="e">
        <f>VLOOKUP($A90,OB!$A:$J, P$1,FALSE)</f>
        <v>#N/A</v>
      </c>
      <c r="Q90" t="e">
        <f>VLOOKUP($A90,OB!$A:$J, Q$1,FALSE)</f>
        <v>#N/A</v>
      </c>
      <c r="R90" t="e">
        <f>VLOOKUP($A90,OB!$A:$J, R$1,FALSE)</f>
        <v>#N/A</v>
      </c>
      <c r="S90" t="e">
        <f>VLOOKUP($A90,OB!$A:$J, S$1,FALSE)</f>
        <v>#N/A</v>
      </c>
      <c r="T90" t="e">
        <f>VLOOKUP($A90,OB!$A:$J, T$1,FALSE)</f>
        <v>#N/A</v>
      </c>
      <c r="U90" t="e">
        <f>(VLOOKUP($A90,OB!$A:$J, 4,FALSE)*4+VLOOKUP($A90,OB!$A:$J,4,FALSE)*3)/7</f>
        <v>#N/A</v>
      </c>
      <c r="V90" t="e">
        <f>(VLOOKUP($A90,OB!$A:$J, 5,FALSE)+VLOOKUP($A90,OB!$A:$J,5,FALSE))/2</f>
        <v>#N/A</v>
      </c>
    </row>
    <row r="91" spans="1:22" x14ac:dyDescent="0.35">
      <c r="A91" t="str">
        <f t="shared" si="1"/>
        <v>STMilliken</v>
      </c>
      <c r="B91" t="s">
        <v>28</v>
      </c>
      <c r="C91" t="s">
        <v>119</v>
      </c>
      <c r="D91" s="3" t="s">
        <v>35</v>
      </c>
      <c r="E91">
        <v>2</v>
      </c>
      <c r="F91">
        <v>2</v>
      </c>
      <c r="G91">
        <v>2</v>
      </c>
      <c r="H91">
        <v>2</v>
      </c>
      <c r="I91">
        <v>2</v>
      </c>
      <c r="J91">
        <v>2</v>
      </c>
      <c r="K91">
        <v>2</v>
      </c>
      <c r="L91">
        <v>0</v>
      </c>
      <c r="M91">
        <v>2</v>
      </c>
      <c r="N91">
        <f>VLOOKUP($A91,OB!$A:$J, N$1,FALSE)</f>
        <v>2</v>
      </c>
      <c r="O91">
        <f>VLOOKUP($A91,OB!$A:$J, O$1,FALSE)</f>
        <v>2</v>
      </c>
      <c r="P91">
        <f>VLOOKUP($A91,OB!$A:$J, P$1,FALSE)</f>
        <v>2</v>
      </c>
      <c r="Q91">
        <f>VLOOKUP($A91,OB!$A:$J, Q$1,FALSE)</f>
        <v>2</v>
      </c>
      <c r="R91">
        <f>VLOOKUP($A91,OB!$A:$J, R$1,FALSE)</f>
        <v>2</v>
      </c>
      <c r="S91">
        <f>VLOOKUP($A91,OB!$A:$J, S$1,FALSE)</f>
        <v>2</v>
      </c>
      <c r="T91">
        <f>VLOOKUP($A91,OB!$A:$J, T$1,FALSE)</f>
        <v>2</v>
      </c>
      <c r="U91">
        <f>(VLOOKUP($A91,OB!$A:$J, 4,FALSE)*4+VLOOKUP($A91,OB!$A:$J,4,FALSE)*3)/7</f>
        <v>1.3333333333333299</v>
      </c>
      <c r="V91">
        <f>(VLOOKUP($A91,OB!$A:$J, 5,FALSE)+VLOOKUP($A91,OB!$A:$J,5,FALSE))/2</f>
        <v>1.3125</v>
      </c>
    </row>
    <row r="92" spans="1:22" x14ac:dyDescent="0.35">
      <c r="A92" t="str">
        <f t="shared" si="1"/>
        <v>STUnionville</v>
      </c>
      <c r="B92" t="s">
        <v>28</v>
      </c>
      <c r="C92" t="s">
        <v>119</v>
      </c>
      <c r="D92" s="3" t="s">
        <v>34</v>
      </c>
      <c r="E92">
        <v>2</v>
      </c>
      <c r="F92">
        <v>2</v>
      </c>
      <c r="G92">
        <v>2</v>
      </c>
      <c r="H92">
        <v>2</v>
      </c>
      <c r="I92">
        <v>2</v>
      </c>
      <c r="J92">
        <v>2</v>
      </c>
      <c r="K92">
        <v>2</v>
      </c>
      <c r="L92">
        <v>0</v>
      </c>
      <c r="M92">
        <v>2</v>
      </c>
      <c r="N92">
        <f>VLOOKUP($A92,OB!$A:$J, N$1,FALSE)</f>
        <v>2</v>
      </c>
      <c r="O92">
        <f>VLOOKUP($A92,OB!$A:$J, O$1,FALSE)</f>
        <v>2</v>
      </c>
      <c r="P92">
        <f>VLOOKUP($A92,OB!$A:$J, P$1,FALSE)</f>
        <v>2</v>
      </c>
      <c r="Q92">
        <f>VLOOKUP($A92,OB!$A:$J, Q$1,FALSE)</f>
        <v>2</v>
      </c>
      <c r="R92">
        <f>VLOOKUP($A92,OB!$A:$J, R$1,FALSE)</f>
        <v>2</v>
      </c>
      <c r="S92">
        <f>VLOOKUP($A92,OB!$A:$J, S$1,FALSE)</f>
        <v>2</v>
      </c>
      <c r="T92">
        <f>VLOOKUP($A92,OB!$A:$J, T$1,FALSE)</f>
        <v>2</v>
      </c>
      <c r="U92">
        <f>(VLOOKUP($A92,OB!$A:$J, 4,FALSE)*4+VLOOKUP($A92,OB!$A:$J,4,FALSE)*3)/7</f>
        <v>1.3333333333333299</v>
      </c>
      <c r="V92">
        <f>(VLOOKUP($A92,OB!$A:$J, 5,FALSE)+VLOOKUP($A92,OB!$A:$J,5,FALSE))/2</f>
        <v>1.3125</v>
      </c>
    </row>
    <row r="93" spans="1:22" x14ac:dyDescent="0.35">
      <c r="A93" t="str">
        <f t="shared" si="1"/>
        <v>STCentennial</v>
      </c>
      <c r="B93" t="s">
        <v>28</v>
      </c>
      <c r="C93" t="s">
        <v>119</v>
      </c>
      <c r="D93" s="3" t="s">
        <v>33</v>
      </c>
      <c r="E93">
        <v>2</v>
      </c>
      <c r="F93">
        <v>2</v>
      </c>
      <c r="G93">
        <v>2</v>
      </c>
      <c r="H93">
        <v>1</v>
      </c>
      <c r="I93">
        <v>2</v>
      </c>
      <c r="J93">
        <v>2</v>
      </c>
      <c r="K93">
        <v>1</v>
      </c>
      <c r="L93">
        <v>0</v>
      </c>
      <c r="M93">
        <v>1</v>
      </c>
      <c r="N93">
        <f>VLOOKUP($A93,OB!$A:$J, N$1,FALSE)</f>
        <v>1</v>
      </c>
      <c r="O93">
        <f>VLOOKUP($A93,OB!$A:$J, O$1,FALSE)</f>
        <v>2</v>
      </c>
      <c r="P93">
        <f>VLOOKUP($A93,OB!$A:$J, P$1,FALSE)</f>
        <v>2</v>
      </c>
      <c r="Q93">
        <f>VLOOKUP($A93,OB!$A:$J, Q$1,FALSE)</f>
        <v>1</v>
      </c>
      <c r="R93">
        <f>VLOOKUP($A93,OB!$A:$J, R$1,FALSE)</f>
        <v>2</v>
      </c>
      <c r="S93">
        <f>VLOOKUP($A93,OB!$A:$J, S$1,FALSE)</f>
        <v>2</v>
      </c>
      <c r="T93">
        <f>VLOOKUP($A93,OB!$A:$J, T$1,FALSE)</f>
        <v>1</v>
      </c>
      <c r="U93">
        <f>(VLOOKUP($A93,OB!$A:$J, 4,FALSE)*4+VLOOKUP($A93,OB!$A:$J,4,FALSE)*3)/7</f>
        <v>0.66666666666666596</v>
      </c>
      <c r="V93">
        <f>(VLOOKUP($A93,OB!$A:$J, 5,FALSE)+VLOOKUP($A93,OB!$A:$J,5,FALSE))/2</f>
        <v>0.625</v>
      </c>
    </row>
    <row r="94" spans="1:22" x14ac:dyDescent="0.35">
      <c r="A94" t="str">
        <f t="shared" si="1"/>
        <v>STMarkham</v>
      </c>
      <c r="B94" t="s">
        <v>28</v>
      </c>
      <c r="C94" t="s">
        <v>119</v>
      </c>
      <c r="D94" s="3" t="s">
        <v>32</v>
      </c>
      <c r="E94">
        <v>2</v>
      </c>
      <c r="F94">
        <v>2</v>
      </c>
      <c r="G94">
        <v>2</v>
      </c>
      <c r="H94">
        <v>1</v>
      </c>
      <c r="I94">
        <v>2</v>
      </c>
      <c r="J94">
        <v>2</v>
      </c>
      <c r="K94">
        <v>1</v>
      </c>
      <c r="L94">
        <v>0</v>
      </c>
      <c r="M94">
        <v>1</v>
      </c>
      <c r="N94">
        <f>VLOOKUP($A94,OB!$A:$J, N$1,FALSE)</f>
        <v>1</v>
      </c>
      <c r="O94">
        <f>VLOOKUP($A94,OB!$A:$J, O$1,FALSE)</f>
        <v>2</v>
      </c>
      <c r="P94">
        <f>VLOOKUP($A94,OB!$A:$J, P$1,FALSE)</f>
        <v>2</v>
      </c>
      <c r="Q94">
        <f>VLOOKUP($A94,OB!$A:$J, Q$1,FALSE)</f>
        <v>1</v>
      </c>
      <c r="R94">
        <f>VLOOKUP($A94,OB!$A:$J, R$1,FALSE)</f>
        <v>2</v>
      </c>
      <c r="S94">
        <f>VLOOKUP($A94,OB!$A:$J, S$1,FALSE)</f>
        <v>2</v>
      </c>
      <c r="T94">
        <f>VLOOKUP($A94,OB!$A:$J, T$1,FALSE)</f>
        <v>1</v>
      </c>
      <c r="U94">
        <f>(VLOOKUP($A94,OB!$A:$J, 4,FALSE)*4+VLOOKUP($A94,OB!$A:$J,4,FALSE)*3)/7</f>
        <v>0.66666666666666596</v>
      </c>
      <c r="V94">
        <f>(VLOOKUP($A94,OB!$A:$J, 5,FALSE)+VLOOKUP($A94,OB!$A:$J,5,FALSE))/2</f>
        <v>0.625</v>
      </c>
    </row>
    <row r="95" spans="1:22" x14ac:dyDescent="0.35">
      <c r="A95" t="str">
        <f t="shared" si="1"/>
        <v>STMount Joy</v>
      </c>
      <c r="B95" t="s">
        <v>28</v>
      </c>
      <c r="C95" t="s">
        <v>119</v>
      </c>
      <c r="D95" s="3" t="s">
        <v>31</v>
      </c>
      <c r="E95">
        <v>2</v>
      </c>
      <c r="F95">
        <v>2</v>
      </c>
      <c r="G95">
        <v>2</v>
      </c>
      <c r="H95">
        <v>1</v>
      </c>
      <c r="I95">
        <v>2</v>
      </c>
      <c r="J95">
        <v>2</v>
      </c>
      <c r="K95">
        <v>1</v>
      </c>
      <c r="L95">
        <v>0</v>
      </c>
      <c r="M95">
        <v>1</v>
      </c>
      <c r="N95">
        <f>VLOOKUP($A95,OB!$A:$J, N$1,FALSE)</f>
        <v>1</v>
      </c>
      <c r="O95">
        <f>VLOOKUP($A95,OB!$A:$J, O$1,FALSE)</f>
        <v>2</v>
      </c>
      <c r="P95">
        <f>VLOOKUP($A95,OB!$A:$J, P$1,FALSE)</f>
        <v>2</v>
      </c>
      <c r="Q95">
        <f>VLOOKUP($A95,OB!$A:$J, Q$1,FALSE)</f>
        <v>1</v>
      </c>
      <c r="R95">
        <f>VLOOKUP($A95,OB!$A:$J, R$1,FALSE)</f>
        <v>2</v>
      </c>
      <c r="S95">
        <f>VLOOKUP($A95,OB!$A:$J, S$1,FALSE)</f>
        <v>2</v>
      </c>
      <c r="T95">
        <f>VLOOKUP($A95,OB!$A:$J, T$1,FALSE)</f>
        <v>1</v>
      </c>
      <c r="U95">
        <f>(VLOOKUP($A95,OB!$A:$J, 4,FALSE)*4+VLOOKUP($A95,OB!$A:$J,4,FALSE)*3)/7</f>
        <v>0.66666666666666596</v>
      </c>
      <c r="V95">
        <f>(VLOOKUP($A95,OB!$A:$J, 5,FALSE)+VLOOKUP($A95,OB!$A:$J,5,FALSE))/2</f>
        <v>0.625</v>
      </c>
    </row>
    <row r="96" spans="1:22" x14ac:dyDescent="0.35">
      <c r="A96" t="str">
        <f t="shared" si="1"/>
        <v>STStouffville</v>
      </c>
      <c r="B96" t="s">
        <v>28</v>
      </c>
      <c r="C96" t="s">
        <v>119</v>
      </c>
      <c r="D96" s="3" t="s">
        <v>30</v>
      </c>
      <c r="E96">
        <v>2</v>
      </c>
      <c r="F96">
        <v>2</v>
      </c>
      <c r="G96">
        <v>2</v>
      </c>
      <c r="H96">
        <v>1</v>
      </c>
      <c r="I96">
        <v>2</v>
      </c>
      <c r="J96">
        <v>2</v>
      </c>
      <c r="K96">
        <v>1</v>
      </c>
      <c r="L96">
        <v>0</v>
      </c>
      <c r="M96">
        <v>1</v>
      </c>
      <c r="N96">
        <f>VLOOKUP($A96,OB!$A:$J, N$1,FALSE)</f>
        <v>1</v>
      </c>
      <c r="O96">
        <f>VLOOKUP($A96,OB!$A:$J, O$1,FALSE)</f>
        <v>2</v>
      </c>
      <c r="P96">
        <f>VLOOKUP($A96,OB!$A:$J, P$1,FALSE)</f>
        <v>2</v>
      </c>
      <c r="Q96">
        <f>VLOOKUP($A96,OB!$A:$J, Q$1,FALSE)</f>
        <v>1</v>
      </c>
      <c r="R96">
        <f>VLOOKUP($A96,OB!$A:$J, R$1,FALSE)</f>
        <v>2</v>
      </c>
      <c r="S96">
        <f>VLOOKUP($A96,OB!$A:$J, S$1,FALSE)</f>
        <v>2</v>
      </c>
      <c r="T96">
        <f>VLOOKUP($A96,OB!$A:$J, T$1,FALSE)</f>
        <v>1</v>
      </c>
      <c r="U96">
        <f>(VLOOKUP($A96,OB!$A:$J, 4,FALSE)*4+VLOOKUP($A96,OB!$A:$J,4,FALSE)*3)/7</f>
        <v>0.66666666666666596</v>
      </c>
      <c r="V96">
        <f>(VLOOKUP($A96,OB!$A:$J, 5,FALSE)+VLOOKUP($A96,OB!$A:$J,5,FALSE))/2</f>
        <v>0.625</v>
      </c>
    </row>
    <row r="97" spans="1:22" x14ac:dyDescent="0.35">
      <c r="A97" t="str">
        <f t="shared" si="1"/>
        <v>STOld Elm</v>
      </c>
      <c r="B97" t="s">
        <v>28</v>
      </c>
      <c r="C97" t="s">
        <v>119</v>
      </c>
      <c r="D97" s="3" t="s">
        <v>29</v>
      </c>
      <c r="E97">
        <v>2</v>
      </c>
      <c r="F97">
        <v>2</v>
      </c>
      <c r="G97">
        <v>2</v>
      </c>
      <c r="H97">
        <v>1</v>
      </c>
      <c r="I97">
        <v>2</v>
      </c>
      <c r="J97">
        <v>2</v>
      </c>
      <c r="K97">
        <v>1</v>
      </c>
      <c r="L97">
        <v>0</v>
      </c>
      <c r="M97">
        <v>0</v>
      </c>
      <c r="N97">
        <f>VLOOKUP($A97,OB!$A:$J, N$1,FALSE)</f>
        <v>1</v>
      </c>
      <c r="O97">
        <f>VLOOKUP($A97,OB!$A:$J, O$1,FALSE)</f>
        <v>2</v>
      </c>
      <c r="P97">
        <f>VLOOKUP($A97,OB!$A:$J, P$1,FALSE)</f>
        <v>2</v>
      </c>
      <c r="Q97">
        <f>VLOOKUP($A97,OB!$A:$J, Q$1,FALSE)</f>
        <v>1</v>
      </c>
      <c r="R97">
        <f>VLOOKUP($A97,OB!$A:$J, R$1,FALSE)</f>
        <v>2</v>
      </c>
      <c r="S97">
        <f>VLOOKUP($A97,OB!$A:$J, S$1,FALSE)</f>
        <v>2</v>
      </c>
      <c r="T97">
        <f>VLOOKUP($A97,OB!$A:$J, T$1,FALSE)</f>
        <v>0</v>
      </c>
      <c r="U97">
        <f>(VLOOKUP($A97,OB!$A:$J, 4,FALSE)*4+VLOOKUP($A97,OB!$A:$J,4,FALSE)*3)/7</f>
        <v>0</v>
      </c>
      <c r="V97">
        <f>(VLOOKUP($A97,OB!$A:$J, 5,FALSE)+VLOOKUP($A97,OB!$A:$J,5,FALSE))/2</f>
        <v>0</v>
      </c>
    </row>
    <row r="98" spans="1:22" x14ac:dyDescent="0.35">
      <c r="A98" t="str">
        <f t="shared" si="1"/>
        <v>UPBloor</v>
      </c>
      <c r="B98" t="s">
        <v>67</v>
      </c>
      <c r="C98" t="s">
        <v>121</v>
      </c>
      <c r="D98" s="3" t="s">
        <v>66</v>
      </c>
      <c r="E98">
        <v>4</v>
      </c>
      <c r="F98">
        <v>4</v>
      </c>
      <c r="G98">
        <v>4</v>
      </c>
      <c r="H98">
        <v>4</v>
      </c>
      <c r="I98">
        <v>4</v>
      </c>
      <c r="J98">
        <v>4</v>
      </c>
      <c r="K98">
        <v>4</v>
      </c>
      <c r="L98">
        <v>4</v>
      </c>
      <c r="M98">
        <v>4</v>
      </c>
      <c r="N98">
        <f>VLOOKUP($A98,OB!$A:$J, N$1,FALSE)</f>
        <v>4</v>
      </c>
      <c r="O98">
        <f>VLOOKUP($A98,OB!$A:$J, O$1,FALSE)</f>
        <v>4</v>
      </c>
      <c r="P98">
        <f>VLOOKUP($A98,OB!$A:$J, P$1,FALSE)</f>
        <v>4</v>
      </c>
      <c r="Q98">
        <f>VLOOKUP($A98,OB!$A:$J, Q$1,FALSE)</f>
        <v>4</v>
      </c>
      <c r="R98">
        <f>VLOOKUP($A98,OB!$A:$J, R$1,FALSE)</f>
        <v>4</v>
      </c>
      <c r="S98">
        <f>VLOOKUP($A98,OB!$A:$J, S$1,FALSE)</f>
        <v>4</v>
      </c>
      <c r="T98">
        <f>VLOOKUP($A98,OB!$A:$J, T$1,FALSE)</f>
        <v>4</v>
      </c>
      <c r="U98">
        <f>(VLOOKUP($A98,OB!$A:$J, 4,FALSE)*4+VLOOKUP($A98,OB!$A:$J,4,FALSE)*3)/7</f>
        <v>4</v>
      </c>
      <c r="V98">
        <f>(VLOOKUP($A98,OB!$A:$J, 5,FALSE)+VLOOKUP($A98,OB!$A:$J,5,FALSE))/2</f>
        <v>3.1875</v>
      </c>
    </row>
    <row r="99" spans="1:22" x14ac:dyDescent="0.35">
      <c r="A99" t="str">
        <f t="shared" si="1"/>
        <v>UPMt. Dennis</v>
      </c>
      <c r="B99" t="s">
        <v>67</v>
      </c>
      <c r="C99" t="s">
        <v>121</v>
      </c>
      <c r="D99" s="3" t="s">
        <v>65</v>
      </c>
      <c r="E99">
        <v>4</v>
      </c>
      <c r="F99">
        <v>4</v>
      </c>
      <c r="G99">
        <v>4</v>
      </c>
      <c r="H99">
        <v>4</v>
      </c>
      <c r="I99">
        <v>4</v>
      </c>
      <c r="J99">
        <v>4</v>
      </c>
      <c r="K99">
        <v>4</v>
      </c>
      <c r="L99">
        <v>4</v>
      </c>
      <c r="M99">
        <v>4</v>
      </c>
      <c r="N99">
        <f>VLOOKUP($A99,OB!$A:$J, N$1,FALSE)</f>
        <v>4</v>
      </c>
      <c r="O99">
        <f>VLOOKUP($A99,OB!$A:$J, O$1,FALSE)</f>
        <v>4</v>
      </c>
      <c r="P99">
        <f>VLOOKUP($A99,OB!$A:$J, P$1,FALSE)</f>
        <v>4</v>
      </c>
      <c r="Q99">
        <f>VLOOKUP($A99,OB!$A:$J, Q$1,FALSE)</f>
        <v>4</v>
      </c>
      <c r="R99">
        <f>VLOOKUP($A99,OB!$A:$J, R$1,FALSE)</f>
        <v>4</v>
      </c>
      <c r="S99">
        <f>VLOOKUP($A99,OB!$A:$J, S$1,FALSE)</f>
        <v>4</v>
      </c>
      <c r="T99">
        <f>VLOOKUP($A99,OB!$A:$J, T$1,FALSE)</f>
        <v>4</v>
      </c>
      <c r="U99">
        <f>(VLOOKUP($A99,OB!$A:$J, 4,FALSE)*4+VLOOKUP($A99,OB!$A:$J,4,FALSE)*3)/7</f>
        <v>4</v>
      </c>
      <c r="V99">
        <f>(VLOOKUP($A99,OB!$A:$J, 5,FALSE)+VLOOKUP($A99,OB!$A:$J,5,FALSE))/2</f>
        <v>3.1875</v>
      </c>
    </row>
    <row r="100" spans="1:22" x14ac:dyDescent="0.35">
      <c r="A100" t="str">
        <f t="shared" si="1"/>
        <v>UPWeston</v>
      </c>
      <c r="B100" t="s">
        <v>67</v>
      </c>
      <c r="C100" t="s">
        <v>121</v>
      </c>
      <c r="D100" s="3" t="s">
        <v>64</v>
      </c>
      <c r="E100">
        <v>4</v>
      </c>
      <c r="F100">
        <v>4</v>
      </c>
      <c r="G100">
        <v>4</v>
      </c>
      <c r="H100">
        <v>4</v>
      </c>
      <c r="I100">
        <v>4</v>
      </c>
      <c r="J100">
        <v>4</v>
      </c>
      <c r="K100">
        <v>4</v>
      </c>
      <c r="L100">
        <v>4</v>
      </c>
      <c r="M100">
        <v>4</v>
      </c>
      <c r="N100">
        <f>VLOOKUP($A100,OB!$A:$J, N$1,FALSE)</f>
        <v>4</v>
      </c>
      <c r="O100">
        <f>VLOOKUP($A100,OB!$A:$J, O$1,FALSE)</f>
        <v>4</v>
      </c>
      <c r="P100">
        <f>VLOOKUP($A100,OB!$A:$J, P$1,FALSE)</f>
        <v>4</v>
      </c>
      <c r="Q100">
        <f>VLOOKUP($A100,OB!$A:$J, Q$1,FALSE)</f>
        <v>4</v>
      </c>
      <c r="R100">
        <f>VLOOKUP($A100,OB!$A:$J, R$1,FALSE)</f>
        <v>4</v>
      </c>
      <c r="S100">
        <f>VLOOKUP($A100,OB!$A:$J, S$1,FALSE)</f>
        <v>4</v>
      </c>
      <c r="T100">
        <f>VLOOKUP($A100,OB!$A:$J, T$1,FALSE)</f>
        <v>4</v>
      </c>
      <c r="U100">
        <f>(VLOOKUP($A100,OB!$A:$J, 4,FALSE)*4+VLOOKUP($A100,OB!$A:$J,4,FALSE)*3)/7</f>
        <v>4</v>
      </c>
      <c r="V100">
        <f>(VLOOKUP($A100,OB!$A:$J, 5,FALSE)+VLOOKUP($A100,OB!$A:$J,5,FALSE))/2</f>
        <v>3.1875</v>
      </c>
    </row>
    <row r="101" spans="1:22" x14ac:dyDescent="0.35">
      <c r="A101" t="str">
        <f t="shared" si="1"/>
        <v>UPWoodbine</v>
      </c>
      <c r="B101" t="s">
        <v>67</v>
      </c>
      <c r="C101" t="s">
        <v>121</v>
      </c>
      <c r="D101" s="3" t="s">
        <v>111</v>
      </c>
      <c r="E101" t="s">
        <v>97</v>
      </c>
      <c r="F101" t="s">
        <v>97</v>
      </c>
      <c r="G101" t="s">
        <v>97</v>
      </c>
      <c r="H101" t="s">
        <v>97</v>
      </c>
      <c r="I101" t="s">
        <v>97</v>
      </c>
      <c r="J101" t="s">
        <v>97</v>
      </c>
      <c r="K101" t="s">
        <v>97</v>
      </c>
      <c r="L101" t="s">
        <v>97</v>
      </c>
      <c r="M101" t="s">
        <v>97</v>
      </c>
      <c r="N101" t="e">
        <f>VLOOKUP($A101,OB!$A:$J, N$1,FALSE)</f>
        <v>#N/A</v>
      </c>
      <c r="O101" t="e">
        <f>VLOOKUP($A101,OB!$A:$J, O$1,FALSE)</f>
        <v>#N/A</v>
      </c>
      <c r="P101" t="e">
        <f>VLOOKUP($A101,OB!$A:$J, P$1,FALSE)</f>
        <v>#N/A</v>
      </c>
      <c r="Q101" t="e">
        <f>VLOOKUP($A101,OB!$A:$J, Q$1,FALSE)</f>
        <v>#N/A</v>
      </c>
      <c r="R101" t="e">
        <f>VLOOKUP($A101,OB!$A:$J, R$1,FALSE)</f>
        <v>#N/A</v>
      </c>
      <c r="S101" t="e">
        <f>VLOOKUP($A101,OB!$A:$J, S$1,FALSE)</f>
        <v>#N/A</v>
      </c>
      <c r="T101" t="e">
        <f>VLOOKUP($A101,OB!$A:$J, T$1,FALSE)</f>
        <v>#N/A</v>
      </c>
      <c r="U101" t="e">
        <f>(VLOOKUP($A101,OB!$A:$J, 4,FALSE)*4+VLOOKUP($A101,OB!$A:$J,4,FALSE)*3)/7</f>
        <v>#N/A</v>
      </c>
      <c r="V101" t="e">
        <f>(VLOOKUP($A101,OB!$A:$J, 5,FALSE)+VLOOKUP($A101,OB!$A:$J,5,FALSE))/2</f>
        <v>#N/A</v>
      </c>
    </row>
    <row r="102" spans="1:22" x14ac:dyDescent="0.35">
      <c r="A102" t="str">
        <f t="shared" si="1"/>
        <v>UPPearson</v>
      </c>
      <c r="B102" t="s">
        <v>67</v>
      </c>
      <c r="C102" t="s">
        <v>121</v>
      </c>
      <c r="D102" s="3" t="s">
        <v>68</v>
      </c>
      <c r="E102">
        <v>4</v>
      </c>
      <c r="F102">
        <v>4</v>
      </c>
      <c r="G102">
        <v>4</v>
      </c>
      <c r="H102">
        <v>4</v>
      </c>
      <c r="I102">
        <v>4</v>
      </c>
      <c r="J102">
        <v>4</v>
      </c>
      <c r="K102">
        <v>4</v>
      </c>
      <c r="L102">
        <v>4</v>
      </c>
      <c r="M102">
        <v>4</v>
      </c>
      <c r="N102">
        <f>VLOOKUP($A102,OB!$A:$J, N$1,FALSE)</f>
        <v>4</v>
      </c>
      <c r="O102">
        <f>VLOOKUP($A102,OB!$A:$J, O$1,FALSE)</f>
        <v>4</v>
      </c>
      <c r="P102">
        <f>VLOOKUP($A102,OB!$A:$J, P$1,FALSE)</f>
        <v>4</v>
      </c>
      <c r="Q102">
        <f>VLOOKUP($A102,OB!$A:$J, Q$1,FALSE)</f>
        <v>4</v>
      </c>
      <c r="R102">
        <f>VLOOKUP($A102,OB!$A:$J, R$1,FALSE)</f>
        <v>4</v>
      </c>
      <c r="S102">
        <f>VLOOKUP($A102,OB!$A:$J, S$1,FALSE)</f>
        <v>4</v>
      </c>
      <c r="T102">
        <f>VLOOKUP($A102,OB!$A:$J, T$1,FALSE)</f>
        <v>4</v>
      </c>
      <c r="U102">
        <f>(VLOOKUP($A102,OB!$A:$J, 4,FALSE)*4+VLOOKUP($A102,OB!$A:$J,4,FALSE)*3)/7</f>
        <v>4</v>
      </c>
      <c r="V102">
        <f>(VLOOKUP($A102,OB!$A:$J, 5,FALSE)+VLOOKUP($A102,OB!$A:$J,5,FALSE))/2</f>
        <v>3.1875</v>
      </c>
    </row>
  </sheetData>
  <mergeCells count="40">
    <mergeCell ref="E84:G84"/>
    <mergeCell ref="H84:K84"/>
    <mergeCell ref="N2:U2"/>
    <mergeCell ref="E81:G81"/>
    <mergeCell ref="H81:K81"/>
    <mergeCell ref="E82:G82"/>
    <mergeCell ref="H82:K82"/>
    <mergeCell ref="E83:G83"/>
    <mergeCell ref="H83:K83"/>
    <mergeCell ref="E60:G60"/>
    <mergeCell ref="H60:K60"/>
    <mergeCell ref="E79:G79"/>
    <mergeCell ref="H79:K79"/>
    <mergeCell ref="E80:G80"/>
    <mergeCell ref="H80:K80"/>
    <mergeCell ref="E56:G56"/>
    <mergeCell ref="H56:K56"/>
    <mergeCell ref="E57:G57"/>
    <mergeCell ref="H57:K57"/>
    <mergeCell ref="E58:G58"/>
    <mergeCell ref="H58:K58"/>
    <mergeCell ref="E41:G41"/>
    <mergeCell ref="H41:K41"/>
    <mergeCell ref="E42:G42"/>
    <mergeCell ref="H42:K42"/>
    <mergeCell ref="E43:G43"/>
    <mergeCell ref="H43:K43"/>
    <mergeCell ref="E38:G38"/>
    <mergeCell ref="H38:K38"/>
    <mergeCell ref="E39:G39"/>
    <mergeCell ref="H39:K39"/>
    <mergeCell ref="E40:G40"/>
    <mergeCell ref="H40:K40"/>
    <mergeCell ref="C1:M1"/>
    <mergeCell ref="E16:G16"/>
    <mergeCell ref="H16:K16"/>
    <mergeCell ref="E36:G36"/>
    <mergeCell ref="H36:K36"/>
    <mergeCell ref="E37:G37"/>
    <mergeCell ref="H37:K3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5"/>
  <sheetViews>
    <sheetView workbookViewId="0">
      <selection activeCell="M13" sqref="M13"/>
    </sheetView>
  </sheetViews>
  <sheetFormatPr defaultRowHeight="14.5" x14ac:dyDescent="0.35"/>
  <cols>
    <col min="1" max="1" width="20.36328125" bestFit="1" customWidth="1"/>
    <col min="3" max="3" width="8.26953125" bestFit="1" customWidth="1"/>
    <col min="4" max="4" width="18" bestFit="1" customWidth="1"/>
    <col min="6" max="6" width="13.1796875" bestFit="1" customWidth="1"/>
    <col min="14" max="14" width="9.36328125" bestFit="1" customWidth="1"/>
    <col min="15" max="22" width="15.6328125" customWidth="1"/>
  </cols>
  <sheetData>
    <row r="1" spans="1:22" x14ac:dyDescent="0.35">
      <c r="A1" s="8"/>
      <c r="B1" s="8"/>
      <c r="C1" s="7" t="s">
        <v>122</v>
      </c>
      <c r="D1" s="7"/>
      <c r="E1" s="7"/>
      <c r="F1" s="7"/>
      <c r="G1" s="7" t="s">
        <v>126</v>
      </c>
      <c r="H1" s="7"/>
      <c r="I1" s="7" t="s">
        <v>127</v>
      </c>
      <c r="J1" s="7"/>
      <c r="K1" s="7" t="s">
        <v>128</v>
      </c>
      <c r="L1" s="7"/>
      <c r="M1" s="12" t="s">
        <v>129</v>
      </c>
      <c r="N1" s="12"/>
      <c r="O1" s="12" t="s">
        <v>130</v>
      </c>
      <c r="P1" s="12"/>
      <c r="Q1" s="12" t="s">
        <v>131</v>
      </c>
      <c r="R1" s="12"/>
      <c r="S1" s="12" t="s">
        <v>132</v>
      </c>
      <c r="T1" s="12"/>
      <c r="U1" s="12" t="s">
        <v>133</v>
      </c>
      <c r="V1" s="12"/>
    </row>
    <row r="2" spans="1:22" ht="29" x14ac:dyDescent="0.35">
      <c r="A2" s="6"/>
      <c r="B2" s="6"/>
      <c r="C2" s="8" t="s">
        <v>91</v>
      </c>
      <c r="D2" s="8" t="s">
        <v>92</v>
      </c>
      <c r="E2" s="8" t="s">
        <v>93</v>
      </c>
      <c r="F2" s="8" t="s">
        <v>94</v>
      </c>
      <c r="G2" s="11" t="s">
        <v>125</v>
      </c>
      <c r="H2" s="11" t="s">
        <v>94</v>
      </c>
      <c r="I2" s="11" t="s">
        <v>125</v>
      </c>
      <c r="J2" s="11" t="s">
        <v>94</v>
      </c>
      <c r="K2" s="11" t="s">
        <v>125</v>
      </c>
      <c r="L2" s="11" t="s">
        <v>94</v>
      </c>
      <c r="M2" s="11" t="s">
        <v>125</v>
      </c>
      <c r="N2" s="11" t="s">
        <v>94</v>
      </c>
      <c r="O2" s="6"/>
      <c r="P2" s="6"/>
      <c r="Q2" s="6"/>
      <c r="R2" s="6"/>
      <c r="S2" s="6"/>
      <c r="T2" s="6"/>
      <c r="U2" s="6"/>
      <c r="V2" s="6"/>
    </row>
    <row r="3" spans="1:22" x14ac:dyDescent="0.35">
      <c r="A3" s="6" t="str">
        <f>B3&amp;D3</f>
        <v>LWExhibition</v>
      </c>
      <c r="B3" s="6" t="s">
        <v>3</v>
      </c>
      <c r="C3" s="6" t="s">
        <v>95</v>
      </c>
      <c r="D3" s="9" t="s">
        <v>17</v>
      </c>
      <c r="E3" s="6">
        <v>10</v>
      </c>
      <c r="F3" s="6"/>
      <c r="G3" s="6">
        <f>IF(IFERROR(VLOOKUP($A3,'IB-MaxJT'!$A:$E,4,FALSE),0)=0,"-",IFERROR(VLOOKUP($A3,'IB-MaxJT'!$A:$E,4,FALSE),0))</f>
        <v>6</v>
      </c>
      <c r="H3" s="6">
        <f>IF(IFERROR(VLOOKUP($A3,'IB-MaxJT'!$A:$E,5,FALSE),0)=0,"-",IFERROR(VLOOKUP($A3,'IB-MaxJT'!$A:$E,5,FALSE),0))</f>
        <v>8</v>
      </c>
      <c r="I3" s="6">
        <f>IF(IFERROR(VLOOKUP($A3,'IB-MaxJT'!$H:$L,4,FALSE),0)=0,"-",IFERROR(VLOOKUP($A3,'IB-MaxJT'!$H:$L,4,FALSE),0))</f>
        <v>9</v>
      </c>
      <c r="J3" s="6">
        <f>IF(IFERROR(VLOOKUP($A3,'IB-MaxJT'!$H:$L,5,FALSE),0)=0,"-",IFERROR(VLOOKUP($A3,'IB-MaxJT'!$H:$L,5,FALSE),0))</f>
        <v>9</v>
      </c>
      <c r="K3" s="6">
        <f>IF(IFERROR(VLOOKUP($A3,'OB-MaxJT'!$A:$E,4,FALSE),0)=0,"-",IFERROR(VLOOKUP($A3,'OB-MaxJT'!$A:$E,4,FALSE),0))</f>
        <v>6</v>
      </c>
      <c r="L3" s="6">
        <f>IF(IFERROR(VLOOKUP($A3,'OB-MaxJT'!$A:$E,5,FALSE),0)=0,"-",IFERROR(VLOOKUP($A3,'OB-MaxJT'!$A:$E,5,FALSE),0))</f>
        <v>7</v>
      </c>
      <c r="M3" s="6">
        <f>IF(IFERROR(VLOOKUP($A3,'OB-MaxJT'!$H:$L,4,FALSE),0)=0,"-",IFERROR(VLOOKUP($A3,'OB-MaxJT'!$H:$L,4,FALSE),0))</f>
        <v>6</v>
      </c>
      <c r="N3" s="6">
        <f>IF(IFERROR(VLOOKUP($A3,'OB-MaxJT'!$H:$L,5,FALSE),0)=0,"-",IFERROR(VLOOKUP($A3,'OB-MaxJT'!$H:$L,5,FALSE),0))</f>
        <v>7</v>
      </c>
      <c r="O3" s="6">
        <f>IFERROR(IF($E3&lt;&gt;0,$E3-G3,"-"),"-")</f>
        <v>4</v>
      </c>
      <c r="P3" s="6" t="str">
        <f>IFERROR(IF($F3&lt;&gt;0,$F3-H3,"-"),"-")</f>
        <v>-</v>
      </c>
      <c r="Q3" s="6">
        <f>IFERROR(IF($E3&lt;&gt;0,$E3-I3,"-"),"-")</f>
        <v>1</v>
      </c>
      <c r="R3" s="6" t="str">
        <f>IFERROR(IF($F3&lt;&gt;0,$F3-J3,"-"),"-")</f>
        <v>-</v>
      </c>
      <c r="S3" s="6">
        <f>IFERROR(IF($E3&lt;&gt;0,$E3-K3,"-"),"-")</f>
        <v>4</v>
      </c>
      <c r="T3" s="6" t="str">
        <f>IFERROR(IF($F3&lt;&gt;0,$F3-L3,"-"),"-")</f>
        <v>-</v>
      </c>
      <c r="U3" s="6">
        <f>IFERROR(IF($E3&lt;&gt;0,$E3-M3,"-"),"-")</f>
        <v>4</v>
      </c>
      <c r="V3" s="6" t="str">
        <f>IFERROR(IF($F3&lt;&gt;0,$F3-N3,"-"),"-")</f>
        <v>-</v>
      </c>
    </row>
    <row r="4" spans="1:22" x14ac:dyDescent="0.35">
      <c r="A4" s="6" t="str">
        <f t="shared" ref="A4:A67" si="0">B4&amp;D4</f>
        <v>LWPark Lawn</v>
      </c>
      <c r="B4" s="6" t="s">
        <v>3</v>
      </c>
      <c r="C4" s="6" t="s">
        <v>95</v>
      </c>
      <c r="D4" s="9" t="s">
        <v>96</v>
      </c>
      <c r="E4" s="6" t="s">
        <v>97</v>
      </c>
      <c r="F4" s="6"/>
      <c r="G4" s="6" t="str">
        <f>IF(IFERROR(VLOOKUP($A4,'IB-MaxJT'!$A:$E,4,FALSE),0)=0,"-",IFERROR(VLOOKUP($A4,'IB-MaxJT'!A:E,4,FALSE),0))</f>
        <v>-</v>
      </c>
      <c r="H4" s="6" t="str">
        <f>IF(IFERROR(VLOOKUP($A4,'IB-MaxJT'!$A:$E,5,FALSE),0)=0,"-",IFERROR(VLOOKUP($A4,'IB-MaxJT'!$A:$E,5,FALSE),0))</f>
        <v>-</v>
      </c>
      <c r="I4" s="6" t="str">
        <f>IF(IFERROR(VLOOKUP($A4,'IB-MaxJT'!$H:$L,4,FALSE),0)=0,"-",IFERROR(VLOOKUP($A4,'IB-MaxJT'!$H:$L,4,FALSE),0))</f>
        <v>-</v>
      </c>
      <c r="J4" s="6" t="str">
        <f>IF(IFERROR(VLOOKUP($A4,'IB-MaxJT'!$H:$L,5,FALSE),0)=0,"-",IFERROR(VLOOKUP($A4,'IB-MaxJT'!$H:$L,5,FALSE),0))</f>
        <v>-</v>
      </c>
      <c r="K4" s="6" t="str">
        <f>IF(IFERROR(VLOOKUP($A4,'OB-MaxJT'!$A:$E,4,FALSE),0)=0,"-",IFERROR(VLOOKUP($A4,'OB-MaxJT'!$A:$E,4,FALSE),0))</f>
        <v>-</v>
      </c>
      <c r="L4" s="6" t="str">
        <f>IF(IFERROR(VLOOKUP($A4,'OB-MaxJT'!$A:$E,5,FALSE),0)=0,"-",IFERROR(VLOOKUP($A4,'OB-MaxJT'!$A:$E,5,FALSE),0))</f>
        <v>-</v>
      </c>
      <c r="M4" s="6" t="str">
        <f>IF(IFERROR(VLOOKUP($A4,'OB-MaxJT'!$H:$L,4,FALSE),0)=0,"-",IFERROR(VLOOKUP($A4,'OB-MaxJT'!$H:$L,4,FALSE),0))</f>
        <v>-</v>
      </c>
      <c r="N4" s="6" t="str">
        <f>IF(IFERROR(VLOOKUP($A4,'OB-MaxJT'!$H:$L,5,FALSE),0)=0,"-",IFERROR(VLOOKUP($A4,'OB-MaxJT'!$H:$L,5,FALSE),0))</f>
        <v>-</v>
      </c>
      <c r="O4" s="6" t="str">
        <f t="shared" ref="O4:O67" si="1">IFERROR(IF($E4&lt;&gt;0,$E4-G4,"-"),"-")</f>
        <v>-</v>
      </c>
      <c r="P4" s="6" t="str">
        <f t="shared" ref="P4:R67" si="2">IFERROR(IF($F4&lt;&gt;0,$F4-H4,"-"),"-")</f>
        <v>-</v>
      </c>
      <c r="Q4" s="6" t="str">
        <f t="shared" ref="Q4:Q67" si="3">IFERROR(IF($E4&lt;&gt;0,$E4-I4,"-"),"-")</f>
        <v>-</v>
      </c>
      <c r="R4" s="6" t="str">
        <f t="shared" si="2"/>
        <v>-</v>
      </c>
      <c r="S4" s="6" t="str">
        <f t="shared" ref="S4:S67" si="4">IFERROR(IF($E4&lt;&gt;0,$E4-K4,"-"),"-")</f>
        <v>-</v>
      </c>
      <c r="T4" s="6" t="str">
        <f t="shared" ref="T4:T67" si="5">IFERROR(IF($F4&lt;&gt;0,$F4-L4,"-"),"-")</f>
        <v>-</v>
      </c>
      <c r="U4" s="6" t="str">
        <f t="shared" ref="U4:U67" si="6">IFERROR(IF($E4&lt;&gt;0,$E4-M4,"-"),"-")</f>
        <v>-</v>
      </c>
      <c r="V4" s="6" t="str">
        <f t="shared" ref="V4:V67" si="7">IFERROR(IF($F4&lt;&gt;0,$F4-N4,"-"),"-")</f>
        <v>-</v>
      </c>
    </row>
    <row r="5" spans="1:22" x14ac:dyDescent="0.35">
      <c r="A5" s="6" t="str">
        <f t="shared" si="0"/>
        <v>LWMimico</v>
      </c>
      <c r="B5" s="6" t="s">
        <v>3</v>
      </c>
      <c r="C5" s="6" t="s">
        <v>95</v>
      </c>
      <c r="D5" s="9" t="s">
        <v>16</v>
      </c>
      <c r="E5" s="6">
        <v>16</v>
      </c>
      <c r="F5" s="6"/>
      <c r="G5" s="6">
        <f>IF(IFERROR(VLOOKUP($A5,'IB-MaxJT'!$A:$E,4,FALSE),0)=0,"-",IFERROR(VLOOKUP($A5,'IB-MaxJT'!A:E,4,FALSE),0))</f>
        <v>13</v>
      </c>
      <c r="H5" s="6" t="str">
        <f>IF(IFERROR(VLOOKUP($A5,'IB-MaxJT'!$A:$E,5,FALSE),0)=0,"-",IFERROR(VLOOKUP($A5,'IB-MaxJT'!$A:$E,5,FALSE),0))</f>
        <v>-</v>
      </c>
      <c r="I5" s="6">
        <f>IF(IFERROR(VLOOKUP($A5,'IB-MaxJT'!$H:$L,4,FALSE),0)=0,"-",IFERROR(VLOOKUP($A5,'IB-MaxJT'!$H:$L,4,FALSE),0))</f>
        <v>17</v>
      </c>
      <c r="J5" s="6" t="str">
        <f>IF(IFERROR(VLOOKUP($A5,'IB-MaxJT'!$H:$L,5,FALSE),0)=0,"-",IFERROR(VLOOKUP($A5,'IB-MaxJT'!$H:$L,5,FALSE),0))</f>
        <v>-</v>
      </c>
      <c r="K5" s="6">
        <f>IF(IFERROR(VLOOKUP($A5,'OB-MaxJT'!$A:$E,4,FALSE),0)=0,"-",IFERROR(VLOOKUP($A5,'OB-MaxJT'!$A:$E,4,FALSE),0))</f>
        <v>13</v>
      </c>
      <c r="L5" s="6" t="str">
        <f>IF(IFERROR(VLOOKUP($A5,'OB-MaxJT'!$A:$E,5,FALSE),0)=0,"-",IFERROR(VLOOKUP($A5,'OB-MaxJT'!$A:$E,5,FALSE),0))</f>
        <v>-</v>
      </c>
      <c r="M5" s="6">
        <f>IF(IFERROR(VLOOKUP($A5,'OB-MaxJT'!$H:$L,4,FALSE),0)=0,"-",IFERROR(VLOOKUP($A5,'OB-MaxJT'!$H:$L,4,FALSE),0))</f>
        <v>14</v>
      </c>
      <c r="N5" s="6" t="str">
        <f>IF(IFERROR(VLOOKUP($A5,'OB-MaxJT'!$H:$L,5,FALSE),0)=0,"-",IFERROR(VLOOKUP($A5,'OB-MaxJT'!$H:$L,5,FALSE),0))</f>
        <v>-</v>
      </c>
      <c r="O5" s="6">
        <f t="shared" si="1"/>
        <v>3</v>
      </c>
      <c r="P5" s="6" t="str">
        <f t="shared" si="2"/>
        <v>-</v>
      </c>
      <c r="Q5" s="6">
        <f t="shared" si="3"/>
        <v>-1</v>
      </c>
      <c r="R5" s="6" t="str">
        <f t="shared" si="2"/>
        <v>-</v>
      </c>
      <c r="S5" s="6">
        <f t="shared" si="4"/>
        <v>3</v>
      </c>
      <c r="T5" s="6" t="str">
        <f t="shared" si="5"/>
        <v>-</v>
      </c>
      <c r="U5" s="6">
        <f t="shared" si="6"/>
        <v>2</v>
      </c>
      <c r="V5" s="6" t="str">
        <f t="shared" si="7"/>
        <v>-</v>
      </c>
    </row>
    <row r="6" spans="1:22" x14ac:dyDescent="0.35">
      <c r="A6" s="6" t="str">
        <f t="shared" si="0"/>
        <v>LWLong Branch</v>
      </c>
      <c r="B6" s="6" t="s">
        <v>3</v>
      </c>
      <c r="C6" s="6" t="s">
        <v>95</v>
      </c>
      <c r="D6" s="9" t="s">
        <v>15</v>
      </c>
      <c r="E6" s="6">
        <v>23</v>
      </c>
      <c r="F6" s="6"/>
      <c r="G6" s="6">
        <f>IF(IFERROR(VLOOKUP($A6,'IB-MaxJT'!$A:$E,4,FALSE),0)=0,"-",IFERROR(VLOOKUP($A6,'IB-MaxJT'!A:E,4,FALSE),0))</f>
        <v>19</v>
      </c>
      <c r="H6" s="6" t="str">
        <f>IF(IFERROR(VLOOKUP($A6,'IB-MaxJT'!$A:$E,5,FALSE),0)=0,"-",IFERROR(VLOOKUP($A6,'IB-MaxJT'!$A:$E,5,FALSE),0))</f>
        <v>-</v>
      </c>
      <c r="I6" s="6">
        <f>IF(IFERROR(VLOOKUP($A6,'IB-MaxJT'!$H:$L,4,FALSE),0)=0,"-",IFERROR(VLOOKUP($A6,'IB-MaxJT'!$H:$L,4,FALSE),0))</f>
        <v>26</v>
      </c>
      <c r="J6" s="6" t="str">
        <f>IF(IFERROR(VLOOKUP($A6,'IB-MaxJT'!$H:$L,5,FALSE),0)=0,"-",IFERROR(VLOOKUP($A6,'IB-MaxJT'!$H:$L,5,FALSE),0))</f>
        <v>-</v>
      </c>
      <c r="K6" s="6">
        <f>IF(IFERROR(VLOOKUP($A6,'OB-MaxJT'!$A:$E,4,FALSE),0)=0,"-",IFERROR(VLOOKUP($A6,'OB-MaxJT'!$A:$E,4,FALSE),0))</f>
        <v>20</v>
      </c>
      <c r="L6" s="6" t="str">
        <f>IF(IFERROR(VLOOKUP($A6,'OB-MaxJT'!$A:$E,5,FALSE),0)=0,"-",IFERROR(VLOOKUP($A6,'OB-MaxJT'!$A:$E,5,FALSE),0))</f>
        <v>-</v>
      </c>
      <c r="M6" s="6">
        <f>IF(IFERROR(VLOOKUP($A6,'OB-MaxJT'!$H:$L,4,FALSE),0)=0,"-",IFERROR(VLOOKUP($A6,'OB-MaxJT'!$H:$L,4,FALSE),0))</f>
        <v>22</v>
      </c>
      <c r="N6" s="6" t="str">
        <f>IF(IFERROR(VLOOKUP($A6,'OB-MaxJT'!$H:$L,5,FALSE),0)=0,"-",IFERROR(VLOOKUP($A6,'OB-MaxJT'!$H:$L,5,FALSE),0))</f>
        <v>-</v>
      </c>
      <c r="O6" s="6">
        <f t="shared" si="1"/>
        <v>4</v>
      </c>
      <c r="P6" s="6" t="str">
        <f t="shared" si="2"/>
        <v>-</v>
      </c>
      <c r="Q6" s="6">
        <f t="shared" si="3"/>
        <v>-3</v>
      </c>
      <c r="R6" s="6" t="str">
        <f t="shared" si="2"/>
        <v>-</v>
      </c>
      <c r="S6" s="6">
        <f t="shared" si="4"/>
        <v>3</v>
      </c>
      <c r="T6" s="6" t="str">
        <f t="shared" si="5"/>
        <v>-</v>
      </c>
      <c r="U6" s="6">
        <f t="shared" si="6"/>
        <v>1</v>
      </c>
      <c r="V6" s="6" t="str">
        <f t="shared" si="7"/>
        <v>-</v>
      </c>
    </row>
    <row r="7" spans="1:22" x14ac:dyDescent="0.35">
      <c r="A7" s="6" t="str">
        <f t="shared" si="0"/>
        <v>LWPort Credit</v>
      </c>
      <c r="B7" s="6" t="s">
        <v>3</v>
      </c>
      <c r="C7" s="6" t="s">
        <v>95</v>
      </c>
      <c r="D7" s="9" t="s">
        <v>14</v>
      </c>
      <c r="E7" s="6">
        <v>29</v>
      </c>
      <c r="F7" s="6"/>
      <c r="G7" s="6">
        <f>IF(IFERROR(VLOOKUP($A7,'IB-MaxJT'!$A:$E,4,FALSE),0)=0,"-",IFERROR(VLOOKUP($A7,'IB-MaxJT'!A:E,4,FALSE),0))</f>
        <v>26</v>
      </c>
      <c r="H7" s="6" t="str">
        <f>IF(IFERROR(VLOOKUP($A7,'IB-MaxJT'!$A:$E,5,FALSE),0)=0,"-",IFERROR(VLOOKUP($A7,'IB-MaxJT'!$A:$E,5,FALSE),0))</f>
        <v>-</v>
      </c>
      <c r="I7" s="6">
        <f>IF(IFERROR(VLOOKUP($A7,'IB-MaxJT'!$H:$L,4,FALSE),0)=0,"-",IFERROR(VLOOKUP($A7,'IB-MaxJT'!$H:$L,4,FALSE),0))</f>
        <v>33</v>
      </c>
      <c r="J7" s="6">
        <f>IF(IFERROR(VLOOKUP($A7,'IB-MaxJT'!$H:$L,5,FALSE),0)=0,"-",IFERROR(VLOOKUP($A7,'IB-MaxJT'!$H:$L,5,FALSE),0))</f>
        <v>25</v>
      </c>
      <c r="K7" s="6">
        <f>IF(IFERROR(VLOOKUP($A7,'OB-MaxJT'!$A:$E,4,FALSE),0)=0,"-",IFERROR(VLOOKUP($A7,'OB-MaxJT'!$A:$E,4,FALSE),0))</f>
        <v>26</v>
      </c>
      <c r="L7" s="6" t="str">
        <f>IF(IFERROR(VLOOKUP($A7,'OB-MaxJT'!$A:$E,5,FALSE),0)=0,"-",IFERROR(VLOOKUP($A7,'OB-MaxJT'!$A:$E,5,FALSE),0))</f>
        <v>-</v>
      </c>
      <c r="M7" s="6">
        <f>IF(IFERROR(VLOOKUP($A7,'OB-MaxJT'!$H:$L,4,FALSE),0)=0,"-",IFERROR(VLOOKUP($A7,'OB-MaxJT'!$H:$L,4,FALSE),0))</f>
        <v>29</v>
      </c>
      <c r="N7" s="6">
        <f>IF(IFERROR(VLOOKUP($A7,'OB-MaxJT'!$H:$L,5,FALSE),0)=0,"-",IFERROR(VLOOKUP($A7,'OB-MaxJT'!$H:$L,5,FALSE),0))</f>
        <v>21</v>
      </c>
      <c r="O7" s="6">
        <f t="shared" si="1"/>
        <v>3</v>
      </c>
      <c r="P7" s="6" t="str">
        <f t="shared" si="2"/>
        <v>-</v>
      </c>
      <c r="Q7" s="6">
        <f t="shared" si="3"/>
        <v>-4</v>
      </c>
      <c r="R7" s="6" t="str">
        <f t="shared" si="2"/>
        <v>-</v>
      </c>
      <c r="S7" s="6">
        <f t="shared" si="4"/>
        <v>3</v>
      </c>
      <c r="T7" s="6" t="str">
        <f t="shared" si="5"/>
        <v>-</v>
      </c>
      <c r="U7" s="6">
        <f t="shared" si="6"/>
        <v>0</v>
      </c>
      <c r="V7" s="6" t="str">
        <f t="shared" si="7"/>
        <v>-</v>
      </c>
    </row>
    <row r="8" spans="1:22" x14ac:dyDescent="0.35">
      <c r="A8" s="6" t="str">
        <f t="shared" si="0"/>
        <v>LWClarkson</v>
      </c>
      <c r="B8" s="6" t="s">
        <v>3</v>
      </c>
      <c r="C8" s="6" t="s">
        <v>95</v>
      </c>
      <c r="D8" s="9" t="s">
        <v>13</v>
      </c>
      <c r="E8" s="6">
        <v>36</v>
      </c>
      <c r="F8" s="6">
        <v>25</v>
      </c>
      <c r="G8" s="6">
        <f>IF(IFERROR(VLOOKUP($A8,'IB-MaxJT'!$A:$E,4,FALSE),0)=0,"-",IFERROR(VLOOKUP($A8,'IB-MaxJT'!A:E,4,FALSE),0))</f>
        <v>32</v>
      </c>
      <c r="H8" s="6">
        <f>IF(IFERROR(VLOOKUP($A8,'IB-MaxJT'!$A:$E,5,FALSE),0)=0,"-",IFERROR(VLOOKUP($A8,'IB-MaxJT'!$A:$E,5,FALSE),0))</f>
        <v>23</v>
      </c>
      <c r="I8" s="6">
        <f>IF(IFERROR(VLOOKUP($A8,'IB-MaxJT'!$H:$L,4,FALSE),0)=0,"-",IFERROR(VLOOKUP($A8,'IB-MaxJT'!$H:$L,4,FALSE),0))</f>
        <v>39</v>
      </c>
      <c r="J8" s="6">
        <f>IF(IFERROR(VLOOKUP($A8,'IB-MaxJT'!$H:$L,5,FALSE),0)=0,"-",IFERROR(VLOOKUP($A8,'IB-MaxJT'!$H:$L,5,FALSE),0))</f>
        <v>26</v>
      </c>
      <c r="K8" s="6">
        <f>IF(IFERROR(VLOOKUP($A8,'OB-MaxJT'!$A:$E,4,FALSE),0)=0,"-",IFERROR(VLOOKUP($A8,'OB-MaxJT'!$A:$E,4,FALSE),0))</f>
        <v>33</v>
      </c>
      <c r="L8" s="6">
        <f>IF(IFERROR(VLOOKUP($A8,'OB-MaxJT'!$A:$E,5,FALSE),0)=0,"-",IFERROR(VLOOKUP($A8,'OB-MaxJT'!$A:$E,5,FALSE),0))</f>
        <v>25</v>
      </c>
      <c r="M8" s="6">
        <f>IF(IFERROR(VLOOKUP($A8,'OB-MaxJT'!$H:$L,4,FALSE),0)=0,"-",IFERROR(VLOOKUP($A8,'OB-MaxJT'!$H:$L,4,FALSE),0))</f>
        <v>36</v>
      </c>
      <c r="N8" s="6">
        <f>IF(IFERROR(VLOOKUP($A8,'OB-MaxJT'!$H:$L,5,FALSE),0)=0,"-",IFERROR(VLOOKUP($A8,'OB-MaxJT'!$H:$L,5,FALSE),0))</f>
        <v>24</v>
      </c>
      <c r="O8" s="6">
        <f t="shared" si="1"/>
        <v>4</v>
      </c>
      <c r="P8" s="6">
        <f t="shared" si="2"/>
        <v>2</v>
      </c>
      <c r="Q8" s="6">
        <f t="shared" si="3"/>
        <v>-3</v>
      </c>
      <c r="R8" s="6">
        <f t="shared" si="2"/>
        <v>-1</v>
      </c>
      <c r="S8" s="6">
        <f t="shared" si="4"/>
        <v>3</v>
      </c>
      <c r="T8" s="6">
        <f t="shared" si="5"/>
        <v>0</v>
      </c>
      <c r="U8" s="6">
        <f t="shared" si="6"/>
        <v>0</v>
      </c>
      <c r="V8" s="6">
        <f t="shared" si="7"/>
        <v>1</v>
      </c>
    </row>
    <row r="9" spans="1:22" x14ac:dyDescent="0.35">
      <c r="A9" s="6" t="str">
        <f t="shared" si="0"/>
        <v>LWOakville</v>
      </c>
      <c r="B9" s="6" t="s">
        <v>3</v>
      </c>
      <c r="C9" s="6" t="s">
        <v>95</v>
      </c>
      <c r="D9" s="9" t="s">
        <v>12</v>
      </c>
      <c r="E9" s="6">
        <v>44</v>
      </c>
      <c r="F9" s="6">
        <v>34</v>
      </c>
      <c r="G9" s="6">
        <f>IF(IFERROR(VLOOKUP($A9,'IB-MaxJT'!$A:$E,4,FALSE),0)=0,"-",IFERROR(VLOOKUP($A9,'IB-MaxJT'!A:E,4,FALSE),0))</f>
        <v>40</v>
      </c>
      <c r="H9" s="6">
        <f>IF(IFERROR(VLOOKUP($A9,'IB-MaxJT'!$A:$E,5,FALSE),0)=0,"-",IFERROR(VLOOKUP($A9,'IB-MaxJT'!$A:$E,5,FALSE),0))</f>
        <v>31</v>
      </c>
      <c r="I9" s="6">
        <f>IF(IFERROR(VLOOKUP($A9,'IB-MaxJT'!$H:$L,4,FALSE),0)=0,"-",IFERROR(VLOOKUP($A9,'IB-MaxJT'!$H:$L,4,FALSE),0))</f>
        <v>46</v>
      </c>
      <c r="J9" s="6">
        <f>IF(IFERROR(VLOOKUP($A9,'IB-MaxJT'!$H:$L,5,FALSE),0)=0,"-",IFERROR(VLOOKUP($A9,'IB-MaxJT'!$H:$L,5,FALSE),0))</f>
        <v>37</v>
      </c>
      <c r="K9" s="6">
        <f>IF(IFERROR(VLOOKUP($A9,'OB-MaxJT'!$A:$E,4,FALSE),0)=0,"-",IFERROR(VLOOKUP($A9,'OB-MaxJT'!$A:$E,4,FALSE),0))</f>
        <v>42</v>
      </c>
      <c r="L9" s="6">
        <f>IF(IFERROR(VLOOKUP($A9,'OB-MaxJT'!$A:$E,5,FALSE),0)=0,"-",IFERROR(VLOOKUP($A9,'OB-MaxJT'!$A:$E,5,FALSE),0))</f>
        <v>33</v>
      </c>
      <c r="M9" s="6">
        <f>IF(IFERROR(VLOOKUP($A9,'OB-MaxJT'!$H:$L,4,FALSE),0)=0,"-",IFERROR(VLOOKUP($A9,'OB-MaxJT'!$H:$L,4,FALSE),0))</f>
        <v>43</v>
      </c>
      <c r="N9" s="6">
        <f>IF(IFERROR(VLOOKUP($A9,'OB-MaxJT'!$H:$L,5,FALSE),0)=0,"-",IFERROR(VLOOKUP($A9,'OB-MaxJT'!$H:$L,5,FALSE),0))</f>
        <v>33</v>
      </c>
      <c r="O9" s="6">
        <f t="shared" si="1"/>
        <v>4</v>
      </c>
      <c r="P9" s="6">
        <f t="shared" si="2"/>
        <v>3</v>
      </c>
      <c r="Q9" s="6">
        <f t="shared" si="3"/>
        <v>-2</v>
      </c>
      <c r="R9" s="6">
        <f t="shared" si="2"/>
        <v>-3</v>
      </c>
      <c r="S9" s="6">
        <f t="shared" si="4"/>
        <v>2</v>
      </c>
      <c r="T9" s="6">
        <f t="shared" si="5"/>
        <v>1</v>
      </c>
      <c r="U9" s="6">
        <f t="shared" si="6"/>
        <v>1</v>
      </c>
      <c r="V9" s="6">
        <f t="shared" si="7"/>
        <v>1</v>
      </c>
    </row>
    <row r="10" spans="1:22" x14ac:dyDescent="0.35">
      <c r="A10" s="6" t="str">
        <f t="shared" si="0"/>
        <v>LWBronte</v>
      </c>
      <c r="B10" s="6" t="s">
        <v>3</v>
      </c>
      <c r="C10" s="6" t="s">
        <v>95</v>
      </c>
      <c r="D10" s="9" t="s">
        <v>11</v>
      </c>
      <c r="E10" s="6">
        <v>50</v>
      </c>
      <c r="F10" s="6">
        <v>41</v>
      </c>
      <c r="G10" s="6" t="str">
        <f>IF(IFERROR(VLOOKUP($A10,'IB-MaxJT'!$A:$E,4,FALSE),0)=0,"-",IFERROR(VLOOKUP($A10,'IB-MaxJT'!A:E,4,FALSE),0))</f>
        <v>-</v>
      </c>
      <c r="H10" s="6">
        <f>IF(IFERROR(VLOOKUP($A10,'IB-MaxJT'!$A:$E,5,FALSE),0)=0,"-",IFERROR(VLOOKUP($A10,'IB-MaxJT'!$A:$E,5,FALSE),0))</f>
        <v>37</v>
      </c>
      <c r="I10" s="6">
        <f>IF(IFERROR(VLOOKUP($A10,'IB-MaxJT'!$H:$L,4,FALSE),0)=0,"-",IFERROR(VLOOKUP($A10,'IB-MaxJT'!$H:$L,4,FALSE),0))</f>
        <v>52</v>
      </c>
      <c r="J10" s="6">
        <f>IF(IFERROR(VLOOKUP($A10,'IB-MaxJT'!$H:$L,5,FALSE),0)=0,"-",IFERROR(VLOOKUP($A10,'IB-MaxJT'!$H:$L,5,FALSE),0))</f>
        <v>39</v>
      </c>
      <c r="K10" s="6" t="str">
        <f>IF(IFERROR(VLOOKUP($A10,'OB-MaxJT'!$A:$E,4,FALSE),0)=0,"-",IFERROR(VLOOKUP($A10,'OB-MaxJT'!$A:$E,4,FALSE),0))</f>
        <v>-</v>
      </c>
      <c r="L10" s="6">
        <f>IF(IFERROR(VLOOKUP($A10,'OB-MaxJT'!$A:$E,5,FALSE),0)=0,"-",IFERROR(VLOOKUP($A10,'OB-MaxJT'!$A:$E,5,FALSE),0))</f>
        <v>39</v>
      </c>
      <c r="M10" s="6">
        <f>IF(IFERROR(VLOOKUP($A10,'OB-MaxJT'!$H:$L,4,FALSE),0)=0,"-",IFERROR(VLOOKUP($A10,'OB-MaxJT'!$H:$L,4,FALSE),0))</f>
        <v>49</v>
      </c>
      <c r="N10" s="6">
        <f>IF(IFERROR(VLOOKUP($A10,'OB-MaxJT'!$H:$L,5,FALSE),0)=0,"-",IFERROR(VLOOKUP($A10,'OB-MaxJT'!$H:$L,5,FALSE),0))</f>
        <v>37</v>
      </c>
      <c r="O10" s="6" t="str">
        <f t="shared" si="1"/>
        <v>-</v>
      </c>
      <c r="P10" s="6">
        <f t="shared" si="2"/>
        <v>4</v>
      </c>
      <c r="Q10" s="6">
        <f t="shared" si="3"/>
        <v>-2</v>
      </c>
      <c r="R10" s="6">
        <f t="shared" si="2"/>
        <v>2</v>
      </c>
      <c r="S10" s="6" t="str">
        <f t="shared" si="4"/>
        <v>-</v>
      </c>
      <c r="T10" s="6">
        <f t="shared" si="5"/>
        <v>2</v>
      </c>
      <c r="U10" s="6">
        <f t="shared" si="6"/>
        <v>1</v>
      </c>
      <c r="V10" s="6">
        <f t="shared" si="7"/>
        <v>4</v>
      </c>
    </row>
    <row r="11" spans="1:22" x14ac:dyDescent="0.35">
      <c r="A11" s="6" t="str">
        <f t="shared" si="0"/>
        <v>LWAppleby</v>
      </c>
      <c r="B11" s="6" t="s">
        <v>3</v>
      </c>
      <c r="C11" s="6" t="s">
        <v>95</v>
      </c>
      <c r="D11" s="9" t="s">
        <v>10</v>
      </c>
      <c r="E11" s="6">
        <v>57</v>
      </c>
      <c r="F11" s="6">
        <v>46</v>
      </c>
      <c r="G11" s="6" t="str">
        <f>IF(IFERROR(VLOOKUP($A11,'IB-MaxJT'!$A:$E,4,FALSE),0)=0,"-",IFERROR(VLOOKUP($A11,'IB-MaxJT'!A:E,4,FALSE),0))</f>
        <v>-</v>
      </c>
      <c r="H11" s="6">
        <f>IF(IFERROR(VLOOKUP($A11,'IB-MaxJT'!$A:$E,5,FALSE),0)=0,"-",IFERROR(VLOOKUP($A11,'IB-MaxJT'!$A:$E,5,FALSE),0))</f>
        <v>43</v>
      </c>
      <c r="I11" s="6">
        <f>IF(IFERROR(VLOOKUP($A11,'IB-MaxJT'!$H:$L,4,FALSE),0)=0,"-",IFERROR(VLOOKUP($A11,'IB-MaxJT'!$H:$L,4,FALSE),0))</f>
        <v>59</v>
      </c>
      <c r="J11" s="6">
        <f>IF(IFERROR(VLOOKUP($A11,'IB-MaxJT'!$H:$L,5,FALSE),0)=0,"-",IFERROR(VLOOKUP($A11,'IB-MaxJT'!$H:$L,5,FALSE),0))</f>
        <v>45</v>
      </c>
      <c r="K11" s="6" t="str">
        <f>IF(IFERROR(VLOOKUP($A11,'OB-MaxJT'!$A:$E,4,FALSE),0)=0,"-",IFERROR(VLOOKUP($A11,'OB-MaxJT'!$A:$E,4,FALSE),0))</f>
        <v>-</v>
      </c>
      <c r="L11" s="6">
        <f>IF(IFERROR(VLOOKUP($A11,'OB-MaxJT'!$A:$E,5,FALSE),0)=0,"-",IFERROR(VLOOKUP($A11,'OB-MaxJT'!$A:$E,5,FALSE),0))</f>
        <v>45</v>
      </c>
      <c r="M11" s="6">
        <f>IF(IFERROR(VLOOKUP($A11,'OB-MaxJT'!$H:$L,4,FALSE),0)=0,"-",IFERROR(VLOOKUP($A11,'OB-MaxJT'!$H:$L,4,FALSE),0))</f>
        <v>55</v>
      </c>
      <c r="N11" s="6">
        <f>IF(IFERROR(VLOOKUP($A11,'OB-MaxJT'!$H:$L,5,FALSE),0)=0,"-",IFERROR(VLOOKUP($A11,'OB-MaxJT'!$H:$L,5,FALSE),0))</f>
        <v>43</v>
      </c>
      <c r="O11" s="6" t="str">
        <f t="shared" si="1"/>
        <v>-</v>
      </c>
      <c r="P11" s="6">
        <f t="shared" si="2"/>
        <v>3</v>
      </c>
      <c r="Q11" s="6">
        <f t="shared" si="3"/>
        <v>-2</v>
      </c>
      <c r="R11" s="6">
        <f t="shared" si="2"/>
        <v>1</v>
      </c>
      <c r="S11" s="6" t="str">
        <f t="shared" si="4"/>
        <v>-</v>
      </c>
      <c r="T11" s="6">
        <f t="shared" si="5"/>
        <v>1</v>
      </c>
      <c r="U11" s="6">
        <f t="shared" si="6"/>
        <v>2</v>
      </c>
      <c r="V11" s="6">
        <f t="shared" si="7"/>
        <v>3</v>
      </c>
    </row>
    <row r="12" spans="1:22" x14ac:dyDescent="0.35">
      <c r="A12" s="6" t="str">
        <f t="shared" si="0"/>
        <v>LWBurlington</v>
      </c>
      <c r="B12" s="6" t="s">
        <v>3</v>
      </c>
      <c r="C12" s="6" t="s">
        <v>95</v>
      </c>
      <c r="D12" s="9" t="s">
        <v>9</v>
      </c>
      <c r="E12" s="6">
        <v>64</v>
      </c>
      <c r="F12" s="6">
        <v>53</v>
      </c>
      <c r="G12" s="6" t="str">
        <f>IF(IFERROR(VLOOKUP($A12,'IB-MaxJT'!$A:$E,4,FALSE),0)=0,"-",IFERROR(VLOOKUP($A12,'IB-MaxJT'!A:E,4,FALSE),0))</f>
        <v>-</v>
      </c>
      <c r="H12" s="6">
        <f>IF(IFERROR(VLOOKUP($A12,'IB-MaxJT'!$A:$E,5,FALSE),0)=0,"-",IFERROR(VLOOKUP($A12,'IB-MaxJT'!$A:$E,5,FALSE),0))</f>
        <v>50</v>
      </c>
      <c r="I12" s="6">
        <f>IF(IFERROR(VLOOKUP($A12,'IB-MaxJT'!$H:$L,4,FALSE),0)=0,"-",IFERROR(VLOOKUP($A12,'IB-MaxJT'!$H:$L,4,FALSE),0))</f>
        <v>66</v>
      </c>
      <c r="J12" s="6">
        <f>IF(IFERROR(VLOOKUP($A12,'IB-MaxJT'!$H:$L,5,FALSE),0)=0,"-",IFERROR(VLOOKUP($A12,'IB-MaxJT'!$H:$L,5,FALSE),0))</f>
        <v>51</v>
      </c>
      <c r="K12" s="6" t="str">
        <f>IF(IFERROR(VLOOKUP($A12,'OB-MaxJT'!$A:$E,4,FALSE),0)=0,"-",IFERROR(VLOOKUP($A12,'OB-MaxJT'!$A:$E,4,FALSE),0))</f>
        <v>-</v>
      </c>
      <c r="L12" s="6">
        <f>IF(IFERROR(VLOOKUP($A12,'OB-MaxJT'!$A:$E,5,FALSE),0)=0,"-",IFERROR(VLOOKUP($A12,'OB-MaxJT'!$A:$E,5,FALSE),0))</f>
        <v>52</v>
      </c>
      <c r="M12" s="6">
        <f>IF(IFERROR(VLOOKUP($A12,'OB-MaxJT'!$H:$L,4,FALSE),0)=0,"-",IFERROR(VLOOKUP($A12,'OB-MaxJT'!$H:$L,4,FALSE),0))</f>
        <v>61</v>
      </c>
      <c r="N12" s="6">
        <f>IF(IFERROR(VLOOKUP($A12,'OB-MaxJT'!$H:$L,5,FALSE),0)=0,"-",IFERROR(VLOOKUP($A12,'OB-MaxJT'!$H:$L,5,FALSE),0))</f>
        <v>49</v>
      </c>
      <c r="O12" s="6" t="str">
        <f t="shared" si="1"/>
        <v>-</v>
      </c>
      <c r="P12" s="6">
        <f t="shared" si="2"/>
        <v>3</v>
      </c>
      <c r="Q12" s="6">
        <f t="shared" si="3"/>
        <v>-2</v>
      </c>
      <c r="R12" s="6">
        <f t="shared" si="2"/>
        <v>2</v>
      </c>
      <c r="S12" s="6" t="str">
        <f t="shared" si="4"/>
        <v>-</v>
      </c>
      <c r="T12" s="6">
        <f t="shared" si="5"/>
        <v>1</v>
      </c>
      <c r="U12" s="6">
        <f t="shared" si="6"/>
        <v>3</v>
      </c>
      <c r="V12" s="6">
        <f t="shared" si="7"/>
        <v>4</v>
      </c>
    </row>
    <row r="13" spans="1:22" x14ac:dyDescent="0.35">
      <c r="A13" s="6" t="str">
        <f t="shared" si="0"/>
        <v>LWAldershot</v>
      </c>
      <c r="B13" s="6" t="s">
        <v>3</v>
      </c>
      <c r="C13" s="6" t="s">
        <v>95</v>
      </c>
      <c r="D13" s="9" t="s">
        <v>8</v>
      </c>
      <c r="E13" s="6">
        <v>69</v>
      </c>
      <c r="F13" s="6">
        <v>59</v>
      </c>
      <c r="G13" s="6" t="str">
        <f>IF(IFERROR(VLOOKUP($A13,'IB-MaxJT'!$A:$E,4,FALSE),0)=0,"-",IFERROR(VLOOKUP($A13,'IB-MaxJT'!A:E,4,FALSE),0))</f>
        <v>-</v>
      </c>
      <c r="H13" s="6">
        <f>IF(IFERROR(VLOOKUP($A13,'IB-MaxJT'!$A:$E,5,FALSE),0)=0,"-",IFERROR(VLOOKUP($A13,'IB-MaxJT'!$A:$E,5,FALSE),0))</f>
        <v>56</v>
      </c>
      <c r="I13" s="6">
        <f>IF(IFERROR(VLOOKUP($A13,'IB-MaxJT'!$H:$L,4,FALSE),0)=0,"-",IFERROR(VLOOKUP($A13,'IB-MaxJT'!$H:$L,4,FALSE),0))</f>
        <v>73</v>
      </c>
      <c r="J13" s="6">
        <f>IF(IFERROR(VLOOKUP($A13,'IB-MaxJT'!$H:$L,5,FALSE),0)=0,"-",IFERROR(VLOOKUP($A13,'IB-MaxJT'!$H:$L,5,FALSE),0))</f>
        <v>58</v>
      </c>
      <c r="K13" s="6" t="str">
        <f>IF(IFERROR(VLOOKUP($A13,'OB-MaxJT'!$A:$E,4,FALSE),0)=0,"-",IFERROR(VLOOKUP($A13,'OB-MaxJT'!$A:$E,4,FALSE),0))</f>
        <v>-</v>
      </c>
      <c r="L13" s="6">
        <f>IF(IFERROR(VLOOKUP($A13,'OB-MaxJT'!$A:$E,5,FALSE),0)=0,"-",IFERROR(VLOOKUP($A13,'OB-MaxJT'!$A:$E,5,FALSE),0))</f>
        <v>58</v>
      </c>
      <c r="M13" s="6">
        <f>IF(IFERROR(VLOOKUP($A13,'OB-MaxJT'!$H:$L,4,FALSE),0)=0,"-",IFERROR(VLOOKUP($A13,'OB-MaxJT'!$H:$L,4,FALSE),0))</f>
        <v>70</v>
      </c>
      <c r="N13" s="6">
        <f>IF(IFERROR(VLOOKUP($A13,'OB-MaxJT'!$H:$L,5,FALSE),0)=0,"-",IFERROR(VLOOKUP($A13,'OB-MaxJT'!$H:$L,5,FALSE),0))</f>
        <v>58</v>
      </c>
      <c r="O13" s="6" t="str">
        <f t="shared" si="1"/>
        <v>-</v>
      </c>
      <c r="P13" s="6">
        <f t="shared" si="2"/>
        <v>3</v>
      </c>
      <c r="Q13" s="6">
        <f t="shared" si="3"/>
        <v>-4</v>
      </c>
      <c r="R13" s="6">
        <f t="shared" si="2"/>
        <v>1</v>
      </c>
      <c r="S13" s="6" t="str">
        <f t="shared" si="4"/>
        <v>-</v>
      </c>
      <c r="T13" s="6">
        <f t="shared" si="5"/>
        <v>1</v>
      </c>
      <c r="U13" s="6">
        <f t="shared" si="6"/>
        <v>-1</v>
      </c>
      <c r="V13" s="6">
        <f t="shared" si="7"/>
        <v>1</v>
      </c>
    </row>
    <row r="14" spans="1:22" x14ac:dyDescent="0.35">
      <c r="A14" s="6" t="str">
        <f t="shared" si="0"/>
        <v>LWWest Harbour</v>
      </c>
      <c r="B14" s="6" t="s">
        <v>3</v>
      </c>
      <c r="C14" s="6" t="s">
        <v>95</v>
      </c>
      <c r="D14" s="9" t="s">
        <v>6</v>
      </c>
      <c r="E14" s="6" t="s">
        <v>97</v>
      </c>
      <c r="F14" s="6">
        <v>73</v>
      </c>
      <c r="G14" s="6" t="str">
        <f>IF(IFERROR(VLOOKUP($A14,'IB-MaxJT'!$A:$E,4,FALSE),0)=0,"-",IFERROR(VLOOKUP($A14,'IB-MaxJT'!A:E,4,FALSE),0))</f>
        <v>-</v>
      </c>
      <c r="H14" s="6">
        <f>IF(IFERROR(VLOOKUP($A14,'IB-MaxJT'!$A:$E,5,FALSE),0)=0,"-",IFERROR(VLOOKUP($A14,'IB-MaxJT'!$A:$E,5,FALSE),0))</f>
        <v>67</v>
      </c>
      <c r="I14" s="6">
        <f>IF(IFERROR(VLOOKUP($A14,'IB-MaxJT'!$H:$L,4,FALSE),0)=0,"-",IFERROR(VLOOKUP($A14,'IB-MaxJT'!$H:$L,4,FALSE),0))</f>
        <v>82</v>
      </c>
      <c r="J14" s="6">
        <f>IF(IFERROR(VLOOKUP($A14,'IB-MaxJT'!$H:$L,5,FALSE),0)=0,"-",IFERROR(VLOOKUP($A14,'IB-MaxJT'!$H:$L,5,FALSE),0))</f>
        <v>70</v>
      </c>
      <c r="K14" s="6" t="str">
        <f>IF(IFERROR(VLOOKUP($A14,'OB-MaxJT'!$A:$E,4,FALSE),0)=0,"-",IFERROR(VLOOKUP($A14,'OB-MaxJT'!$A:$E,4,FALSE),0))</f>
        <v>-</v>
      </c>
      <c r="L14" s="6">
        <f>IF(IFERROR(VLOOKUP($A14,'OB-MaxJT'!$A:$E,5,FALSE),0)=0,"-",IFERROR(VLOOKUP($A14,'OB-MaxJT'!$A:$E,5,FALSE),0))</f>
        <v>70</v>
      </c>
      <c r="M14" s="6">
        <f>IF(IFERROR(VLOOKUP($A14,'OB-MaxJT'!$H:$L,4,FALSE),0)=0,"-",IFERROR(VLOOKUP($A14,'OB-MaxJT'!$H:$L,4,FALSE),0))</f>
        <v>82</v>
      </c>
      <c r="N14" s="6">
        <f>IF(IFERROR(VLOOKUP($A14,'OB-MaxJT'!$H:$L,5,FALSE),0)=0,"-",IFERROR(VLOOKUP($A14,'OB-MaxJT'!$H:$L,5,FALSE),0))</f>
        <v>69</v>
      </c>
      <c r="O14" s="6" t="str">
        <f t="shared" si="1"/>
        <v>-</v>
      </c>
      <c r="P14" s="6">
        <f t="shared" si="2"/>
        <v>6</v>
      </c>
      <c r="Q14" s="6" t="str">
        <f t="shared" si="3"/>
        <v>-</v>
      </c>
      <c r="R14" s="6">
        <f t="shared" si="2"/>
        <v>3</v>
      </c>
      <c r="S14" s="6" t="str">
        <f t="shared" si="4"/>
        <v>-</v>
      </c>
      <c r="T14" s="6">
        <f t="shared" si="5"/>
        <v>3</v>
      </c>
      <c r="U14" s="6" t="str">
        <f t="shared" si="6"/>
        <v>-</v>
      </c>
      <c r="V14" s="6">
        <f t="shared" si="7"/>
        <v>4</v>
      </c>
    </row>
    <row r="15" spans="1:22" x14ac:dyDescent="0.35">
      <c r="A15" s="6" t="str">
        <f t="shared" si="0"/>
        <v>LWHamilton GO Centre</v>
      </c>
      <c r="B15" s="6" t="s">
        <v>3</v>
      </c>
      <c r="C15" s="6" t="s">
        <v>95</v>
      </c>
      <c r="D15" s="9" t="s">
        <v>7</v>
      </c>
      <c r="E15" s="6">
        <v>83</v>
      </c>
      <c r="F15" s="6">
        <v>73</v>
      </c>
      <c r="G15" s="6" t="str">
        <f>IF(IFERROR(VLOOKUP($A15,'IB-MaxJT'!$A:$E,4,FALSE),0)=0,"-",IFERROR(VLOOKUP($A15,'IB-MaxJT'!A:E,4,FALSE),0))</f>
        <v>-</v>
      </c>
      <c r="H15" s="6">
        <f>IF(IFERROR(VLOOKUP($A15,'IB-MaxJT'!$A:$E,5,FALSE),0)=0,"-",IFERROR(VLOOKUP($A15,'IB-MaxJT'!$A:$E,5,FALSE),0))</f>
        <v>68</v>
      </c>
      <c r="I15" s="6" t="str">
        <f>IF(IFERROR(VLOOKUP($A15,'IB-MaxJT'!$H:$L,4,FALSE),0)=0,"-",IFERROR(VLOOKUP($A15,'IB-MaxJT'!$H:$L,4,FALSE),0))</f>
        <v>-</v>
      </c>
      <c r="J15" s="6">
        <f>IF(IFERROR(VLOOKUP($A15,'IB-MaxJT'!$H:$L,5,FALSE),0)=0,"-",IFERROR(VLOOKUP($A15,'IB-MaxJT'!$H:$L,5,FALSE),0))</f>
        <v>74</v>
      </c>
      <c r="K15" s="6" t="str">
        <f>IF(IFERROR(VLOOKUP($A15,'OB-MaxJT'!$A:$E,4,FALSE),0)=0,"-",IFERROR(VLOOKUP($A15,'OB-MaxJT'!$A:$E,4,FALSE),0))</f>
        <v>-</v>
      </c>
      <c r="L15" s="6">
        <f>IF(IFERROR(VLOOKUP($A15,'OB-MaxJT'!$A:$E,5,FALSE),0)=0,"-",IFERROR(VLOOKUP($A15,'OB-MaxJT'!$A:$E,5,FALSE),0))</f>
        <v>69</v>
      </c>
      <c r="M15" s="6" t="str">
        <f>IF(IFERROR(VLOOKUP($A15,'OB-MaxJT'!$H:$L,4,FALSE),0)=0,"-",IFERROR(VLOOKUP($A15,'OB-MaxJT'!$H:$L,4,FALSE),0))</f>
        <v>-</v>
      </c>
      <c r="N15" s="6">
        <f>IF(IFERROR(VLOOKUP($A15,'OB-MaxJT'!$H:$L,5,FALSE),0)=0,"-",IFERROR(VLOOKUP($A15,'OB-MaxJT'!$H:$L,5,FALSE),0))</f>
        <v>75</v>
      </c>
      <c r="O15" s="6" t="str">
        <f t="shared" si="1"/>
        <v>-</v>
      </c>
      <c r="P15" s="6">
        <f t="shared" si="2"/>
        <v>5</v>
      </c>
      <c r="Q15" s="6" t="str">
        <f t="shared" si="3"/>
        <v>-</v>
      </c>
      <c r="R15" s="6">
        <f t="shared" si="2"/>
        <v>-1</v>
      </c>
      <c r="S15" s="6" t="str">
        <f t="shared" si="4"/>
        <v>-</v>
      </c>
      <c r="T15" s="6">
        <f t="shared" si="5"/>
        <v>4</v>
      </c>
      <c r="U15" s="6" t="str">
        <f t="shared" si="6"/>
        <v>-</v>
      </c>
      <c r="V15" s="6">
        <f t="shared" si="7"/>
        <v>-2</v>
      </c>
    </row>
    <row r="16" spans="1:22" x14ac:dyDescent="0.35">
      <c r="A16" s="6" t="str">
        <f t="shared" si="0"/>
        <v>LWConfederation</v>
      </c>
      <c r="B16" s="6" t="s">
        <v>3</v>
      </c>
      <c r="C16" s="6" t="s">
        <v>95</v>
      </c>
      <c r="D16" s="9" t="s">
        <v>80</v>
      </c>
      <c r="E16" s="6" t="s">
        <v>97</v>
      </c>
      <c r="F16" s="6"/>
      <c r="G16" s="6" t="str">
        <f>IF(IFERROR(VLOOKUP($A16,'IB-MaxJT'!$A:$E,4,FALSE),0)=0,"-",IFERROR(VLOOKUP($A16,'IB-MaxJT'!A:E,4,FALSE),0))</f>
        <v>-</v>
      </c>
      <c r="H16" s="6" t="str">
        <f>IF(IFERROR(VLOOKUP($A16,'IB-MaxJT'!$A:$E,5,FALSE),0)=0,"-",IFERROR(VLOOKUP($A16,'IB-MaxJT'!$A:$E,5,FALSE),0))</f>
        <v>-</v>
      </c>
      <c r="I16" s="6">
        <f>IF(IFERROR(VLOOKUP($A16,'IB-MaxJT'!$H:$L,4,FALSE),0)=0,"-",IFERROR(VLOOKUP($A16,'IB-MaxJT'!$H:$L,4,FALSE),0))</f>
        <v>97</v>
      </c>
      <c r="J16" s="6">
        <f>IF(IFERROR(VLOOKUP($A16,'IB-MaxJT'!$H:$L,5,FALSE),0)=0,"-",IFERROR(VLOOKUP($A16,'IB-MaxJT'!$H:$L,5,FALSE),0))</f>
        <v>87</v>
      </c>
      <c r="K16" s="6" t="str">
        <f>IF(IFERROR(VLOOKUP($A16,'OB-MaxJT'!$A:$E,4,FALSE),0)=0,"-",IFERROR(VLOOKUP($A16,'OB-MaxJT'!$A:$E,4,FALSE),0))</f>
        <v>-</v>
      </c>
      <c r="L16" s="6" t="str">
        <f>IF(IFERROR(VLOOKUP($A16,'OB-MaxJT'!$A:$E,5,FALSE),0)=0,"-",IFERROR(VLOOKUP($A16,'OB-MaxJT'!$A:$E,5,FALSE),0))</f>
        <v>-</v>
      </c>
      <c r="M16" s="6">
        <f>IF(IFERROR(VLOOKUP($A16,'OB-MaxJT'!$H:$L,4,FALSE),0)=0,"-",IFERROR(VLOOKUP($A16,'OB-MaxJT'!$H:$L,4,FALSE),0))</f>
        <v>98</v>
      </c>
      <c r="N16" s="6">
        <f>IF(IFERROR(VLOOKUP($A16,'OB-MaxJT'!$H:$L,5,FALSE),0)=0,"-",IFERROR(VLOOKUP($A16,'OB-MaxJT'!$H:$L,5,FALSE),0))</f>
        <v>85</v>
      </c>
      <c r="O16" s="6" t="str">
        <f t="shared" si="1"/>
        <v>-</v>
      </c>
      <c r="P16" s="6" t="str">
        <f t="shared" si="2"/>
        <v>-</v>
      </c>
      <c r="Q16" s="6" t="str">
        <f t="shared" si="3"/>
        <v>-</v>
      </c>
      <c r="R16" s="6" t="str">
        <f t="shared" si="2"/>
        <v>-</v>
      </c>
      <c r="S16" s="6" t="str">
        <f t="shared" si="4"/>
        <v>-</v>
      </c>
      <c r="T16" s="6" t="str">
        <f t="shared" si="5"/>
        <v>-</v>
      </c>
      <c r="U16" s="6" t="str">
        <f t="shared" si="6"/>
        <v>-</v>
      </c>
      <c r="V16" s="6" t="str">
        <f t="shared" si="7"/>
        <v>-</v>
      </c>
    </row>
    <row r="17" spans="1:22" x14ac:dyDescent="0.35">
      <c r="A17" s="6" t="str">
        <f t="shared" si="0"/>
        <v>LWGO Grimsby</v>
      </c>
      <c r="B17" s="6" t="s">
        <v>3</v>
      </c>
      <c r="C17" s="6" t="s">
        <v>95</v>
      </c>
      <c r="D17" s="9" t="s">
        <v>98</v>
      </c>
      <c r="E17" s="6" t="s">
        <v>97</v>
      </c>
      <c r="F17" s="6"/>
      <c r="G17" s="6" t="str">
        <f>IF(IFERROR(VLOOKUP($A17,'IB-MaxJT'!$A:$E,4,FALSE),0)=0,"-",IFERROR(VLOOKUP($A17,'IB-MaxJT'!A:E,4,FALSE),0))</f>
        <v>-</v>
      </c>
      <c r="H17" s="6" t="str">
        <f>IF(IFERROR(VLOOKUP($A17,'IB-MaxJT'!$A:$E,5,FALSE),0)=0,"-",IFERROR(VLOOKUP($A17,'IB-MaxJT'!$A:$E,5,FALSE),0))</f>
        <v>-</v>
      </c>
      <c r="I17" s="6" t="str">
        <f>IF(IFERROR(VLOOKUP($A17,'IB-MaxJT'!$H:$L,4,FALSE),0)=0,"-",IFERROR(VLOOKUP($A17,'IB-MaxJT'!$H:$L,4,FALSE),0))</f>
        <v>-</v>
      </c>
      <c r="J17" s="6" t="str">
        <f>IF(IFERROR(VLOOKUP($A17,'IB-MaxJT'!$H:$L,5,FALSE),0)=0,"-",IFERROR(VLOOKUP($A17,'IB-MaxJT'!$H:$L,5,FALSE),0))</f>
        <v>-</v>
      </c>
      <c r="K17" s="6" t="str">
        <f>IF(IFERROR(VLOOKUP($A17,'OB-MaxJT'!$A:$E,4,FALSE),0)=0,"-",IFERROR(VLOOKUP($A17,'OB-MaxJT'!$A:$E,4,FALSE),0))</f>
        <v>-</v>
      </c>
      <c r="L17" s="6" t="str">
        <f>IF(IFERROR(VLOOKUP($A17,'OB-MaxJT'!$A:$E,5,FALSE),0)=0,"-",IFERROR(VLOOKUP($A17,'OB-MaxJT'!$A:$E,5,FALSE),0))</f>
        <v>-</v>
      </c>
      <c r="M17" s="6" t="str">
        <f>IF(IFERROR(VLOOKUP($A17,'OB-MaxJT'!$H:$L,4,FALSE),0)=0,"-",IFERROR(VLOOKUP($A17,'OB-MaxJT'!$H:$L,4,FALSE),0))</f>
        <v>-</v>
      </c>
      <c r="N17" s="6" t="str">
        <f>IF(IFERROR(VLOOKUP($A17,'OB-MaxJT'!$H:$L,5,FALSE),0)=0,"-",IFERROR(VLOOKUP($A17,'OB-MaxJT'!$H:$L,5,FALSE),0))</f>
        <v>-</v>
      </c>
      <c r="O17" s="6" t="str">
        <f t="shared" si="1"/>
        <v>-</v>
      </c>
      <c r="P17" s="6" t="str">
        <f t="shared" si="2"/>
        <v>-</v>
      </c>
      <c r="Q17" s="6" t="str">
        <f t="shared" si="3"/>
        <v>-</v>
      </c>
      <c r="R17" s="6" t="str">
        <f t="shared" si="2"/>
        <v>-</v>
      </c>
      <c r="S17" s="6" t="str">
        <f t="shared" si="4"/>
        <v>-</v>
      </c>
      <c r="T17" s="6" t="str">
        <f t="shared" si="5"/>
        <v>-</v>
      </c>
      <c r="U17" s="6" t="str">
        <f t="shared" si="6"/>
        <v>-</v>
      </c>
      <c r="V17" s="6" t="str">
        <f t="shared" si="7"/>
        <v>-</v>
      </c>
    </row>
    <row r="18" spans="1:22" x14ac:dyDescent="0.35">
      <c r="A18" s="6" t="str">
        <f t="shared" si="0"/>
        <v>LWBeamsville</v>
      </c>
      <c r="B18" s="6" t="s">
        <v>3</v>
      </c>
      <c r="C18" s="6" t="s">
        <v>95</v>
      </c>
      <c r="D18" s="9" t="s">
        <v>99</v>
      </c>
      <c r="E18" s="6" t="s">
        <v>97</v>
      </c>
      <c r="F18" s="6"/>
      <c r="G18" s="6" t="str">
        <f>IF(IFERROR(VLOOKUP($A18,'IB-MaxJT'!$A:$E,4,FALSE),0)=0,"-",IFERROR(VLOOKUP($A18,'IB-MaxJT'!A:E,4,FALSE),0))</f>
        <v>-</v>
      </c>
      <c r="H18" s="6" t="str">
        <f>IF(IFERROR(VLOOKUP($A18,'IB-MaxJT'!$A:$E,5,FALSE),0)=0,"-",IFERROR(VLOOKUP($A18,'IB-MaxJT'!$A:$E,5,FALSE),0))</f>
        <v>-</v>
      </c>
      <c r="I18" s="6" t="str">
        <f>IF(IFERROR(VLOOKUP($A18,'IB-MaxJT'!$H:$L,4,FALSE),0)=0,"-",IFERROR(VLOOKUP($A18,'IB-MaxJT'!$H:$L,4,FALSE),0))</f>
        <v>-</v>
      </c>
      <c r="J18" s="6" t="str">
        <f>IF(IFERROR(VLOOKUP($A18,'IB-MaxJT'!$H:$L,5,FALSE),0)=0,"-",IFERROR(VLOOKUP($A18,'IB-MaxJT'!$H:$L,5,FALSE),0))</f>
        <v>-</v>
      </c>
      <c r="K18" s="6" t="str">
        <f>IF(IFERROR(VLOOKUP($A18,'OB-MaxJT'!$A:$E,4,FALSE),0)=0,"-",IFERROR(VLOOKUP($A18,'OB-MaxJT'!$A:$E,4,FALSE),0))</f>
        <v>-</v>
      </c>
      <c r="L18" s="6" t="str">
        <f>IF(IFERROR(VLOOKUP($A18,'OB-MaxJT'!$A:$E,5,FALSE),0)=0,"-",IFERROR(VLOOKUP($A18,'OB-MaxJT'!$A:$E,5,FALSE),0))</f>
        <v>-</v>
      </c>
      <c r="M18" s="6" t="str">
        <f>IF(IFERROR(VLOOKUP($A18,'OB-MaxJT'!$H:$L,4,FALSE),0)=0,"-",IFERROR(VLOOKUP($A18,'OB-MaxJT'!$H:$L,4,FALSE),0))</f>
        <v>-</v>
      </c>
      <c r="N18" s="6" t="str">
        <f>IF(IFERROR(VLOOKUP($A18,'OB-MaxJT'!$H:$L,5,FALSE),0)=0,"-",IFERROR(VLOOKUP($A18,'OB-MaxJT'!$H:$L,5,FALSE),0))</f>
        <v>-</v>
      </c>
      <c r="O18" s="6" t="str">
        <f t="shared" si="1"/>
        <v>-</v>
      </c>
      <c r="P18" s="6" t="str">
        <f t="shared" si="2"/>
        <v>-</v>
      </c>
      <c r="Q18" s="6" t="str">
        <f t="shared" si="3"/>
        <v>-</v>
      </c>
      <c r="R18" s="6" t="str">
        <f t="shared" si="2"/>
        <v>-</v>
      </c>
      <c r="S18" s="6" t="str">
        <f t="shared" si="4"/>
        <v>-</v>
      </c>
      <c r="T18" s="6" t="str">
        <f t="shared" si="5"/>
        <v>-</v>
      </c>
      <c r="U18" s="6" t="str">
        <f t="shared" si="6"/>
        <v>-</v>
      </c>
      <c r="V18" s="6" t="str">
        <f t="shared" si="7"/>
        <v>-</v>
      </c>
    </row>
    <row r="19" spans="1:22" x14ac:dyDescent="0.35">
      <c r="A19" s="6" t="str">
        <f t="shared" si="0"/>
        <v>LWSt. Catharines</v>
      </c>
      <c r="B19" s="6" t="s">
        <v>3</v>
      </c>
      <c r="C19" s="6" t="s">
        <v>95</v>
      </c>
      <c r="D19" s="9" t="s">
        <v>5</v>
      </c>
      <c r="E19" s="6" t="s">
        <v>97</v>
      </c>
      <c r="F19" s="6">
        <v>129</v>
      </c>
      <c r="G19" s="6" t="str">
        <f>IF(IFERROR(VLOOKUP($A19,'IB-MaxJT'!$A:$E,4,FALSE),0)=0,"-",IFERROR(VLOOKUP($A19,'IB-MaxJT'!A:E,4,FALSE),0))</f>
        <v>-</v>
      </c>
      <c r="H19" s="6">
        <f>IF(IFERROR(VLOOKUP($A19,'IB-MaxJT'!$A:$E,5,FALSE),0)=0,"-",IFERROR(VLOOKUP($A19,'IB-MaxJT'!$A:$E,5,FALSE),0))</f>
        <v>111</v>
      </c>
      <c r="I19" s="6" t="str">
        <f>IF(IFERROR(VLOOKUP($A19,'IB-MaxJT'!$H:$L,4,FALSE),0)=0,"-",IFERROR(VLOOKUP($A19,'IB-MaxJT'!$H:$L,4,FALSE),0))</f>
        <v>-</v>
      </c>
      <c r="J19" s="6">
        <f>IF(IFERROR(VLOOKUP($A19,'IB-MaxJT'!$H:$L,5,FALSE),0)=0,"-",IFERROR(VLOOKUP($A19,'IB-MaxJT'!$H:$L,5,FALSE),0))</f>
        <v>122</v>
      </c>
      <c r="K19" s="6" t="str">
        <f>IF(IFERROR(VLOOKUP($A19,'OB-MaxJT'!$A:$E,4,FALSE),0)=0,"-",IFERROR(VLOOKUP($A19,'OB-MaxJT'!$A:$E,4,FALSE),0))</f>
        <v>-</v>
      </c>
      <c r="L19" s="6">
        <f>IF(IFERROR(VLOOKUP($A19,'OB-MaxJT'!$A:$E,5,FALSE),0)=0,"-",IFERROR(VLOOKUP($A19,'OB-MaxJT'!$A:$E,5,FALSE),0))</f>
        <v>113</v>
      </c>
      <c r="M19" s="6" t="str">
        <f>IF(IFERROR(VLOOKUP($A19,'OB-MaxJT'!$H:$L,4,FALSE),0)=0,"-",IFERROR(VLOOKUP($A19,'OB-MaxJT'!$H:$L,4,FALSE),0))</f>
        <v>-</v>
      </c>
      <c r="N19" s="6">
        <f>IF(IFERROR(VLOOKUP($A19,'OB-MaxJT'!$H:$L,5,FALSE),0)=0,"-",IFERROR(VLOOKUP($A19,'OB-MaxJT'!$H:$L,5,FALSE),0))</f>
        <v>120</v>
      </c>
      <c r="O19" s="6" t="str">
        <f t="shared" si="1"/>
        <v>-</v>
      </c>
      <c r="P19" s="6">
        <f t="shared" si="2"/>
        <v>18</v>
      </c>
      <c r="Q19" s="6" t="str">
        <f t="shared" si="3"/>
        <v>-</v>
      </c>
      <c r="R19" s="6">
        <f t="shared" si="2"/>
        <v>7</v>
      </c>
      <c r="S19" s="6" t="str">
        <f t="shared" si="4"/>
        <v>-</v>
      </c>
      <c r="T19" s="6">
        <f t="shared" si="5"/>
        <v>16</v>
      </c>
      <c r="U19" s="6" t="str">
        <f t="shared" si="6"/>
        <v>-</v>
      </c>
      <c r="V19" s="6">
        <f t="shared" si="7"/>
        <v>9</v>
      </c>
    </row>
    <row r="20" spans="1:22" x14ac:dyDescent="0.35">
      <c r="A20" s="6" t="str">
        <f t="shared" si="0"/>
        <v>LWNiagara Falls</v>
      </c>
      <c r="B20" s="6" t="s">
        <v>3</v>
      </c>
      <c r="C20" s="6" t="s">
        <v>95</v>
      </c>
      <c r="D20" s="9" t="s">
        <v>4</v>
      </c>
      <c r="E20" s="6" t="s">
        <v>97</v>
      </c>
      <c r="F20" s="6">
        <v>151</v>
      </c>
      <c r="G20" s="6" t="str">
        <f>IF(IFERROR(VLOOKUP($A20,'IB-MaxJT'!$A:$E,4,FALSE),0)=0,"-",IFERROR(VLOOKUP($A20,'IB-MaxJT'!A:E,4,FALSE),0))</f>
        <v>-</v>
      </c>
      <c r="H20" s="6">
        <f>IF(IFERROR(VLOOKUP($A20,'IB-MaxJT'!$A:$E,5,FALSE),0)=0,"-",IFERROR(VLOOKUP($A20,'IB-MaxJT'!$A:$E,5,FALSE),0))</f>
        <v>132</v>
      </c>
      <c r="I20" s="6" t="str">
        <f>IF(IFERROR(VLOOKUP($A20,'IB-MaxJT'!$H:$L,4,FALSE),0)=0,"-",IFERROR(VLOOKUP($A20,'IB-MaxJT'!$H:$L,4,FALSE),0))</f>
        <v>-</v>
      </c>
      <c r="J20" s="6">
        <f>IF(IFERROR(VLOOKUP($A20,'IB-MaxJT'!$H:$L,5,FALSE),0)=0,"-",IFERROR(VLOOKUP($A20,'IB-MaxJT'!$H:$L,5,FALSE),0))</f>
        <v>147</v>
      </c>
      <c r="K20" s="6" t="str">
        <f>IF(IFERROR(VLOOKUP($A20,'OB-MaxJT'!$A:$E,4,FALSE),0)=0,"-",IFERROR(VLOOKUP($A20,'OB-MaxJT'!$A:$E,4,FALSE),0))</f>
        <v>-</v>
      </c>
      <c r="L20" s="6">
        <f>IF(IFERROR(VLOOKUP($A20,'OB-MaxJT'!$A:$E,5,FALSE),0)=0,"-",IFERROR(VLOOKUP($A20,'OB-MaxJT'!$A:$E,5,FALSE),0))</f>
        <v>141</v>
      </c>
      <c r="M20" s="6" t="str">
        <f>IF(IFERROR(VLOOKUP($A20,'OB-MaxJT'!$H:$L,4,FALSE),0)=0,"-",IFERROR(VLOOKUP($A20,'OB-MaxJT'!$H:$L,4,FALSE),0))</f>
        <v>-</v>
      </c>
      <c r="N20" s="6">
        <f>IF(IFERROR(VLOOKUP($A20,'OB-MaxJT'!$H:$L,5,FALSE),0)=0,"-",IFERROR(VLOOKUP($A20,'OB-MaxJT'!$H:$L,5,FALSE),0))</f>
        <v>149</v>
      </c>
      <c r="O20" s="6" t="str">
        <f t="shared" si="1"/>
        <v>-</v>
      </c>
      <c r="P20" s="6">
        <f t="shared" si="2"/>
        <v>19</v>
      </c>
      <c r="Q20" s="6" t="str">
        <f t="shared" si="3"/>
        <v>-</v>
      </c>
      <c r="R20" s="6">
        <f t="shared" si="2"/>
        <v>4</v>
      </c>
      <c r="S20" s="6" t="str">
        <f t="shared" si="4"/>
        <v>-</v>
      </c>
      <c r="T20" s="6">
        <f t="shared" si="5"/>
        <v>10</v>
      </c>
      <c r="U20" s="6" t="str">
        <f t="shared" si="6"/>
        <v>-</v>
      </c>
      <c r="V20" s="6">
        <f t="shared" si="7"/>
        <v>2</v>
      </c>
    </row>
    <row r="21" spans="1:22" x14ac:dyDescent="0.35">
      <c r="A21" s="6" t="str">
        <f t="shared" si="0"/>
        <v>LEEast Harbour</v>
      </c>
      <c r="B21" s="6" t="s">
        <v>18</v>
      </c>
      <c r="C21" s="6" t="s">
        <v>100</v>
      </c>
      <c r="D21" s="9" t="s">
        <v>101</v>
      </c>
      <c r="E21" s="6" t="s">
        <v>97</v>
      </c>
      <c r="F21" s="6"/>
      <c r="G21" s="6" t="str">
        <f>IF(IFERROR(VLOOKUP($A21,'IB-MaxJT'!$A:$E,4,FALSE),0)=0,"-",IFERROR(VLOOKUP($A21,'IB-MaxJT'!A:E,4,FALSE),0))</f>
        <v>-</v>
      </c>
      <c r="H21" s="6" t="str">
        <f>IF(IFERROR(VLOOKUP($A21,'IB-MaxJT'!$A:$E,5,FALSE),0)=0,"-",IFERROR(VLOOKUP($A21,'IB-MaxJT'!$A:$E,5,FALSE),0))</f>
        <v>-</v>
      </c>
      <c r="I21" s="6" t="str">
        <f>IF(IFERROR(VLOOKUP($A21,'IB-MaxJT'!$H:$L,4,FALSE),0)=0,"-",IFERROR(VLOOKUP($A21,'IB-MaxJT'!$H:$L,4,FALSE),0))</f>
        <v>-</v>
      </c>
      <c r="J21" s="6" t="str">
        <f>IF(IFERROR(VLOOKUP($A21,'IB-MaxJT'!$H:$L,5,FALSE),0)=0,"-",IFERROR(VLOOKUP($A21,'IB-MaxJT'!$H:$L,5,FALSE),0))</f>
        <v>-</v>
      </c>
      <c r="K21" s="6" t="str">
        <f>IF(IFERROR(VLOOKUP($A21,'OB-MaxJT'!$A:$E,4,FALSE),0)=0,"-",IFERROR(VLOOKUP($A21,'OB-MaxJT'!$A:$E,4,FALSE),0))</f>
        <v>-</v>
      </c>
      <c r="L21" s="6" t="str">
        <f>IF(IFERROR(VLOOKUP($A21,'OB-MaxJT'!$A:$E,5,FALSE),0)=0,"-",IFERROR(VLOOKUP($A21,'OB-MaxJT'!$A:$E,5,FALSE),0))</f>
        <v>-</v>
      </c>
      <c r="M21" s="6" t="str">
        <f>IF(IFERROR(VLOOKUP($A21,'OB-MaxJT'!$H:$L,4,FALSE),0)=0,"-",IFERROR(VLOOKUP($A21,'OB-MaxJT'!$H:$L,4,FALSE),0))</f>
        <v>-</v>
      </c>
      <c r="N21" s="6" t="str">
        <f>IF(IFERROR(VLOOKUP($A21,'OB-MaxJT'!$H:$L,5,FALSE),0)=0,"-",IFERROR(VLOOKUP($A21,'OB-MaxJT'!$H:$L,5,FALSE),0))</f>
        <v>-</v>
      </c>
      <c r="O21" s="6" t="str">
        <f t="shared" si="1"/>
        <v>-</v>
      </c>
      <c r="P21" s="6" t="str">
        <f t="shared" si="2"/>
        <v>-</v>
      </c>
      <c r="Q21" s="6" t="str">
        <f t="shared" si="3"/>
        <v>-</v>
      </c>
      <c r="R21" s="6" t="str">
        <f t="shared" si="2"/>
        <v>-</v>
      </c>
      <c r="S21" s="6" t="str">
        <f t="shared" si="4"/>
        <v>-</v>
      </c>
      <c r="T21" s="6" t="str">
        <f t="shared" si="5"/>
        <v>-</v>
      </c>
      <c r="U21" s="6" t="str">
        <f t="shared" si="6"/>
        <v>-</v>
      </c>
      <c r="V21" s="6" t="str">
        <f t="shared" si="7"/>
        <v>-</v>
      </c>
    </row>
    <row r="22" spans="1:22" x14ac:dyDescent="0.35">
      <c r="A22" s="6" t="str">
        <f t="shared" si="0"/>
        <v>LEDanforth</v>
      </c>
      <c r="B22" s="6" t="s">
        <v>18</v>
      </c>
      <c r="C22" s="6" t="s">
        <v>100</v>
      </c>
      <c r="D22" s="9" t="s">
        <v>27</v>
      </c>
      <c r="E22" s="6">
        <v>14</v>
      </c>
      <c r="F22" s="6"/>
      <c r="G22" s="6">
        <f>IF(IFERROR(VLOOKUP($A22,'IB-MaxJT'!$A:$E,4,FALSE),0)=0,"-",IFERROR(VLOOKUP($A22,'IB-MaxJT'!A:E,4,FALSE),0))</f>
        <v>17</v>
      </c>
      <c r="H22" s="6" t="str">
        <f>IF(IFERROR(VLOOKUP($A22,'IB-MaxJT'!$A:$E,5,FALSE),0)=0,"-",IFERROR(VLOOKUP($A22,'IB-MaxJT'!$A:$E,5,FALSE),0))</f>
        <v>-</v>
      </c>
      <c r="I22" s="6">
        <f>IF(IFERROR(VLOOKUP($A22,'IB-MaxJT'!$H:$L,4,FALSE),0)=0,"-",IFERROR(VLOOKUP($A22,'IB-MaxJT'!$H:$L,4,FALSE),0))</f>
        <v>15</v>
      </c>
      <c r="J22" s="6" t="str">
        <f>IF(IFERROR(VLOOKUP($A22,'IB-MaxJT'!$H:$L,5,FALSE),0)=0,"-",IFERROR(VLOOKUP($A22,'IB-MaxJT'!$H:$L,5,FALSE),0))</f>
        <v>-</v>
      </c>
      <c r="K22" s="6">
        <f>IF(IFERROR(VLOOKUP($A22,'OB-MaxJT'!$A:$E,4,FALSE),0)=0,"-",IFERROR(VLOOKUP($A22,'OB-MaxJT'!$A:$E,4,FALSE),0))</f>
        <v>13</v>
      </c>
      <c r="L22" s="6" t="str">
        <f>IF(IFERROR(VLOOKUP($A22,'OB-MaxJT'!$A:$E,5,FALSE),0)=0,"-",IFERROR(VLOOKUP($A22,'OB-MaxJT'!$A:$E,5,FALSE),0))</f>
        <v>-</v>
      </c>
      <c r="M22" s="6">
        <f>IF(IFERROR(VLOOKUP($A22,'OB-MaxJT'!$H:$L,4,FALSE),0)=0,"-",IFERROR(VLOOKUP($A22,'OB-MaxJT'!$H:$L,4,FALSE),0))</f>
        <v>11</v>
      </c>
      <c r="N22" s="6" t="str">
        <f>IF(IFERROR(VLOOKUP($A22,'OB-MaxJT'!$H:$L,5,FALSE),0)=0,"-",IFERROR(VLOOKUP($A22,'OB-MaxJT'!$H:$L,5,FALSE),0))</f>
        <v>-</v>
      </c>
      <c r="O22" s="6">
        <f t="shared" si="1"/>
        <v>-3</v>
      </c>
      <c r="P22" s="6" t="str">
        <f t="shared" si="2"/>
        <v>-</v>
      </c>
      <c r="Q22" s="6">
        <f t="shared" si="3"/>
        <v>-1</v>
      </c>
      <c r="R22" s="6" t="str">
        <f t="shared" si="2"/>
        <v>-</v>
      </c>
      <c r="S22" s="6">
        <f t="shared" si="4"/>
        <v>1</v>
      </c>
      <c r="T22" s="6" t="str">
        <f t="shared" si="5"/>
        <v>-</v>
      </c>
      <c r="U22" s="6">
        <f t="shared" si="6"/>
        <v>3</v>
      </c>
      <c r="V22" s="6" t="str">
        <f t="shared" si="7"/>
        <v>-</v>
      </c>
    </row>
    <row r="23" spans="1:22" x14ac:dyDescent="0.35">
      <c r="A23" s="6" t="str">
        <f t="shared" si="0"/>
        <v>LEScarborough</v>
      </c>
      <c r="B23" s="6" t="s">
        <v>18</v>
      </c>
      <c r="C23" s="6" t="s">
        <v>100</v>
      </c>
      <c r="D23" s="9" t="s">
        <v>26</v>
      </c>
      <c r="E23" s="6">
        <v>20</v>
      </c>
      <c r="F23" s="6"/>
      <c r="G23" s="6">
        <f>IF(IFERROR(VLOOKUP($A23,'IB-MaxJT'!$A:$E,4,FALSE),0)=0,"-",IFERROR(VLOOKUP($A23,'IB-MaxJT'!A:E,4,FALSE),0))</f>
        <v>22</v>
      </c>
      <c r="H23" s="6" t="str">
        <f>IF(IFERROR(VLOOKUP($A23,'IB-MaxJT'!$A:$E,5,FALSE),0)=0,"-",IFERROR(VLOOKUP($A23,'IB-MaxJT'!$A:$E,5,FALSE),0))</f>
        <v>-</v>
      </c>
      <c r="I23" s="6">
        <f>IF(IFERROR(VLOOKUP($A23,'IB-MaxJT'!$H:$L,4,FALSE),0)=0,"-",IFERROR(VLOOKUP($A23,'IB-MaxJT'!$H:$L,4,FALSE),0))</f>
        <v>20</v>
      </c>
      <c r="J23" s="6" t="str">
        <f>IF(IFERROR(VLOOKUP($A23,'IB-MaxJT'!$H:$L,5,FALSE),0)=0,"-",IFERROR(VLOOKUP($A23,'IB-MaxJT'!$H:$L,5,FALSE),0))</f>
        <v>-</v>
      </c>
      <c r="K23" s="6">
        <f>IF(IFERROR(VLOOKUP($A23,'OB-MaxJT'!$A:$E,4,FALSE),0)=0,"-",IFERROR(VLOOKUP($A23,'OB-MaxJT'!$A:$E,4,FALSE),0))</f>
        <v>20</v>
      </c>
      <c r="L23" s="6" t="str">
        <f>IF(IFERROR(VLOOKUP($A23,'OB-MaxJT'!$A:$E,5,FALSE),0)=0,"-",IFERROR(VLOOKUP($A23,'OB-MaxJT'!$A:$E,5,FALSE),0))</f>
        <v>-</v>
      </c>
      <c r="M23" s="6">
        <f>IF(IFERROR(VLOOKUP($A23,'OB-MaxJT'!$H:$L,4,FALSE),0)=0,"-",IFERROR(VLOOKUP($A23,'OB-MaxJT'!$H:$L,4,FALSE),0))</f>
        <v>17</v>
      </c>
      <c r="N23" s="6" t="str">
        <f>IF(IFERROR(VLOOKUP($A23,'OB-MaxJT'!$H:$L,5,FALSE),0)=0,"-",IFERROR(VLOOKUP($A23,'OB-MaxJT'!$H:$L,5,FALSE),0))</f>
        <v>-</v>
      </c>
      <c r="O23" s="6">
        <f t="shared" si="1"/>
        <v>-2</v>
      </c>
      <c r="P23" s="6" t="str">
        <f t="shared" si="2"/>
        <v>-</v>
      </c>
      <c r="Q23" s="6">
        <f t="shared" si="3"/>
        <v>0</v>
      </c>
      <c r="R23" s="6" t="str">
        <f t="shared" si="2"/>
        <v>-</v>
      </c>
      <c r="S23" s="6">
        <f t="shared" si="4"/>
        <v>0</v>
      </c>
      <c r="T23" s="6" t="str">
        <f t="shared" si="5"/>
        <v>-</v>
      </c>
      <c r="U23" s="6">
        <f t="shared" si="6"/>
        <v>3</v>
      </c>
      <c r="V23" s="6" t="str">
        <f t="shared" si="7"/>
        <v>-</v>
      </c>
    </row>
    <row r="24" spans="1:22" x14ac:dyDescent="0.35">
      <c r="A24" s="6" t="str">
        <f t="shared" si="0"/>
        <v>LEEglinton</v>
      </c>
      <c r="B24" s="6" t="s">
        <v>18</v>
      </c>
      <c r="C24" s="6" t="s">
        <v>100</v>
      </c>
      <c r="D24" s="9" t="s">
        <v>25</v>
      </c>
      <c r="E24" s="6">
        <v>25</v>
      </c>
      <c r="F24" s="6"/>
      <c r="G24" s="6">
        <f>IF(IFERROR(VLOOKUP($A24,'IB-MaxJT'!$A:$E,4,FALSE),0)=0,"-",IFERROR(VLOOKUP($A24,'IB-MaxJT'!A:E,4,FALSE),0))</f>
        <v>28</v>
      </c>
      <c r="H24" s="6" t="str">
        <f>IF(IFERROR(VLOOKUP($A24,'IB-MaxJT'!$A:$E,5,FALSE),0)=0,"-",IFERROR(VLOOKUP($A24,'IB-MaxJT'!$A:$E,5,FALSE),0))</f>
        <v>-</v>
      </c>
      <c r="I24" s="6">
        <f>IF(IFERROR(VLOOKUP($A24,'IB-MaxJT'!$H:$L,4,FALSE),0)=0,"-",IFERROR(VLOOKUP($A24,'IB-MaxJT'!$H:$L,4,FALSE),0))</f>
        <v>25</v>
      </c>
      <c r="J24" s="6" t="str">
        <f>IF(IFERROR(VLOOKUP($A24,'IB-MaxJT'!$H:$L,5,FALSE),0)=0,"-",IFERROR(VLOOKUP($A24,'IB-MaxJT'!$H:$L,5,FALSE),0))</f>
        <v>-</v>
      </c>
      <c r="K24" s="6">
        <f>IF(IFERROR(VLOOKUP($A24,'OB-MaxJT'!$A:$E,4,FALSE),0)=0,"-",IFERROR(VLOOKUP($A24,'OB-MaxJT'!$A:$E,4,FALSE),0))</f>
        <v>25</v>
      </c>
      <c r="L24" s="6" t="str">
        <f>IF(IFERROR(VLOOKUP($A24,'OB-MaxJT'!$A:$E,5,FALSE),0)=0,"-",IFERROR(VLOOKUP($A24,'OB-MaxJT'!$A:$E,5,FALSE),0))</f>
        <v>-</v>
      </c>
      <c r="M24" s="6">
        <f>IF(IFERROR(VLOOKUP($A24,'OB-MaxJT'!$H:$L,4,FALSE),0)=0,"-",IFERROR(VLOOKUP($A24,'OB-MaxJT'!$H:$L,4,FALSE),0))</f>
        <v>22</v>
      </c>
      <c r="N24" s="6" t="str">
        <f>IF(IFERROR(VLOOKUP($A24,'OB-MaxJT'!$H:$L,5,FALSE),0)=0,"-",IFERROR(VLOOKUP($A24,'OB-MaxJT'!$H:$L,5,FALSE),0))</f>
        <v>-</v>
      </c>
      <c r="O24" s="6">
        <f t="shared" si="1"/>
        <v>-3</v>
      </c>
      <c r="P24" s="6" t="str">
        <f t="shared" si="2"/>
        <v>-</v>
      </c>
      <c r="Q24" s="6">
        <f t="shared" si="3"/>
        <v>0</v>
      </c>
      <c r="R24" s="6" t="str">
        <f t="shared" si="2"/>
        <v>-</v>
      </c>
      <c r="S24" s="6">
        <f t="shared" si="4"/>
        <v>0</v>
      </c>
      <c r="T24" s="6" t="str">
        <f t="shared" si="5"/>
        <v>-</v>
      </c>
      <c r="U24" s="6">
        <f t="shared" si="6"/>
        <v>3</v>
      </c>
      <c r="V24" s="6" t="str">
        <f t="shared" si="7"/>
        <v>-</v>
      </c>
    </row>
    <row r="25" spans="1:22" x14ac:dyDescent="0.35">
      <c r="A25" s="6" t="str">
        <f t="shared" si="0"/>
        <v>LEGuildwood</v>
      </c>
      <c r="B25" s="6" t="s">
        <v>18</v>
      </c>
      <c r="C25" s="6" t="s">
        <v>100</v>
      </c>
      <c r="D25" s="9" t="s">
        <v>24</v>
      </c>
      <c r="E25" s="6">
        <v>30</v>
      </c>
      <c r="F25" s="6"/>
      <c r="G25" s="6">
        <f>IF(IFERROR(VLOOKUP($A25,'IB-MaxJT'!$A:$E,4,FALSE),0)=0,"-",IFERROR(VLOOKUP($A25,'IB-MaxJT'!A:E,4,FALSE),0))</f>
        <v>34</v>
      </c>
      <c r="H25" s="6" t="str">
        <f>IF(IFERROR(VLOOKUP($A25,'IB-MaxJT'!$A:$E,5,FALSE),0)=0,"-",IFERROR(VLOOKUP($A25,'IB-MaxJT'!$A:$E,5,FALSE),0))</f>
        <v>-</v>
      </c>
      <c r="I25" s="6">
        <f>IF(IFERROR(VLOOKUP($A25,'IB-MaxJT'!$H:$L,4,FALSE),0)=0,"-",IFERROR(VLOOKUP($A25,'IB-MaxJT'!$H:$L,4,FALSE),0))</f>
        <v>30</v>
      </c>
      <c r="J25" s="6" t="str">
        <f>IF(IFERROR(VLOOKUP($A25,'IB-MaxJT'!$H:$L,5,FALSE),0)=0,"-",IFERROR(VLOOKUP($A25,'IB-MaxJT'!$H:$L,5,FALSE),0))</f>
        <v>-</v>
      </c>
      <c r="K25" s="6">
        <f>IF(IFERROR(VLOOKUP($A25,'OB-MaxJT'!$A:$E,4,FALSE),0)=0,"-",IFERROR(VLOOKUP($A25,'OB-MaxJT'!$A:$E,4,FALSE),0))</f>
        <v>30</v>
      </c>
      <c r="L25" s="6" t="str">
        <f>IF(IFERROR(VLOOKUP($A25,'OB-MaxJT'!$A:$E,5,FALSE),0)=0,"-",IFERROR(VLOOKUP($A25,'OB-MaxJT'!$A:$E,5,FALSE),0))</f>
        <v>-</v>
      </c>
      <c r="M25" s="6">
        <f>IF(IFERROR(VLOOKUP($A25,'OB-MaxJT'!$H:$L,4,FALSE),0)=0,"-",IFERROR(VLOOKUP($A25,'OB-MaxJT'!$H:$L,4,FALSE),0))</f>
        <v>27</v>
      </c>
      <c r="N25" s="6" t="str">
        <f>IF(IFERROR(VLOOKUP($A25,'OB-MaxJT'!$H:$L,5,FALSE),0)=0,"-",IFERROR(VLOOKUP($A25,'OB-MaxJT'!$H:$L,5,FALSE),0))</f>
        <v>-</v>
      </c>
      <c r="O25" s="6">
        <f t="shared" si="1"/>
        <v>-4</v>
      </c>
      <c r="P25" s="6" t="str">
        <f t="shared" si="2"/>
        <v>-</v>
      </c>
      <c r="Q25" s="6">
        <f t="shared" si="3"/>
        <v>0</v>
      </c>
      <c r="R25" s="6" t="str">
        <f t="shared" si="2"/>
        <v>-</v>
      </c>
      <c r="S25" s="6">
        <f t="shared" si="4"/>
        <v>0</v>
      </c>
      <c r="T25" s="6" t="str">
        <f t="shared" si="5"/>
        <v>-</v>
      </c>
      <c r="U25" s="6">
        <f t="shared" si="6"/>
        <v>3</v>
      </c>
      <c r="V25" s="6" t="str">
        <f t="shared" si="7"/>
        <v>-</v>
      </c>
    </row>
    <row r="26" spans="1:22" x14ac:dyDescent="0.35">
      <c r="A26" s="6" t="str">
        <f t="shared" si="0"/>
        <v>LERouge Hill</v>
      </c>
      <c r="B26" s="6" t="s">
        <v>18</v>
      </c>
      <c r="C26" s="6" t="s">
        <v>100</v>
      </c>
      <c r="D26" s="9" t="s">
        <v>23</v>
      </c>
      <c r="E26" s="6">
        <v>37</v>
      </c>
      <c r="F26" s="6"/>
      <c r="G26" s="6">
        <f>IF(IFERROR(VLOOKUP($A26,'IB-MaxJT'!$A:$E,4,FALSE),0)=0,"-",IFERROR(VLOOKUP($A26,'IB-MaxJT'!A:E,4,FALSE),0))</f>
        <v>41</v>
      </c>
      <c r="H26" s="6" t="str">
        <f>IF(IFERROR(VLOOKUP($A26,'IB-MaxJT'!$A:$E,5,FALSE),0)=0,"-",IFERROR(VLOOKUP($A26,'IB-MaxJT'!$A:$E,5,FALSE),0))</f>
        <v>-</v>
      </c>
      <c r="I26" s="6">
        <f>IF(IFERROR(VLOOKUP($A26,'IB-MaxJT'!$H:$L,4,FALSE),0)=0,"-",IFERROR(VLOOKUP($A26,'IB-MaxJT'!$H:$L,4,FALSE),0))</f>
        <v>37</v>
      </c>
      <c r="J26" s="6" t="str">
        <f>IF(IFERROR(VLOOKUP($A26,'IB-MaxJT'!$H:$L,5,FALSE),0)=0,"-",IFERROR(VLOOKUP($A26,'IB-MaxJT'!$H:$L,5,FALSE),0))</f>
        <v>-</v>
      </c>
      <c r="K26" s="6">
        <f>IF(IFERROR(VLOOKUP($A26,'OB-MaxJT'!$A:$E,4,FALSE),0)=0,"-",IFERROR(VLOOKUP($A26,'OB-MaxJT'!$A:$E,4,FALSE),0))</f>
        <v>36</v>
      </c>
      <c r="L26" s="6" t="str">
        <f>IF(IFERROR(VLOOKUP($A26,'OB-MaxJT'!$A:$E,5,FALSE),0)=0,"-",IFERROR(VLOOKUP($A26,'OB-MaxJT'!$A:$E,5,FALSE),0))</f>
        <v>-</v>
      </c>
      <c r="M26" s="6">
        <f>IF(IFERROR(VLOOKUP($A26,'OB-MaxJT'!$H:$L,4,FALSE),0)=0,"-",IFERROR(VLOOKUP($A26,'OB-MaxJT'!$H:$L,4,FALSE),0))</f>
        <v>33</v>
      </c>
      <c r="N26" s="6" t="str">
        <f>IF(IFERROR(VLOOKUP($A26,'OB-MaxJT'!$H:$L,5,FALSE),0)=0,"-",IFERROR(VLOOKUP($A26,'OB-MaxJT'!$H:$L,5,FALSE),0))</f>
        <v>-</v>
      </c>
      <c r="O26" s="6">
        <f t="shared" si="1"/>
        <v>-4</v>
      </c>
      <c r="P26" s="6" t="str">
        <f t="shared" si="2"/>
        <v>-</v>
      </c>
      <c r="Q26" s="6">
        <f t="shared" si="3"/>
        <v>0</v>
      </c>
      <c r="R26" s="6" t="str">
        <f t="shared" si="2"/>
        <v>-</v>
      </c>
      <c r="S26" s="6">
        <f t="shared" si="4"/>
        <v>1</v>
      </c>
      <c r="T26" s="6" t="str">
        <f t="shared" si="5"/>
        <v>-</v>
      </c>
      <c r="U26" s="6">
        <f t="shared" si="6"/>
        <v>4</v>
      </c>
      <c r="V26" s="6" t="str">
        <f t="shared" si="7"/>
        <v>-</v>
      </c>
    </row>
    <row r="27" spans="1:22" x14ac:dyDescent="0.35">
      <c r="A27" s="6" t="str">
        <f t="shared" si="0"/>
        <v>LEPickering</v>
      </c>
      <c r="B27" s="6" t="s">
        <v>18</v>
      </c>
      <c r="C27" s="6" t="s">
        <v>100</v>
      </c>
      <c r="D27" s="9" t="s">
        <v>22</v>
      </c>
      <c r="E27" s="6">
        <v>44</v>
      </c>
      <c r="F27" s="6">
        <v>33</v>
      </c>
      <c r="G27" s="6">
        <f>IF(IFERROR(VLOOKUP($A27,'IB-MaxJT'!$A:$E,4,FALSE),0)=0,"-",IFERROR(VLOOKUP($A27,'IB-MaxJT'!A:E,4,FALSE),0))</f>
        <v>50</v>
      </c>
      <c r="H27" s="6">
        <f>IF(IFERROR(VLOOKUP($A27,'IB-MaxJT'!$A:$E,5,FALSE),0)=0,"-",IFERROR(VLOOKUP($A27,'IB-MaxJT'!$A:$E,5,FALSE),0))</f>
        <v>28</v>
      </c>
      <c r="I27" s="6">
        <f>IF(IFERROR(VLOOKUP($A27,'IB-MaxJT'!$H:$L,4,FALSE),0)=0,"-",IFERROR(VLOOKUP($A27,'IB-MaxJT'!$H:$L,4,FALSE),0))</f>
        <v>45</v>
      </c>
      <c r="J27" s="6" t="str">
        <f>IF(IFERROR(VLOOKUP($A27,'IB-MaxJT'!$H:$L,5,FALSE),0)=0,"-",IFERROR(VLOOKUP($A27,'IB-MaxJT'!$H:$L,5,FALSE),0))</f>
        <v>-</v>
      </c>
      <c r="K27" s="6">
        <f>IF(IFERROR(VLOOKUP($A27,'OB-MaxJT'!$A:$E,4,FALSE),0)=0,"-",IFERROR(VLOOKUP($A27,'OB-MaxJT'!$A:$E,4,FALSE),0))</f>
        <v>46</v>
      </c>
      <c r="L27" s="6">
        <f>IF(IFERROR(VLOOKUP($A27,'OB-MaxJT'!$A:$E,5,FALSE),0)=0,"-",IFERROR(VLOOKUP($A27,'OB-MaxJT'!$A:$E,5,FALSE),0))</f>
        <v>29</v>
      </c>
      <c r="M27" s="6">
        <f>IF(IFERROR(VLOOKUP($A27,'OB-MaxJT'!$H:$L,4,FALSE),0)=0,"-",IFERROR(VLOOKUP($A27,'OB-MaxJT'!$H:$L,4,FALSE),0))</f>
        <v>44</v>
      </c>
      <c r="N27" s="6" t="str">
        <f>IF(IFERROR(VLOOKUP($A27,'OB-MaxJT'!$H:$L,5,FALSE),0)=0,"-",IFERROR(VLOOKUP($A27,'OB-MaxJT'!$H:$L,5,FALSE),0))</f>
        <v>-</v>
      </c>
      <c r="O27" s="6">
        <f t="shared" si="1"/>
        <v>-6</v>
      </c>
      <c r="P27" s="6">
        <f t="shared" si="2"/>
        <v>5</v>
      </c>
      <c r="Q27" s="6">
        <f t="shared" si="3"/>
        <v>-1</v>
      </c>
      <c r="R27" s="6" t="str">
        <f t="shared" si="2"/>
        <v>-</v>
      </c>
      <c r="S27" s="6">
        <f t="shared" si="4"/>
        <v>-2</v>
      </c>
      <c r="T27" s="6">
        <f t="shared" si="5"/>
        <v>4</v>
      </c>
      <c r="U27" s="6">
        <f t="shared" si="6"/>
        <v>0</v>
      </c>
      <c r="V27" s="6" t="str">
        <f t="shared" si="7"/>
        <v>-</v>
      </c>
    </row>
    <row r="28" spans="1:22" x14ac:dyDescent="0.35">
      <c r="A28" s="6" t="str">
        <f t="shared" si="0"/>
        <v>LEAjax</v>
      </c>
      <c r="B28" s="6" t="s">
        <v>18</v>
      </c>
      <c r="C28" s="6" t="s">
        <v>100</v>
      </c>
      <c r="D28" s="9" t="s">
        <v>21</v>
      </c>
      <c r="E28" s="6" t="s">
        <v>97</v>
      </c>
      <c r="F28" s="6">
        <v>38</v>
      </c>
      <c r="G28" s="6">
        <f>IF(IFERROR(VLOOKUP($A28,'IB-MaxJT'!$A:$E,4,FALSE),0)=0,"-",IFERROR(VLOOKUP($A28,'IB-MaxJT'!A:E,4,FALSE),0))</f>
        <v>52</v>
      </c>
      <c r="H28" s="6">
        <f>IF(IFERROR(VLOOKUP($A28,'IB-MaxJT'!$A:$E,5,FALSE),0)=0,"-",IFERROR(VLOOKUP($A28,'IB-MaxJT'!$A:$E,5,FALSE),0))</f>
        <v>34</v>
      </c>
      <c r="I28" s="6">
        <f>IF(IFERROR(VLOOKUP($A28,'IB-MaxJT'!$H:$L,4,FALSE),0)=0,"-",IFERROR(VLOOKUP($A28,'IB-MaxJT'!$H:$L,4,FALSE),0))</f>
        <v>49</v>
      </c>
      <c r="J28" s="6">
        <f>IF(IFERROR(VLOOKUP($A28,'IB-MaxJT'!$H:$L,5,FALSE),0)=0,"-",IFERROR(VLOOKUP($A28,'IB-MaxJT'!$H:$L,5,FALSE),0))</f>
        <v>34</v>
      </c>
      <c r="K28" s="6">
        <f>IF(IFERROR(VLOOKUP($A28,'OB-MaxJT'!$A:$E,4,FALSE),0)=0,"-",IFERROR(VLOOKUP($A28,'OB-MaxJT'!$A:$E,4,FALSE),0))</f>
        <v>53</v>
      </c>
      <c r="L28" s="6">
        <f>IF(IFERROR(VLOOKUP($A28,'OB-MaxJT'!$A:$E,5,FALSE),0)=0,"-",IFERROR(VLOOKUP($A28,'OB-MaxJT'!$A:$E,5,FALSE),0))</f>
        <v>35</v>
      </c>
      <c r="M28" s="6">
        <f>IF(IFERROR(VLOOKUP($A28,'OB-MaxJT'!$H:$L,4,FALSE),0)=0,"-",IFERROR(VLOOKUP($A28,'OB-MaxJT'!$H:$L,4,FALSE),0))</f>
        <v>46</v>
      </c>
      <c r="N28" s="6">
        <f>IF(IFERROR(VLOOKUP($A28,'OB-MaxJT'!$H:$L,5,FALSE),0)=0,"-",IFERROR(VLOOKUP($A28,'OB-MaxJT'!$H:$L,5,FALSE),0))</f>
        <v>33</v>
      </c>
      <c r="O28" s="6" t="str">
        <f t="shared" si="1"/>
        <v>-</v>
      </c>
      <c r="P28" s="6">
        <f t="shared" si="2"/>
        <v>4</v>
      </c>
      <c r="Q28" s="6" t="str">
        <f t="shared" si="3"/>
        <v>-</v>
      </c>
      <c r="R28" s="6">
        <f t="shared" si="2"/>
        <v>4</v>
      </c>
      <c r="S28" s="6" t="str">
        <f t="shared" si="4"/>
        <v>-</v>
      </c>
      <c r="T28" s="6">
        <f t="shared" si="5"/>
        <v>3</v>
      </c>
      <c r="U28" s="6" t="str">
        <f t="shared" si="6"/>
        <v>-</v>
      </c>
      <c r="V28" s="6">
        <f t="shared" si="7"/>
        <v>5</v>
      </c>
    </row>
    <row r="29" spans="1:22" x14ac:dyDescent="0.35">
      <c r="A29" s="6" t="str">
        <f t="shared" si="0"/>
        <v>LEWhitby</v>
      </c>
      <c r="B29" s="6" t="s">
        <v>18</v>
      </c>
      <c r="C29" s="6" t="s">
        <v>100</v>
      </c>
      <c r="D29" s="9" t="s">
        <v>20</v>
      </c>
      <c r="E29" s="6" t="s">
        <v>97</v>
      </c>
      <c r="F29" s="6">
        <v>46</v>
      </c>
      <c r="G29" s="6">
        <f>IF(IFERROR(VLOOKUP($A29,'IB-MaxJT'!$A:$E,4,FALSE),0)=0,"-",IFERROR(VLOOKUP($A29,'IB-MaxJT'!A:E,4,FALSE),0))</f>
        <v>61</v>
      </c>
      <c r="H29" s="6">
        <f>IF(IFERROR(VLOOKUP($A29,'IB-MaxJT'!$A:$E,5,FALSE),0)=0,"-",IFERROR(VLOOKUP($A29,'IB-MaxJT'!$A:$E,5,FALSE),0))</f>
        <v>42</v>
      </c>
      <c r="I29" s="6">
        <f>IF(IFERROR(VLOOKUP($A29,'IB-MaxJT'!$H:$L,4,FALSE),0)=0,"-",IFERROR(VLOOKUP($A29,'IB-MaxJT'!$H:$L,4,FALSE),0))</f>
        <v>57</v>
      </c>
      <c r="J29" s="6">
        <f>IF(IFERROR(VLOOKUP($A29,'IB-MaxJT'!$H:$L,5,FALSE),0)=0,"-",IFERROR(VLOOKUP($A29,'IB-MaxJT'!$H:$L,5,FALSE),0))</f>
        <v>42</v>
      </c>
      <c r="K29" s="6">
        <f>IF(IFERROR(VLOOKUP($A29,'OB-MaxJT'!$A:$E,4,FALSE),0)=0,"-",IFERROR(VLOOKUP($A29,'OB-MaxJT'!$A:$E,4,FALSE),0))</f>
        <v>62</v>
      </c>
      <c r="L29" s="6">
        <f>IF(IFERROR(VLOOKUP($A29,'OB-MaxJT'!$A:$E,5,FALSE),0)=0,"-",IFERROR(VLOOKUP($A29,'OB-MaxJT'!$A:$E,5,FALSE),0))</f>
        <v>44</v>
      </c>
      <c r="M29" s="6">
        <f>IF(IFERROR(VLOOKUP($A29,'OB-MaxJT'!$H:$L,4,FALSE),0)=0,"-",IFERROR(VLOOKUP($A29,'OB-MaxJT'!$H:$L,4,FALSE),0))</f>
        <v>54</v>
      </c>
      <c r="N29" s="6">
        <f>IF(IFERROR(VLOOKUP($A29,'OB-MaxJT'!$H:$L,5,FALSE),0)=0,"-",IFERROR(VLOOKUP($A29,'OB-MaxJT'!$H:$L,5,FALSE),0))</f>
        <v>42</v>
      </c>
      <c r="O29" s="6" t="str">
        <f t="shared" si="1"/>
        <v>-</v>
      </c>
      <c r="P29" s="6">
        <f t="shared" si="2"/>
        <v>4</v>
      </c>
      <c r="Q29" s="6" t="str">
        <f t="shared" si="3"/>
        <v>-</v>
      </c>
      <c r="R29" s="6">
        <f t="shared" si="2"/>
        <v>4</v>
      </c>
      <c r="S29" s="6" t="str">
        <f t="shared" si="4"/>
        <v>-</v>
      </c>
      <c r="T29" s="6">
        <f t="shared" si="5"/>
        <v>2</v>
      </c>
      <c r="U29" s="6" t="str">
        <f t="shared" si="6"/>
        <v>-</v>
      </c>
      <c r="V29" s="6">
        <f t="shared" si="7"/>
        <v>4</v>
      </c>
    </row>
    <row r="30" spans="1:22" x14ac:dyDescent="0.35">
      <c r="A30" s="6" t="str">
        <f t="shared" si="0"/>
        <v>LEOshawa</v>
      </c>
      <c r="B30" s="6" t="s">
        <v>18</v>
      </c>
      <c r="C30" s="6" t="s">
        <v>100</v>
      </c>
      <c r="D30" s="9" t="s">
        <v>19</v>
      </c>
      <c r="E30" s="6" t="s">
        <v>97</v>
      </c>
      <c r="F30" s="6">
        <v>52</v>
      </c>
      <c r="G30" s="6">
        <f>IF(IFERROR(VLOOKUP($A30,'IB-MaxJT'!$A:$E,4,FALSE),0)=0,"-",IFERROR(VLOOKUP($A30,'IB-MaxJT'!A:E,4,FALSE),0))</f>
        <v>68</v>
      </c>
      <c r="H30" s="6">
        <f>IF(IFERROR(VLOOKUP($A30,'IB-MaxJT'!$A:$E,5,FALSE),0)=0,"-",IFERROR(VLOOKUP($A30,'IB-MaxJT'!$A:$E,5,FALSE),0))</f>
        <v>49</v>
      </c>
      <c r="I30" s="6">
        <f>IF(IFERROR(VLOOKUP($A30,'IB-MaxJT'!$H:$L,4,FALSE),0)=0,"-",IFERROR(VLOOKUP($A30,'IB-MaxJT'!$H:$L,4,FALSE),0))</f>
        <v>62</v>
      </c>
      <c r="J30" s="6">
        <f>IF(IFERROR(VLOOKUP($A30,'IB-MaxJT'!$H:$L,5,FALSE),0)=0,"-",IFERROR(VLOOKUP($A30,'IB-MaxJT'!$H:$L,5,FALSE),0))</f>
        <v>47</v>
      </c>
      <c r="K30" s="6">
        <f>IF(IFERROR(VLOOKUP($A30,'OB-MaxJT'!$A:$E,4,FALSE),0)=0,"-",IFERROR(VLOOKUP($A30,'OB-MaxJT'!$A:$E,4,FALSE),0))</f>
        <v>68</v>
      </c>
      <c r="L30" s="6">
        <f>IF(IFERROR(VLOOKUP($A30,'OB-MaxJT'!$A:$E,5,FALSE),0)=0,"-",IFERROR(VLOOKUP($A30,'OB-MaxJT'!$A:$E,5,FALSE),0))</f>
        <v>50</v>
      </c>
      <c r="M30" s="6">
        <f>IF(IFERROR(VLOOKUP($A30,'OB-MaxJT'!$H:$L,4,FALSE),0)=0,"-",IFERROR(VLOOKUP($A30,'OB-MaxJT'!$H:$L,4,FALSE),0))</f>
        <v>62</v>
      </c>
      <c r="N30" s="6">
        <f>IF(IFERROR(VLOOKUP($A30,'OB-MaxJT'!$H:$L,5,FALSE),0)=0,"-",IFERROR(VLOOKUP($A30,'OB-MaxJT'!$H:$L,5,FALSE),0))</f>
        <v>49</v>
      </c>
      <c r="O30" s="6" t="str">
        <f t="shared" si="1"/>
        <v>-</v>
      </c>
      <c r="P30" s="6">
        <f t="shared" si="2"/>
        <v>3</v>
      </c>
      <c r="Q30" s="6" t="str">
        <f t="shared" si="3"/>
        <v>-</v>
      </c>
      <c r="R30" s="6">
        <f t="shared" si="2"/>
        <v>5</v>
      </c>
      <c r="S30" s="6" t="str">
        <f t="shared" si="4"/>
        <v>-</v>
      </c>
      <c r="T30" s="6">
        <f t="shared" si="5"/>
        <v>2</v>
      </c>
      <c r="U30" s="6" t="str">
        <f t="shared" si="6"/>
        <v>-</v>
      </c>
      <c r="V30" s="6">
        <f t="shared" si="7"/>
        <v>3</v>
      </c>
    </row>
    <row r="31" spans="1:22" x14ac:dyDescent="0.35">
      <c r="A31" s="6" t="str">
        <f t="shared" si="0"/>
        <v>LEThornton's Corners</v>
      </c>
      <c r="B31" s="6" t="s">
        <v>18</v>
      </c>
      <c r="C31" s="6" t="s">
        <v>100</v>
      </c>
      <c r="D31" s="9" t="s">
        <v>102</v>
      </c>
      <c r="E31" s="6" t="s">
        <v>97</v>
      </c>
      <c r="F31" s="6"/>
      <c r="G31" s="6" t="str">
        <f>IF(IFERROR(VLOOKUP($A31,'IB-MaxJT'!$A:$E,4,FALSE),0)=0,"-",IFERROR(VLOOKUP($A31,'IB-MaxJT'!A:E,4,FALSE),0))</f>
        <v>-</v>
      </c>
      <c r="H31" s="6" t="str">
        <f>IF(IFERROR(VLOOKUP($A31,'IB-MaxJT'!$A:$E,5,FALSE),0)=0,"-",IFERROR(VLOOKUP($A31,'IB-MaxJT'!$A:$E,5,FALSE),0))</f>
        <v>-</v>
      </c>
      <c r="I31" s="6" t="str">
        <f>IF(IFERROR(VLOOKUP($A31,'IB-MaxJT'!$H:$L,4,FALSE),0)=0,"-",IFERROR(VLOOKUP($A31,'IB-MaxJT'!$H:$L,4,FALSE),0))</f>
        <v>-</v>
      </c>
      <c r="J31" s="6" t="str">
        <f>IF(IFERROR(VLOOKUP($A31,'IB-MaxJT'!$H:$L,5,FALSE),0)=0,"-",IFERROR(VLOOKUP($A31,'IB-MaxJT'!$H:$L,5,FALSE),0))</f>
        <v>-</v>
      </c>
      <c r="K31" s="6" t="str">
        <f>IF(IFERROR(VLOOKUP($A31,'OB-MaxJT'!$A:$E,4,FALSE),0)=0,"-",IFERROR(VLOOKUP($A31,'OB-MaxJT'!$A:$E,4,FALSE),0))</f>
        <v>-</v>
      </c>
      <c r="L31" s="6" t="str">
        <f>IF(IFERROR(VLOOKUP($A31,'OB-MaxJT'!$A:$E,5,FALSE),0)=0,"-",IFERROR(VLOOKUP($A31,'OB-MaxJT'!$A:$E,5,FALSE),0))</f>
        <v>-</v>
      </c>
      <c r="M31" s="6" t="str">
        <f>IF(IFERROR(VLOOKUP($A31,'OB-MaxJT'!$H:$L,4,FALSE),0)=0,"-",IFERROR(VLOOKUP($A31,'OB-MaxJT'!$H:$L,4,FALSE),0))</f>
        <v>-</v>
      </c>
      <c r="N31" s="6" t="str">
        <f>IF(IFERROR(VLOOKUP($A31,'OB-MaxJT'!$H:$L,5,FALSE),0)=0,"-",IFERROR(VLOOKUP($A31,'OB-MaxJT'!$H:$L,5,FALSE),0))</f>
        <v>-</v>
      </c>
      <c r="O31" s="6" t="str">
        <f t="shared" si="1"/>
        <v>-</v>
      </c>
      <c r="P31" s="6" t="str">
        <f t="shared" si="2"/>
        <v>-</v>
      </c>
      <c r="Q31" s="6" t="str">
        <f t="shared" si="3"/>
        <v>-</v>
      </c>
      <c r="R31" s="6" t="str">
        <f t="shared" si="2"/>
        <v>-</v>
      </c>
      <c r="S31" s="6" t="str">
        <f t="shared" si="4"/>
        <v>-</v>
      </c>
      <c r="T31" s="6" t="str">
        <f t="shared" si="5"/>
        <v>-</v>
      </c>
      <c r="U31" s="6" t="str">
        <f t="shared" si="6"/>
        <v>-</v>
      </c>
      <c r="V31" s="6" t="str">
        <f t="shared" si="7"/>
        <v>-</v>
      </c>
    </row>
    <row r="32" spans="1:22" x14ac:dyDescent="0.35">
      <c r="A32" s="6" t="str">
        <f t="shared" si="0"/>
        <v>LERitson</v>
      </c>
      <c r="B32" s="6" t="s">
        <v>18</v>
      </c>
      <c r="C32" s="6" t="s">
        <v>100</v>
      </c>
      <c r="D32" s="9" t="s">
        <v>103</v>
      </c>
      <c r="E32" s="6" t="s">
        <v>97</v>
      </c>
      <c r="F32" s="6"/>
      <c r="G32" s="6" t="str">
        <f>IF(IFERROR(VLOOKUP($A32,'IB-MaxJT'!$A:$E,4,FALSE),0)=0,"-",IFERROR(VLOOKUP($A32,'IB-MaxJT'!A:E,4,FALSE),0))</f>
        <v>-</v>
      </c>
      <c r="H32" s="6" t="str">
        <f>IF(IFERROR(VLOOKUP($A32,'IB-MaxJT'!$A:$E,5,FALSE),0)=0,"-",IFERROR(VLOOKUP($A32,'IB-MaxJT'!$A:$E,5,FALSE),0))</f>
        <v>-</v>
      </c>
      <c r="I32" s="6" t="str">
        <f>IF(IFERROR(VLOOKUP($A32,'IB-MaxJT'!$H:$L,4,FALSE),0)=0,"-",IFERROR(VLOOKUP($A32,'IB-MaxJT'!$H:$L,4,FALSE),0))</f>
        <v>-</v>
      </c>
      <c r="J32" s="6" t="str">
        <f>IF(IFERROR(VLOOKUP($A32,'IB-MaxJT'!$H:$L,5,FALSE),0)=0,"-",IFERROR(VLOOKUP($A32,'IB-MaxJT'!$H:$L,5,FALSE),0))</f>
        <v>-</v>
      </c>
      <c r="K32" s="6" t="str">
        <f>IF(IFERROR(VLOOKUP($A32,'OB-MaxJT'!$A:$E,4,FALSE),0)=0,"-",IFERROR(VLOOKUP($A32,'OB-MaxJT'!$A:$E,4,FALSE),0))</f>
        <v>-</v>
      </c>
      <c r="L32" s="6" t="str">
        <f>IF(IFERROR(VLOOKUP($A32,'OB-MaxJT'!$A:$E,5,FALSE),0)=0,"-",IFERROR(VLOOKUP($A32,'OB-MaxJT'!$A:$E,5,FALSE),0))</f>
        <v>-</v>
      </c>
      <c r="M32" s="6" t="str">
        <f>IF(IFERROR(VLOOKUP($A32,'OB-MaxJT'!$H:$L,4,FALSE),0)=0,"-",IFERROR(VLOOKUP($A32,'OB-MaxJT'!$H:$L,4,FALSE),0))</f>
        <v>-</v>
      </c>
      <c r="N32" s="6" t="str">
        <f>IF(IFERROR(VLOOKUP($A32,'OB-MaxJT'!$H:$L,5,FALSE),0)=0,"-",IFERROR(VLOOKUP($A32,'OB-MaxJT'!$H:$L,5,FALSE),0))</f>
        <v>-</v>
      </c>
      <c r="O32" s="6" t="str">
        <f t="shared" si="1"/>
        <v>-</v>
      </c>
      <c r="P32" s="6" t="str">
        <f t="shared" si="2"/>
        <v>-</v>
      </c>
      <c r="Q32" s="6" t="str">
        <f t="shared" si="3"/>
        <v>-</v>
      </c>
      <c r="R32" s="6" t="str">
        <f t="shared" si="2"/>
        <v>-</v>
      </c>
      <c r="S32" s="6" t="str">
        <f t="shared" si="4"/>
        <v>-</v>
      </c>
      <c r="T32" s="6" t="str">
        <f t="shared" si="5"/>
        <v>-</v>
      </c>
      <c r="U32" s="6" t="str">
        <f t="shared" si="6"/>
        <v>-</v>
      </c>
      <c r="V32" s="6" t="str">
        <f t="shared" si="7"/>
        <v>-</v>
      </c>
    </row>
    <row r="33" spans="1:22" x14ac:dyDescent="0.35">
      <c r="A33" s="6" t="str">
        <f t="shared" si="0"/>
        <v>LECourtice</v>
      </c>
      <c r="B33" s="6" t="s">
        <v>18</v>
      </c>
      <c r="C33" s="6" t="s">
        <v>100</v>
      </c>
      <c r="D33" s="9" t="s">
        <v>104</v>
      </c>
      <c r="E33" s="6" t="s">
        <v>97</v>
      </c>
      <c r="F33" s="6"/>
      <c r="G33" s="6" t="str">
        <f>IF(IFERROR(VLOOKUP($A33,'IB-MaxJT'!$A:$E,4,FALSE),0)=0,"-",IFERROR(VLOOKUP($A33,'IB-MaxJT'!A:E,4,FALSE),0))</f>
        <v>-</v>
      </c>
      <c r="H33" s="6" t="str">
        <f>IF(IFERROR(VLOOKUP($A33,'IB-MaxJT'!$A:$E,5,FALSE),0)=0,"-",IFERROR(VLOOKUP($A33,'IB-MaxJT'!$A:$E,5,FALSE),0))</f>
        <v>-</v>
      </c>
      <c r="I33" s="6" t="str">
        <f>IF(IFERROR(VLOOKUP($A33,'IB-MaxJT'!$H:$L,4,FALSE),0)=0,"-",IFERROR(VLOOKUP($A33,'IB-MaxJT'!$H:$L,4,FALSE),0))</f>
        <v>-</v>
      </c>
      <c r="J33" s="6" t="str">
        <f>IF(IFERROR(VLOOKUP($A33,'IB-MaxJT'!$H:$L,5,FALSE),0)=0,"-",IFERROR(VLOOKUP($A33,'IB-MaxJT'!$H:$L,5,FALSE),0))</f>
        <v>-</v>
      </c>
      <c r="K33" s="6" t="str">
        <f>IF(IFERROR(VLOOKUP($A33,'OB-MaxJT'!$A:$E,4,FALSE),0)=0,"-",IFERROR(VLOOKUP($A33,'OB-MaxJT'!$A:$E,4,FALSE),0))</f>
        <v>-</v>
      </c>
      <c r="L33" s="6" t="str">
        <f>IF(IFERROR(VLOOKUP($A33,'OB-MaxJT'!$A:$E,5,FALSE),0)=0,"-",IFERROR(VLOOKUP($A33,'OB-MaxJT'!$A:$E,5,FALSE),0))</f>
        <v>-</v>
      </c>
      <c r="M33" s="6" t="str">
        <f>IF(IFERROR(VLOOKUP($A33,'OB-MaxJT'!$H:$L,4,FALSE),0)=0,"-",IFERROR(VLOOKUP($A33,'OB-MaxJT'!$H:$L,4,FALSE),0))</f>
        <v>-</v>
      </c>
      <c r="N33" s="6" t="str">
        <f>IF(IFERROR(VLOOKUP($A33,'OB-MaxJT'!$H:$L,5,FALSE),0)=0,"-",IFERROR(VLOOKUP($A33,'OB-MaxJT'!$H:$L,5,FALSE),0))</f>
        <v>-</v>
      </c>
      <c r="O33" s="6" t="str">
        <f t="shared" si="1"/>
        <v>-</v>
      </c>
      <c r="P33" s="6" t="str">
        <f t="shared" si="2"/>
        <v>-</v>
      </c>
      <c r="Q33" s="6" t="str">
        <f t="shared" si="3"/>
        <v>-</v>
      </c>
      <c r="R33" s="6" t="str">
        <f t="shared" si="2"/>
        <v>-</v>
      </c>
      <c r="S33" s="6" t="str">
        <f t="shared" si="4"/>
        <v>-</v>
      </c>
      <c r="T33" s="6" t="str">
        <f t="shared" si="5"/>
        <v>-</v>
      </c>
      <c r="U33" s="6" t="str">
        <f t="shared" si="6"/>
        <v>-</v>
      </c>
      <c r="V33" s="6" t="str">
        <f t="shared" si="7"/>
        <v>-</v>
      </c>
    </row>
    <row r="34" spans="1:22" x14ac:dyDescent="0.35">
      <c r="A34" s="6" t="str">
        <f t="shared" si="0"/>
        <v>LEBowmanville</v>
      </c>
      <c r="B34" s="6" t="s">
        <v>18</v>
      </c>
      <c r="C34" s="6" t="s">
        <v>100</v>
      </c>
      <c r="D34" s="9" t="s">
        <v>105</v>
      </c>
      <c r="E34" s="6" t="s">
        <v>97</v>
      </c>
      <c r="F34" s="6"/>
      <c r="G34" s="6" t="str">
        <f>IF(IFERROR(VLOOKUP($A34,'IB-MaxJT'!$A:$E,4,FALSE),0)=0,"-",IFERROR(VLOOKUP($A34,'IB-MaxJT'!A:E,4,FALSE),0))</f>
        <v>-</v>
      </c>
      <c r="H34" s="6" t="str">
        <f>IF(IFERROR(VLOOKUP($A34,'IB-MaxJT'!$A:$E,5,FALSE),0)=0,"-",IFERROR(VLOOKUP($A34,'IB-MaxJT'!$A:$E,5,FALSE),0))</f>
        <v>-</v>
      </c>
      <c r="I34" s="6" t="str">
        <f>IF(IFERROR(VLOOKUP($A34,'IB-MaxJT'!$H:$L,4,FALSE),0)=0,"-",IFERROR(VLOOKUP($A34,'IB-MaxJT'!$H:$L,4,FALSE),0))</f>
        <v>-</v>
      </c>
      <c r="J34" s="6" t="str">
        <f>IF(IFERROR(VLOOKUP($A34,'IB-MaxJT'!$H:$L,5,FALSE),0)=0,"-",IFERROR(VLOOKUP($A34,'IB-MaxJT'!$H:$L,5,FALSE),0))</f>
        <v>-</v>
      </c>
      <c r="K34" s="6" t="str">
        <f>IF(IFERROR(VLOOKUP($A34,'OB-MaxJT'!$A:$E,4,FALSE),0)=0,"-",IFERROR(VLOOKUP($A34,'OB-MaxJT'!$A:$E,4,FALSE),0))</f>
        <v>-</v>
      </c>
      <c r="L34" s="6" t="str">
        <f>IF(IFERROR(VLOOKUP($A34,'OB-MaxJT'!$A:$E,5,FALSE),0)=0,"-",IFERROR(VLOOKUP($A34,'OB-MaxJT'!$A:$E,5,FALSE),0))</f>
        <v>-</v>
      </c>
      <c r="M34" s="6" t="str">
        <f>IF(IFERROR(VLOOKUP($A34,'OB-MaxJT'!$H:$L,4,FALSE),0)=0,"-",IFERROR(VLOOKUP($A34,'OB-MaxJT'!$H:$L,4,FALSE),0))</f>
        <v>-</v>
      </c>
      <c r="N34" s="6" t="str">
        <f>IF(IFERROR(VLOOKUP($A34,'OB-MaxJT'!$H:$L,5,FALSE),0)=0,"-",IFERROR(VLOOKUP($A34,'OB-MaxJT'!$H:$L,5,FALSE),0))</f>
        <v>-</v>
      </c>
      <c r="O34" s="6" t="str">
        <f t="shared" si="1"/>
        <v>-</v>
      </c>
      <c r="P34" s="6" t="str">
        <f t="shared" si="2"/>
        <v>-</v>
      </c>
      <c r="Q34" s="6" t="str">
        <f t="shared" si="3"/>
        <v>-</v>
      </c>
      <c r="R34" s="6" t="str">
        <f t="shared" si="2"/>
        <v>-</v>
      </c>
      <c r="S34" s="6" t="str">
        <f t="shared" si="4"/>
        <v>-</v>
      </c>
      <c r="T34" s="6" t="str">
        <f t="shared" si="5"/>
        <v>-</v>
      </c>
      <c r="U34" s="6" t="str">
        <f t="shared" si="6"/>
        <v>-</v>
      </c>
      <c r="V34" s="6" t="str">
        <f t="shared" si="7"/>
        <v>-</v>
      </c>
    </row>
    <row r="35" spans="1:22" x14ac:dyDescent="0.35">
      <c r="A35" s="6" t="str">
        <f t="shared" si="0"/>
        <v>MIKipling</v>
      </c>
      <c r="B35" s="6" t="s">
        <v>38</v>
      </c>
      <c r="C35" s="6" t="s">
        <v>106</v>
      </c>
      <c r="D35" s="9" t="s">
        <v>46</v>
      </c>
      <c r="E35" s="6">
        <v>21</v>
      </c>
      <c r="F35" s="6"/>
      <c r="G35" s="6">
        <f>IF(IFERROR(VLOOKUP($A35,'IB-MaxJT'!$A:$E,4,FALSE),0)=0,"-",IFERROR(VLOOKUP($A35,'IB-MaxJT'!A:E,4,FALSE),0))</f>
        <v>17</v>
      </c>
      <c r="H35" s="6" t="str">
        <f>IF(IFERROR(VLOOKUP($A35,'IB-MaxJT'!$A:$E,5,FALSE),0)=0,"-",IFERROR(VLOOKUP($A35,'IB-MaxJT'!$A:$E,5,FALSE),0))</f>
        <v>-</v>
      </c>
      <c r="I35" s="6">
        <f>IF(IFERROR(VLOOKUP($A35,'IB-MaxJT'!$H:$L,4,FALSE),0)=0,"-",IFERROR(VLOOKUP($A35,'IB-MaxJT'!$H:$L,4,FALSE),0))</f>
        <v>21</v>
      </c>
      <c r="J35" s="6" t="str">
        <f>IF(IFERROR(VLOOKUP($A35,'IB-MaxJT'!$H:$L,5,FALSE),0)=0,"-",IFERROR(VLOOKUP($A35,'IB-MaxJT'!$H:$L,5,FALSE),0))</f>
        <v>-</v>
      </c>
      <c r="K35" s="6">
        <f>IF(IFERROR(VLOOKUP($A35,'OB-MaxJT'!$A:$E,4,FALSE),0)=0,"-",IFERROR(VLOOKUP($A35,'OB-MaxJT'!$A:$E,4,FALSE),0))</f>
        <v>18</v>
      </c>
      <c r="L35" s="6" t="str">
        <f>IF(IFERROR(VLOOKUP($A35,'OB-MaxJT'!$A:$E,5,FALSE),0)=0,"-",IFERROR(VLOOKUP($A35,'OB-MaxJT'!$A:$E,5,FALSE),0))</f>
        <v>-</v>
      </c>
      <c r="M35" s="6">
        <f>IF(IFERROR(VLOOKUP($A35,'OB-MaxJT'!$H:$L,4,FALSE),0)=0,"-",IFERROR(VLOOKUP($A35,'OB-MaxJT'!$H:$L,4,FALSE),0))</f>
        <v>17</v>
      </c>
      <c r="N35" s="6" t="str">
        <f>IF(IFERROR(VLOOKUP($A35,'OB-MaxJT'!$H:$L,5,FALSE),0)=0,"-",IFERROR(VLOOKUP($A35,'OB-MaxJT'!$H:$L,5,FALSE),0))</f>
        <v>-</v>
      </c>
      <c r="O35" s="6">
        <f t="shared" si="1"/>
        <v>4</v>
      </c>
      <c r="P35" s="6" t="str">
        <f t="shared" si="2"/>
        <v>-</v>
      </c>
      <c r="Q35" s="6">
        <f t="shared" si="3"/>
        <v>0</v>
      </c>
      <c r="R35" s="6" t="str">
        <f t="shared" si="2"/>
        <v>-</v>
      </c>
      <c r="S35" s="6">
        <f t="shared" si="4"/>
        <v>3</v>
      </c>
      <c r="T35" s="6" t="str">
        <f t="shared" si="5"/>
        <v>-</v>
      </c>
      <c r="U35" s="6">
        <f t="shared" si="6"/>
        <v>4</v>
      </c>
      <c r="V35" s="6" t="str">
        <f t="shared" si="7"/>
        <v>-</v>
      </c>
    </row>
    <row r="36" spans="1:22" x14ac:dyDescent="0.35">
      <c r="A36" s="6" t="str">
        <f t="shared" si="0"/>
        <v>MIDixie</v>
      </c>
      <c r="B36" s="6" t="s">
        <v>38</v>
      </c>
      <c r="C36" s="6" t="s">
        <v>106</v>
      </c>
      <c r="D36" s="9" t="s">
        <v>45</v>
      </c>
      <c r="E36" s="6">
        <v>27</v>
      </c>
      <c r="F36" s="6"/>
      <c r="G36" s="6">
        <f>IF(IFERROR(VLOOKUP($A36,'IB-MaxJT'!$A:$E,4,FALSE),0)=0,"-",IFERROR(VLOOKUP($A36,'IB-MaxJT'!A:E,4,FALSE),0))</f>
        <v>23</v>
      </c>
      <c r="H36" s="6" t="str">
        <f>IF(IFERROR(VLOOKUP($A36,'IB-MaxJT'!$A:$E,5,FALSE),0)=0,"-",IFERROR(VLOOKUP($A36,'IB-MaxJT'!$A:$E,5,FALSE),0))</f>
        <v>-</v>
      </c>
      <c r="I36" s="6">
        <f>IF(IFERROR(VLOOKUP($A36,'IB-MaxJT'!$H:$L,4,FALSE),0)=0,"-",IFERROR(VLOOKUP($A36,'IB-MaxJT'!$H:$L,4,FALSE),0))</f>
        <v>27</v>
      </c>
      <c r="J36" s="6" t="str">
        <f>IF(IFERROR(VLOOKUP($A36,'IB-MaxJT'!$H:$L,5,FALSE),0)=0,"-",IFERROR(VLOOKUP($A36,'IB-MaxJT'!$H:$L,5,FALSE),0))</f>
        <v>-</v>
      </c>
      <c r="K36" s="6">
        <f>IF(IFERROR(VLOOKUP($A36,'OB-MaxJT'!$A:$E,4,FALSE),0)=0,"-",IFERROR(VLOOKUP($A36,'OB-MaxJT'!$A:$E,4,FALSE),0))</f>
        <v>24</v>
      </c>
      <c r="L36" s="6" t="str">
        <f>IF(IFERROR(VLOOKUP($A36,'OB-MaxJT'!$A:$E,5,FALSE),0)=0,"-",IFERROR(VLOOKUP($A36,'OB-MaxJT'!$A:$E,5,FALSE),0))</f>
        <v>-</v>
      </c>
      <c r="M36" s="6">
        <f>IF(IFERROR(VLOOKUP($A36,'OB-MaxJT'!$H:$L,4,FALSE),0)=0,"-",IFERROR(VLOOKUP($A36,'OB-MaxJT'!$H:$L,4,FALSE),0))</f>
        <v>23.5</v>
      </c>
      <c r="N36" s="6" t="str">
        <f>IF(IFERROR(VLOOKUP($A36,'OB-MaxJT'!$H:$L,5,FALSE),0)=0,"-",IFERROR(VLOOKUP($A36,'OB-MaxJT'!$H:$L,5,FALSE),0))</f>
        <v>-</v>
      </c>
      <c r="O36" s="6">
        <f t="shared" si="1"/>
        <v>4</v>
      </c>
      <c r="P36" s="6" t="str">
        <f t="shared" si="2"/>
        <v>-</v>
      </c>
      <c r="Q36" s="6">
        <f t="shared" si="3"/>
        <v>0</v>
      </c>
      <c r="R36" s="6" t="str">
        <f t="shared" si="2"/>
        <v>-</v>
      </c>
      <c r="S36" s="6">
        <f t="shared" si="4"/>
        <v>3</v>
      </c>
      <c r="T36" s="6" t="str">
        <f t="shared" si="5"/>
        <v>-</v>
      </c>
      <c r="U36" s="6">
        <f t="shared" si="6"/>
        <v>3.5</v>
      </c>
      <c r="V36" s="6" t="str">
        <f t="shared" si="7"/>
        <v>-</v>
      </c>
    </row>
    <row r="37" spans="1:22" x14ac:dyDescent="0.35">
      <c r="A37" s="6" t="str">
        <f t="shared" si="0"/>
        <v>MICooksville</v>
      </c>
      <c r="B37" s="6" t="s">
        <v>38</v>
      </c>
      <c r="C37" s="6" t="s">
        <v>106</v>
      </c>
      <c r="D37" s="9" t="s">
        <v>44</v>
      </c>
      <c r="E37" s="6">
        <v>33</v>
      </c>
      <c r="F37" s="6"/>
      <c r="G37" s="6">
        <f>IF(IFERROR(VLOOKUP($A37,'IB-MaxJT'!$A:$E,4,FALSE),0)=0,"-",IFERROR(VLOOKUP($A37,'IB-MaxJT'!A:E,4,FALSE),0))</f>
        <v>29</v>
      </c>
      <c r="H37" s="6" t="str">
        <f>IF(IFERROR(VLOOKUP($A37,'IB-MaxJT'!$A:$E,5,FALSE),0)=0,"-",IFERROR(VLOOKUP($A37,'IB-MaxJT'!$A:$E,5,FALSE),0))</f>
        <v>-</v>
      </c>
      <c r="I37" s="6">
        <f>IF(IFERROR(VLOOKUP($A37,'IB-MaxJT'!$H:$L,4,FALSE),0)=0,"-",IFERROR(VLOOKUP($A37,'IB-MaxJT'!$H:$L,4,FALSE),0))</f>
        <v>32</v>
      </c>
      <c r="J37" s="6" t="str">
        <f>IF(IFERROR(VLOOKUP($A37,'IB-MaxJT'!$H:$L,5,FALSE),0)=0,"-",IFERROR(VLOOKUP($A37,'IB-MaxJT'!$H:$L,5,FALSE),0))</f>
        <v>-</v>
      </c>
      <c r="K37" s="6">
        <f>IF(IFERROR(VLOOKUP($A37,'OB-MaxJT'!$A:$E,4,FALSE),0)=0,"-",IFERROR(VLOOKUP($A37,'OB-MaxJT'!$A:$E,4,FALSE),0))</f>
        <v>30</v>
      </c>
      <c r="L37" s="6" t="str">
        <f>IF(IFERROR(VLOOKUP($A37,'OB-MaxJT'!$A:$E,5,FALSE),0)=0,"-",IFERROR(VLOOKUP($A37,'OB-MaxJT'!$A:$E,5,FALSE),0))</f>
        <v>-</v>
      </c>
      <c r="M37" s="6">
        <f>IF(IFERROR(VLOOKUP($A37,'OB-MaxJT'!$H:$L,4,FALSE),0)=0,"-",IFERROR(VLOOKUP($A37,'OB-MaxJT'!$H:$L,4,FALSE),0))</f>
        <v>29</v>
      </c>
      <c r="N37" s="6" t="str">
        <f>IF(IFERROR(VLOOKUP($A37,'OB-MaxJT'!$H:$L,5,FALSE),0)=0,"-",IFERROR(VLOOKUP($A37,'OB-MaxJT'!$H:$L,5,FALSE),0))</f>
        <v>-</v>
      </c>
      <c r="O37" s="6">
        <f t="shared" si="1"/>
        <v>4</v>
      </c>
      <c r="P37" s="6" t="str">
        <f t="shared" si="2"/>
        <v>-</v>
      </c>
      <c r="Q37" s="6">
        <f t="shared" si="3"/>
        <v>1</v>
      </c>
      <c r="R37" s="6" t="str">
        <f t="shared" si="2"/>
        <v>-</v>
      </c>
      <c r="S37" s="6">
        <f t="shared" si="4"/>
        <v>3</v>
      </c>
      <c r="T37" s="6" t="str">
        <f t="shared" si="5"/>
        <v>-</v>
      </c>
      <c r="U37" s="6">
        <f t="shared" si="6"/>
        <v>4</v>
      </c>
      <c r="V37" s="6" t="str">
        <f t="shared" si="7"/>
        <v>-</v>
      </c>
    </row>
    <row r="38" spans="1:22" x14ac:dyDescent="0.35">
      <c r="A38" s="6" t="str">
        <f t="shared" si="0"/>
        <v>MIErindale</v>
      </c>
      <c r="B38" s="6" t="s">
        <v>38</v>
      </c>
      <c r="C38" s="6" t="s">
        <v>106</v>
      </c>
      <c r="D38" s="9" t="s">
        <v>43</v>
      </c>
      <c r="E38" s="6">
        <v>38</v>
      </c>
      <c r="F38" s="6"/>
      <c r="G38" s="6">
        <f>IF(IFERROR(VLOOKUP($A38,'IB-MaxJT'!$A:$E,4,FALSE),0)=0,"-",IFERROR(VLOOKUP($A38,'IB-MaxJT'!A:E,4,FALSE),0))</f>
        <v>34</v>
      </c>
      <c r="H38" s="6" t="str">
        <f>IF(IFERROR(VLOOKUP($A38,'IB-MaxJT'!$A:$E,5,FALSE),0)=0,"-",IFERROR(VLOOKUP($A38,'IB-MaxJT'!$A:$E,5,FALSE),0))</f>
        <v>-</v>
      </c>
      <c r="I38" s="6">
        <f>IF(IFERROR(VLOOKUP($A38,'IB-MaxJT'!$H:$L,4,FALSE),0)=0,"-",IFERROR(VLOOKUP($A38,'IB-MaxJT'!$H:$L,4,FALSE),0))</f>
        <v>38</v>
      </c>
      <c r="J38" s="6" t="str">
        <f>IF(IFERROR(VLOOKUP($A38,'IB-MaxJT'!$H:$L,5,FALSE),0)=0,"-",IFERROR(VLOOKUP($A38,'IB-MaxJT'!$H:$L,5,FALSE),0))</f>
        <v>-</v>
      </c>
      <c r="K38" s="6">
        <f>IF(IFERROR(VLOOKUP($A38,'OB-MaxJT'!$A:$E,4,FALSE),0)=0,"-",IFERROR(VLOOKUP($A38,'OB-MaxJT'!$A:$E,4,FALSE),0))</f>
        <v>37</v>
      </c>
      <c r="L38" s="6" t="str">
        <f>IF(IFERROR(VLOOKUP($A38,'OB-MaxJT'!$A:$E,5,FALSE),0)=0,"-",IFERROR(VLOOKUP($A38,'OB-MaxJT'!$A:$E,5,FALSE),0))</f>
        <v>-</v>
      </c>
      <c r="M38" s="6">
        <f>IF(IFERROR(VLOOKUP($A38,'OB-MaxJT'!$H:$L,4,FALSE),0)=0,"-",IFERROR(VLOOKUP($A38,'OB-MaxJT'!$H:$L,4,FALSE),0))</f>
        <v>35</v>
      </c>
      <c r="N38" s="6" t="str">
        <f>IF(IFERROR(VLOOKUP($A38,'OB-MaxJT'!$H:$L,5,FALSE),0)=0,"-",IFERROR(VLOOKUP($A38,'OB-MaxJT'!$H:$L,5,FALSE),0))</f>
        <v>-</v>
      </c>
      <c r="O38" s="6">
        <f t="shared" si="1"/>
        <v>4</v>
      </c>
      <c r="P38" s="6" t="str">
        <f t="shared" si="2"/>
        <v>-</v>
      </c>
      <c r="Q38" s="6">
        <f t="shared" si="3"/>
        <v>0</v>
      </c>
      <c r="R38" s="6" t="str">
        <f t="shared" si="2"/>
        <v>-</v>
      </c>
      <c r="S38" s="6">
        <f t="shared" si="4"/>
        <v>1</v>
      </c>
      <c r="T38" s="6" t="str">
        <f t="shared" si="5"/>
        <v>-</v>
      </c>
      <c r="U38" s="6">
        <f t="shared" si="6"/>
        <v>3</v>
      </c>
      <c r="V38" s="6" t="str">
        <f t="shared" si="7"/>
        <v>-</v>
      </c>
    </row>
    <row r="39" spans="1:22" x14ac:dyDescent="0.35">
      <c r="A39" s="6" t="str">
        <f t="shared" si="0"/>
        <v>MIStreetsville</v>
      </c>
      <c r="B39" s="6" t="s">
        <v>38</v>
      </c>
      <c r="C39" s="6" t="s">
        <v>106</v>
      </c>
      <c r="D39" s="9" t="s">
        <v>42</v>
      </c>
      <c r="E39" s="6">
        <v>44</v>
      </c>
      <c r="F39" s="6"/>
      <c r="G39" s="6">
        <f>IF(IFERROR(VLOOKUP($A39,'IB-MaxJT'!$A:$E,4,FALSE),0)=0,"-",IFERROR(VLOOKUP($A39,'IB-MaxJT'!A:E,4,FALSE),0))</f>
        <v>40</v>
      </c>
      <c r="H39" s="6" t="str">
        <f>IF(IFERROR(VLOOKUP($A39,'IB-MaxJT'!$A:$E,5,FALSE),0)=0,"-",IFERROR(VLOOKUP($A39,'IB-MaxJT'!$A:$E,5,FALSE),0))</f>
        <v>-</v>
      </c>
      <c r="I39" s="6">
        <f>IF(IFERROR(VLOOKUP($A39,'IB-MaxJT'!$H:$L,4,FALSE),0)=0,"-",IFERROR(VLOOKUP($A39,'IB-MaxJT'!$H:$L,4,FALSE),0))</f>
        <v>43</v>
      </c>
      <c r="J39" s="6" t="str">
        <f>IF(IFERROR(VLOOKUP($A39,'IB-MaxJT'!$H:$L,5,FALSE),0)=0,"-",IFERROR(VLOOKUP($A39,'IB-MaxJT'!$H:$L,5,FALSE),0))</f>
        <v>-</v>
      </c>
      <c r="K39" s="6">
        <f>IF(IFERROR(VLOOKUP($A39,'OB-MaxJT'!$A:$E,4,FALSE),0)=0,"-",IFERROR(VLOOKUP($A39,'OB-MaxJT'!$A:$E,4,FALSE),0))</f>
        <v>42</v>
      </c>
      <c r="L39" s="6" t="str">
        <f>IF(IFERROR(VLOOKUP($A39,'OB-MaxJT'!$A:$E,5,FALSE),0)=0,"-",IFERROR(VLOOKUP($A39,'OB-MaxJT'!$A:$E,5,FALSE),0))</f>
        <v>-</v>
      </c>
      <c r="M39" s="6">
        <f>IF(IFERROR(VLOOKUP($A39,'OB-MaxJT'!$H:$L,4,FALSE),0)=0,"-",IFERROR(VLOOKUP($A39,'OB-MaxJT'!$H:$L,4,FALSE),0))</f>
        <v>41</v>
      </c>
      <c r="N39" s="6" t="str">
        <f>IF(IFERROR(VLOOKUP($A39,'OB-MaxJT'!$H:$L,5,FALSE),0)=0,"-",IFERROR(VLOOKUP($A39,'OB-MaxJT'!$H:$L,5,FALSE),0))</f>
        <v>-</v>
      </c>
      <c r="O39" s="6">
        <f t="shared" si="1"/>
        <v>4</v>
      </c>
      <c r="P39" s="6" t="str">
        <f t="shared" si="2"/>
        <v>-</v>
      </c>
      <c r="Q39" s="6">
        <f t="shared" si="3"/>
        <v>1</v>
      </c>
      <c r="R39" s="6" t="str">
        <f t="shared" si="2"/>
        <v>-</v>
      </c>
      <c r="S39" s="6">
        <f t="shared" si="4"/>
        <v>2</v>
      </c>
      <c r="T39" s="6" t="str">
        <f t="shared" si="5"/>
        <v>-</v>
      </c>
      <c r="U39" s="6">
        <f t="shared" si="6"/>
        <v>3</v>
      </c>
      <c r="V39" s="6" t="str">
        <f t="shared" si="7"/>
        <v>-</v>
      </c>
    </row>
    <row r="40" spans="1:22" x14ac:dyDescent="0.35">
      <c r="A40" s="6" t="str">
        <f t="shared" si="0"/>
        <v>MIMeadowvale</v>
      </c>
      <c r="B40" s="6" t="s">
        <v>38</v>
      </c>
      <c r="C40" s="6" t="s">
        <v>106</v>
      </c>
      <c r="D40" s="9" t="s">
        <v>41</v>
      </c>
      <c r="E40" s="6">
        <v>51</v>
      </c>
      <c r="F40" s="6"/>
      <c r="G40" s="6">
        <f>IF(IFERROR(VLOOKUP($A40,'IB-MaxJT'!$A:$E,4,FALSE),0)=0,"-",IFERROR(VLOOKUP($A40,'IB-MaxJT'!A:E,4,FALSE),0))</f>
        <v>48</v>
      </c>
      <c r="H40" s="6" t="str">
        <f>IF(IFERROR(VLOOKUP($A40,'IB-MaxJT'!$A:$E,5,FALSE),0)=0,"-",IFERROR(VLOOKUP($A40,'IB-MaxJT'!$A:$E,5,FALSE),0))</f>
        <v>-</v>
      </c>
      <c r="I40" s="6">
        <f>IF(IFERROR(VLOOKUP($A40,'IB-MaxJT'!$H:$L,4,FALSE),0)=0,"-",IFERROR(VLOOKUP($A40,'IB-MaxJT'!$H:$L,4,FALSE),0))</f>
        <v>50</v>
      </c>
      <c r="J40" s="6" t="str">
        <f>IF(IFERROR(VLOOKUP($A40,'IB-MaxJT'!$H:$L,5,FALSE),0)=0,"-",IFERROR(VLOOKUP($A40,'IB-MaxJT'!$H:$L,5,FALSE),0))</f>
        <v>-</v>
      </c>
      <c r="K40" s="6">
        <f>IF(IFERROR(VLOOKUP($A40,'OB-MaxJT'!$A:$E,4,FALSE),0)=0,"-",IFERROR(VLOOKUP($A40,'OB-MaxJT'!$A:$E,4,FALSE),0))</f>
        <v>49</v>
      </c>
      <c r="L40" s="6" t="str">
        <f>IF(IFERROR(VLOOKUP($A40,'OB-MaxJT'!$A:$E,5,FALSE),0)=0,"-",IFERROR(VLOOKUP($A40,'OB-MaxJT'!$A:$E,5,FALSE),0))</f>
        <v>-</v>
      </c>
      <c r="M40" s="6">
        <f>IF(IFERROR(VLOOKUP($A40,'OB-MaxJT'!$H:$L,4,FALSE),0)=0,"-",IFERROR(VLOOKUP($A40,'OB-MaxJT'!$H:$L,4,FALSE),0))</f>
        <v>47</v>
      </c>
      <c r="N40" s="6" t="str">
        <f>IF(IFERROR(VLOOKUP($A40,'OB-MaxJT'!$H:$L,5,FALSE),0)=0,"-",IFERROR(VLOOKUP($A40,'OB-MaxJT'!$H:$L,5,FALSE),0))</f>
        <v>-</v>
      </c>
      <c r="O40" s="6">
        <f t="shared" si="1"/>
        <v>3</v>
      </c>
      <c r="P40" s="6" t="str">
        <f t="shared" si="2"/>
        <v>-</v>
      </c>
      <c r="Q40" s="6">
        <f t="shared" si="3"/>
        <v>1</v>
      </c>
      <c r="R40" s="6" t="str">
        <f t="shared" si="2"/>
        <v>-</v>
      </c>
      <c r="S40" s="6">
        <f t="shared" si="4"/>
        <v>2</v>
      </c>
      <c r="T40" s="6" t="str">
        <f t="shared" si="5"/>
        <v>-</v>
      </c>
      <c r="U40" s="6">
        <f t="shared" si="6"/>
        <v>4</v>
      </c>
      <c r="V40" s="6" t="str">
        <f t="shared" si="7"/>
        <v>-</v>
      </c>
    </row>
    <row r="41" spans="1:22" x14ac:dyDescent="0.35">
      <c r="A41" s="6" t="str">
        <f t="shared" si="0"/>
        <v>MILisgar</v>
      </c>
      <c r="B41" s="6" t="s">
        <v>38</v>
      </c>
      <c r="C41" s="6" t="s">
        <v>106</v>
      </c>
      <c r="D41" s="9" t="s">
        <v>40</v>
      </c>
      <c r="E41" s="6">
        <v>55</v>
      </c>
      <c r="F41" s="6"/>
      <c r="G41" s="6">
        <f>IF(IFERROR(VLOOKUP($A41,'IB-MaxJT'!$A:$E,4,FALSE),0)=0,"-",IFERROR(VLOOKUP($A41,'IB-MaxJT'!A:E,4,FALSE),0))</f>
        <v>53</v>
      </c>
      <c r="H41" s="6" t="str">
        <f>IF(IFERROR(VLOOKUP($A41,'IB-MaxJT'!$A:$E,5,FALSE),0)=0,"-",IFERROR(VLOOKUP($A41,'IB-MaxJT'!$A:$E,5,FALSE),0))</f>
        <v>-</v>
      </c>
      <c r="I41" s="6">
        <f>IF(IFERROR(VLOOKUP($A41,'IB-MaxJT'!$H:$L,4,FALSE),0)=0,"-",IFERROR(VLOOKUP($A41,'IB-MaxJT'!$H:$L,4,FALSE),0))</f>
        <v>55</v>
      </c>
      <c r="J41" s="6" t="str">
        <f>IF(IFERROR(VLOOKUP($A41,'IB-MaxJT'!$H:$L,5,FALSE),0)=0,"-",IFERROR(VLOOKUP($A41,'IB-MaxJT'!$H:$L,5,FALSE),0))</f>
        <v>-</v>
      </c>
      <c r="K41" s="6">
        <f>IF(IFERROR(VLOOKUP($A41,'OB-MaxJT'!$A:$E,4,FALSE),0)=0,"-",IFERROR(VLOOKUP($A41,'OB-MaxJT'!$A:$E,4,FALSE),0))</f>
        <v>55</v>
      </c>
      <c r="L41" s="6" t="str">
        <f>IF(IFERROR(VLOOKUP($A41,'OB-MaxJT'!$A:$E,5,FALSE),0)=0,"-",IFERROR(VLOOKUP($A41,'OB-MaxJT'!$A:$E,5,FALSE),0))</f>
        <v>-</v>
      </c>
      <c r="M41" s="6">
        <f>IF(IFERROR(VLOOKUP($A41,'OB-MaxJT'!$H:$L,4,FALSE),0)=0,"-",IFERROR(VLOOKUP($A41,'OB-MaxJT'!$H:$L,4,FALSE),0))</f>
        <v>52</v>
      </c>
      <c r="N41" s="6" t="str">
        <f>IF(IFERROR(VLOOKUP($A41,'OB-MaxJT'!$H:$L,5,FALSE),0)=0,"-",IFERROR(VLOOKUP($A41,'OB-MaxJT'!$H:$L,5,FALSE),0))</f>
        <v>-</v>
      </c>
      <c r="O41" s="6">
        <f t="shared" si="1"/>
        <v>2</v>
      </c>
      <c r="P41" s="6" t="str">
        <f t="shared" si="2"/>
        <v>-</v>
      </c>
      <c r="Q41" s="6">
        <f t="shared" si="3"/>
        <v>0</v>
      </c>
      <c r="R41" s="6" t="str">
        <f t="shared" si="2"/>
        <v>-</v>
      </c>
      <c r="S41" s="6">
        <f t="shared" si="4"/>
        <v>0</v>
      </c>
      <c r="T41" s="6" t="str">
        <f t="shared" si="5"/>
        <v>-</v>
      </c>
      <c r="U41" s="6">
        <f t="shared" si="6"/>
        <v>3</v>
      </c>
      <c r="V41" s="6" t="str">
        <f t="shared" si="7"/>
        <v>-</v>
      </c>
    </row>
    <row r="42" spans="1:22" x14ac:dyDescent="0.35">
      <c r="A42" s="6" t="str">
        <f t="shared" si="0"/>
        <v>MITrafalgar</v>
      </c>
      <c r="B42" s="6" t="s">
        <v>38</v>
      </c>
      <c r="C42" s="6" t="s">
        <v>106</v>
      </c>
      <c r="D42" s="9" t="s">
        <v>107</v>
      </c>
      <c r="E42" s="6" t="s">
        <v>97</v>
      </c>
      <c r="F42" s="6"/>
      <c r="G42" s="6" t="str">
        <f>IF(IFERROR(VLOOKUP($A42,'IB-MaxJT'!$A:$E,4,FALSE),0)=0,"-",IFERROR(VLOOKUP($A42,'IB-MaxJT'!A:E,4,FALSE),0))</f>
        <v>-</v>
      </c>
      <c r="H42" s="6" t="str">
        <f>IF(IFERROR(VLOOKUP($A42,'IB-MaxJT'!$A:$E,5,FALSE),0)=0,"-",IFERROR(VLOOKUP($A42,'IB-MaxJT'!$A:$E,5,FALSE),0))</f>
        <v>-</v>
      </c>
      <c r="I42" s="6" t="str">
        <f>IF(IFERROR(VLOOKUP($A42,'IB-MaxJT'!$H:$L,4,FALSE),0)=0,"-",IFERROR(VLOOKUP($A42,'IB-MaxJT'!$H:$L,4,FALSE),0))</f>
        <v>-</v>
      </c>
      <c r="J42" s="6" t="str">
        <f>IF(IFERROR(VLOOKUP($A42,'IB-MaxJT'!$H:$L,5,FALSE),0)=0,"-",IFERROR(VLOOKUP($A42,'IB-MaxJT'!$H:$L,5,FALSE),0))</f>
        <v>-</v>
      </c>
      <c r="K42" s="6" t="str">
        <f>IF(IFERROR(VLOOKUP($A42,'OB-MaxJT'!$A:$E,4,FALSE),0)=0,"-",IFERROR(VLOOKUP($A42,'OB-MaxJT'!$A:$E,4,FALSE),0))</f>
        <v>-</v>
      </c>
      <c r="L42" s="6" t="str">
        <f>IF(IFERROR(VLOOKUP($A42,'OB-MaxJT'!$A:$E,5,FALSE),0)=0,"-",IFERROR(VLOOKUP($A42,'OB-MaxJT'!$A:$E,5,FALSE),0))</f>
        <v>-</v>
      </c>
      <c r="M42" s="6" t="str">
        <f>IF(IFERROR(VLOOKUP($A42,'OB-MaxJT'!$H:$L,4,FALSE),0)=0,"-",IFERROR(VLOOKUP($A42,'OB-MaxJT'!$H:$L,4,FALSE),0))</f>
        <v>-</v>
      </c>
      <c r="N42" s="6" t="str">
        <f>IF(IFERROR(VLOOKUP($A42,'OB-MaxJT'!$H:$L,5,FALSE),0)=0,"-",IFERROR(VLOOKUP($A42,'OB-MaxJT'!$H:$L,5,FALSE),0))</f>
        <v>-</v>
      </c>
      <c r="O42" s="6" t="str">
        <f t="shared" si="1"/>
        <v>-</v>
      </c>
      <c r="P42" s="6" t="str">
        <f t="shared" si="2"/>
        <v>-</v>
      </c>
      <c r="Q42" s="6" t="str">
        <f t="shared" si="3"/>
        <v>-</v>
      </c>
      <c r="R42" s="6" t="str">
        <f t="shared" si="2"/>
        <v>-</v>
      </c>
      <c r="S42" s="6" t="str">
        <f t="shared" si="4"/>
        <v>-</v>
      </c>
      <c r="T42" s="6" t="str">
        <f t="shared" si="5"/>
        <v>-</v>
      </c>
      <c r="U42" s="6" t="str">
        <f t="shared" si="6"/>
        <v>-</v>
      </c>
      <c r="V42" s="6" t="str">
        <f t="shared" si="7"/>
        <v>-</v>
      </c>
    </row>
    <row r="43" spans="1:22" x14ac:dyDescent="0.35">
      <c r="A43" s="6" t="str">
        <f t="shared" si="0"/>
        <v>MIMilton</v>
      </c>
      <c r="B43" s="6" t="s">
        <v>38</v>
      </c>
      <c r="C43" s="6" t="s">
        <v>106</v>
      </c>
      <c r="D43" s="9" t="s">
        <v>39</v>
      </c>
      <c r="E43" s="6">
        <v>64</v>
      </c>
      <c r="F43" s="6"/>
      <c r="G43" s="6">
        <f>IF(IFERROR(VLOOKUP($A43,'IB-MaxJT'!$A:$E,4,FALSE),0)=0,"-",IFERROR(VLOOKUP($A43,'IB-MaxJT'!A:E,4,FALSE),0))</f>
        <v>61</v>
      </c>
      <c r="H43" s="6" t="str">
        <f>IF(IFERROR(VLOOKUP($A43,'IB-MaxJT'!$A:$E,5,FALSE),0)=0,"-",IFERROR(VLOOKUP($A43,'IB-MaxJT'!$A:$E,5,FALSE),0))</f>
        <v>-</v>
      </c>
      <c r="I43" s="6">
        <f>IF(IFERROR(VLOOKUP($A43,'IB-MaxJT'!$H:$L,4,FALSE),0)=0,"-",IFERROR(VLOOKUP($A43,'IB-MaxJT'!$H:$L,4,FALSE),0))</f>
        <v>64</v>
      </c>
      <c r="J43" s="6" t="str">
        <f>IF(IFERROR(VLOOKUP($A43,'IB-MaxJT'!$H:$L,5,FALSE),0)=0,"-",IFERROR(VLOOKUP($A43,'IB-MaxJT'!$H:$L,5,FALSE),0))</f>
        <v>-</v>
      </c>
      <c r="K43" s="6">
        <f>IF(IFERROR(VLOOKUP($A43,'OB-MaxJT'!$A:$E,4,FALSE),0)=0,"-",IFERROR(VLOOKUP($A43,'OB-MaxJT'!$A:$E,4,FALSE),0))</f>
        <v>64</v>
      </c>
      <c r="L43" s="6" t="str">
        <f>IF(IFERROR(VLOOKUP($A43,'OB-MaxJT'!$A:$E,5,FALSE),0)=0,"-",IFERROR(VLOOKUP($A43,'OB-MaxJT'!$A:$E,5,FALSE),0))</f>
        <v>-</v>
      </c>
      <c r="M43" s="6">
        <f>IF(IFERROR(VLOOKUP($A43,'OB-MaxJT'!$H:$L,4,FALSE),0)=0,"-",IFERROR(VLOOKUP($A43,'OB-MaxJT'!$H:$L,4,FALSE),0))</f>
        <v>62</v>
      </c>
      <c r="N43" s="6" t="str">
        <f>IF(IFERROR(VLOOKUP($A43,'OB-MaxJT'!$H:$L,5,FALSE),0)=0,"-",IFERROR(VLOOKUP($A43,'OB-MaxJT'!$H:$L,5,FALSE),0))</f>
        <v>-</v>
      </c>
      <c r="O43" s="6">
        <f t="shared" si="1"/>
        <v>3</v>
      </c>
      <c r="P43" s="6" t="str">
        <f t="shared" si="2"/>
        <v>-</v>
      </c>
      <c r="Q43" s="6">
        <f t="shared" si="3"/>
        <v>0</v>
      </c>
      <c r="R43" s="6" t="str">
        <f t="shared" si="2"/>
        <v>-</v>
      </c>
      <c r="S43" s="6">
        <f t="shared" si="4"/>
        <v>0</v>
      </c>
      <c r="T43" s="6" t="str">
        <f t="shared" si="5"/>
        <v>-</v>
      </c>
      <c r="U43" s="6">
        <f t="shared" si="6"/>
        <v>2</v>
      </c>
      <c r="V43" s="6" t="str">
        <f t="shared" si="7"/>
        <v>-</v>
      </c>
    </row>
    <row r="44" spans="1:22" x14ac:dyDescent="0.35">
      <c r="A44" s="6" t="str">
        <f t="shared" si="0"/>
        <v>KWKing-Liberty</v>
      </c>
      <c r="B44" s="6" t="s">
        <v>54</v>
      </c>
      <c r="C44" s="6" t="s">
        <v>108</v>
      </c>
      <c r="D44" s="10" t="s">
        <v>109</v>
      </c>
      <c r="E44" s="6" t="s">
        <v>97</v>
      </c>
      <c r="F44" s="6"/>
      <c r="G44" s="6" t="str">
        <f>IF(IFERROR(VLOOKUP($A44,'IB-MaxJT'!$A:$E,4,FALSE),0)=0,"-",IFERROR(VLOOKUP($A44,'IB-MaxJT'!A:E,4,FALSE),0))</f>
        <v>-</v>
      </c>
      <c r="H44" s="6" t="str">
        <f>IF(IFERROR(VLOOKUP($A44,'IB-MaxJT'!$A:$E,5,FALSE),0)=0,"-",IFERROR(VLOOKUP($A44,'IB-MaxJT'!$A:$E,5,FALSE),0))</f>
        <v>-</v>
      </c>
      <c r="I44" s="6" t="str">
        <f>IF(IFERROR(VLOOKUP($A44,'IB-MaxJT'!$H:$L,4,FALSE),0)=0,"-",IFERROR(VLOOKUP($A44,'IB-MaxJT'!$H:$L,4,FALSE),0))</f>
        <v>-</v>
      </c>
      <c r="J44" s="6" t="str">
        <f>IF(IFERROR(VLOOKUP($A44,'IB-MaxJT'!$H:$L,5,FALSE),0)=0,"-",IFERROR(VLOOKUP($A44,'IB-MaxJT'!$H:$L,5,FALSE),0))</f>
        <v>-</v>
      </c>
      <c r="K44" s="6" t="str">
        <f>IF(IFERROR(VLOOKUP($A44,'OB-MaxJT'!$A:$E,4,FALSE),0)=0,"-",IFERROR(VLOOKUP($A44,'OB-MaxJT'!$A:$E,4,FALSE),0))</f>
        <v>-</v>
      </c>
      <c r="L44" s="6" t="str">
        <f>IF(IFERROR(VLOOKUP($A44,'OB-MaxJT'!$A:$E,5,FALSE),0)=0,"-",IFERROR(VLOOKUP($A44,'OB-MaxJT'!$A:$E,5,FALSE),0))</f>
        <v>-</v>
      </c>
      <c r="M44" s="6" t="str">
        <f>IF(IFERROR(VLOOKUP($A44,'OB-MaxJT'!$H:$L,4,FALSE),0)=0,"-",IFERROR(VLOOKUP($A44,'OB-MaxJT'!$H:$L,4,FALSE),0))</f>
        <v>-</v>
      </c>
      <c r="N44" s="6" t="str">
        <f>IF(IFERROR(VLOOKUP($A44,'OB-MaxJT'!$H:$L,5,FALSE),0)=0,"-",IFERROR(VLOOKUP($A44,'OB-MaxJT'!$H:$L,5,FALSE),0))</f>
        <v>-</v>
      </c>
      <c r="O44" s="6" t="str">
        <f t="shared" si="1"/>
        <v>-</v>
      </c>
      <c r="P44" s="6" t="str">
        <f t="shared" si="2"/>
        <v>-</v>
      </c>
      <c r="Q44" s="6" t="str">
        <f t="shared" si="3"/>
        <v>-</v>
      </c>
      <c r="R44" s="6" t="str">
        <f t="shared" si="2"/>
        <v>-</v>
      </c>
      <c r="S44" s="6" t="str">
        <f t="shared" si="4"/>
        <v>-</v>
      </c>
      <c r="T44" s="6" t="str">
        <f t="shared" si="5"/>
        <v>-</v>
      </c>
      <c r="U44" s="6" t="str">
        <f t="shared" si="6"/>
        <v>-</v>
      </c>
      <c r="V44" s="6" t="str">
        <f t="shared" si="7"/>
        <v>-</v>
      </c>
    </row>
    <row r="45" spans="1:22" x14ac:dyDescent="0.35">
      <c r="A45" s="6" t="str">
        <f t="shared" si="0"/>
        <v>KWBloor</v>
      </c>
      <c r="B45" s="6" t="s">
        <v>54</v>
      </c>
      <c r="C45" s="6" t="s">
        <v>108</v>
      </c>
      <c r="D45" s="9" t="s">
        <v>66</v>
      </c>
      <c r="E45" s="6">
        <v>12</v>
      </c>
      <c r="F45" s="6"/>
      <c r="G45" s="6">
        <f>IF(IFERROR(VLOOKUP($A45,'IB-MaxJT'!$A:$E,4,FALSE),0)=0,"-",IFERROR(VLOOKUP($A45,'IB-MaxJT'!A:E,4,FALSE),0))</f>
        <v>9</v>
      </c>
      <c r="H45" s="6">
        <f>IF(IFERROR(VLOOKUP($A45,'IB-MaxJT'!$A:$E,5,FALSE),0)=0,"-",IFERROR(VLOOKUP($A45,'IB-MaxJT'!$A:$E,5,FALSE),0))</f>
        <v>10</v>
      </c>
      <c r="I45" s="6">
        <f>IF(IFERROR(VLOOKUP($A45,'IB-MaxJT'!$H:$L,4,FALSE),0)=0,"-",IFERROR(VLOOKUP($A45,'IB-MaxJT'!$H:$L,4,FALSE),0))</f>
        <v>10</v>
      </c>
      <c r="J45" s="6">
        <f>IF(IFERROR(VLOOKUP($A45,'IB-MaxJT'!$H:$L,5,FALSE),0)=0,"-",IFERROR(VLOOKUP($A45,'IB-MaxJT'!$H:$L,5,FALSE),0))</f>
        <v>10</v>
      </c>
      <c r="K45" s="6">
        <f>IF(IFERROR(VLOOKUP($A45,'OB-MaxJT'!$A:$E,4,FALSE),0)=0,"-",IFERROR(VLOOKUP($A45,'OB-MaxJT'!$A:$E,4,FALSE),0))</f>
        <v>9</v>
      </c>
      <c r="L45" s="6">
        <f>IF(IFERROR(VLOOKUP($A45,'OB-MaxJT'!$A:$E,5,FALSE),0)=0,"-",IFERROR(VLOOKUP($A45,'OB-MaxJT'!$A:$E,5,FALSE),0))</f>
        <v>9</v>
      </c>
      <c r="M45" s="6">
        <f>IF(IFERROR(VLOOKUP($A45,'OB-MaxJT'!$H:$L,4,FALSE),0)=0,"-",IFERROR(VLOOKUP($A45,'OB-MaxJT'!$H:$L,4,FALSE),0))</f>
        <v>9</v>
      </c>
      <c r="N45" s="6">
        <f>IF(IFERROR(VLOOKUP($A45,'OB-MaxJT'!$H:$L,5,FALSE),0)=0,"-",IFERROR(VLOOKUP($A45,'OB-MaxJT'!$H:$L,5,FALSE),0))</f>
        <v>9</v>
      </c>
      <c r="O45" s="6">
        <f t="shared" si="1"/>
        <v>3</v>
      </c>
      <c r="P45" s="6" t="str">
        <f t="shared" si="2"/>
        <v>-</v>
      </c>
      <c r="Q45" s="6">
        <f t="shared" si="3"/>
        <v>2</v>
      </c>
      <c r="R45" s="6" t="str">
        <f t="shared" si="2"/>
        <v>-</v>
      </c>
      <c r="S45" s="6">
        <f t="shared" si="4"/>
        <v>3</v>
      </c>
      <c r="T45" s="6" t="str">
        <f t="shared" si="5"/>
        <v>-</v>
      </c>
      <c r="U45" s="6">
        <f t="shared" si="6"/>
        <v>3</v>
      </c>
      <c r="V45" s="6" t="str">
        <f t="shared" si="7"/>
        <v>-</v>
      </c>
    </row>
    <row r="46" spans="1:22" x14ac:dyDescent="0.35">
      <c r="A46" s="6" t="str">
        <f t="shared" si="0"/>
        <v>KWSt. Clair West</v>
      </c>
      <c r="B46" s="6" t="s">
        <v>54</v>
      </c>
      <c r="C46" s="6" t="s">
        <v>108</v>
      </c>
      <c r="D46" s="9" t="s">
        <v>110</v>
      </c>
      <c r="E46" s="6" t="s">
        <v>97</v>
      </c>
      <c r="F46" s="6"/>
      <c r="G46" s="6" t="str">
        <f>IF(IFERROR(VLOOKUP($A46,'IB-MaxJT'!$A:$E,4,FALSE),0)=0,"-",IFERROR(VLOOKUP($A46,'IB-MaxJT'!A:E,4,FALSE),0))</f>
        <v>-</v>
      </c>
      <c r="H46" s="6" t="str">
        <f>IF(IFERROR(VLOOKUP($A46,'IB-MaxJT'!$A:$E,5,FALSE),0)=0,"-",IFERROR(VLOOKUP($A46,'IB-MaxJT'!$A:$E,5,FALSE),0))</f>
        <v>-</v>
      </c>
      <c r="I46" s="6" t="str">
        <f>IF(IFERROR(VLOOKUP($A46,'IB-MaxJT'!$H:$L,4,FALSE),0)=0,"-",IFERROR(VLOOKUP($A46,'IB-MaxJT'!$H:$L,4,FALSE),0))</f>
        <v>-</v>
      </c>
      <c r="J46" s="6" t="str">
        <f>IF(IFERROR(VLOOKUP($A46,'IB-MaxJT'!$H:$L,5,FALSE),0)=0,"-",IFERROR(VLOOKUP($A46,'IB-MaxJT'!$H:$L,5,FALSE),0))</f>
        <v>-</v>
      </c>
      <c r="K46" s="6" t="str">
        <f>IF(IFERROR(VLOOKUP($A46,'OB-MaxJT'!$A:$E,4,FALSE),0)=0,"-",IFERROR(VLOOKUP($A46,'OB-MaxJT'!$A:$E,4,FALSE),0))</f>
        <v>-</v>
      </c>
      <c r="L46" s="6" t="str">
        <f>IF(IFERROR(VLOOKUP($A46,'OB-MaxJT'!$A:$E,5,FALSE),0)=0,"-",IFERROR(VLOOKUP($A46,'OB-MaxJT'!$A:$E,5,FALSE),0))</f>
        <v>-</v>
      </c>
      <c r="M46" s="6" t="str">
        <f>IF(IFERROR(VLOOKUP($A46,'OB-MaxJT'!$H:$L,4,FALSE),0)=0,"-",IFERROR(VLOOKUP($A46,'OB-MaxJT'!$H:$L,4,FALSE),0))</f>
        <v>-</v>
      </c>
      <c r="N46" s="6" t="str">
        <f>IF(IFERROR(VLOOKUP($A46,'OB-MaxJT'!$H:$L,5,FALSE),0)=0,"-",IFERROR(VLOOKUP($A46,'OB-MaxJT'!$H:$L,5,FALSE),0))</f>
        <v>-</v>
      </c>
      <c r="O46" s="6" t="str">
        <f t="shared" si="1"/>
        <v>-</v>
      </c>
      <c r="P46" s="6" t="str">
        <f t="shared" si="2"/>
        <v>-</v>
      </c>
      <c r="Q46" s="6" t="str">
        <f t="shared" si="3"/>
        <v>-</v>
      </c>
      <c r="R46" s="6" t="str">
        <f t="shared" si="2"/>
        <v>-</v>
      </c>
      <c r="S46" s="6" t="str">
        <f t="shared" si="4"/>
        <v>-</v>
      </c>
      <c r="T46" s="6" t="str">
        <f t="shared" si="5"/>
        <v>-</v>
      </c>
      <c r="U46" s="6" t="str">
        <f t="shared" si="6"/>
        <v>-</v>
      </c>
      <c r="V46" s="6" t="str">
        <f t="shared" si="7"/>
        <v>-</v>
      </c>
    </row>
    <row r="47" spans="1:22" x14ac:dyDescent="0.35">
      <c r="A47" s="6" t="str">
        <f t="shared" si="0"/>
        <v>KWMt. Dennis</v>
      </c>
      <c r="B47" s="6" t="s">
        <v>54</v>
      </c>
      <c r="C47" s="6" t="s">
        <v>108</v>
      </c>
      <c r="D47" s="9" t="s">
        <v>65</v>
      </c>
      <c r="E47" s="6">
        <v>18</v>
      </c>
      <c r="F47" s="6"/>
      <c r="G47" s="6">
        <f>IF(IFERROR(VLOOKUP($A47,'IB-MaxJT'!$A:$E,4,FALSE),0)=0,"-",IFERROR(VLOOKUP($A47,'IB-MaxJT'!A:E,4,FALSE),0))</f>
        <v>14</v>
      </c>
      <c r="H47" s="6">
        <f>IF(IFERROR(VLOOKUP($A47,'IB-MaxJT'!$A:$E,5,FALSE),0)=0,"-",IFERROR(VLOOKUP($A47,'IB-MaxJT'!$A:$E,5,FALSE),0))</f>
        <v>15</v>
      </c>
      <c r="I47" s="6">
        <f>IF(IFERROR(VLOOKUP($A47,'IB-MaxJT'!$H:$L,4,FALSE),0)=0,"-",IFERROR(VLOOKUP($A47,'IB-MaxJT'!$H:$L,4,FALSE),0))</f>
        <v>15</v>
      </c>
      <c r="J47" s="6">
        <f>IF(IFERROR(VLOOKUP($A47,'IB-MaxJT'!$H:$L,5,FALSE),0)=0,"-",IFERROR(VLOOKUP($A47,'IB-MaxJT'!$H:$L,5,FALSE),0))</f>
        <v>15</v>
      </c>
      <c r="K47" s="6">
        <f>IF(IFERROR(VLOOKUP($A47,'OB-MaxJT'!$A:$E,4,FALSE),0)=0,"-",IFERROR(VLOOKUP($A47,'OB-MaxJT'!$A:$E,4,FALSE),0))</f>
        <v>15</v>
      </c>
      <c r="L47" s="6">
        <f>IF(IFERROR(VLOOKUP($A47,'OB-MaxJT'!$A:$E,5,FALSE),0)=0,"-",IFERROR(VLOOKUP($A47,'OB-MaxJT'!$A:$E,5,FALSE),0))</f>
        <v>15</v>
      </c>
      <c r="M47" s="6">
        <f>IF(IFERROR(VLOOKUP($A47,'OB-MaxJT'!$H:$L,4,FALSE),0)=0,"-",IFERROR(VLOOKUP($A47,'OB-MaxJT'!$H:$L,4,FALSE),0))</f>
        <v>15</v>
      </c>
      <c r="N47" s="6">
        <f>IF(IFERROR(VLOOKUP($A47,'OB-MaxJT'!$H:$L,5,FALSE),0)=0,"-",IFERROR(VLOOKUP($A47,'OB-MaxJT'!$H:$L,5,FALSE),0))</f>
        <v>15</v>
      </c>
      <c r="O47" s="6">
        <f t="shared" si="1"/>
        <v>4</v>
      </c>
      <c r="P47" s="6" t="str">
        <f t="shared" si="2"/>
        <v>-</v>
      </c>
      <c r="Q47" s="6">
        <f t="shared" si="3"/>
        <v>3</v>
      </c>
      <c r="R47" s="6" t="str">
        <f t="shared" si="2"/>
        <v>-</v>
      </c>
      <c r="S47" s="6">
        <f t="shared" si="4"/>
        <v>3</v>
      </c>
      <c r="T47" s="6" t="str">
        <f t="shared" si="5"/>
        <v>-</v>
      </c>
      <c r="U47" s="6">
        <f t="shared" si="6"/>
        <v>3</v>
      </c>
      <c r="V47" s="6" t="str">
        <f t="shared" si="7"/>
        <v>-</v>
      </c>
    </row>
    <row r="48" spans="1:22" x14ac:dyDescent="0.35">
      <c r="A48" s="6" t="str">
        <f t="shared" si="0"/>
        <v>KWWeston</v>
      </c>
      <c r="B48" s="6" t="s">
        <v>54</v>
      </c>
      <c r="C48" s="6" t="s">
        <v>108</v>
      </c>
      <c r="D48" s="9" t="s">
        <v>64</v>
      </c>
      <c r="E48" s="6">
        <v>21</v>
      </c>
      <c r="F48" s="6"/>
      <c r="G48" s="6">
        <f>IF(IFERROR(VLOOKUP($A48,'IB-MaxJT'!$A:$E,4,FALSE),0)=0,"-",IFERROR(VLOOKUP($A48,'IB-MaxJT'!A:E,4,FALSE),0))</f>
        <v>18</v>
      </c>
      <c r="H48" s="6">
        <f>IF(IFERROR(VLOOKUP($A48,'IB-MaxJT'!$A:$E,5,FALSE),0)=0,"-",IFERROR(VLOOKUP($A48,'IB-MaxJT'!$A:$E,5,FALSE),0))</f>
        <v>18</v>
      </c>
      <c r="I48" s="6">
        <f>IF(IFERROR(VLOOKUP($A48,'IB-MaxJT'!$H:$L,4,FALSE),0)=0,"-",IFERROR(VLOOKUP($A48,'IB-MaxJT'!$H:$L,4,FALSE),0))</f>
        <v>19</v>
      </c>
      <c r="J48" s="6">
        <f>IF(IFERROR(VLOOKUP($A48,'IB-MaxJT'!$H:$L,5,FALSE),0)=0,"-",IFERROR(VLOOKUP($A48,'IB-MaxJT'!$H:$L,5,FALSE),0))</f>
        <v>19</v>
      </c>
      <c r="K48" s="6">
        <f>IF(IFERROR(VLOOKUP($A48,'OB-MaxJT'!$A:$E,4,FALSE),0)=0,"-",IFERROR(VLOOKUP($A48,'OB-MaxJT'!$A:$E,4,FALSE),0))</f>
        <v>20</v>
      </c>
      <c r="L48" s="6">
        <f>IF(IFERROR(VLOOKUP($A48,'OB-MaxJT'!$A:$E,5,FALSE),0)=0,"-",IFERROR(VLOOKUP($A48,'OB-MaxJT'!$A:$E,5,FALSE),0))</f>
        <v>20</v>
      </c>
      <c r="M48" s="6">
        <f>IF(IFERROR(VLOOKUP($A48,'OB-MaxJT'!$H:$L,4,FALSE),0)=0,"-",IFERROR(VLOOKUP($A48,'OB-MaxJT'!$H:$L,4,FALSE),0))</f>
        <v>19</v>
      </c>
      <c r="N48" s="6">
        <f>IF(IFERROR(VLOOKUP($A48,'OB-MaxJT'!$H:$L,5,FALSE),0)=0,"-",IFERROR(VLOOKUP($A48,'OB-MaxJT'!$H:$L,5,FALSE),0))</f>
        <v>19</v>
      </c>
      <c r="O48" s="6">
        <f t="shared" si="1"/>
        <v>3</v>
      </c>
      <c r="P48" s="6" t="str">
        <f t="shared" si="2"/>
        <v>-</v>
      </c>
      <c r="Q48" s="6">
        <f t="shared" si="3"/>
        <v>2</v>
      </c>
      <c r="R48" s="6" t="str">
        <f t="shared" si="2"/>
        <v>-</v>
      </c>
      <c r="S48" s="6">
        <f t="shared" si="4"/>
        <v>1</v>
      </c>
      <c r="T48" s="6" t="str">
        <f t="shared" si="5"/>
        <v>-</v>
      </c>
      <c r="U48" s="6">
        <f t="shared" si="6"/>
        <v>2</v>
      </c>
      <c r="V48" s="6" t="str">
        <f t="shared" si="7"/>
        <v>-</v>
      </c>
    </row>
    <row r="49" spans="1:22" x14ac:dyDescent="0.35">
      <c r="A49" s="6" t="str">
        <f t="shared" si="0"/>
        <v>KWEtobicoke North</v>
      </c>
      <c r="B49" s="6" t="s">
        <v>54</v>
      </c>
      <c r="C49" s="6" t="s">
        <v>108</v>
      </c>
      <c r="D49" s="9" t="s">
        <v>63</v>
      </c>
      <c r="E49" s="6">
        <v>26</v>
      </c>
      <c r="F49" s="6"/>
      <c r="G49" s="6">
        <f>IF(IFERROR(VLOOKUP($A49,'IB-MaxJT'!$A:$E,4,FALSE),0)=0,"-",IFERROR(VLOOKUP($A49,'IB-MaxJT'!A:E,4,FALSE),0))</f>
        <v>24</v>
      </c>
      <c r="H49" s="6">
        <f>IF(IFERROR(VLOOKUP($A49,'IB-MaxJT'!$A:$E,5,FALSE),0)=0,"-",IFERROR(VLOOKUP($A49,'IB-MaxJT'!$A:$E,5,FALSE),0))</f>
        <v>22</v>
      </c>
      <c r="I49" s="6">
        <f>IF(IFERROR(VLOOKUP($A49,'IB-MaxJT'!$H:$L,4,FALSE),0)=0,"-",IFERROR(VLOOKUP($A49,'IB-MaxJT'!$H:$L,4,FALSE),0))</f>
        <v>24</v>
      </c>
      <c r="J49" s="6" t="str">
        <f>IF(IFERROR(VLOOKUP($A49,'IB-MaxJT'!$H:$L,5,FALSE),0)=0,"-",IFERROR(VLOOKUP($A49,'IB-MaxJT'!$H:$L,5,FALSE),0))</f>
        <v>-</v>
      </c>
      <c r="K49" s="6">
        <f>IF(IFERROR(VLOOKUP($A49,'OB-MaxJT'!$A:$E,4,FALSE),0)=0,"-",IFERROR(VLOOKUP($A49,'OB-MaxJT'!$A:$E,4,FALSE),0))</f>
        <v>26</v>
      </c>
      <c r="L49" s="6">
        <f>IF(IFERROR(VLOOKUP($A49,'OB-MaxJT'!$A:$E,5,FALSE),0)=0,"-",IFERROR(VLOOKUP($A49,'OB-MaxJT'!$A:$E,5,FALSE),0))</f>
        <v>23</v>
      </c>
      <c r="M49" s="6">
        <f>IF(IFERROR(VLOOKUP($A49,'OB-MaxJT'!$H:$L,4,FALSE),0)=0,"-",IFERROR(VLOOKUP($A49,'OB-MaxJT'!$H:$L,4,FALSE),0))</f>
        <v>24</v>
      </c>
      <c r="N49" s="6" t="str">
        <f>IF(IFERROR(VLOOKUP($A49,'OB-MaxJT'!$H:$L,5,FALSE),0)=0,"-",IFERROR(VLOOKUP($A49,'OB-MaxJT'!$H:$L,5,FALSE),0))</f>
        <v>-</v>
      </c>
      <c r="O49" s="6">
        <f t="shared" si="1"/>
        <v>2</v>
      </c>
      <c r="P49" s="6" t="str">
        <f t="shared" si="2"/>
        <v>-</v>
      </c>
      <c r="Q49" s="6">
        <f t="shared" si="3"/>
        <v>2</v>
      </c>
      <c r="R49" s="6" t="str">
        <f t="shared" si="2"/>
        <v>-</v>
      </c>
      <c r="S49" s="6">
        <f t="shared" si="4"/>
        <v>0</v>
      </c>
      <c r="T49" s="6" t="str">
        <f t="shared" si="5"/>
        <v>-</v>
      </c>
      <c r="U49" s="6">
        <f t="shared" si="6"/>
        <v>2</v>
      </c>
      <c r="V49" s="6" t="str">
        <f t="shared" si="7"/>
        <v>-</v>
      </c>
    </row>
    <row r="50" spans="1:22" x14ac:dyDescent="0.35">
      <c r="A50" s="6" t="str">
        <f t="shared" si="0"/>
        <v>KWWoodbine</v>
      </c>
      <c r="B50" s="6" t="s">
        <v>54</v>
      </c>
      <c r="C50" s="6" t="s">
        <v>108</v>
      </c>
      <c r="D50" s="9" t="s">
        <v>111</v>
      </c>
      <c r="E50" s="6" t="s">
        <v>97</v>
      </c>
      <c r="F50" s="6"/>
      <c r="G50" s="6" t="str">
        <f>IF(IFERROR(VLOOKUP($A50,'IB-MaxJT'!$A:$E,4,FALSE),0)=0,"-",IFERROR(VLOOKUP($A50,'IB-MaxJT'!A:E,4,FALSE),0))</f>
        <v>-</v>
      </c>
      <c r="H50" s="6" t="str">
        <f>IF(IFERROR(VLOOKUP($A50,'IB-MaxJT'!$A:$E,5,FALSE),0)=0,"-",IFERROR(VLOOKUP($A50,'IB-MaxJT'!$A:$E,5,FALSE),0))</f>
        <v>-</v>
      </c>
      <c r="I50" s="6" t="str">
        <f>IF(IFERROR(VLOOKUP($A50,'IB-MaxJT'!$H:$L,4,FALSE),0)=0,"-",IFERROR(VLOOKUP($A50,'IB-MaxJT'!$H:$L,4,FALSE),0))</f>
        <v>-</v>
      </c>
      <c r="J50" s="6" t="str">
        <f>IF(IFERROR(VLOOKUP($A50,'IB-MaxJT'!$H:$L,5,FALSE),0)=0,"-",IFERROR(VLOOKUP($A50,'IB-MaxJT'!$H:$L,5,FALSE),0))</f>
        <v>-</v>
      </c>
      <c r="K50" s="6" t="str">
        <f>IF(IFERROR(VLOOKUP($A50,'OB-MaxJT'!$A:$E,4,FALSE),0)=0,"-",IFERROR(VLOOKUP($A50,'OB-MaxJT'!$A:$E,4,FALSE),0))</f>
        <v>-</v>
      </c>
      <c r="L50" s="6" t="str">
        <f>IF(IFERROR(VLOOKUP($A50,'OB-MaxJT'!$A:$E,5,FALSE),0)=0,"-",IFERROR(VLOOKUP($A50,'OB-MaxJT'!$A:$E,5,FALSE),0))</f>
        <v>-</v>
      </c>
      <c r="M50" s="6" t="str">
        <f>IF(IFERROR(VLOOKUP($A50,'OB-MaxJT'!$H:$L,4,FALSE),0)=0,"-",IFERROR(VLOOKUP($A50,'OB-MaxJT'!$H:$L,4,FALSE),0))</f>
        <v>-</v>
      </c>
      <c r="N50" s="6" t="str">
        <f>IF(IFERROR(VLOOKUP($A50,'OB-MaxJT'!$H:$L,5,FALSE),0)=0,"-",IFERROR(VLOOKUP($A50,'OB-MaxJT'!$H:$L,5,FALSE),0))</f>
        <v>-</v>
      </c>
      <c r="O50" s="6" t="str">
        <f t="shared" si="1"/>
        <v>-</v>
      </c>
      <c r="P50" s="6" t="str">
        <f t="shared" si="2"/>
        <v>-</v>
      </c>
      <c r="Q50" s="6" t="str">
        <f t="shared" si="3"/>
        <v>-</v>
      </c>
      <c r="R50" s="6" t="str">
        <f t="shared" si="2"/>
        <v>-</v>
      </c>
      <c r="S50" s="6" t="str">
        <f t="shared" si="4"/>
        <v>-</v>
      </c>
      <c r="T50" s="6" t="str">
        <f t="shared" si="5"/>
        <v>-</v>
      </c>
      <c r="U50" s="6" t="str">
        <f t="shared" si="6"/>
        <v>-</v>
      </c>
      <c r="V50" s="6" t="str">
        <f t="shared" si="7"/>
        <v>-</v>
      </c>
    </row>
    <row r="51" spans="1:22" x14ac:dyDescent="0.35">
      <c r="A51" s="6" t="str">
        <f t="shared" si="0"/>
        <v>KWPearson</v>
      </c>
      <c r="B51" s="6" t="s">
        <v>54</v>
      </c>
      <c r="C51" s="6" t="s">
        <v>108</v>
      </c>
      <c r="D51" s="9" t="s">
        <v>68</v>
      </c>
      <c r="E51" s="6" t="s">
        <v>97</v>
      </c>
      <c r="F51" s="6"/>
      <c r="G51" s="6" t="str">
        <f>IF(IFERROR(VLOOKUP($A51,'IB-MaxJT'!$A:$E,4,FALSE),0)=0,"-",IFERROR(VLOOKUP($A51,'IB-MaxJT'!A:E,4,FALSE),0))</f>
        <v>-</v>
      </c>
      <c r="H51" s="6" t="str">
        <f>IF(IFERROR(VLOOKUP($A51,'IB-MaxJT'!$A:$E,5,FALSE),0)=0,"-",IFERROR(VLOOKUP($A51,'IB-MaxJT'!$A:$E,5,FALSE),0))</f>
        <v>-</v>
      </c>
      <c r="I51" s="6" t="str">
        <f>IF(IFERROR(VLOOKUP($A51,'IB-MaxJT'!$H:$L,4,FALSE),0)=0,"-",IFERROR(VLOOKUP($A51,'IB-MaxJT'!$H:$L,4,FALSE),0))</f>
        <v>-</v>
      </c>
      <c r="J51" s="6" t="str">
        <f>IF(IFERROR(VLOOKUP($A51,'IB-MaxJT'!$H:$L,5,FALSE),0)=0,"-",IFERROR(VLOOKUP($A51,'IB-MaxJT'!$H:$L,5,FALSE),0))</f>
        <v>-</v>
      </c>
      <c r="K51" s="6" t="str">
        <f>IF(IFERROR(VLOOKUP($A51,'OB-MaxJT'!$A:$E,4,FALSE),0)=0,"-",IFERROR(VLOOKUP($A51,'OB-MaxJT'!$A:$E,4,FALSE),0))</f>
        <v>-</v>
      </c>
      <c r="L51" s="6" t="str">
        <f>IF(IFERROR(VLOOKUP($A51,'OB-MaxJT'!$A:$E,5,FALSE),0)=0,"-",IFERROR(VLOOKUP($A51,'OB-MaxJT'!$A:$E,5,FALSE),0))</f>
        <v>-</v>
      </c>
      <c r="M51" s="6" t="str">
        <f>IF(IFERROR(VLOOKUP($A51,'OB-MaxJT'!$H:$L,4,FALSE),0)=0,"-",IFERROR(VLOOKUP($A51,'OB-MaxJT'!$H:$L,4,FALSE),0))</f>
        <v>-</v>
      </c>
      <c r="N51" s="6" t="str">
        <f>IF(IFERROR(VLOOKUP($A51,'OB-MaxJT'!$H:$L,5,FALSE),0)=0,"-",IFERROR(VLOOKUP($A51,'OB-MaxJT'!$H:$L,5,FALSE),0))</f>
        <v>-</v>
      </c>
      <c r="O51" s="6" t="str">
        <f t="shared" si="1"/>
        <v>-</v>
      </c>
      <c r="P51" s="6" t="str">
        <f t="shared" si="2"/>
        <v>-</v>
      </c>
      <c r="Q51" s="6" t="str">
        <f t="shared" si="3"/>
        <v>-</v>
      </c>
      <c r="R51" s="6" t="str">
        <f t="shared" si="2"/>
        <v>-</v>
      </c>
      <c r="S51" s="6" t="str">
        <f t="shared" si="4"/>
        <v>-</v>
      </c>
      <c r="T51" s="6" t="str">
        <f t="shared" si="5"/>
        <v>-</v>
      </c>
      <c r="U51" s="6" t="str">
        <f t="shared" si="6"/>
        <v>-</v>
      </c>
      <c r="V51" s="6" t="str">
        <f t="shared" si="7"/>
        <v>-</v>
      </c>
    </row>
    <row r="52" spans="1:22" x14ac:dyDescent="0.35">
      <c r="A52" s="6" t="str">
        <f t="shared" si="0"/>
        <v>KWMalton</v>
      </c>
      <c r="B52" s="6" t="s">
        <v>54</v>
      </c>
      <c r="C52" s="6" t="s">
        <v>108</v>
      </c>
      <c r="D52" s="9" t="s">
        <v>62</v>
      </c>
      <c r="E52" s="6">
        <v>33</v>
      </c>
      <c r="F52" s="6"/>
      <c r="G52" s="6">
        <f>IF(IFERROR(VLOOKUP($A52,'IB-MaxJT'!$A:$E,4,FALSE),0)=0,"-",IFERROR(VLOOKUP($A52,'IB-MaxJT'!A:E,4,FALSE),0))</f>
        <v>30</v>
      </c>
      <c r="H52" s="6">
        <f>IF(IFERROR(VLOOKUP($A52,'IB-MaxJT'!$A:$E,5,FALSE),0)=0,"-",IFERROR(VLOOKUP($A52,'IB-MaxJT'!$A:$E,5,FALSE),0))</f>
        <v>30</v>
      </c>
      <c r="I52" s="6">
        <f>IF(IFERROR(VLOOKUP($A52,'IB-MaxJT'!$H:$L,4,FALSE),0)=0,"-",IFERROR(VLOOKUP($A52,'IB-MaxJT'!$H:$L,4,FALSE),0))</f>
        <v>30</v>
      </c>
      <c r="J52" s="6">
        <f>IF(IFERROR(VLOOKUP($A52,'IB-MaxJT'!$H:$L,5,FALSE),0)=0,"-",IFERROR(VLOOKUP($A52,'IB-MaxJT'!$H:$L,5,FALSE),0))</f>
        <v>29</v>
      </c>
      <c r="K52" s="6">
        <f>IF(IFERROR(VLOOKUP($A52,'OB-MaxJT'!$A:$E,4,FALSE),0)=0,"-",IFERROR(VLOOKUP($A52,'OB-MaxJT'!$A:$E,4,FALSE),0))</f>
        <v>33</v>
      </c>
      <c r="L52" s="6">
        <f>IF(IFERROR(VLOOKUP($A52,'OB-MaxJT'!$A:$E,5,FALSE),0)=0,"-",IFERROR(VLOOKUP($A52,'OB-MaxJT'!$A:$E,5,FALSE),0))</f>
        <v>31</v>
      </c>
      <c r="M52" s="6">
        <f>IF(IFERROR(VLOOKUP($A52,'OB-MaxJT'!$H:$L,4,FALSE),0)=0,"-",IFERROR(VLOOKUP($A52,'OB-MaxJT'!$H:$L,4,FALSE),0))</f>
        <v>30</v>
      </c>
      <c r="N52" s="6">
        <f>IF(IFERROR(VLOOKUP($A52,'OB-MaxJT'!$H:$L,5,FALSE),0)=0,"-",IFERROR(VLOOKUP($A52,'OB-MaxJT'!$H:$L,5,FALSE),0))</f>
        <v>29</v>
      </c>
      <c r="O52" s="6">
        <f t="shared" si="1"/>
        <v>3</v>
      </c>
      <c r="P52" s="6" t="str">
        <f t="shared" si="2"/>
        <v>-</v>
      </c>
      <c r="Q52" s="6">
        <f t="shared" si="3"/>
        <v>3</v>
      </c>
      <c r="R52" s="6" t="str">
        <f t="shared" si="2"/>
        <v>-</v>
      </c>
      <c r="S52" s="6">
        <f t="shared" si="4"/>
        <v>0</v>
      </c>
      <c r="T52" s="6" t="str">
        <f t="shared" si="5"/>
        <v>-</v>
      </c>
      <c r="U52" s="6">
        <f t="shared" si="6"/>
        <v>3</v>
      </c>
      <c r="V52" s="6" t="str">
        <f t="shared" si="7"/>
        <v>-</v>
      </c>
    </row>
    <row r="53" spans="1:22" x14ac:dyDescent="0.35">
      <c r="A53" s="6" t="str">
        <f t="shared" si="0"/>
        <v>KWBramalea</v>
      </c>
      <c r="B53" s="6" t="s">
        <v>54</v>
      </c>
      <c r="C53" s="6" t="s">
        <v>108</v>
      </c>
      <c r="D53" s="9" t="s">
        <v>61</v>
      </c>
      <c r="E53" s="6">
        <v>41</v>
      </c>
      <c r="F53" s="6"/>
      <c r="G53" s="6">
        <f>IF(IFERROR(VLOOKUP($A53,'IB-MaxJT'!$A:$E,4,FALSE),0)=0,"-",IFERROR(VLOOKUP($A53,'IB-MaxJT'!A:E,4,FALSE),0))</f>
        <v>36</v>
      </c>
      <c r="H53" s="6">
        <f>IF(IFERROR(VLOOKUP($A53,'IB-MaxJT'!$A:$E,5,FALSE),0)=0,"-",IFERROR(VLOOKUP($A53,'IB-MaxJT'!$A:$E,5,FALSE),0))</f>
        <v>38</v>
      </c>
      <c r="I53" s="6">
        <f>IF(IFERROR(VLOOKUP($A53,'IB-MaxJT'!$H:$L,4,FALSE),0)=0,"-",IFERROR(VLOOKUP($A53,'IB-MaxJT'!$H:$L,4,FALSE),0))</f>
        <v>38</v>
      </c>
      <c r="J53" s="6">
        <f>IF(IFERROR(VLOOKUP($A53,'IB-MaxJT'!$H:$L,5,FALSE),0)=0,"-",IFERROR(VLOOKUP($A53,'IB-MaxJT'!$H:$L,5,FALSE),0))</f>
        <v>37</v>
      </c>
      <c r="K53" s="6">
        <f>IF(IFERROR(VLOOKUP($A53,'OB-MaxJT'!$A:$E,4,FALSE),0)=0,"-",IFERROR(VLOOKUP($A53,'OB-MaxJT'!$A:$E,4,FALSE),0))</f>
        <v>39</v>
      </c>
      <c r="L53" s="6">
        <f>IF(IFERROR(VLOOKUP($A53,'OB-MaxJT'!$A:$E,5,FALSE),0)=0,"-",IFERROR(VLOOKUP($A53,'OB-MaxJT'!$A:$E,5,FALSE),0))</f>
        <v>40</v>
      </c>
      <c r="M53" s="6">
        <f>IF(IFERROR(VLOOKUP($A53,'OB-MaxJT'!$H:$L,4,FALSE),0)=0,"-",IFERROR(VLOOKUP($A53,'OB-MaxJT'!$H:$L,4,FALSE),0))</f>
        <v>39</v>
      </c>
      <c r="N53" s="6">
        <f>IF(IFERROR(VLOOKUP($A53,'OB-MaxJT'!$H:$L,5,FALSE),0)=0,"-",IFERROR(VLOOKUP($A53,'OB-MaxJT'!$H:$L,5,FALSE),0))</f>
        <v>38</v>
      </c>
      <c r="O53" s="6">
        <f t="shared" si="1"/>
        <v>5</v>
      </c>
      <c r="P53" s="6" t="str">
        <f t="shared" si="2"/>
        <v>-</v>
      </c>
      <c r="Q53" s="6">
        <f t="shared" si="3"/>
        <v>3</v>
      </c>
      <c r="R53" s="6" t="str">
        <f t="shared" si="2"/>
        <v>-</v>
      </c>
      <c r="S53" s="6">
        <f t="shared" si="4"/>
        <v>2</v>
      </c>
      <c r="T53" s="6" t="str">
        <f t="shared" si="5"/>
        <v>-</v>
      </c>
      <c r="U53" s="6">
        <f t="shared" si="6"/>
        <v>2</v>
      </c>
      <c r="V53" s="6" t="str">
        <f t="shared" si="7"/>
        <v>-</v>
      </c>
    </row>
    <row r="54" spans="1:22" x14ac:dyDescent="0.35">
      <c r="A54" s="6" t="str">
        <f t="shared" si="0"/>
        <v>KWBrampton</v>
      </c>
      <c r="B54" s="6" t="s">
        <v>54</v>
      </c>
      <c r="C54" s="6" t="s">
        <v>108</v>
      </c>
      <c r="D54" s="9" t="s">
        <v>60</v>
      </c>
      <c r="E54" s="6">
        <v>50</v>
      </c>
      <c r="F54" s="6"/>
      <c r="G54" s="6">
        <f>IF(IFERROR(VLOOKUP($A54,'IB-MaxJT'!$A:$E,4,FALSE),0)=0,"-",IFERROR(VLOOKUP($A54,'IB-MaxJT'!A:E,4,FALSE),0))</f>
        <v>43</v>
      </c>
      <c r="H54" s="6">
        <f>IF(IFERROR(VLOOKUP($A54,'IB-MaxJT'!$A:$E,5,FALSE),0)=0,"-",IFERROR(VLOOKUP($A54,'IB-MaxJT'!$A:$E,5,FALSE),0))</f>
        <v>45</v>
      </c>
      <c r="I54" s="6">
        <f>IF(IFERROR(VLOOKUP($A54,'IB-MaxJT'!$H:$L,4,FALSE),0)=0,"-",IFERROR(VLOOKUP($A54,'IB-MaxJT'!$H:$L,4,FALSE),0))</f>
        <v>44</v>
      </c>
      <c r="J54" s="6">
        <f>IF(IFERROR(VLOOKUP($A54,'IB-MaxJT'!$H:$L,5,FALSE),0)=0,"-",IFERROR(VLOOKUP($A54,'IB-MaxJT'!$H:$L,5,FALSE),0))</f>
        <v>43</v>
      </c>
      <c r="K54" s="6">
        <f>IF(IFERROR(VLOOKUP($A54,'OB-MaxJT'!$A:$E,4,FALSE),0)=0,"-",IFERROR(VLOOKUP($A54,'OB-MaxJT'!$A:$E,4,FALSE),0))</f>
        <v>47</v>
      </c>
      <c r="L54" s="6">
        <f>IF(IFERROR(VLOOKUP($A54,'OB-MaxJT'!$A:$E,5,FALSE),0)=0,"-",IFERROR(VLOOKUP($A54,'OB-MaxJT'!$A:$E,5,FALSE),0))</f>
        <v>45</v>
      </c>
      <c r="M54" s="6">
        <f>IF(IFERROR(VLOOKUP($A54,'OB-MaxJT'!$H:$L,4,FALSE),0)=0,"-",IFERROR(VLOOKUP($A54,'OB-MaxJT'!$H:$L,4,FALSE),0))</f>
        <v>45</v>
      </c>
      <c r="N54" s="6">
        <f>IF(IFERROR(VLOOKUP($A54,'OB-MaxJT'!$H:$L,5,FALSE),0)=0,"-",IFERROR(VLOOKUP($A54,'OB-MaxJT'!$H:$L,5,FALSE),0))</f>
        <v>34</v>
      </c>
      <c r="O54" s="6">
        <f t="shared" si="1"/>
        <v>7</v>
      </c>
      <c r="P54" s="6" t="str">
        <f t="shared" si="2"/>
        <v>-</v>
      </c>
      <c r="Q54" s="6">
        <f t="shared" si="3"/>
        <v>6</v>
      </c>
      <c r="R54" s="6" t="str">
        <f t="shared" si="2"/>
        <v>-</v>
      </c>
      <c r="S54" s="6">
        <f t="shared" si="4"/>
        <v>3</v>
      </c>
      <c r="T54" s="6" t="str">
        <f t="shared" si="5"/>
        <v>-</v>
      </c>
      <c r="U54" s="6">
        <f t="shared" si="6"/>
        <v>5</v>
      </c>
      <c r="V54" s="6" t="str">
        <f t="shared" si="7"/>
        <v>-</v>
      </c>
    </row>
    <row r="55" spans="1:22" x14ac:dyDescent="0.35">
      <c r="A55" s="6" t="str">
        <f t="shared" si="0"/>
        <v>KWMt. Pleasant</v>
      </c>
      <c r="B55" s="6" t="s">
        <v>54</v>
      </c>
      <c r="C55" s="6" t="s">
        <v>108</v>
      </c>
      <c r="D55" s="9" t="s">
        <v>59</v>
      </c>
      <c r="E55" s="6">
        <v>56</v>
      </c>
      <c r="F55" s="6"/>
      <c r="G55" s="6">
        <f>IF(IFERROR(VLOOKUP($A55,'IB-MaxJT'!$A:$E,4,FALSE),0)=0,"-",IFERROR(VLOOKUP($A55,'IB-MaxJT'!A:E,4,FALSE),0))</f>
        <v>49</v>
      </c>
      <c r="H55" s="6">
        <f>IF(IFERROR(VLOOKUP($A55,'IB-MaxJT'!$A:$E,5,FALSE),0)=0,"-",IFERROR(VLOOKUP($A55,'IB-MaxJT'!$A:$E,5,FALSE),0))</f>
        <v>54</v>
      </c>
      <c r="I55" s="6">
        <f>IF(IFERROR(VLOOKUP($A55,'IB-MaxJT'!$H:$L,4,FALSE),0)=0,"-",IFERROR(VLOOKUP($A55,'IB-MaxJT'!$H:$L,4,FALSE),0))</f>
        <v>50</v>
      </c>
      <c r="J55" s="6">
        <f>IF(IFERROR(VLOOKUP($A55,'IB-MaxJT'!$H:$L,5,FALSE),0)=0,"-",IFERROR(VLOOKUP($A55,'IB-MaxJT'!$H:$L,5,FALSE),0))</f>
        <v>49</v>
      </c>
      <c r="K55" s="6">
        <f>IF(IFERROR(VLOOKUP($A55,'OB-MaxJT'!$A:$E,4,FALSE),0)=0,"-",IFERROR(VLOOKUP($A55,'OB-MaxJT'!$A:$E,4,FALSE),0))</f>
        <v>54</v>
      </c>
      <c r="L55" s="6">
        <f>IF(IFERROR(VLOOKUP($A55,'OB-MaxJT'!$A:$E,5,FALSE),0)=0,"-",IFERROR(VLOOKUP($A55,'OB-MaxJT'!$A:$E,5,FALSE),0))</f>
        <v>51</v>
      </c>
      <c r="M55" s="6">
        <f>IF(IFERROR(VLOOKUP($A55,'OB-MaxJT'!$H:$L,4,FALSE),0)=0,"-",IFERROR(VLOOKUP($A55,'OB-MaxJT'!$H:$L,4,FALSE),0))</f>
        <v>52</v>
      </c>
      <c r="N55" s="6">
        <f>IF(IFERROR(VLOOKUP($A55,'OB-MaxJT'!$H:$L,5,FALSE),0)=0,"-",IFERROR(VLOOKUP($A55,'OB-MaxJT'!$H:$L,5,FALSE),0))</f>
        <v>40</v>
      </c>
      <c r="O55" s="6">
        <f t="shared" si="1"/>
        <v>7</v>
      </c>
      <c r="P55" s="6" t="str">
        <f t="shared" si="2"/>
        <v>-</v>
      </c>
      <c r="Q55" s="6">
        <f t="shared" si="3"/>
        <v>6</v>
      </c>
      <c r="R55" s="6" t="str">
        <f t="shared" si="2"/>
        <v>-</v>
      </c>
      <c r="S55" s="6">
        <f t="shared" si="4"/>
        <v>2</v>
      </c>
      <c r="T55" s="6" t="str">
        <f t="shared" si="5"/>
        <v>-</v>
      </c>
      <c r="U55" s="6">
        <f t="shared" si="6"/>
        <v>4</v>
      </c>
      <c r="V55" s="6" t="str">
        <f t="shared" si="7"/>
        <v>-</v>
      </c>
    </row>
    <row r="56" spans="1:22" x14ac:dyDescent="0.35">
      <c r="A56" s="6" t="str">
        <f t="shared" si="0"/>
        <v>KWGeorgetown</v>
      </c>
      <c r="B56" s="6" t="s">
        <v>54</v>
      </c>
      <c r="C56" s="6" t="s">
        <v>108</v>
      </c>
      <c r="D56" s="9" t="s">
        <v>58</v>
      </c>
      <c r="E56" s="6">
        <v>68</v>
      </c>
      <c r="F56" s="6"/>
      <c r="G56" s="6">
        <f>IF(IFERROR(VLOOKUP($A56,'IB-MaxJT'!$A:$E,4,FALSE),0)=0,"-",IFERROR(VLOOKUP($A56,'IB-MaxJT'!A:E,4,FALSE),0))</f>
        <v>59</v>
      </c>
      <c r="H56" s="6">
        <f>IF(IFERROR(VLOOKUP($A56,'IB-MaxJT'!$A:$E,5,FALSE),0)=0,"-",IFERROR(VLOOKUP($A56,'IB-MaxJT'!$A:$E,5,FALSE),0))</f>
        <v>65</v>
      </c>
      <c r="I56" s="6">
        <f>IF(IFERROR(VLOOKUP($A56,'IB-MaxJT'!$H:$L,4,FALSE),0)=0,"-",IFERROR(VLOOKUP($A56,'IB-MaxJT'!$H:$L,4,FALSE),0))</f>
        <v>60</v>
      </c>
      <c r="J56" s="6">
        <f>IF(IFERROR(VLOOKUP($A56,'IB-MaxJT'!$H:$L,5,FALSE),0)=0,"-",IFERROR(VLOOKUP($A56,'IB-MaxJT'!$H:$L,5,FALSE),0))</f>
        <v>59</v>
      </c>
      <c r="K56" s="6">
        <f>IF(IFERROR(VLOOKUP($A56,'OB-MaxJT'!$A:$E,4,FALSE),0)=0,"-",IFERROR(VLOOKUP($A56,'OB-MaxJT'!$A:$E,4,FALSE),0))</f>
        <v>65</v>
      </c>
      <c r="L56" s="6">
        <f>IF(IFERROR(VLOOKUP($A56,'OB-MaxJT'!$A:$E,5,FALSE),0)=0,"-",IFERROR(VLOOKUP($A56,'OB-MaxJT'!$A:$E,5,FALSE),0))</f>
        <v>63</v>
      </c>
      <c r="M56" s="6">
        <f>IF(IFERROR(VLOOKUP($A56,'OB-MaxJT'!$H:$L,4,FALSE),0)=0,"-",IFERROR(VLOOKUP($A56,'OB-MaxJT'!$H:$L,4,FALSE),0))</f>
        <v>63</v>
      </c>
      <c r="N56" s="6">
        <f>IF(IFERROR(VLOOKUP($A56,'OB-MaxJT'!$H:$L,5,FALSE),0)=0,"-",IFERROR(VLOOKUP($A56,'OB-MaxJT'!$H:$L,5,FALSE),0))</f>
        <v>51</v>
      </c>
      <c r="O56" s="6">
        <f t="shared" si="1"/>
        <v>9</v>
      </c>
      <c r="P56" s="6" t="str">
        <f t="shared" si="2"/>
        <v>-</v>
      </c>
      <c r="Q56" s="6">
        <f t="shared" si="3"/>
        <v>8</v>
      </c>
      <c r="R56" s="6" t="str">
        <f t="shared" si="2"/>
        <v>-</v>
      </c>
      <c r="S56" s="6">
        <f t="shared" si="4"/>
        <v>3</v>
      </c>
      <c r="T56" s="6" t="str">
        <f t="shared" si="5"/>
        <v>-</v>
      </c>
      <c r="U56" s="6">
        <f t="shared" si="6"/>
        <v>5</v>
      </c>
      <c r="V56" s="6" t="str">
        <f t="shared" si="7"/>
        <v>-</v>
      </c>
    </row>
    <row r="57" spans="1:22" x14ac:dyDescent="0.35">
      <c r="A57" s="6" t="str">
        <f t="shared" si="0"/>
        <v>KWActon</v>
      </c>
      <c r="B57" s="6" t="s">
        <v>54</v>
      </c>
      <c r="C57" s="6" t="s">
        <v>108</v>
      </c>
      <c r="D57" s="9" t="s">
        <v>57</v>
      </c>
      <c r="E57" s="6">
        <v>82</v>
      </c>
      <c r="F57" s="6"/>
      <c r="G57" s="6">
        <f>IF(IFERROR(VLOOKUP($A57,'IB-MaxJT'!$A:$E,4,FALSE),0)=0,"-",IFERROR(VLOOKUP($A57,'IB-MaxJT'!A:E,4,FALSE),0))</f>
        <v>72</v>
      </c>
      <c r="H57" s="6">
        <f>IF(IFERROR(VLOOKUP($A57,'IB-MaxJT'!$A:$E,5,FALSE),0)=0,"-",IFERROR(VLOOKUP($A57,'IB-MaxJT'!$A:$E,5,FALSE),0))</f>
        <v>78</v>
      </c>
      <c r="I57" s="6">
        <f>IF(IFERROR(VLOOKUP($A57,'IB-MaxJT'!$H:$L,4,FALSE),0)=0,"-",IFERROR(VLOOKUP($A57,'IB-MaxJT'!$H:$L,4,FALSE),0))</f>
        <v>73</v>
      </c>
      <c r="J57" s="6">
        <f>IF(IFERROR(VLOOKUP($A57,'IB-MaxJT'!$H:$L,5,FALSE),0)=0,"-",IFERROR(VLOOKUP($A57,'IB-MaxJT'!$H:$L,5,FALSE),0))</f>
        <v>72</v>
      </c>
      <c r="K57" s="6">
        <f>IF(IFERROR(VLOOKUP($A57,'OB-MaxJT'!$A:$E,4,FALSE),0)=0,"-",IFERROR(VLOOKUP($A57,'OB-MaxJT'!$A:$E,4,FALSE),0))</f>
        <v>78</v>
      </c>
      <c r="L57" s="6">
        <f>IF(IFERROR(VLOOKUP($A57,'OB-MaxJT'!$A:$E,5,FALSE),0)=0,"-",IFERROR(VLOOKUP($A57,'OB-MaxJT'!$A:$E,5,FALSE),0))</f>
        <v>76</v>
      </c>
      <c r="M57" s="6">
        <f>IF(IFERROR(VLOOKUP($A57,'OB-MaxJT'!$H:$L,4,FALSE),0)=0,"-",IFERROR(VLOOKUP($A57,'OB-MaxJT'!$H:$L,4,FALSE),0))</f>
        <v>73</v>
      </c>
      <c r="N57" s="6">
        <f>IF(IFERROR(VLOOKUP($A57,'OB-MaxJT'!$H:$L,5,FALSE),0)=0,"-",IFERROR(VLOOKUP($A57,'OB-MaxJT'!$H:$L,5,FALSE),0))</f>
        <v>62</v>
      </c>
      <c r="O57" s="6">
        <f t="shared" si="1"/>
        <v>10</v>
      </c>
      <c r="P57" s="6" t="str">
        <f t="shared" si="2"/>
        <v>-</v>
      </c>
      <c r="Q57" s="6">
        <f t="shared" si="3"/>
        <v>9</v>
      </c>
      <c r="R57" s="6" t="str">
        <f t="shared" si="2"/>
        <v>-</v>
      </c>
      <c r="S57" s="6">
        <f t="shared" si="4"/>
        <v>4</v>
      </c>
      <c r="T57" s="6" t="str">
        <f t="shared" si="5"/>
        <v>-</v>
      </c>
      <c r="U57" s="6">
        <f t="shared" si="6"/>
        <v>9</v>
      </c>
      <c r="V57" s="6" t="str">
        <f t="shared" si="7"/>
        <v>-</v>
      </c>
    </row>
    <row r="58" spans="1:22" x14ac:dyDescent="0.35">
      <c r="A58" s="6" t="str">
        <f t="shared" si="0"/>
        <v>KWGuelph</v>
      </c>
      <c r="B58" s="6" t="s">
        <v>54</v>
      </c>
      <c r="C58" s="6" t="s">
        <v>108</v>
      </c>
      <c r="D58" s="9" t="s">
        <v>56</v>
      </c>
      <c r="E58" s="6">
        <v>99</v>
      </c>
      <c r="F58" s="6"/>
      <c r="G58" s="6">
        <f>IF(IFERROR(VLOOKUP($A58,'IB-MaxJT'!$A:$E,4,FALSE),0)=0,"-",IFERROR(VLOOKUP($A58,'IB-MaxJT'!A:E,4,FALSE),0))</f>
        <v>87</v>
      </c>
      <c r="H58" s="6">
        <f>IF(IFERROR(VLOOKUP($A58,'IB-MaxJT'!$A:$E,5,FALSE),0)=0,"-",IFERROR(VLOOKUP($A58,'IB-MaxJT'!$A:$E,5,FALSE),0))</f>
        <v>94</v>
      </c>
      <c r="I58" s="6">
        <f>IF(IFERROR(VLOOKUP($A58,'IB-MaxJT'!$H:$L,4,FALSE),0)=0,"-",IFERROR(VLOOKUP($A58,'IB-MaxJT'!$H:$L,4,FALSE),0))</f>
        <v>89</v>
      </c>
      <c r="J58" s="6">
        <f>IF(IFERROR(VLOOKUP($A58,'IB-MaxJT'!$H:$L,5,FALSE),0)=0,"-",IFERROR(VLOOKUP($A58,'IB-MaxJT'!$H:$L,5,FALSE),0))</f>
        <v>88</v>
      </c>
      <c r="K58" s="6">
        <f>IF(IFERROR(VLOOKUP($A58,'OB-MaxJT'!$A:$E,4,FALSE),0)=0,"-",IFERROR(VLOOKUP($A58,'OB-MaxJT'!$A:$E,4,FALSE),0))</f>
        <v>94</v>
      </c>
      <c r="L58" s="6">
        <f>IF(IFERROR(VLOOKUP($A58,'OB-MaxJT'!$A:$E,5,FALSE),0)=0,"-",IFERROR(VLOOKUP($A58,'OB-MaxJT'!$A:$E,5,FALSE),0))</f>
        <v>92</v>
      </c>
      <c r="M58" s="6">
        <f>IF(IFERROR(VLOOKUP($A58,'OB-MaxJT'!$H:$L,4,FALSE),0)=0,"-",IFERROR(VLOOKUP($A58,'OB-MaxJT'!$H:$L,4,FALSE),0))</f>
        <v>89</v>
      </c>
      <c r="N58" s="6">
        <f>IF(IFERROR(VLOOKUP($A58,'OB-MaxJT'!$H:$L,5,FALSE),0)=0,"-",IFERROR(VLOOKUP($A58,'OB-MaxJT'!$H:$L,5,FALSE),0))</f>
        <v>78</v>
      </c>
      <c r="O58" s="6">
        <f t="shared" si="1"/>
        <v>12</v>
      </c>
      <c r="P58" s="6" t="str">
        <f t="shared" si="2"/>
        <v>-</v>
      </c>
      <c r="Q58" s="6">
        <f t="shared" si="3"/>
        <v>10</v>
      </c>
      <c r="R58" s="6" t="str">
        <f t="shared" si="2"/>
        <v>-</v>
      </c>
      <c r="S58" s="6">
        <f t="shared" si="4"/>
        <v>5</v>
      </c>
      <c r="T58" s="6" t="str">
        <f t="shared" si="5"/>
        <v>-</v>
      </c>
      <c r="U58" s="6">
        <f t="shared" si="6"/>
        <v>10</v>
      </c>
      <c r="V58" s="6" t="str">
        <f t="shared" si="7"/>
        <v>-</v>
      </c>
    </row>
    <row r="59" spans="1:22" x14ac:dyDescent="0.35">
      <c r="A59" s="6" t="str">
        <f t="shared" si="0"/>
        <v>KWBreslau</v>
      </c>
      <c r="B59" s="6" t="s">
        <v>54</v>
      </c>
      <c r="C59" s="6" t="s">
        <v>108</v>
      </c>
      <c r="D59" s="9" t="s">
        <v>112</v>
      </c>
      <c r="E59" s="6" t="s">
        <v>97</v>
      </c>
      <c r="F59" s="6"/>
      <c r="G59" s="6" t="str">
        <f>IF(IFERROR(VLOOKUP($A59,'IB-MaxJT'!$A:$E,4,FALSE),0)=0,"-",IFERROR(VLOOKUP($A59,'IB-MaxJT'!A:E,4,FALSE),0))</f>
        <v>-</v>
      </c>
      <c r="H59" s="6" t="str">
        <f>IF(IFERROR(VLOOKUP($A59,'IB-MaxJT'!$A:$E,5,FALSE),0)=0,"-",IFERROR(VLOOKUP($A59,'IB-MaxJT'!$A:$E,5,FALSE),0))</f>
        <v>-</v>
      </c>
      <c r="I59" s="6" t="str">
        <f>IF(IFERROR(VLOOKUP($A59,'IB-MaxJT'!$H:$L,4,FALSE),0)=0,"-",IFERROR(VLOOKUP($A59,'IB-MaxJT'!$H:$L,4,FALSE),0))</f>
        <v>-</v>
      </c>
      <c r="J59" s="6" t="str">
        <f>IF(IFERROR(VLOOKUP($A59,'IB-MaxJT'!$H:$L,5,FALSE),0)=0,"-",IFERROR(VLOOKUP($A59,'IB-MaxJT'!$H:$L,5,FALSE),0))</f>
        <v>-</v>
      </c>
      <c r="K59" s="6" t="str">
        <f>IF(IFERROR(VLOOKUP($A59,'OB-MaxJT'!$A:$E,4,FALSE),0)=0,"-",IFERROR(VLOOKUP($A59,'OB-MaxJT'!$A:$E,4,FALSE),0))</f>
        <v>-</v>
      </c>
      <c r="L59" s="6" t="str">
        <f>IF(IFERROR(VLOOKUP($A59,'OB-MaxJT'!$A:$E,5,FALSE),0)=0,"-",IFERROR(VLOOKUP($A59,'OB-MaxJT'!$A:$E,5,FALSE),0))</f>
        <v>-</v>
      </c>
      <c r="M59" s="6" t="str">
        <f>IF(IFERROR(VLOOKUP($A59,'OB-MaxJT'!$H:$L,4,FALSE),0)=0,"-",IFERROR(VLOOKUP($A59,'OB-MaxJT'!$H:$L,4,FALSE),0))</f>
        <v>-</v>
      </c>
      <c r="N59" s="6" t="str">
        <f>IF(IFERROR(VLOOKUP($A59,'OB-MaxJT'!$H:$L,5,FALSE),0)=0,"-",IFERROR(VLOOKUP($A59,'OB-MaxJT'!$H:$L,5,FALSE),0))</f>
        <v>-</v>
      </c>
      <c r="O59" s="6" t="str">
        <f t="shared" si="1"/>
        <v>-</v>
      </c>
      <c r="P59" s="6" t="str">
        <f t="shared" si="2"/>
        <v>-</v>
      </c>
      <c r="Q59" s="6" t="str">
        <f t="shared" si="3"/>
        <v>-</v>
      </c>
      <c r="R59" s="6" t="str">
        <f t="shared" si="2"/>
        <v>-</v>
      </c>
      <c r="S59" s="6" t="str">
        <f t="shared" si="4"/>
        <v>-</v>
      </c>
      <c r="T59" s="6" t="str">
        <f t="shared" si="5"/>
        <v>-</v>
      </c>
      <c r="U59" s="6" t="str">
        <f t="shared" si="6"/>
        <v>-</v>
      </c>
      <c r="V59" s="6" t="str">
        <f t="shared" si="7"/>
        <v>-</v>
      </c>
    </row>
    <row r="60" spans="1:22" x14ac:dyDescent="0.35">
      <c r="A60" s="6" t="str">
        <f t="shared" si="0"/>
        <v>KWKitchener</v>
      </c>
      <c r="B60" s="6" t="s">
        <v>54</v>
      </c>
      <c r="C60" s="6" t="s">
        <v>108</v>
      </c>
      <c r="D60" s="9" t="s">
        <v>55</v>
      </c>
      <c r="E60" s="6">
        <v>123</v>
      </c>
      <c r="F60" s="6"/>
      <c r="G60" s="6">
        <f>IF(IFERROR(VLOOKUP($A60,'IB-MaxJT'!$A:$E,4,FALSE),0)=0,"-",IFERROR(VLOOKUP($A60,'IB-MaxJT'!A:E,4,FALSE),0))</f>
        <v>105</v>
      </c>
      <c r="H60" s="6">
        <f>IF(IFERROR(VLOOKUP($A60,'IB-MaxJT'!$A:$E,5,FALSE),0)=0,"-",IFERROR(VLOOKUP($A60,'IB-MaxJT'!$A:$E,5,FALSE),0))</f>
        <v>111</v>
      </c>
      <c r="I60" s="6">
        <f>IF(IFERROR(VLOOKUP($A60,'IB-MaxJT'!$H:$L,4,FALSE),0)=0,"-",IFERROR(VLOOKUP($A60,'IB-MaxJT'!$H:$L,4,FALSE),0))</f>
        <v>106</v>
      </c>
      <c r="J60" s="6">
        <f>IF(IFERROR(VLOOKUP($A60,'IB-MaxJT'!$H:$L,5,FALSE),0)=0,"-",IFERROR(VLOOKUP($A60,'IB-MaxJT'!$H:$L,5,FALSE),0))</f>
        <v>105</v>
      </c>
      <c r="K60" s="6">
        <f>IF(IFERROR(VLOOKUP($A60,'OB-MaxJT'!$A:$E,4,FALSE),0)=0,"-",IFERROR(VLOOKUP($A60,'OB-MaxJT'!$A:$E,4,FALSE),0))</f>
        <v>111</v>
      </c>
      <c r="L60" s="6">
        <f>IF(IFERROR(VLOOKUP($A60,'OB-MaxJT'!$A:$E,5,FALSE),0)=0,"-",IFERROR(VLOOKUP($A60,'OB-MaxJT'!$A:$E,5,FALSE),0))</f>
        <v>109</v>
      </c>
      <c r="M60" s="6">
        <f>IF(IFERROR(VLOOKUP($A60,'OB-MaxJT'!$H:$L,4,FALSE),0)=0,"-",IFERROR(VLOOKUP($A60,'OB-MaxJT'!$H:$L,4,FALSE),0))</f>
        <v>108</v>
      </c>
      <c r="N60" s="6">
        <f>IF(IFERROR(VLOOKUP($A60,'OB-MaxJT'!$H:$L,5,FALSE),0)=0,"-",IFERROR(VLOOKUP($A60,'OB-MaxJT'!$H:$L,5,FALSE),0))</f>
        <v>97</v>
      </c>
      <c r="O60" s="6">
        <f t="shared" si="1"/>
        <v>18</v>
      </c>
      <c r="P60" s="6" t="str">
        <f t="shared" si="2"/>
        <v>-</v>
      </c>
      <c r="Q60" s="6">
        <f t="shared" si="3"/>
        <v>17</v>
      </c>
      <c r="R60" s="6" t="str">
        <f t="shared" si="2"/>
        <v>-</v>
      </c>
      <c r="S60" s="6">
        <f t="shared" si="4"/>
        <v>12</v>
      </c>
      <c r="T60" s="6" t="str">
        <f t="shared" si="5"/>
        <v>-</v>
      </c>
      <c r="U60" s="6">
        <f t="shared" si="6"/>
        <v>15</v>
      </c>
      <c r="V60" s="6" t="str">
        <f t="shared" si="7"/>
        <v>-</v>
      </c>
    </row>
    <row r="61" spans="1:22" x14ac:dyDescent="0.35">
      <c r="A61" s="6" t="str">
        <f t="shared" si="0"/>
        <v>KWStratford</v>
      </c>
      <c r="B61" s="6" t="s">
        <v>54</v>
      </c>
      <c r="C61" s="6" t="s">
        <v>108</v>
      </c>
      <c r="D61" s="9" t="s">
        <v>83</v>
      </c>
      <c r="E61" s="6" t="s">
        <v>97</v>
      </c>
      <c r="F61" s="6"/>
      <c r="G61" s="6" t="str">
        <f>IF(IFERROR(VLOOKUP($A61,'IB-MaxJT'!$A:$E,4,FALSE),0)=0,"-",IFERROR(VLOOKUP($A61,'IB-MaxJT'!A:E,4,FALSE),0))</f>
        <v>-</v>
      </c>
      <c r="H61" s="6" t="str">
        <f>IF(IFERROR(VLOOKUP($A61,'IB-MaxJT'!$A:$E,5,FALSE),0)=0,"-",IFERROR(VLOOKUP($A61,'IB-MaxJT'!$A:$E,5,FALSE),0))</f>
        <v>-</v>
      </c>
      <c r="I61" s="6" t="str">
        <f>IF(IFERROR(VLOOKUP($A61,'IB-MaxJT'!$H:$L,4,FALSE),0)=0,"-",IFERROR(VLOOKUP($A61,'IB-MaxJT'!$H:$L,4,FALSE),0))</f>
        <v>-</v>
      </c>
      <c r="J61" s="6" t="str">
        <f>IF(IFERROR(VLOOKUP($A61,'IB-MaxJT'!$H:$L,5,FALSE),0)=0,"-",IFERROR(VLOOKUP($A61,'IB-MaxJT'!$H:$L,5,FALSE),0))</f>
        <v>-</v>
      </c>
      <c r="K61" s="6" t="str">
        <f>IF(IFERROR(VLOOKUP($A61,'OB-MaxJT'!$A:$E,4,FALSE),0)=0,"-",IFERROR(VLOOKUP($A61,'OB-MaxJT'!$A:$E,4,FALSE),0))</f>
        <v>-</v>
      </c>
      <c r="L61" s="6" t="str">
        <f>IF(IFERROR(VLOOKUP($A61,'OB-MaxJT'!$A:$E,5,FALSE),0)=0,"-",IFERROR(VLOOKUP($A61,'OB-MaxJT'!$A:$E,5,FALSE),0))</f>
        <v>-</v>
      </c>
      <c r="M61" s="6" t="str">
        <f>IF(IFERROR(VLOOKUP($A61,'OB-MaxJT'!$H:$L,4,FALSE),0)=0,"-",IFERROR(VLOOKUP($A61,'OB-MaxJT'!$H:$L,4,FALSE),0))</f>
        <v>-</v>
      </c>
      <c r="N61" s="6" t="str">
        <f>IF(IFERROR(VLOOKUP($A61,'OB-MaxJT'!$H:$L,5,FALSE),0)=0,"-",IFERROR(VLOOKUP($A61,'OB-MaxJT'!$H:$L,5,FALSE),0))</f>
        <v>-</v>
      </c>
      <c r="O61" s="6" t="str">
        <f t="shared" si="1"/>
        <v>-</v>
      </c>
      <c r="P61" s="6" t="str">
        <f t="shared" si="2"/>
        <v>-</v>
      </c>
      <c r="Q61" s="6" t="str">
        <f t="shared" si="3"/>
        <v>-</v>
      </c>
      <c r="R61" s="6" t="str">
        <f t="shared" si="2"/>
        <v>-</v>
      </c>
      <c r="S61" s="6" t="str">
        <f t="shared" si="4"/>
        <v>-</v>
      </c>
      <c r="T61" s="6" t="str">
        <f t="shared" si="5"/>
        <v>-</v>
      </c>
      <c r="U61" s="6" t="str">
        <f t="shared" si="6"/>
        <v>-</v>
      </c>
      <c r="V61" s="6" t="str">
        <f t="shared" si="7"/>
        <v>-</v>
      </c>
    </row>
    <row r="62" spans="1:22" x14ac:dyDescent="0.35">
      <c r="A62" s="6" t="str">
        <f t="shared" si="0"/>
        <v>KWSt. Marys</v>
      </c>
      <c r="B62" s="6" t="s">
        <v>54</v>
      </c>
      <c r="C62" s="6" t="s">
        <v>108</v>
      </c>
      <c r="D62" s="9" t="s">
        <v>82</v>
      </c>
      <c r="E62" s="6" t="s">
        <v>97</v>
      </c>
      <c r="F62" s="6"/>
      <c r="G62" s="6" t="str">
        <f>IF(IFERROR(VLOOKUP($A62,'IB-MaxJT'!$A:$E,4,FALSE),0)=0,"-",IFERROR(VLOOKUP($A62,'IB-MaxJT'!A:E,4,FALSE),0))</f>
        <v>-</v>
      </c>
      <c r="H62" s="6" t="str">
        <f>IF(IFERROR(VLOOKUP($A62,'IB-MaxJT'!$A:$E,5,FALSE),0)=0,"-",IFERROR(VLOOKUP($A62,'IB-MaxJT'!$A:$E,5,FALSE),0))</f>
        <v>-</v>
      </c>
      <c r="I62" s="6" t="str">
        <f>IF(IFERROR(VLOOKUP($A62,'IB-MaxJT'!$H:$L,4,FALSE),0)=0,"-",IFERROR(VLOOKUP($A62,'IB-MaxJT'!$H:$L,4,FALSE),0))</f>
        <v>-</v>
      </c>
      <c r="J62" s="6" t="str">
        <f>IF(IFERROR(VLOOKUP($A62,'IB-MaxJT'!$H:$L,5,FALSE),0)=0,"-",IFERROR(VLOOKUP($A62,'IB-MaxJT'!$H:$L,5,FALSE),0))</f>
        <v>-</v>
      </c>
      <c r="K62" s="6" t="str">
        <f>IF(IFERROR(VLOOKUP($A62,'OB-MaxJT'!$A:$E,4,FALSE),0)=0,"-",IFERROR(VLOOKUP($A62,'OB-MaxJT'!$A:$E,4,FALSE),0))</f>
        <v>-</v>
      </c>
      <c r="L62" s="6" t="str">
        <f>IF(IFERROR(VLOOKUP($A62,'OB-MaxJT'!$A:$E,5,FALSE),0)=0,"-",IFERROR(VLOOKUP($A62,'OB-MaxJT'!$A:$E,5,FALSE),0))</f>
        <v>-</v>
      </c>
      <c r="M62" s="6" t="str">
        <f>IF(IFERROR(VLOOKUP($A62,'OB-MaxJT'!$H:$L,4,FALSE),0)=0,"-",IFERROR(VLOOKUP($A62,'OB-MaxJT'!$H:$L,4,FALSE),0))</f>
        <v>-</v>
      </c>
      <c r="N62" s="6" t="str">
        <f>IF(IFERROR(VLOOKUP($A62,'OB-MaxJT'!$H:$L,5,FALSE),0)=0,"-",IFERROR(VLOOKUP($A62,'OB-MaxJT'!$H:$L,5,FALSE),0))</f>
        <v>-</v>
      </c>
      <c r="O62" s="6" t="str">
        <f t="shared" si="1"/>
        <v>-</v>
      </c>
      <c r="P62" s="6" t="str">
        <f t="shared" si="2"/>
        <v>-</v>
      </c>
      <c r="Q62" s="6" t="str">
        <f t="shared" si="3"/>
        <v>-</v>
      </c>
      <c r="R62" s="6" t="str">
        <f t="shared" si="2"/>
        <v>-</v>
      </c>
      <c r="S62" s="6" t="str">
        <f t="shared" si="4"/>
        <v>-</v>
      </c>
      <c r="T62" s="6" t="str">
        <f t="shared" si="5"/>
        <v>-</v>
      </c>
      <c r="U62" s="6" t="str">
        <f t="shared" si="6"/>
        <v>-</v>
      </c>
      <c r="V62" s="6" t="str">
        <f t="shared" si="7"/>
        <v>-</v>
      </c>
    </row>
    <row r="63" spans="1:22" x14ac:dyDescent="0.35">
      <c r="A63" s="6" t="str">
        <f t="shared" si="0"/>
        <v>KWLondon</v>
      </c>
      <c r="B63" s="6" t="s">
        <v>54</v>
      </c>
      <c r="C63" s="6" t="s">
        <v>108</v>
      </c>
      <c r="D63" s="9" t="s">
        <v>81</v>
      </c>
      <c r="E63" s="6" t="s">
        <v>97</v>
      </c>
      <c r="F63" s="6"/>
      <c r="G63" s="6" t="str">
        <f>IF(IFERROR(VLOOKUP($A63,'IB-MaxJT'!$A:$E,4,FALSE),0)=0,"-",IFERROR(VLOOKUP($A63,'IB-MaxJT'!A:E,4,FALSE),0))</f>
        <v>-</v>
      </c>
      <c r="H63" s="6" t="str">
        <f>IF(IFERROR(VLOOKUP($A63,'IB-MaxJT'!$A:$E,5,FALSE),0)=0,"-",IFERROR(VLOOKUP($A63,'IB-MaxJT'!$A:$E,5,FALSE),0))</f>
        <v>-</v>
      </c>
      <c r="I63" s="6" t="str">
        <f>IF(IFERROR(VLOOKUP($A63,'IB-MaxJT'!$H:$L,4,FALSE),0)=0,"-",IFERROR(VLOOKUP($A63,'IB-MaxJT'!$H:$L,4,FALSE),0))</f>
        <v>-</v>
      </c>
      <c r="J63" s="6" t="str">
        <f>IF(IFERROR(VLOOKUP($A63,'IB-MaxJT'!$H:$L,5,FALSE),0)=0,"-",IFERROR(VLOOKUP($A63,'IB-MaxJT'!$H:$L,5,FALSE),0))</f>
        <v>-</v>
      </c>
      <c r="K63" s="6" t="str">
        <f>IF(IFERROR(VLOOKUP($A63,'OB-MaxJT'!$A:$E,4,FALSE),0)=0,"-",IFERROR(VLOOKUP($A63,'OB-MaxJT'!$A:$E,4,FALSE),0))</f>
        <v>-</v>
      </c>
      <c r="L63" s="6" t="str">
        <f>IF(IFERROR(VLOOKUP($A63,'OB-MaxJT'!$A:$E,5,FALSE),0)=0,"-",IFERROR(VLOOKUP($A63,'OB-MaxJT'!$A:$E,5,FALSE),0))</f>
        <v>-</v>
      </c>
      <c r="M63" s="6" t="str">
        <f>IF(IFERROR(VLOOKUP($A63,'OB-MaxJT'!$H:$L,4,FALSE),0)=0,"-",IFERROR(VLOOKUP($A63,'OB-MaxJT'!$H:$L,4,FALSE),0))</f>
        <v>-</v>
      </c>
      <c r="N63" s="6" t="str">
        <f>IF(IFERROR(VLOOKUP($A63,'OB-MaxJT'!$H:$L,5,FALSE),0)=0,"-",IFERROR(VLOOKUP($A63,'OB-MaxJT'!$H:$L,5,FALSE),0))</f>
        <v>-</v>
      </c>
      <c r="O63" s="6" t="str">
        <f t="shared" si="1"/>
        <v>-</v>
      </c>
      <c r="P63" s="6" t="str">
        <f t="shared" si="2"/>
        <v>-</v>
      </c>
      <c r="Q63" s="6" t="str">
        <f t="shared" si="3"/>
        <v>-</v>
      </c>
      <c r="R63" s="6" t="str">
        <f t="shared" si="2"/>
        <v>-</v>
      </c>
      <c r="S63" s="6" t="str">
        <f t="shared" si="4"/>
        <v>-</v>
      </c>
      <c r="T63" s="6" t="str">
        <f t="shared" si="5"/>
        <v>-</v>
      </c>
      <c r="U63" s="6" t="str">
        <f t="shared" si="6"/>
        <v>-</v>
      </c>
      <c r="V63" s="6" t="str">
        <f t="shared" si="7"/>
        <v>-</v>
      </c>
    </row>
    <row r="64" spans="1:22" x14ac:dyDescent="0.35">
      <c r="A64" s="6" t="str">
        <f t="shared" si="0"/>
        <v>BASpadina</v>
      </c>
      <c r="B64" s="6" t="s">
        <v>69</v>
      </c>
      <c r="C64" s="6" t="s">
        <v>113</v>
      </c>
      <c r="D64" s="9" t="s">
        <v>114</v>
      </c>
      <c r="E64" s="6" t="s">
        <v>97</v>
      </c>
      <c r="F64" s="6"/>
      <c r="G64" s="6" t="str">
        <f>IF(IFERROR(VLOOKUP($A64,'IB-MaxJT'!$A:$E,4,FALSE),0)=0,"-",IFERROR(VLOOKUP($A64,'IB-MaxJT'!A:E,4,FALSE),0))</f>
        <v>-</v>
      </c>
      <c r="H64" s="6" t="str">
        <f>IF(IFERROR(VLOOKUP($A64,'IB-MaxJT'!$A:$E,5,FALSE),0)=0,"-",IFERROR(VLOOKUP($A64,'IB-MaxJT'!$A:$E,5,FALSE),0))</f>
        <v>-</v>
      </c>
      <c r="I64" s="6" t="str">
        <f>IF(IFERROR(VLOOKUP($A64,'IB-MaxJT'!$H:$L,4,FALSE),0)=0,"-",IFERROR(VLOOKUP($A64,'IB-MaxJT'!$H:$L,4,FALSE),0))</f>
        <v>-</v>
      </c>
      <c r="J64" s="6" t="str">
        <f>IF(IFERROR(VLOOKUP($A64,'IB-MaxJT'!$H:$L,5,FALSE),0)=0,"-",IFERROR(VLOOKUP($A64,'IB-MaxJT'!$H:$L,5,FALSE),0))</f>
        <v>-</v>
      </c>
      <c r="K64" s="6" t="str">
        <f>IF(IFERROR(VLOOKUP($A64,'OB-MaxJT'!$A:$E,4,FALSE),0)=0,"-",IFERROR(VLOOKUP($A64,'OB-MaxJT'!$A:$E,4,FALSE),0))</f>
        <v>-</v>
      </c>
      <c r="L64" s="6" t="str">
        <f>IF(IFERROR(VLOOKUP($A64,'OB-MaxJT'!$A:$E,5,FALSE),0)=0,"-",IFERROR(VLOOKUP($A64,'OB-MaxJT'!$A:$E,5,FALSE),0))</f>
        <v>-</v>
      </c>
      <c r="M64" s="6" t="str">
        <f>IF(IFERROR(VLOOKUP($A64,'OB-MaxJT'!$H:$L,4,FALSE),0)=0,"-",IFERROR(VLOOKUP($A64,'OB-MaxJT'!$H:$L,4,FALSE),0))</f>
        <v>-</v>
      </c>
      <c r="N64" s="6" t="str">
        <f>IF(IFERROR(VLOOKUP($A64,'OB-MaxJT'!$H:$L,5,FALSE),0)=0,"-",IFERROR(VLOOKUP($A64,'OB-MaxJT'!$H:$L,5,FALSE),0))</f>
        <v>-</v>
      </c>
      <c r="O64" s="6" t="str">
        <f t="shared" si="1"/>
        <v>-</v>
      </c>
      <c r="P64" s="6" t="str">
        <f t="shared" si="2"/>
        <v>-</v>
      </c>
      <c r="Q64" s="6" t="str">
        <f t="shared" si="3"/>
        <v>-</v>
      </c>
      <c r="R64" s="6" t="str">
        <f t="shared" si="2"/>
        <v>-</v>
      </c>
      <c r="S64" s="6" t="str">
        <f t="shared" si="4"/>
        <v>-</v>
      </c>
      <c r="T64" s="6" t="str">
        <f t="shared" si="5"/>
        <v>-</v>
      </c>
      <c r="U64" s="6" t="str">
        <f t="shared" si="6"/>
        <v>-</v>
      </c>
      <c r="V64" s="6" t="str">
        <f t="shared" si="7"/>
        <v>-</v>
      </c>
    </row>
    <row r="65" spans="1:22" x14ac:dyDescent="0.35">
      <c r="A65" s="6" t="str">
        <f t="shared" si="0"/>
        <v>BABloor-Lansdowne</v>
      </c>
      <c r="B65" s="6" t="s">
        <v>69</v>
      </c>
      <c r="C65" s="6" t="s">
        <v>113</v>
      </c>
      <c r="D65" s="9" t="s">
        <v>115</v>
      </c>
      <c r="E65" s="6" t="s">
        <v>97</v>
      </c>
      <c r="F65" s="6"/>
      <c r="G65" s="6" t="str">
        <f>IF(IFERROR(VLOOKUP($A65,'IB-MaxJT'!$A:$E,4,FALSE),0)=0,"-",IFERROR(VLOOKUP($A65,'IB-MaxJT'!A:E,4,FALSE),0))</f>
        <v>-</v>
      </c>
      <c r="H65" s="6" t="str">
        <f>IF(IFERROR(VLOOKUP($A65,'IB-MaxJT'!$A:$E,5,FALSE),0)=0,"-",IFERROR(VLOOKUP($A65,'IB-MaxJT'!$A:$E,5,FALSE),0))</f>
        <v>-</v>
      </c>
      <c r="I65" s="6" t="str">
        <f>IF(IFERROR(VLOOKUP($A65,'IB-MaxJT'!$H:$L,4,FALSE),0)=0,"-",IFERROR(VLOOKUP($A65,'IB-MaxJT'!$H:$L,4,FALSE),0))</f>
        <v>-</v>
      </c>
      <c r="J65" s="6" t="str">
        <f>IF(IFERROR(VLOOKUP($A65,'IB-MaxJT'!$H:$L,5,FALSE),0)=0,"-",IFERROR(VLOOKUP($A65,'IB-MaxJT'!$H:$L,5,FALSE),0))</f>
        <v>-</v>
      </c>
      <c r="K65" s="6" t="str">
        <f>IF(IFERROR(VLOOKUP($A65,'OB-MaxJT'!$A:$E,4,FALSE),0)=0,"-",IFERROR(VLOOKUP($A65,'OB-MaxJT'!$A:$E,4,FALSE),0))</f>
        <v>-</v>
      </c>
      <c r="L65" s="6" t="str">
        <f>IF(IFERROR(VLOOKUP($A65,'OB-MaxJT'!$A:$E,5,FALSE),0)=0,"-",IFERROR(VLOOKUP($A65,'OB-MaxJT'!$A:$E,5,FALSE),0))</f>
        <v>-</v>
      </c>
      <c r="M65" s="6" t="str">
        <f>IF(IFERROR(VLOOKUP($A65,'OB-MaxJT'!$H:$L,4,FALSE),0)=0,"-",IFERROR(VLOOKUP($A65,'OB-MaxJT'!$H:$L,4,FALSE),0))</f>
        <v>-</v>
      </c>
      <c r="N65" s="6" t="str">
        <f>IF(IFERROR(VLOOKUP($A65,'OB-MaxJT'!$H:$L,5,FALSE),0)=0,"-",IFERROR(VLOOKUP($A65,'OB-MaxJT'!$H:$L,5,FALSE),0))</f>
        <v>-</v>
      </c>
      <c r="O65" s="6" t="str">
        <f t="shared" si="1"/>
        <v>-</v>
      </c>
      <c r="P65" s="6" t="str">
        <f t="shared" si="2"/>
        <v>-</v>
      </c>
      <c r="Q65" s="6" t="str">
        <f t="shared" si="3"/>
        <v>-</v>
      </c>
      <c r="R65" s="6" t="str">
        <f t="shared" si="2"/>
        <v>-</v>
      </c>
      <c r="S65" s="6" t="str">
        <f t="shared" si="4"/>
        <v>-</v>
      </c>
      <c r="T65" s="6" t="str">
        <f t="shared" si="5"/>
        <v>-</v>
      </c>
      <c r="U65" s="6" t="str">
        <f t="shared" si="6"/>
        <v>-</v>
      </c>
      <c r="V65" s="6" t="str">
        <f t="shared" si="7"/>
        <v>-</v>
      </c>
    </row>
    <row r="66" spans="1:22" x14ac:dyDescent="0.35">
      <c r="A66" s="6" t="str">
        <f t="shared" si="0"/>
        <v>BACaledonia</v>
      </c>
      <c r="B66" s="6" t="s">
        <v>69</v>
      </c>
      <c r="C66" s="6" t="s">
        <v>113</v>
      </c>
      <c r="D66" s="9" t="s">
        <v>116</v>
      </c>
      <c r="E66" s="6" t="s">
        <v>97</v>
      </c>
      <c r="F66" s="6"/>
      <c r="G66" s="6" t="str">
        <f>IF(IFERROR(VLOOKUP($A66,'IB-MaxJT'!$A:$E,4,FALSE),0)=0,"-",IFERROR(VLOOKUP($A66,'IB-MaxJT'!A:E,4,FALSE),0))</f>
        <v>-</v>
      </c>
      <c r="H66" s="6" t="str">
        <f>IF(IFERROR(VLOOKUP($A66,'IB-MaxJT'!$A:$E,5,FALSE),0)=0,"-",IFERROR(VLOOKUP($A66,'IB-MaxJT'!$A:$E,5,FALSE),0))</f>
        <v>-</v>
      </c>
      <c r="I66" s="6" t="str">
        <f>IF(IFERROR(VLOOKUP($A66,'IB-MaxJT'!$H:$L,4,FALSE),0)=0,"-",IFERROR(VLOOKUP($A66,'IB-MaxJT'!$H:$L,4,FALSE),0))</f>
        <v>-</v>
      </c>
      <c r="J66" s="6" t="str">
        <f>IF(IFERROR(VLOOKUP($A66,'IB-MaxJT'!$H:$L,5,FALSE),0)=0,"-",IFERROR(VLOOKUP($A66,'IB-MaxJT'!$H:$L,5,FALSE),0))</f>
        <v>-</v>
      </c>
      <c r="K66" s="6" t="str">
        <f>IF(IFERROR(VLOOKUP($A66,'OB-MaxJT'!$A:$E,4,FALSE),0)=0,"-",IFERROR(VLOOKUP($A66,'OB-MaxJT'!$A:$E,4,FALSE),0))</f>
        <v>-</v>
      </c>
      <c r="L66" s="6" t="str">
        <f>IF(IFERROR(VLOOKUP($A66,'OB-MaxJT'!$A:$E,5,FALSE),0)=0,"-",IFERROR(VLOOKUP($A66,'OB-MaxJT'!$A:$E,5,FALSE),0))</f>
        <v>-</v>
      </c>
      <c r="M66" s="6" t="str">
        <f>IF(IFERROR(VLOOKUP($A66,'OB-MaxJT'!$H:$L,4,FALSE),0)=0,"-",IFERROR(VLOOKUP($A66,'OB-MaxJT'!$H:$L,4,FALSE),0))</f>
        <v>-</v>
      </c>
      <c r="N66" s="6" t="str">
        <f>IF(IFERROR(VLOOKUP($A66,'OB-MaxJT'!$H:$L,5,FALSE),0)=0,"-",IFERROR(VLOOKUP($A66,'OB-MaxJT'!$H:$L,5,FALSE),0))</f>
        <v>-</v>
      </c>
      <c r="O66" s="6" t="str">
        <f t="shared" si="1"/>
        <v>-</v>
      </c>
      <c r="P66" s="6" t="str">
        <f t="shared" si="2"/>
        <v>-</v>
      </c>
      <c r="Q66" s="6" t="str">
        <f t="shared" si="3"/>
        <v>-</v>
      </c>
      <c r="R66" s="6" t="str">
        <f t="shared" si="2"/>
        <v>-</v>
      </c>
      <c r="S66" s="6" t="str">
        <f t="shared" si="4"/>
        <v>-</v>
      </c>
      <c r="T66" s="6" t="str">
        <f t="shared" si="5"/>
        <v>-</v>
      </c>
      <c r="U66" s="6" t="str">
        <f t="shared" si="6"/>
        <v>-</v>
      </c>
      <c r="V66" s="6" t="str">
        <f t="shared" si="7"/>
        <v>-</v>
      </c>
    </row>
    <row r="67" spans="1:22" x14ac:dyDescent="0.35">
      <c r="A67" s="6" t="str">
        <f t="shared" si="0"/>
        <v>BADownsview Park</v>
      </c>
      <c r="B67" s="6" t="s">
        <v>69</v>
      </c>
      <c r="C67" s="6" t="s">
        <v>113</v>
      </c>
      <c r="D67" s="9" t="s">
        <v>79</v>
      </c>
      <c r="E67" s="6">
        <v>24</v>
      </c>
      <c r="F67" s="6"/>
      <c r="G67" s="6">
        <f>IF(IFERROR(VLOOKUP($A67,'IB-MaxJT'!$A:$E,4,FALSE),0)=0,"-",IFERROR(VLOOKUP($A67,'IB-MaxJT'!A:E,4,FALSE),0))</f>
        <v>21</v>
      </c>
      <c r="H67" s="6" t="str">
        <f>IF(IFERROR(VLOOKUP($A67,'IB-MaxJT'!$A:$E,5,FALSE),0)=0,"-",IFERROR(VLOOKUP($A67,'IB-MaxJT'!$A:$E,5,FALSE),0))</f>
        <v>-</v>
      </c>
      <c r="I67" s="6">
        <f>IF(IFERROR(VLOOKUP($A67,'IB-MaxJT'!$H:$L,4,FALSE),0)=0,"-",IFERROR(VLOOKUP($A67,'IB-MaxJT'!$H:$L,4,FALSE),0))</f>
        <v>22</v>
      </c>
      <c r="J67" s="6" t="str">
        <f>IF(IFERROR(VLOOKUP($A67,'IB-MaxJT'!$H:$L,5,FALSE),0)=0,"-",IFERROR(VLOOKUP($A67,'IB-MaxJT'!$H:$L,5,FALSE),0))</f>
        <v>-</v>
      </c>
      <c r="K67" s="6">
        <f>IF(IFERROR(VLOOKUP($A67,'OB-MaxJT'!$A:$E,4,FALSE),0)=0,"-",IFERROR(VLOOKUP($A67,'OB-MaxJT'!$A:$E,4,FALSE),0))</f>
        <v>20</v>
      </c>
      <c r="L67" s="6" t="str">
        <f>IF(IFERROR(VLOOKUP($A67,'OB-MaxJT'!$A:$E,5,FALSE),0)=0,"-",IFERROR(VLOOKUP($A67,'OB-MaxJT'!$A:$E,5,FALSE),0))</f>
        <v>-</v>
      </c>
      <c r="M67" s="6">
        <f>IF(IFERROR(VLOOKUP($A67,'OB-MaxJT'!$H:$L,4,FALSE),0)=0,"-",IFERROR(VLOOKUP($A67,'OB-MaxJT'!$H:$L,4,FALSE),0))</f>
        <v>19</v>
      </c>
      <c r="N67" s="6" t="str">
        <f>IF(IFERROR(VLOOKUP($A67,'OB-MaxJT'!$H:$L,5,FALSE),0)=0,"-",IFERROR(VLOOKUP($A67,'OB-MaxJT'!$H:$L,5,FALSE),0))</f>
        <v>-</v>
      </c>
      <c r="O67" s="6">
        <f t="shared" si="1"/>
        <v>3</v>
      </c>
      <c r="P67" s="6" t="str">
        <f t="shared" si="2"/>
        <v>-</v>
      </c>
      <c r="Q67" s="6">
        <f t="shared" si="3"/>
        <v>2</v>
      </c>
      <c r="R67" s="6" t="str">
        <f t="shared" si="2"/>
        <v>-</v>
      </c>
      <c r="S67" s="6">
        <f t="shared" si="4"/>
        <v>4</v>
      </c>
      <c r="T67" s="6" t="str">
        <f t="shared" si="5"/>
        <v>-</v>
      </c>
      <c r="U67" s="6">
        <f t="shared" si="6"/>
        <v>5</v>
      </c>
      <c r="V67" s="6" t="str">
        <f t="shared" si="7"/>
        <v>-</v>
      </c>
    </row>
    <row r="68" spans="1:22" x14ac:dyDescent="0.35">
      <c r="A68" s="6" t="str">
        <f t="shared" ref="A68:A102" si="8">B68&amp;D68</f>
        <v>BARutherford</v>
      </c>
      <c r="B68" s="6" t="s">
        <v>69</v>
      </c>
      <c r="C68" s="6" t="s">
        <v>113</v>
      </c>
      <c r="D68" s="9" t="s">
        <v>78</v>
      </c>
      <c r="E68" s="6">
        <v>33</v>
      </c>
      <c r="F68" s="6"/>
      <c r="G68" s="6">
        <f>IF(IFERROR(VLOOKUP($A68,'IB-MaxJT'!$A:$E,4,FALSE),0)=0,"-",IFERROR(VLOOKUP($A68,'IB-MaxJT'!A:E,4,FALSE),0))</f>
        <v>33</v>
      </c>
      <c r="H68" s="6" t="str">
        <f>IF(IFERROR(VLOOKUP($A68,'IB-MaxJT'!$A:$E,5,FALSE),0)=0,"-",IFERROR(VLOOKUP($A68,'IB-MaxJT'!$A:$E,5,FALSE),0))</f>
        <v>-</v>
      </c>
      <c r="I68" s="6">
        <f>IF(IFERROR(VLOOKUP($A68,'IB-MaxJT'!$H:$L,4,FALSE),0)=0,"-",IFERROR(VLOOKUP($A68,'IB-MaxJT'!$H:$L,4,FALSE),0))</f>
        <v>31</v>
      </c>
      <c r="J68" s="6" t="str">
        <f>IF(IFERROR(VLOOKUP($A68,'IB-MaxJT'!$H:$L,5,FALSE),0)=0,"-",IFERROR(VLOOKUP($A68,'IB-MaxJT'!$H:$L,5,FALSE),0))</f>
        <v>-</v>
      </c>
      <c r="K68" s="6">
        <f>IF(IFERROR(VLOOKUP($A68,'OB-MaxJT'!$A:$E,4,FALSE),0)=0,"-",IFERROR(VLOOKUP($A68,'OB-MaxJT'!$A:$E,4,FALSE),0))</f>
        <v>30</v>
      </c>
      <c r="L68" s="6" t="str">
        <f>IF(IFERROR(VLOOKUP($A68,'OB-MaxJT'!$A:$E,5,FALSE),0)=0,"-",IFERROR(VLOOKUP($A68,'OB-MaxJT'!$A:$E,5,FALSE),0))</f>
        <v>-</v>
      </c>
      <c r="M68" s="6">
        <f>IF(IFERROR(VLOOKUP($A68,'OB-MaxJT'!$H:$L,4,FALSE),0)=0,"-",IFERROR(VLOOKUP($A68,'OB-MaxJT'!$H:$L,4,FALSE),0))</f>
        <v>29</v>
      </c>
      <c r="N68" s="6" t="str">
        <f>IF(IFERROR(VLOOKUP($A68,'OB-MaxJT'!$H:$L,5,FALSE),0)=0,"-",IFERROR(VLOOKUP($A68,'OB-MaxJT'!$H:$L,5,FALSE),0))</f>
        <v>-</v>
      </c>
      <c r="O68" s="6">
        <f t="shared" ref="O68:O102" si="9">IFERROR(IF($E68&lt;&gt;0,$E68-G68,"-"),"-")</f>
        <v>0</v>
      </c>
      <c r="P68" s="6" t="str">
        <f t="shared" ref="P68:R102" si="10">IFERROR(IF($F68&lt;&gt;0,$F68-H68,"-"),"-")</f>
        <v>-</v>
      </c>
      <c r="Q68" s="6">
        <f t="shared" ref="Q68:Q102" si="11">IFERROR(IF($E68&lt;&gt;0,$E68-I68,"-"),"-")</f>
        <v>2</v>
      </c>
      <c r="R68" s="6" t="str">
        <f t="shared" si="10"/>
        <v>-</v>
      </c>
      <c r="S68" s="6">
        <f t="shared" ref="S68:S102" si="12">IFERROR(IF($E68&lt;&gt;0,$E68-K68,"-"),"-")</f>
        <v>3</v>
      </c>
      <c r="T68" s="6" t="str">
        <f t="shared" ref="T68:T102" si="13">IFERROR(IF($F68&lt;&gt;0,$F68-L68,"-"),"-")</f>
        <v>-</v>
      </c>
      <c r="U68" s="6">
        <f t="shared" ref="U68:U102" si="14">IFERROR(IF($E68&lt;&gt;0,$E68-M68,"-"),"-")</f>
        <v>4</v>
      </c>
      <c r="V68" s="6" t="str">
        <f t="shared" ref="V68:V102" si="15">IFERROR(IF($F68&lt;&gt;0,$F68-N68,"-"),"-")</f>
        <v>-</v>
      </c>
    </row>
    <row r="69" spans="1:22" x14ac:dyDescent="0.35">
      <c r="A69" s="6" t="str">
        <f t="shared" si="8"/>
        <v>BAMaple</v>
      </c>
      <c r="B69" s="6" t="s">
        <v>69</v>
      </c>
      <c r="C69" s="6" t="s">
        <v>113</v>
      </c>
      <c r="D69" s="9" t="s">
        <v>77</v>
      </c>
      <c r="E69" s="6">
        <v>37</v>
      </c>
      <c r="F69" s="6"/>
      <c r="G69" s="6">
        <f>IF(IFERROR(VLOOKUP($A69,'IB-MaxJT'!$A:$E,4,FALSE),0)=0,"-",IFERROR(VLOOKUP($A69,'IB-MaxJT'!A:E,4,FALSE),0))</f>
        <v>37</v>
      </c>
      <c r="H69" s="6" t="str">
        <f>IF(IFERROR(VLOOKUP($A69,'IB-MaxJT'!$A:$E,5,FALSE),0)=0,"-",IFERROR(VLOOKUP($A69,'IB-MaxJT'!$A:$E,5,FALSE),0))</f>
        <v>-</v>
      </c>
      <c r="I69" s="6">
        <f>IF(IFERROR(VLOOKUP($A69,'IB-MaxJT'!$H:$L,4,FALSE),0)=0,"-",IFERROR(VLOOKUP($A69,'IB-MaxJT'!$H:$L,4,FALSE),0))</f>
        <v>35</v>
      </c>
      <c r="J69" s="6" t="str">
        <f>IF(IFERROR(VLOOKUP($A69,'IB-MaxJT'!$H:$L,5,FALSE),0)=0,"-",IFERROR(VLOOKUP($A69,'IB-MaxJT'!$H:$L,5,FALSE),0))</f>
        <v>-</v>
      </c>
      <c r="K69" s="6">
        <f>IF(IFERROR(VLOOKUP($A69,'OB-MaxJT'!$A:$E,4,FALSE),0)=0,"-",IFERROR(VLOOKUP($A69,'OB-MaxJT'!$A:$E,4,FALSE),0))</f>
        <v>35</v>
      </c>
      <c r="L69" s="6" t="str">
        <f>IF(IFERROR(VLOOKUP($A69,'OB-MaxJT'!$A:$E,5,FALSE),0)=0,"-",IFERROR(VLOOKUP($A69,'OB-MaxJT'!$A:$E,5,FALSE),0))</f>
        <v>-</v>
      </c>
      <c r="M69" s="6">
        <f>IF(IFERROR(VLOOKUP($A69,'OB-MaxJT'!$H:$L,4,FALSE),0)=0,"-",IFERROR(VLOOKUP($A69,'OB-MaxJT'!$H:$L,4,FALSE),0))</f>
        <v>33</v>
      </c>
      <c r="N69" s="6" t="str">
        <f>IF(IFERROR(VLOOKUP($A69,'OB-MaxJT'!$H:$L,5,FALSE),0)=0,"-",IFERROR(VLOOKUP($A69,'OB-MaxJT'!$H:$L,5,FALSE),0))</f>
        <v>-</v>
      </c>
      <c r="O69" s="6">
        <f t="shared" si="9"/>
        <v>0</v>
      </c>
      <c r="P69" s="6" t="str">
        <f t="shared" si="10"/>
        <v>-</v>
      </c>
      <c r="Q69" s="6">
        <f t="shared" si="11"/>
        <v>2</v>
      </c>
      <c r="R69" s="6" t="str">
        <f t="shared" si="10"/>
        <v>-</v>
      </c>
      <c r="S69" s="6">
        <f t="shared" si="12"/>
        <v>2</v>
      </c>
      <c r="T69" s="6" t="str">
        <f t="shared" si="13"/>
        <v>-</v>
      </c>
      <c r="U69" s="6">
        <f t="shared" si="14"/>
        <v>4</v>
      </c>
      <c r="V69" s="6" t="str">
        <f t="shared" si="15"/>
        <v>-</v>
      </c>
    </row>
    <row r="70" spans="1:22" x14ac:dyDescent="0.35">
      <c r="A70" s="6" t="str">
        <f t="shared" si="8"/>
        <v>BAKirby</v>
      </c>
      <c r="B70" s="6" t="s">
        <v>69</v>
      </c>
      <c r="C70" s="6" t="s">
        <v>113</v>
      </c>
      <c r="D70" s="9" t="s">
        <v>117</v>
      </c>
      <c r="E70" s="6" t="s">
        <v>97</v>
      </c>
      <c r="F70" s="6"/>
      <c r="G70" s="6" t="str">
        <f>IF(IFERROR(VLOOKUP($A70,'IB-MaxJT'!$A:$E,4,FALSE),0)=0,"-",IFERROR(VLOOKUP($A70,'IB-MaxJT'!A:E,4,FALSE),0))</f>
        <v>-</v>
      </c>
      <c r="H70" s="6" t="str">
        <f>IF(IFERROR(VLOOKUP($A70,'IB-MaxJT'!$A:$E,5,FALSE),0)=0,"-",IFERROR(VLOOKUP($A70,'IB-MaxJT'!$A:$E,5,FALSE),0))</f>
        <v>-</v>
      </c>
      <c r="I70" s="6" t="str">
        <f>IF(IFERROR(VLOOKUP($A70,'IB-MaxJT'!$H:$L,4,FALSE),0)=0,"-",IFERROR(VLOOKUP($A70,'IB-MaxJT'!$H:$L,4,FALSE),0))</f>
        <v>-</v>
      </c>
      <c r="J70" s="6" t="str">
        <f>IF(IFERROR(VLOOKUP($A70,'IB-MaxJT'!$H:$L,5,FALSE),0)=0,"-",IFERROR(VLOOKUP($A70,'IB-MaxJT'!$H:$L,5,FALSE),0))</f>
        <v>-</v>
      </c>
      <c r="K70" s="6" t="str">
        <f>IF(IFERROR(VLOOKUP($A70,'OB-MaxJT'!$A:$E,4,FALSE),0)=0,"-",IFERROR(VLOOKUP($A70,'OB-MaxJT'!$A:$E,4,FALSE),0))</f>
        <v>-</v>
      </c>
      <c r="L70" s="6" t="str">
        <f>IF(IFERROR(VLOOKUP($A70,'OB-MaxJT'!$A:$E,5,FALSE),0)=0,"-",IFERROR(VLOOKUP($A70,'OB-MaxJT'!$A:$E,5,FALSE),0))</f>
        <v>-</v>
      </c>
      <c r="M70" s="6" t="str">
        <f>IF(IFERROR(VLOOKUP($A70,'OB-MaxJT'!$H:$L,4,FALSE),0)=0,"-",IFERROR(VLOOKUP($A70,'OB-MaxJT'!$H:$L,4,FALSE),0))</f>
        <v>-</v>
      </c>
      <c r="N70" s="6" t="str">
        <f>IF(IFERROR(VLOOKUP($A70,'OB-MaxJT'!$H:$L,5,FALSE),0)=0,"-",IFERROR(VLOOKUP($A70,'OB-MaxJT'!$H:$L,5,FALSE),0))</f>
        <v>-</v>
      </c>
      <c r="O70" s="6" t="str">
        <f t="shared" si="9"/>
        <v>-</v>
      </c>
      <c r="P70" s="6" t="str">
        <f t="shared" si="10"/>
        <v>-</v>
      </c>
      <c r="Q70" s="6" t="str">
        <f t="shared" si="11"/>
        <v>-</v>
      </c>
      <c r="R70" s="6" t="str">
        <f t="shared" si="10"/>
        <v>-</v>
      </c>
      <c r="S70" s="6" t="str">
        <f t="shared" si="12"/>
        <v>-</v>
      </c>
      <c r="T70" s="6" t="str">
        <f t="shared" si="13"/>
        <v>-</v>
      </c>
      <c r="U70" s="6" t="str">
        <f t="shared" si="14"/>
        <v>-</v>
      </c>
      <c r="V70" s="6" t="str">
        <f t="shared" si="15"/>
        <v>-</v>
      </c>
    </row>
    <row r="71" spans="1:22" x14ac:dyDescent="0.35">
      <c r="A71" s="6" t="str">
        <f t="shared" si="8"/>
        <v>BAKing City</v>
      </c>
      <c r="B71" s="6" t="s">
        <v>69</v>
      </c>
      <c r="C71" s="6" t="s">
        <v>113</v>
      </c>
      <c r="D71" s="9" t="s">
        <v>76</v>
      </c>
      <c r="E71" s="6">
        <v>45</v>
      </c>
      <c r="F71" s="6"/>
      <c r="G71" s="6">
        <f>IF(IFERROR(VLOOKUP($A71,'IB-MaxJT'!$A:$E,4,FALSE),0)=0,"-",IFERROR(VLOOKUP($A71,'IB-MaxJT'!A:E,4,FALSE),0))</f>
        <v>45</v>
      </c>
      <c r="H71" s="6" t="str">
        <f>IF(IFERROR(VLOOKUP($A71,'IB-MaxJT'!$A:$E,5,FALSE),0)=0,"-",IFERROR(VLOOKUP($A71,'IB-MaxJT'!$A:$E,5,FALSE),0))</f>
        <v>-</v>
      </c>
      <c r="I71" s="6">
        <f>IF(IFERROR(VLOOKUP($A71,'IB-MaxJT'!$H:$L,4,FALSE),0)=0,"-",IFERROR(VLOOKUP($A71,'IB-MaxJT'!$H:$L,4,FALSE),0))</f>
        <v>42</v>
      </c>
      <c r="J71" s="6" t="str">
        <f>IF(IFERROR(VLOOKUP($A71,'IB-MaxJT'!$H:$L,5,FALSE),0)=0,"-",IFERROR(VLOOKUP($A71,'IB-MaxJT'!$H:$L,5,FALSE),0))</f>
        <v>-</v>
      </c>
      <c r="K71" s="6">
        <f>IF(IFERROR(VLOOKUP($A71,'OB-MaxJT'!$A:$E,4,FALSE),0)=0,"-",IFERROR(VLOOKUP($A71,'OB-MaxJT'!$A:$E,4,FALSE),0))</f>
        <v>45</v>
      </c>
      <c r="L71" s="6" t="str">
        <f>IF(IFERROR(VLOOKUP($A71,'OB-MaxJT'!$A:$E,5,FALSE),0)=0,"-",IFERROR(VLOOKUP($A71,'OB-MaxJT'!$A:$E,5,FALSE),0))</f>
        <v>-</v>
      </c>
      <c r="M71" s="6">
        <f>IF(IFERROR(VLOOKUP($A71,'OB-MaxJT'!$H:$L,4,FALSE),0)=0,"-",IFERROR(VLOOKUP($A71,'OB-MaxJT'!$H:$L,4,FALSE),0))</f>
        <v>40</v>
      </c>
      <c r="N71" s="6" t="str">
        <f>IF(IFERROR(VLOOKUP($A71,'OB-MaxJT'!$H:$L,5,FALSE),0)=0,"-",IFERROR(VLOOKUP($A71,'OB-MaxJT'!$H:$L,5,FALSE),0))</f>
        <v>-</v>
      </c>
      <c r="O71" s="6">
        <f t="shared" si="9"/>
        <v>0</v>
      </c>
      <c r="P71" s="6" t="str">
        <f t="shared" si="10"/>
        <v>-</v>
      </c>
      <c r="Q71" s="6">
        <f t="shared" si="11"/>
        <v>3</v>
      </c>
      <c r="R71" s="6" t="str">
        <f t="shared" si="10"/>
        <v>-</v>
      </c>
      <c r="S71" s="6">
        <f t="shared" si="12"/>
        <v>0</v>
      </c>
      <c r="T71" s="6" t="str">
        <f t="shared" si="13"/>
        <v>-</v>
      </c>
      <c r="U71" s="6">
        <f t="shared" si="14"/>
        <v>5</v>
      </c>
      <c r="V71" s="6" t="str">
        <f t="shared" si="15"/>
        <v>-</v>
      </c>
    </row>
    <row r="72" spans="1:22" x14ac:dyDescent="0.35">
      <c r="A72" s="6" t="str">
        <f t="shared" si="8"/>
        <v>BAAurora</v>
      </c>
      <c r="B72" s="6" t="s">
        <v>69</v>
      </c>
      <c r="C72" s="6" t="s">
        <v>113</v>
      </c>
      <c r="D72" s="9" t="s">
        <v>75</v>
      </c>
      <c r="E72" s="6">
        <v>56</v>
      </c>
      <c r="F72" s="6"/>
      <c r="G72" s="6">
        <f>IF(IFERROR(VLOOKUP($A72,'IB-MaxJT'!$A:$E,4,FALSE),0)=0,"-",IFERROR(VLOOKUP($A72,'IB-MaxJT'!A:E,4,FALSE),0))</f>
        <v>56</v>
      </c>
      <c r="H72" s="6" t="str">
        <f>IF(IFERROR(VLOOKUP($A72,'IB-MaxJT'!$A:$E,5,FALSE),0)=0,"-",IFERROR(VLOOKUP($A72,'IB-MaxJT'!$A:$E,5,FALSE),0))</f>
        <v>-</v>
      </c>
      <c r="I72" s="6">
        <f>IF(IFERROR(VLOOKUP($A72,'IB-MaxJT'!$H:$L,4,FALSE),0)=0,"-",IFERROR(VLOOKUP($A72,'IB-MaxJT'!$H:$L,4,FALSE),0))</f>
        <v>52</v>
      </c>
      <c r="J72" s="6" t="str">
        <f>IF(IFERROR(VLOOKUP($A72,'IB-MaxJT'!$H:$L,5,FALSE),0)=0,"-",IFERROR(VLOOKUP($A72,'IB-MaxJT'!$H:$L,5,FALSE),0))</f>
        <v>-</v>
      </c>
      <c r="K72" s="6">
        <f>IF(IFERROR(VLOOKUP($A72,'OB-MaxJT'!$A:$E,4,FALSE),0)=0,"-",IFERROR(VLOOKUP($A72,'OB-MaxJT'!$A:$E,4,FALSE),0))</f>
        <v>56</v>
      </c>
      <c r="L72" s="6" t="str">
        <f>IF(IFERROR(VLOOKUP($A72,'OB-MaxJT'!$A:$E,5,FALSE),0)=0,"-",IFERROR(VLOOKUP($A72,'OB-MaxJT'!$A:$E,5,FALSE),0))</f>
        <v>-</v>
      </c>
      <c r="M72" s="6">
        <f>IF(IFERROR(VLOOKUP($A72,'OB-MaxJT'!$H:$L,4,FALSE),0)=0,"-",IFERROR(VLOOKUP($A72,'OB-MaxJT'!$H:$L,4,FALSE),0))</f>
        <v>51</v>
      </c>
      <c r="N72" s="6" t="str">
        <f>IF(IFERROR(VLOOKUP($A72,'OB-MaxJT'!$H:$L,5,FALSE),0)=0,"-",IFERROR(VLOOKUP($A72,'OB-MaxJT'!$H:$L,5,FALSE),0))</f>
        <v>-</v>
      </c>
      <c r="O72" s="6">
        <f t="shared" si="9"/>
        <v>0</v>
      </c>
      <c r="P72" s="6" t="str">
        <f t="shared" si="10"/>
        <v>-</v>
      </c>
      <c r="Q72" s="6">
        <f t="shared" si="11"/>
        <v>4</v>
      </c>
      <c r="R72" s="6" t="str">
        <f t="shared" si="10"/>
        <v>-</v>
      </c>
      <c r="S72" s="6">
        <f t="shared" si="12"/>
        <v>0</v>
      </c>
      <c r="T72" s="6" t="str">
        <f t="shared" si="13"/>
        <v>-</v>
      </c>
      <c r="U72" s="6">
        <f t="shared" si="14"/>
        <v>5</v>
      </c>
      <c r="V72" s="6" t="str">
        <f t="shared" si="15"/>
        <v>-</v>
      </c>
    </row>
    <row r="73" spans="1:22" x14ac:dyDescent="0.35">
      <c r="A73" s="6" t="str">
        <f t="shared" si="8"/>
        <v>BANewmarket</v>
      </c>
      <c r="B73" s="6" t="s">
        <v>69</v>
      </c>
      <c r="C73" s="6" t="s">
        <v>113</v>
      </c>
      <c r="D73" s="9" t="s">
        <v>74</v>
      </c>
      <c r="E73" s="6">
        <v>64</v>
      </c>
      <c r="F73" s="6"/>
      <c r="G73" s="6">
        <f>IF(IFERROR(VLOOKUP($A73,'IB-MaxJT'!$A:$E,4,FALSE),0)=0,"-",IFERROR(VLOOKUP($A73,'IB-MaxJT'!A:E,4,FALSE),0))</f>
        <v>64</v>
      </c>
      <c r="H73" s="6" t="str">
        <f>IF(IFERROR(VLOOKUP($A73,'IB-MaxJT'!$A:$E,5,FALSE),0)=0,"-",IFERROR(VLOOKUP($A73,'IB-MaxJT'!$A:$E,5,FALSE),0))</f>
        <v>-</v>
      </c>
      <c r="I73" s="6">
        <f>IF(IFERROR(VLOOKUP($A73,'IB-MaxJT'!$H:$L,4,FALSE),0)=0,"-",IFERROR(VLOOKUP($A73,'IB-MaxJT'!$H:$L,4,FALSE),0))</f>
        <v>59</v>
      </c>
      <c r="J73" s="6" t="str">
        <f>IF(IFERROR(VLOOKUP($A73,'IB-MaxJT'!$H:$L,5,FALSE),0)=0,"-",IFERROR(VLOOKUP($A73,'IB-MaxJT'!$H:$L,5,FALSE),0))</f>
        <v>-</v>
      </c>
      <c r="K73" s="6">
        <f>IF(IFERROR(VLOOKUP($A73,'OB-MaxJT'!$A:$E,4,FALSE),0)=0,"-",IFERROR(VLOOKUP($A73,'OB-MaxJT'!$A:$E,4,FALSE),0))</f>
        <v>63</v>
      </c>
      <c r="L73" s="6" t="str">
        <f>IF(IFERROR(VLOOKUP($A73,'OB-MaxJT'!$A:$E,5,FALSE),0)=0,"-",IFERROR(VLOOKUP($A73,'OB-MaxJT'!$A:$E,5,FALSE),0))</f>
        <v>-</v>
      </c>
      <c r="M73" s="6">
        <f>IF(IFERROR(VLOOKUP($A73,'OB-MaxJT'!$H:$L,4,FALSE),0)=0,"-",IFERROR(VLOOKUP($A73,'OB-MaxJT'!$H:$L,4,FALSE),0))</f>
        <v>57</v>
      </c>
      <c r="N73" s="6" t="str">
        <f>IF(IFERROR(VLOOKUP($A73,'OB-MaxJT'!$H:$L,5,FALSE),0)=0,"-",IFERROR(VLOOKUP($A73,'OB-MaxJT'!$H:$L,5,FALSE),0))</f>
        <v>-</v>
      </c>
      <c r="O73" s="6">
        <f t="shared" si="9"/>
        <v>0</v>
      </c>
      <c r="P73" s="6" t="str">
        <f t="shared" si="10"/>
        <v>-</v>
      </c>
      <c r="Q73" s="6">
        <f t="shared" si="11"/>
        <v>5</v>
      </c>
      <c r="R73" s="6" t="str">
        <f t="shared" si="10"/>
        <v>-</v>
      </c>
      <c r="S73" s="6">
        <f t="shared" si="12"/>
        <v>1</v>
      </c>
      <c r="T73" s="6" t="str">
        <f t="shared" si="13"/>
        <v>-</v>
      </c>
      <c r="U73" s="6">
        <f t="shared" si="14"/>
        <v>7</v>
      </c>
      <c r="V73" s="6" t="str">
        <f t="shared" si="15"/>
        <v>-</v>
      </c>
    </row>
    <row r="74" spans="1:22" x14ac:dyDescent="0.35">
      <c r="A74" s="6" t="str">
        <f t="shared" si="8"/>
        <v>BAEast Gwillimbury</v>
      </c>
      <c r="B74" s="6" t="s">
        <v>69</v>
      </c>
      <c r="C74" s="6" t="s">
        <v>113</v>
      </c>
      <c r="D74" s="9" t="s">
        <v>73</v>
      </c>
      <c r="E74" s="6">
        <v>68</v>
      </c>
      <c r="F74" s="6"/>
      <c r="G74" s="6">
        <f>IF(IFERROR(VLOOKUP($A74,'IB-MaxJT'!$A:$E,4,FALSE),0)=0,"-",IFERROR(VLOOKUP($A74,'IB-MaxJT'!A:E,4,FALSE),0))</f>
        <v>68</v>
      </c>
      <c r="H74" s="6" t="str">
        <f>IF(IFERROR(VLOOKUP($A74,'IB-MaxJT'!$A:$E,5,FALSE),0)=0,"-",IFERROR(VLOOKUP($A74,'IB-MaxJT'!$A:$E,5,FALSE),0))</f>
        <v>-</v>
      </c>
      <c r="I74" s="6">
        <f>IF(IFERROR(VLOOKUP($A74,'IB-MaxJT'!$H:$L,4,FALSE),0)=0,"-",IFERROR(VLOOKUP($A74,'IB-MaxJT'!$H:$L,4,FALSE),0))</f>
        <v>63</v>
      </c>
      <c r="J74" s="6" t="str">
        <f>IF(IFERROR(VLOOKUP($A74,'IB-MaxJT'!$H:$L,5,FALSE),0)=0,"-",IFERROR(VLOOKUP($A74,'IB-MaxJT'!$H:$L,5,FALSE),0))</f>
        <v>-</v>
      </c>
      <c r="K74" s="6">
        <f>IF(IFERROR(VLOOKUP($A74,'OB-MaxJT'!$A:$E,4,FALSE),0)=0,"-",IFERROR(VLOOKUP($A74,'OB-MaxJT'!$A:$E,4,FALSE),0))</f>
        <v>67</v>
      </c>
      <c r="L74" s="6" t="str">
        <f>IF(IFERROR(VLOOKUP($A74,'OB-MaxJT'!$A:$E,5,FALSE),0)=0,"-",IFERROR(VLOOKUP($A74,'OB-MaxJT'!$A:$E,5,FALSE),0))</f>
        <v>-</v>
      </c>
      <c r="M74" s="6">
        <f>IF(IFERROR(VLOOKUP($A74,'OB-MaxJT'!$H:$L,4,FALSE),0)=0,"-",IFERROR(VLOOKUP($A74,'OB-MaxJT'!$H:$L,4,FALSE),0))</f>
        <v>61</v>
      </c>
      <c r="N74" s="6" t="str">
        <f>IF(IFERROR(VLOOKUP($A74,'OB-MaxJT'!$H:$L,5,FALSE),0)=0,"-",IFERROR(VLOOKUP($A74,'OB-MaxJT'!$H:$L,5,FALSE),0))</f>
        <v>-</v>
      </c>
      <c r="O74" s="6">
        <f t="shared" si="9"/>
        <v>0</v>
      </c>
      <c r="P74" s="6" t="str">
        <f t="shared" si="10"/>
        <v>-</v>
      </c>
      <c r="Q74" s="6">
        <f t="shared" si="11"/>
        <v>5</v>
      </c>
      <c r="R74" s="6" t="str">
        <f t="shared" si="10"/>
        <v>-</v>
      </c>
      <c r="S74" s="6">
        <f t="shared" si="12"/>
        <v>1</v>
      </c>
      <c r="T74" s="6" t="str">
        <f t="shared" si="13"/>
        <v>-</v>
      </c>
      <c r="U74" s="6">
        <f t="shared" si="14"/>
        <v>7</v>
      </c>
      <c r="V74" s="6" t="str">
        <f t="shared" si="15"/>
        <v>-</v>
      </c>
    </row>
    <row r="75" spans="1:22" x14ac:dyDescent="0.35">
      <c r="A75" s="6" t="str">
        <f t="shared" si="8"/>
        <v>BABradford</v>
      </c>
      <c r="B75" s="6" t="s">
        <v>69</v>
      </c>
      <c r="C75" s="6" t="s">
        <v>113</v>
      </c>
      <c r="D75" s="9" t="s">
        <v>72</v>
      </c>
      <c r="E75" s="6">
        <v>77</v>
      </c>
      <c r="F75" s="6"/>
      <c r="G75" s="6">
        <f>IF(IFERROR(VLOOKUP($A75,'IB-MaxJT'!$A:$E,4,FALSE),0)=0,"-",IFERROR(VLOOKUP($A75,'IB-MaxJT'!A:E,4,FALSE),0))</f>
        <v>78</v>
      </c>
      <c r="H75" s="6" t="str">
        <f>IF(IFERROR(VLOOKUP($A75,'IB-MaxJT'!$A:$E,5,FALSE),0)=0,"-",IFERROR(VLOOKUP($A75,'IB-MaxJT'!$A:$E,5,FALSE),0))</f>
        <v>-</v>
      </c>
      <c r="I75" s="6">
        <f>IF(IFERROR(VLOOKUP($A75,'IB-MaxJT'!$H:$L,4,FALSE),0)=0,"-",IFERROR(VLOOKUP($A75,'IB-MaxJT'!$H:$L,4,FALSE),0))</f>
        <v>74</v>
      </c>
      <c r="J75" s="6" t="str">
        <f>IF(IFERROR(VLOOKUP($A75,'IB-MaxJT'!$H:$L,5,FALSE),0)=0,"-",IFERROR(VLOOKUP($A75,'IB-MaxJT'!$H:$L,5,FALSE),0))</f>
        <v>-</v>
      </c>
      <c r="K75" s="6">
        <f>IF(IFERROR(VLOOKUP($A75,'OB-MaxJT'!$A:$E,4,FALSE),0)=0,"-",IFERROR(VLOOKUP($A75,'OB-MaxJT'!$A:$E,4,FALSE),0))</f>
        <v>76</v>
      </c>
      <c r="L75" s="6" t="str">
        <f>IF(IFERROR(VLOOKUP($A75,'OB-MaxJT'!$A:$E,5,FALSE),0)=0,"-",IFERROR(VLOOKUP($A75,'OB-MaxJT'!$A:$E,5,FALSE),0))</f>
        <v>-</v>
      </c>
      <c r="M75" s="6">
        <f>IF(IFERROR(VLOOKUP($A75,'OB-MaxJT'!$H:$L,4,FALSE),0)=0,"-",IFERROR(VLOOKUP($A75,'OB-MaxJT'!$H:$L,4,FALSE),0))</f>
        <v>72</v>
      </c>
      <c r="N75" s="6" t="str">
        <f>IF(IFERROR(VLOOKUP($A75,'OB-MaxJT'!$H:$L,5,FALSE),0)=0,"-",IFERROR(VLOOKUP($A75,'OB-MaxJT'!$H:$L,5,FALSE),0))</f>
        <v>-</v>
      </c>
      <c r="O75" s="6">
        <f t="shared" si="9"/>
        <v>-1</v>
      </c>
      <c r="P75" s="6" t="str">
        <f t="shared" si="10"/>
        <v>-</v>
      </c>
      <c r="Q75" s="6">
        <f t="shared" si="11"/>
        <v>3</v>
      </c>
      <c r="R75" s="6" t="str">
        <f t="shared" si="10"/>
        <v>-</v>
      </c>
      <c r="S75" s="6">
        <f t="shared" si="12"/>
        <v>1</v>
      </c>
      <c r="T75" s="6" t="str">
        <f t="shared" si="13"/>
        <v>-</v>
      </c>
      <c r="U75" s="6">
        <f t="shared" si="14"/>
        <v>5</v>
      </c>
      <c r="V75" s="6" t="str">
        <f t="shared" si="15"/>
        <v>-</v>
      </c>
    </row>
    <row r="76" spans="1:22" x14ac:dyDescent="0.35">
      <c r="A76" s="6" t="str">
        <f t="shared" si="8"/>
        <v>BAInnisfil</v>
      </c>
      <c r="B76" s="6" t="s">
        <v>69</v>
      </c>
      <c r="C76" s="6" t="s">
        <v>113</v>
      </c>
      <c r="D76" s="9" t="s">
        <v>118</v>
      </c>
      <c r="E76" s="6" t="s">
        <v>97</v>
      </c>
      <c r="F76" s="6"/>
      <c r="G76" s="6" t="str">
        <f>IF(IFERROR(VLOOKUP($A76,'IB-MaxJT'!$A:$E,4,FALSE),0)=0,"-",IFERROR(VLOOKUP($A76,'IB-MaxJT'!A:E,4,FALSE),0))</f>
        <v>-</v>
      </c>
      <c r="H76" s="6" t="str">
        <f>IF(IFERROR(VLOOKUP($A76,'IB-MaxJT'!$A:$E,5,FALSE),0)=0,"-",IFERROR(VLOOKUP($A76,'IB-MaxJT'!$A:$E,5,FALSE),0))</f>
        <v>-</v>
      </c>
      <c r="I76" s="6" t="str">
        <f>IF(IFERROR(VLOOKUP($A76,'IB-MaxJT'!$H:$L,4,FALSE),0)=0,"-",IFERROR(VLOOKUP($A76,'IB-MaxJT'!$H:$L,4,FALSE),0))</f>
        <v>-</v>
      </c>
      <c r="J76" s="6" t="str">
        <f>IF(IFERROR(VLOOKUP($A76,'IB-MaxJT'!$H:$L,5,FALSE),0)=0,"-",IFERROR(VLOOKUP($A76,'IB-MaxJT'!$H:$L,5,FALSE),0))</f>
        <v>-</v>
      </c>
      <c r="K76" s="6" t="str">
        <f>IF(IFERROR(VLOOKUP($A76,'OB-MaxJT'!$A:$E,4,FALSE),0)=0,"-",IFERROR(VLOOKUP($A76,'OB-MaxJT'!$A:$E,4,FALSE),0))</f>
        <v>-</v>
      </c>
      <c r="L76" s="6" t="str">
        <f>IF(IFERROR(VLOOKUP($A76,'OB-MaxJT'!$A:$E,5,FALSE),0)=0,"-",IFERROR(VLOOKUP($A76,'OB-MaxJT'!$A:$E,5,FALSE),0))</f>
        <v>-</v>
      </c>
      <c r="M76" s="6" t="str">
        <f>IF(IFERROR(VLOOKUP($A76,'OB-MaxJT'!$H:$L,4,FALSE),0)=0,"-",IFERROR(VLOOKUP($A76,'OB-MaxJT'!$H:$L,4,FALSE),0))</f>
        <v>-</v>
      </c>
      <c r="N76" s="6" t="str">
        <f>IF(IFERROR(VLOOKUP($A76,'OB-MaxJT'!$H:$L,5,FALSE),0)=0,"-",IFERROR(VLOOKUP($A76,'OB-MaxJT'!$H:$L,5,FALSE),0))</f>
        <v>-</v>
      </c>
      <c r="O76" s="6" t="str">
        <f t="shared" si="9"/>
        <v>-</v>
      </c>
      <c r="P76" s="6" t="str">
        <f t="shared" si="10"/>
        <v>-</v>
      </c>
      <c r="Q76" s="6" t="str">
        <f t="shared" si="11"/>
        <v>-</v>
      </c>
      <c r="R76" s="6" t="str">
        <f t="shared" si="10"/>
        <v>-</v>
      </c>
      <c r="S76" s="6" t="str">
        <f t="shared" si="12"/>
        <v>-</v>
      </c>
      <c r="T76" s="6" t="str">
        <f t="shared" si="13"/>
        <v>-</v>
      </c>
      <c r="U76" s="6" t="str">
        <f t="shared" si="14"/>
        <v>-</v>
      </c>
      <c r="V76" s="6" t="str">
        <f t="shared" si="15"/>
        <v>-</v>
      </c>
    </row>
    <row r="77" spans="1:22" x14ac:dyDescent="0.35">
      <c r="A77" s="6" t="str">
        <f t="shared" si="8"/>
        <v>BABarrie South</v>
      </c>
      <c r="B77" s="6" t="s">
        <v>69</v>
      </c>
      <c r="C77" s="6" t="s">
        <v>113</v>
      </c>
      <c r="D77" s="9" t="s">
        <v>71</v>
      </c>
      <c r="E77" s="6">
        <v>97</v>
      </c>
      <c r="F77" s="6"/>
      <c r="G77" s="6">
        <f>IF(IFERROR(VLOOKUP($A77,'IB-MaxJT'!$A:$E,4,FALSE),0)=0,"-",IFERROR(VLOOKUP($A77,'IB-MaxJT'!A:E,4,FALSE),0))</f>
        <v>99</v>
      </c>
      <c r="H77" s="6" t="str">
        <f>IF(IFERROR(VLOOKUP($A77,'IB-MaxJT'!$A:$E,5,FALSE),0)=0,"-",IFERROR(VLOOKUP($A77,'IB-MaxJT'!$A:$E,5,FALSE),0))</f>
        <v>-</v>
      </c>
      <c r="I77" s="6">
        <f>IF(IFERROR(VLOOKUP($A77,'IB-MaxJT'!$H:$L,4,FALSE),0)=0,"-",IFERROR(VLOOKUP($A77,'IB-MaxJT'!$H:$L,4,FALSE),0))</f>
        <v>95</v>
      </c>
      <c r="J77" s="6" t="str">
        <f>IF(IFERROR(VLOOKUP($A77,'IB-MaxJT'!$H:$L,5,FALSE),0)=0,"-",IFERROR(VLOOKUP($A77,'IB-MaxJT'!$H:$L,5,FALSE),0))</f>
        <v>-</v>
      </c>
      <c r="K77" s="6">
        <f>IF(IFERROR(VLOOKUP($A77,'OB-MaxJT'!$A:$E,4,FALSE),0)=0,"-",IFERROR(VLOOKUP($A77,'OB-MaxJT'!$A:$E,4,FALSE),0))</f>
        <v>97</v>
      </c>
      <c r="L77" s="6" t="str">
        <f>IF(IFERROR(VLOOKUP($A77,'OB-MaxJT'!$A:$E,5,FALSE),0)=0,"-",IFERROR(VLOOKUP($A77,'OB-MaxJT'!$A:$E,5,FALSE),0))</f>
        <v>-</v>
      </c>
      <c r="M77" s="6">
        <f>IF(IFERROR(VLOOKUP($A77,'OB-MaxJT'!$H:$L,4,FALSE),0)=0,"-",IFERROR(VLOOKUP($A77,'OB-MaxJT'!$H:$L,4,FALSE),0))</f>
        <v>92</v>
      </c>
      <c r="N77" s="6" t="str">
        <f>IF(IFERROR(VLOOKUP($A77,'OB-MaxJT'!$H:$L,5,FALSE),0)=0,"-",IFERROR(VLOOKUP($A77,'OB-MaxJT'!$H:$L,5,FALSE),0))</f>
        <v>-</v>
      </c>
      <c r="O77" s="6">
        <f t="shared" si="9"/>
        <v>-2</v>
      </c>
      <c r="P77" s="6" t="str">
        <f t="shared" si="10"/>
        <v>-</v>
      </c>
      <c r="Q77" s="6">
        <f t="shared" si="11"/>
        <v>2</v>
      </c>
      <c r="R77" s="6" t="str">
        <f t="shared" si="10"/>
        <v>-</v>
      </c>
      <c r="S77" s="6">
        <f t="shared" si="12"/>
        <v>0</v>
      </c>
      <c r="T77" s="6" t="str">
        <f t="shared" si="13"/>
        <v>-</v>
      </c>
      <c r="U77" s="6">
        <f t="shared" si="14"/>
        <v>5</v>
      </c>
      <c r="V77" s="6" t="str">
        <f t="shared" si="15"/>
        <v>-</v>
      </c>
    </row>
    <row r="78" spans="1:22" x14ac:dyDescent="0.35">
      <c r="A78" s="6" t="str">
        <f t="shared" si="8"/>
        <v>BAAllandale</v>
      </c>
      <c r="B78" s="6" t="s">
        <v>69</v>
      </c>
      <c r="C78" s="6" t="s">
        <v>113</v>
      </c>
      <c r="D78" s="9" t="s">
        <v>70</v>
      </c>
      <c r="E78" s="6">
        <v>106</v>
      </c>
      <c r="F78" s="6"/>
      <c r="G78" s="6">
        <f>IF(IFERROR(VLOOKUP($A78,'IB-MaxJT'!$A:$E,4,FALSE),0)=0,"-",IFERROR(VLOOKUP($A78,'IB-MaxJT'!A:E,4,FALSE),0))</f>
        <v>107</v>
      </c>
      <c r="H78" s="6" t="str">
        <f>IF(IFERROR(VLOOKUP($A78,'IB-MaxJT'!$A:$E,5,FALSE),0)=0,"-",IFERROR(VLOOKUP($A78,'IB-MaxJT'!$A:$E,5,FALSE),0))</f>
        <v>-</v>
      </c>
      <c r="I78" s="6">
        <f>IF(IFERROR(VLOOKUP($A78,'IB-MaxJT'!$H:$L,4,FALSE),0)=0,"-",IFERROR(VLOOKUP($A78,'IB-MaxJT'!$H:$L,4,FALSE),0))</f>
        <v>104</v>
      </c>
      <c r="J78" s="6" t="str">
        <f>IF(IFERROR(VLOOKUP($A78,'IB-MaxJT'!$H:$L,5,FALSE),0)=0,"-",IFERROR(VLOOKUP($A78,'IB-MaxJT'!$H:$L,5,FALSE),0))</f>
        <v>-</v>
      </c>
      <c r="K78" s="6">
        <f>IF(IFERROR(VLOOKUP($A78,'OB-MaxJT'!$A:$E,4,FALSE),0)=0,"-",IFERROR(VLOOKUP($A78,'OB-MaxJT'!$A:$E,4,FALSE),0))</f>
        <v>106</v>
      </c>
      <c r="L78" s="6" t="str">
        <f>IF(IFERROR(VLOOKUP($A78,'OB-MaxJT'!$A:$E,5,FALSE),0)=0,"-",IFERROR(VLOOKUP($A78,'OB-MaxJT'!$A:$E,5,FALSE),0))</f>
        <v>-</v>
      </c>
      <c r="M78" s="6">
        <f>IF(IFERROR(VLOOKUP($A78,'OB-MaxJT'!$H:$L,4,FALSE),0)=0,"-",IFERROR(VLOOKUP($A78,'OB-MaxJT'!$H:$L,4,FALSE),0))</f>
        <v>103</v>
      </c>
      <c r="N78" s="6" t="str">
        <f>IF(IFERROR(VLOOKUP($A78,'OB-MaxJT'!$H:$L,5,FALSE),0)=0,"-",IFERROR(VLOOKUP($A78,'OB-MaxJT'!$H:$L,5,FALSE),0))</f>
        <v>-</v>
      </c>
      <c r="O78" s="6">
        <f t="shared" si="9"/>
        <v>-1</v>
      </c>
      <c r="P78" s="6" t="str">
        <f t="shared" si="10"/>
        <v>-</v>
      </c>
      <c r="Q78" s="6">
        <f t="shared" si="11"/>
        <v>2</v>
      </c>
      <c r="R78" s="6" t="str">
        <f t="shared" si="10"/>
        <v>-</v>
      </c>
      <c r="S78" s="6">
        <f t="shared" si="12"/>
        <v>0</v>
      </c>
      <c r="T78" s="6" t="str">
        <f t="shared" si="13"/>
        <v>-</v>
      </c>
      <c r="U78" s="6">
        <f t="shared" si="14"/>
        <v>3</v>
      </c>
      <c r="V78" s="6" t="str">
        <f t="shared" si="15"/>
        <v>-</v>
      </c>
    </row>
    <row r="79" spans="1:22" x14ac:dyDescent="0.35">
      <c r="A79" s="6" t="str">
        <f t="shared" si="8"/>
        <v>RHOriole</v>
      </c>
      <c r="B79" s="6" t="s">
        <v>47</v>
      </c>
      <c r="C79" s="6" t="s">
        <v>47</v>
      </c>
      <c r="D79" s="9" t="s">
        <v>53</v>
      </c>
      <c r="E79" s="6">
        <v>33</v>
      </c>
      <c r="F79" s="6"/>
      <c r="G79" s="6">
        <f>IF(IFERROR(VLOOKUP($A79,'IB-MaxJT'!$A:$E,4,FALSE),0)=0,"-",IFERROR(VLOOKUP($A79,'IB-MaxJT'!A:E,4,FALSE),0))</f>
        <v>33</v>
      </c>
      <c r="H79" s="6" t="str">
        <f>IF(IFERROR(VLOOKUP($A79,'IB-MaxJT'!$A:$E,5,FALSE),0)=0,"-",IFERROR(VLOOKUP($A79,'IB-MaxJT'!$A:$E,5,FALSE),0))</f>
        <v>-</v>
      </c>
      <c r="I79" s="6">
        <f>IF(IFERROR(VLOOKUP($A79,'IB-MaxJT'!$H:$L,4,FALSE),0)=0,"-",IFERROR(VLOOKUP($A79,'IB-MaxJT'!$H:$L,4,FALSE),0))</f>
        <v>29</v>
      </c>
      <c r="J79" s="6" t="str">
        <f>IF(IFERROR(VLOOKUP($A79,'IB-MaxJT'!$H:$L,5,FALSE),0)=0,"-",IFERROR(VLOOKUP($A79,'IB-MaxJT'!$H:$L,5,FALSE),0))</f>
        <v>-</v>
      </c>
      <c r="K79" s="6">
        <f>IF(IFERROR(VLOOKUP($A79,'OB-MaxJT'!$A:$E,4,FALSE),0)=0,"-",IFERROR(VLOOKUP($A79,'OB-MaxJT'!$A:$E,4,FALSE),0))</f>
        <v>33</v>
      </c>
      <c r="L79" s="6" t="str">
        <f>IF(IFERROR(VLOOKUP($A79,'OB-MaxJT'!$A:$E,5,FALSE),0)=0,"-",IFERROR(VLOOKUP($A79,'OB-MaxJT'!$A:$E,5,FALSE),0))</f>
        <v>-</v>
      </c>
      <c r="M79" s="6">
        <f>IF(IFERROR(VLOOKUP($A79,'OB-MaxJT'!$H:$L,4,FALSE),0)=0,"-",IFERROR(VLOOKUP($A79,'OB-MaxJT'!$H:$L,4,FALSE),0))</f>
        <v>27</v>
      </c>
      <c r="N79" s="6" t="str">
        <f>IF(IFERROR(VLOOKUP($A79,'OB-MaxJT'!$H:$L,5,FALSE),0)=0,"-",IFERROR(VLOOKUP($A79,'OB-MaxJT'!$H:$L,5,FALSE),0))</f>
        <v>-</v>
      </c>
      <c r="O79" s="6">
        <f t="shared" si="9"/>
        <v>0</v>
      </c>
      <c r="P79" s="6" t="str">
        <f t="shared" si="10"/>
        <v>-</v>
      </c>
      <c r="Q79" s="6">
        <f t="shared" si="11"/>
        <v>4</v>
      </c>
      <c r="R79" s="6" t="str">
        <f t="shared" si="10"/>
        <v>-</v>
      </c>
      <c r="S79" s="6">
        <f t="shared" si="12"/>
        <v>0</v>
      </c>
      <c r="T79" s="6" t="str">
        <f t="shared" si="13"/>
        <v>-</v>
      </c>
      <c r="U79" s="6">
        <f t="shared" si="14"/>
        <v>6</v>
      </c>
      <c r="V79" s="6" t="str">
        <f t="shared" si="15"/>
        <v>-</v>
      </c>
    </row>
    <row r="80" spans="1:22" x14ac:dyDescent="0.35">
      <c r="A80" s="6" t="str">
        <f t="shared" si="8"/>
        <v>RHOld Cummer</v>
      </c>
      <c r="B80" s="6" t="s">
        <v>47</v>
      </c>
      <c r="C80" s="6" t="s">
        <v>47</v>
      </c>
      <c r="D80" s="9" t="s">
        <v>52</v>
      </c>
      <c r="E80" s="6">
        <v>41</v>
      </c>
      <c r="F80" s="6"/>
      <c r="G80" s="6">
        <f>IF(IFERROR(VLOOKUP($A80,'IB-MaxJT'!$A:$E,4,FALSE),0)=0,"-",IFERROR(VLOOKUP($A80,'IB-MaxJT'!A:E,4,FALSE),0))</f>
        <v>38</v>
      </c>
      <c r="H80" s="6" t="str">
        <f>IF(IFERROR(VLOOKUP($A80,'IB-MaxJT'!$A:$E,5,FALSE),0)=0,"-",IFERROR(VLOOKUP($A80,'IB-MaxJT'!$A:$E,5,FALSE),0))</f>
        <v>-</v>
      </c>
      <c r="I80" s="6">
        <f>IF(IFERROR(VLOOKUP($A80,'IB-MaxJT'!$H:$L,4,FALSE),0)=0,"-",IFERROR(VLOOKUP($A80,'IB-MaxJT'!$H:$L,4,FALSE),0))</f>
        <v>33</v>
      </c>
      <c r="J80" s="6" t="str">
        <f>IF(IFERROR(VLOOKUP($A80,'IB-MaxJT'!$H:$L,5,FALSE),0)=0,"-",IFERROR(VLOOKUP($A80,'IB-MaxJT'!$H:$L,5,FALSE),0))</f>
        <v>-</v>
      </c>
      <c r="K80" s="6">
        <f>IF(IFERROR(VLOOKUP($A80,'OB-MaxJT'!$A:$E,4,FALSE),0)=0,"-",IFERROR(VLOOKUP($A80,'OB-MaxJT'!$A:$E,4,FALSE),0))</f>
        <v>37</v>
      </c>
      <c r="L80" s="6" t="str">
        <f>IF(IFERROR(VLOOKUP($A80,'OB-MaxJT'!$A:$E,5,FALSE),0)=0,"-",IFERROR(VLOOKUP($A80,'OB-MaxJT'!$A:$E,5,FALSE),0))</f>
        <v>-</v>
      </c>
      <c r="M80" s="6">
        <f>IF(IFERROR(VLOOKUP($A80,'OB-MaxJT'!$H:$L,4,FALSE),0)=0,"-",IFERROR(VLOOKUP($A80,'OB-MaxJT'!$H:$L,4,FALSE),0))</f>
        <v>32</v>
      </c>
      <c r="N80" s="6" t="str">
        <f>IF(IFERROR(VLOOKUP($A80,'OB-MaxJT'!$H:$L,5,FALSE),0)=0,"-",IFERROR(VLOOKUP($A80,'OB-MaxJT'!$H:$L,5,FALSE),0))</f>
        <v>-</v>
      </c>
      <c r="O80" s="6">
        <f t="shared" si="9"/>
        <v>3</v>
      </c>
      <c r="P80" s="6" t="str">
        <f t="shared" si="10"/>
        <v>-</v>
      </c>
      <c r="Q80" s="6">
        <f t="shared" si="11"/>
        <v>8</v>
      </c>
      <c r="R80" s="6" t="str">
        <f t="shared" si="10"/>
        <v>-</v>
      </c>
      <c r="S80" s="6">
        <f t="shared" si="12"/>
        <v>4</v>
      </c>
      <c r="T80" s="6" t="str">
        <f t="shared" si="13"/>
        <v>-</v>
      </c>
      <c r="U80" s="6">
        <f t="shared" si="14"/>
        <v>9</v>
      </c>
      <c r="V80" s="6" t="str">
        <f t="shared" si="15"/>
        <v>-</v>
      </c>
    </row>
    <row r="81" spans="1:22" x14ac:dyDescent="0.35">
      <c r="A81" s="6" t="str">
        <f t="shared" si="8"/>
        <v>RHLangstaff</v>
      </c>
      <c r="B81" s="6" t="s">
        <v>47</v>
      </c>
      <c r="C81" s="6" t="s">
        <v>47</v>
      </c>
      <c r="D81" s="9" t="s">
        <v>51</v>
      </c>
      <c r="E81" s="6">
        <v>49</v>
      </c>
      <c r="F81" s="6"/>
      <c r="G81" s="6">
        <f>IF(IFERROR(VLOOKUP($A81,'IB-MaxJT'!$A:$E,4,FALSE),0)=0,"-",IFERROR(VLOOKUP($A81,'IB-MaxJT'!A:E,4,FALSE),0))</f>
        <v>45</v>
      </c>
      <c r="H81" s="6" t="str">
        <f>IF(IFERROR(VLOOKUP($A81,'IB-MaxJT'!$A:$E,5,FALSE),0)=0,"-",IFERROR(VLOOKUP($A81,'IB-MaxJT'!$A:$E,5,FALSE),0))</f>
        <v>-</v>
      </c>
      <c r="I81" s="6">
        <f>IF(IFERROR(VLOOKUP($A81,'IB-MaxJT'!$H:$L,4,FALSE),0)=0,"-",IFERROR(VLOOKUP($A81,'IB-MaxJT'!$H:$L,4,FALSE),0))</f>
        <v>41</v>
      </c>
      <c r="J81" s="6" t="str">
        <f>IF(IFERROR(VLOOKUP($A81,'IB-MaxJT'!$H:$L,5,FALSE),0)=0,"-",IFERROR(VLOOKUP($A81,'IB-MaxJT'!$H:$L,5,FALSE),0))</f>
        <v>-</v>
      </c>
      <c r="K81" s="6">
        <f>IF(IFERROR(VLOOKUP($A81,'OB-MaxJT'!$A:$E,4,FALSE),0)=0,"-",IFERROR(VLOOKUP($A81,'OB-MaxJT'!$A:$E,4,FALSE),0))</f>
        <v>46</v>
      </c>
      <c r="L81" s="6" t="str">
        <f>IF(IFERROR(VLOOKUP($A81,'OB-MaxJT'!$A:$E,5,FALSE),0)=0,"-",IFERROR(VLOOKUP($A81,'OB-MaxJT'!$A:$E,5,FALSE),0))</f>
        <v>-</v>
      </c>
      <c r="M81" s="6">
        <f>IF(IFERROR(VLOOKUP($A81,'OB-MaxJT'!$H:$L,4,FALSE),0)=0,"-",IFERROR(VLOOKUP($A81,'OB-MaxJT'!$H:$L,4,FALSE),0))</f>
        <v>40</v>
      </c>
      <c r="N81" s="6" t="str">
        <f>IF(IFERROR(VLOOKUP($A81,'OB-MaxJT'!$H:$L,5,FALSE),0)=0,"-",IFERROR(VLOOKUP($A81,'OB-MaxJT'!$H:$L,5,FALSE),0))</f>
        <v>-</v>
      </c>
      <c r="O81" s="6">
        <f t="shared" si="9"/>
        <v>4</v>
      </c>
      <c r="P81" s="6" t="str">
        <f t="shared" si="10"/>
        <v>-</v>
      </c>
      <c r="Q81" s="6">
        <f t="shared" si="11"/>
        <v>8</v>
      </c>
      <c r="R81" s="6" t="str">
        <f t="shared" si="10"/>
        <v>-</v>
      </c>
      <c r="S81" s="6">
        <f t="shared" si="12"/>
        <v>3</v>
      </c>
      <c r="T81" s="6" t="str">
        <f t="shared" si="13"/>
        <v>-</v>
      </c>
      <c r="U81" s="6">
        <f t="shared" si="14"/>
        <v>9</v>
      </c>
      <c r="V81" s="6" t="str">
        <f t="shared" si="15"/>
        <v>-</v>
      </c>
    </row>
    <row r="82" spans="1:22" x14ac:dyDescent="0.35">
      <c r="A82" s="6" t="str">
        <f t="shared" si="8"/>
        <v>RHRichmond Hill</v>
      </c>
      <c r="B82" s="6" t="s">
        <v>47</v>
      </c>
      <c r="C82" s="6" t="s">
        <v>47</v>
      </c>
      <c r="D82" s="9" t="s">
        <v>50</v>
      </c>
      <c r="E82" s="6">
        <v>55</v>
      </c>
      <c r="F82" s="6"/>
      <c r="G82" s="6">
        <f>IF(IFERROR(VLOOKUP($A82,'IB-MaxJT'!$A:$E,4,FALSE),0)=0,"-",IFERROR(VLOOKUP($A82,'IB-MaxJT'!A:E,4,FALSE),0))</f>
        <v>50</v>
      </c>
      <c r="H82" s="6" t="str">
        <f>IF(IFERROR(VLOOKUP($A82,'IB-MaxJT'!$A:$E,5,FALSE),0)=0,"-",IFERROR(VLOOKUP($A82,'IB-MaxJT'!$A:$E,5,FALSE),0))</f>
        <v>-</v>
      </c>
      <c r="I82" s="6">
        <f>IF(IFERROR(VLOOKUP($A82,'IB-MaxJT'!$H:$L,4,FALSE),0)=0,"-",IFERROR(VLOOKUP($A82,'IB-MaxJT'!$H:$L,4,FALSE),0))</f>
        <v>47</v>
      </c>
      <c r="J82" s="6" t="str">
        <f>IF(IFERROR(VLOOKUP($A82,'IB-MaxJT'!$H:$L,5,FALSE),0)=0,"-",IFERROR(VLOOKUP($A82,'IB-MaxJT'!$H:$L,5,FALSE),0))</f>
        <v>-</v>
      </c>
      <c r="K82" s="6">
        <f>IF(IFERROR(VLOOKUP($A82,'OB-MaxJT'!$A:$E,4,FALSE),0)=0,"-",IFERROR(VLOOKUP($A82,'OB-MaxJT'!$A:$E,4,FALSE),0))</f>
        <v>53</v>
      </c>
      <c r="L82" s="6" t="str">
        <f>IF(IFERROR(VLOOKUP($A82,'OB-MaxJT'!$A:$E,5,FALSE),0)=0,"-",IFERROR(VLOOKUP($A82,'OB-MaxJT'!$A:$E,5,FALSE),0))</f>
        <v>-</v>
      </c>
      <c r="M82" s="6">
        <f>IF(IFERROR(VLOOKUP($A82,'OB-MaxJT'!$H:$L,4,FALSE),0)=0,"-",IFERROR(VLOOKUP($A82,'OB-MaxJT'!$H:$L,4,FALSE),0))</f>
        <v>46</v>
      </c>
      <c r="N82" s="6" t="str">
        <f>IF(IFERROR(VLOOKUP($A82,'OB-MaxJT'!$H:$L,5,FALSE),0)=0,"-",IFERROR(VLOOKUP($A82,'OB-MaxJT'!$H:$L,5,FALSE),0))</f>
        <v>-</v>
      </c>
      <c r="O82" s="6">
        <f t="shared" si="9"/>
        <v>5</v>
      </c>
      <c r="P82" s="6" t="str">
        <f t="shared" si="10"/>
        <v>-</v>
      </c>
      <c r="Q82" s="6">
        <f t="shared" si="11"/>
        <v>8</v>
      </c>
      <c r="R82" s="6" t="str">
        <f t="shared" si="10"/>
        <v>-</v>
      </c>
      <c r="S82" s="6">
        <f t="shared" si="12"/>
        <v>2</v>
      </c>
      <c r="T82" s="6" t="str">
        <f t="shared" si="13"/>
        <v>-</v>
      </c>
      <c r="U82" s="6">
        <f t="shared" si="14"/>
        <v>9</v>
      </c>
      <c r="V82" s="6" t="str">
        <f t="shared" si="15"/>
        <v>-</v>
      </c>
    </row>
    <row r="83" spans="1:22" x14ac:dyDescent="0.35">
      <c r="A83" s="6" t="str">
        <f t="shared" si="8"/>
        <v>RHGormley</v>
      </c>
      <c r="B83" s="6" t="s">
        <v>47</v>
      </c>
      <c r="C83" s="6" t="s">
        <v>47</v>
      </c>
      <c r="D83" s="9" t="s">
        <v>49</v>
      </c>
      <c r="E83" s="6">
        <v>65</v>
      </c>
      <c r="F83" s="6"/>
      <c r="G83" s="6">
        <f>IF(IFERROR(VLOOKUP($A83,'IB-MaxJT'!$A:$E,4,FALSE),0)=0,"-",IFERROR(VLOOKUP($A83,'IB-MaxJT'!A:E,4,FALSE),0))</f>
        <v>60</v>
      </c>
      <c r="H83" s="6" t="str">
        <f>IF(IFERROR(VLOOKUP($A83,'IB-MaxJT'!$A:$E,5,FALSE),0)=0,"-",IFERROR(VLOOKUP($A83,'IB-MaxJT'!$A:$E,5,FALSE),0))</f>
        <v>-</v>
      </c>
      <c r="I83" s="6">
        <f>IF(IFERROR(VLOOKUP($A83,'IB-MaxJT'!$H:$L,4,FALSE),0)=0,"-",IFERROR(VLOOKUP($A83,'IB-MaxJT'!$H:$L,4,FALSE),0))</f>
        <v>57</v>
      </c>
      <c r="J83" s="6" t="str">
        <f>IF(IFERROR(VLOOKUP($A83,'IB-MaxJT'!$H:$L,5,FALSE),0)=0,"-",IFERROR(VLOOKUP($A83,'IB-MaxJT'!$H:$L,5,FALSE),0))</f>
        <v>-</v>
      </c>
      <c r="K83" s="6">
        <f>IF(IFERROR(VLOOKUP($A83,'OB-MaxJT'!$A:$E,4,FALSE),0)=0,"-",IFERROR(VLOOKUP($A83,'OB-MaxJT'!$A:$E,4,FALSE),0))</f>
        <v>63</v>
      </c>
      <c r="L83" s="6" t="str">
        <f>IF(IFERROR(VLOOKUP($A83,'OB-MaxJT'!$A:$E,5,FALSE),0)=0,"-",IFERROR(VLOOKUP($A83,'OB-MaxJT'!$A:$E,5,FALSE),0))</f>
        <v>-</v>
      </c>
      <c r="M83" s="6">
        <f>IF(IFERROR(VLOOKUP($A83,'OB-MaxJT'!$H:$L,4,FALSE),0)=0,"-",IFERROR(VLOOKUP($A83,'OB-MaxJT'!$H:$L,4,FALSE),0))</f>
        <v>56</v>
      </c>
      <c r="N83" s="6" t="str">
        <f>IF(IFERROR(VLOOKUP($A83,'OB-MaxJT'!$H:$L,5,FALSE),0)=0,"-",IFERROR(VLOOKUP($A83,'OB-MaxJT'!$H:$L,5,FALSE),0))</f>
        <v>-</v>
      </c>
      <c r="O83" s="6">
        <f t="shared" si="9"/>
        <v>5</v>
      </c>
      <c r="P83" s="6" t="str">
        <f t="shared" si="10"/>
        <v>-</v>
      </c>
      <c r="Q83" s="6">
        <f t="shared" si="11"/>
        <v>8</v>
      </c>
      <c r="R83" s="6" t="str">
        <f t="shared" si="10"/>
        <v>-</v>
      </c>
      <c r="S83" s="6">
        <f t="shared" si="12"/>
        <v>2</v>
      </c>
      <c r="T83" s="6" t="str">
        <f t="shared" si="13"/>
        <v>-</v>
      </c>
      <c r="U83" s="6">
        <f t="shared" si="14"/>
        <v>9</v>
      </c>
      <c r="V83" s="6" t="str">
        <f t="shared" si="15"/>
        <v>-</v>
      </c>
    </row>
    <row r="84" spans="1:22" x14ac:dyDescent="0.35">
      <c r="A84" s="6" t="str">
        <f t="shared" si="8"/>
        <v>RHBloomington</v>
      </c>
      <c r="B84" s="6" t="s">
        <v>47</v>
      </c>
      <c r="C84" s="6" t="s">
        <v>47</v>
      </c>
      <c r="D84" s="9" t="s">
        <v>48</v>
      </c>
      <c r="E84" s="6">
        <v>75</v>
      </c>
      <c r="F84" s="6"/>
      <c r="G84" s="6">
        <f>IF(IFERROR(VLOOKUP($A84,'IB-MaxJT'!$A:$E,4,FALSE),0)=0,"-",IFERROR(VLOOKUP($A84,'IB-MaxJT'!A:E,4,FALSE),0))</f>
        <v>65</v>
      </c>
      <c r="H84" s="6" t="str">
        <f>IF(IFERROR(VLOOKUP($A84,'IB-MaxJT'!$A:$E,5,FALSE),0)=0,"-",IFERROR(VLOOKUP($A84,'IB-MaxJT'!$A:$E,5,FALSE),0))</f>
        <v>-</v>
      </c>
      <c r="I84" s="6">
        <f>IF(IFERROR(VLOOKUP($A84,'IB-MaxJT'!$H:$L,4,FALSE),0)=0,"-",IFERROR(VLOOKUP($A84,'IB-MaxJT'!$H:$L,4,FALSE),0))</f>
        <v>63</v>
      </c>
      <c r="J84" s="6" t="str">
        <f>IF(IFERROR(VLOOKUP($A84,'IB-MaxJT'!$H:$L,5,FALSE),0)=0,"-",IFERROR(VLOOKUP($A84,'IB-MaxJT'!$H:$L,5,FALSE),0))</f>
        <v>-</v>
      </c>
      <c r="K84" s="6">
        <f>IF(IFERROR(VLOOKUP($A84,'OB-MaxJT'!$A:$E,4,FALSE),0)=0,"-",IFERROR(VLOOKUP($A84,'OB-MaxJT'!$A:$E,4,FALSE),0))</f>
        <v>71</v>
      </c>
      <c r="L84" s="6" t="str">
        <f>IF(IFERROR(VLOOKUP($A84,'OB-MaxJT'!$A:$E,5,FALSE),0)=0,"-",IFERROR(VLOOKUP($A84,'OB-MaxJT'!$A:$E,5,FALSE),0))</f>
        <v>-</v>
      </c>
      <c r="M84" s="6">
        <f>IF(IFERROR(VLOOKUP($A84,'OB-MaxJT'!$H:$L,4,FALSE),0)=0,"-",IFERROR(VLOOKUP($A84,'OB-MaxJT'!$H:$L,4,FALSE),0))</f>
        <v>65</v>
      </c>
      <c r="N84" s="6" t="str">
        <f>IF(IFERROR(VLOOKUP($A84,'OB-MaxJT'!$H:$L,5,FALSE),0)=0,"-",IFERROR(VLOOKUP($A84,'OB-MaxJT'!$H:$L,5,FALSE),0))</f>
        <v>-</v>
      </c>
      <c r="O84" s="6">
        <f t="shared" si="9"/>
        <v>10</v>
      </c>
      <c r="P84" s="6" t="str">
        <f t="shared" si="10"/>
        <v>-</v>
      </c>
      <c r="Q84" s="6">
        <f t="shared" si="11"/>
        <v>12</v>
      </c>
      <c r="R84" s="6" t="str">
        <f t="shared" si="10"/>
        <v>-</v>
      </c>
      <c r="S84" s="6">
        <f t="shared" si="12"/>
        <v>4</v>
      </c>
      <c r="T84" s="6" t="str">
        <f t="shared" si="13"/>
        <v>-</v>
      </c>
      <c r="U84" s="6">
        <f t="shared" si="14"/>
        <v>10</v>
      </c>
      <c r="V84" s="6" t="str">
        <f t="shared" si="15"/>
        <v>-</v>
      </c>
    </row>
    <row r="85" spans="1:22" x14ac:dyDescent="0.35">
      <c r="A85" s="6" t="str">
        <f t="shared" si="8"/>
        <v>STEast Harbour</v>
      </c>
      <c r="B85" s="6" t="s">
        <v>28</v>
      </c>
      <c r="C85" s="6" t="s">
        <v>119</v>
      </c>
      <c r="D85" s="9" t="s">
        <v>101</v>
      </c>
      <c r="E85" s="6" t="s">
        <v>97</v>
      </c>
      <c r="F85" s="6"/>
      <c r="G85" s="6" t="str">
        <f>IF(IFERROR(VLOOKUP($A85,'IB-MaxJT'!$A:$E,4,FALSE),0)=0,"-",IFERROR(VLOOKUP($A85,'IB-MaxJT'!A:E,4,FALSE),0))</f>
        <v>-</v>
      </c>
      <c r="H85" s="6" t="str">
        <f>IF(IFERROR(VLOOKUP($A85,'IB-MaxJT'!$A:$E,5,FALSE),0)=0,"-",IFERROR(VLOOKUP($A85,'IB-MaxJT'!$A:$E,5,FALSE),0))</f>
        <v>-</v>
      </c>
      <c r="I85" s="6" t="str">
        <f>IF(IFERROR(VLOOKUP($A85,'IB-MaxJT'!$H:$L,4,FALSE),0)=0,"-",IFERROR(VLOOKUP($A85,'IB-MaxJT'!$H:$L,4,FALSE),0))</f>
        <v>-</v>
      </c>
      <c r="J85" s="6" t="str">
        <f>IF(IFERROR(VLOOKUP($A85,'IB-MaxJT'!$H:$L,5,FALSE),0)=0,"-",IFERROR(VLOOKUP($A85,'IB-MaxJT'!$H:$L,5,FALSE),0))</f>
        <v>-</v>
      </c>
      <c r="K85" s="6" t="str">
        <f>IF(IFERROR(VLOOKUP($A85,'OB-MaxJT'!$A:$E,4,FALSE),0)=0,"-",IFERROR(VLOOKUP($A85,'OB-MaxJT'!$A:$E,4,FALSE),0))</f>
        <v>-</v>
      </c>
      <c r="L85" s="6" t="str">
        <f>IF(IFERROR(VLOOKUP($A85,'OB-MaxJT'!$A:$E,5,FALSE),0)=0,"-",IFERROR(VLOOKUP($A85,'OB-MaxJT'!$A:$E,5,FALSE),0))</f>
        <v>-</v>
      </c>
      <c r="M85" s="6" t="str">
        <f>IF(IFERROR(VLOOKUP($A85,'OB-MaxJT'!$H:$L,4,FALSE),0)=0,"-",IFERROR(VLOOKUP($A85,'OB-MaxJT'!$H:$L,4,FALSE),0))</f>
        <v>-</v>
      </c>
      <c r="N85" s="6" t="str">
        <f>IF(IFERROR(VLOOKUP($A85,'OB-MaxJT'!$H:$L,5,FALSE),0)=0,"-",IFERROR(VLOOKUP($A85,'OB-MaxJT'!$H:$L,5,FALSE),0))</f>
        <v>-</v>
      </c>
      <c r="O85" s="6" t="str">
        <f t="shared" si="9"/>
        <v>-</v>
      </c>
      <c r="P85" s="6" t="str">
        <f t="shared" si="10"/>
        <v>-</v>
      </c>
      <c r="Q85" s="6" t="str">
        <f t="shared" si="11"/>
        <v>-</v>
      </c>
      <c r="R85" s="6" t="str">
        <f t="shared" si="10"/>
        <v>-</v>
      </c>
      <c r="S85" s="6" t="str">
        <f t="shared" si="12"/>
        <v>-</v>
      </c>
      <c r="T85" s="6" t="str">
        <f t="shared" si="13"/>
        <v>-</v>
      </c>
      <c r="U85" s="6" t="str">
        <f t="shared" si="14"/>
        <v>-</v>
      </c>
      <c r="V85" s="6" t="str">
        <f t="shared" si="15"/>
        <v>-</v>
      </c>
    </row>
    <row r="86" spans="1:22" x14ac:dyDescent="0.35">
      <c r="A86" s="6" t="str">
        <f t="shared" si="8"/>
        <v>STDanforth</v>
      </c>
      <c r="B86" s="6" t="s">
        <v>28</v>
      </c>
      <c r="C86" s="6" t="s">
        <v>119</v>
      </c>
      <c r="D86" s="9" t="s">
        <v>27</v>
      </c>
      <c r="E86" s="6">
        <v>13</v>
      </c>
      <c r="F86" s="6"/>
      <c r="G86" s="6" t="str">
        <f>IF(IFERROR(VLOOKUP($A86,'IB-MaxJT'!$A:$E,4,FALSE),0)=0,"-",IFERROR(VLOOKUP($A86,'IB-MaxJT'!A:E,4,FALSE),0))</f>
        <v>-</v>
      </c>
      <c r="H86" s="6" t="str">
        <f>IF(IFERROR(VLOOKUP($A86,'IB-MaxJT'!$A:$E,5,FALSE),0)=0,"-",IFERROR(VLOOKUP($A86,'IB-MaxJT'!$A:$E,5,FALSE),0))</f>
        <v>-</v>
      </c>
      <c r="I86" s="6" t="str">
        <f>IF(IFERROR(VLOOKUP($A86,'IB-MaxJT'!$H:$L,4,FALSE),0)=0,"-",IFERROR(VLOOKUP($A86,'IB-MaxJT'!$H:$L,4,FALSE),0))</f>
        <v>-</v>
      </c>
      <c r="J86" s="6" t="str">
        <f>IF(IFERROR(VLOOKUP($A86,'IB-MaxJT'!$H:$L,5,FALSE),0)=0,"-",IFERROR(VLOOKUP($A86,'IB-MaxJT'!$H:$L,5,FALSE),0))</f>
        <v>-</v>
      </c>
      <c r="K86" s="6" t="str">
        <f>IF(IFERROR(VLOOKUP($A86,'OB-MaxJT'!$A:$E,4,FALSE),0)=0,"-",IFERROR(VLOOKUP($A86,'OB-MaxJT'!$A:$E,4,FALSE),0))</f>
        <v>-</v>
      </c>
      <c r="L86" s="6" t="str">
        <f>IF(IFERROR(VLOOKUP($A86,'OB-MaxJT'!$A:$E,5,FALSE),0)=0,"-",IFERROR(VLOOKUP($A86,'OB-MaxJT'!$A:$E,5,FALSE),0))</f>
        <v>-</v>
      </c>
      <c r="M86" s="6" t="str">
        <f>IF(IFERROR(VLOOKUP($A86,'OB-MaxJT'!$H:$L,4,FALSE),0)=0,"-",IFERROR(VLOOKUP($A86,'OB-MaxJT'!$H:$L,4,FALSE),0))</f>
        <v>-</v>
      </c>
      <c r="N86" s="6" t="str">
        <f>IF(IFERROR(VLOOKUP($A86,'OB-MaxJT'!$H:$L,5,FALSE),0)=0,"-",IFERROR(VLOOKUP($A86,'OB-MaxJT'!$H:$L,5,FALSE),0))</f>
        <v>-</v>
      </c>
      <c r="O86" s="6" t="str">
        <f t="shared" si="9"/>
        <v>-</v>
      </c>
      <c r="P86" s="6" t="str">
        <f t="shared" si="10"/>
        <v>-</v>
      </c>
      <c r="Q86" s="6" t="str">
        <f t="shared" si="11"/>
        <v>-</v>
      </c>
      <c r="R86" s="6" t="str">
        <f t="shared" si="10"/>
        <v>-</v>
      </c>
      <c r="S86" s="6" t="str">
        <f t="shared" si="12"/>
        <v>-</v>
      </c>
      <c r="T86" s="6" t="str">
        <f t="shared" si="13"/>
        <v>-</v>
      </c>
      <c r="U86" s="6" t="str">
        <f t="shared" si="14"/>
        <v>-</v>
      </c>
      <c r="V86" s="6" t="str">
        <f t="shared" si="15"/>
        <v>-</v>
      </c>
    </row>
    <row r="87" spans="1:22" x14ac:dyDescent="0.35">
      <c r="A87" s="6" t="str">
        <f t="shared" si="8"/>
        <v>STScarborough</v>
      </c>
      <c r="B87" s="6" t="s">
        <v>28</v>
      </c>
      <c r="C87" s="6" t="s">
        <v>119</v>
      </c>
      <c r="D87" s="9" t="s">
        <v>26</v>
      </c>
      <c r="E87" s="6">
        <v>20</v>
      </c>
      <c r="F87" s="6"/>
      <c r="G87" s="6" t="str">
        <f>IF(IFERROR(VLOOKUP($A87,'IB-MaxJT'!$A:$E,4,FALSE),0)=0,"-",IFERROR(VLOOKUP($A87,'IB-MaxJT'!A:E,4,FALSE),0))</f>
        <v>-</v>
      </c>
      <c r="H87" s="6" t="str">
        <f>IF(IFERROR(VLOOKUP($A87,'IB-MaxJT'!$A:$E,5,FALSE),0)=0,"-",IFERROR(VLOOKUP($A87,'IB-MaxJT'!$A:$E,5,FALSE),0))</f>
        <v>-</v>
      </c>
      <c r="I87" s="6" t="str">
        <f>IF(IFERROR(VLOOKUP($A87,'IB-MaxJT'!$H:$L,4,FALSE),0)=0,"-",IFERROR(VLOOKUP($A87,'IB-MaxJT'!$H:$L,4,FALSE),0))</f>
        <v>-</v>
      </c>
      <c r="J87" s="6" t="str">
        <f>IF(IFERROR(VLOOKUP($A87,'IB-MaxJT'!$H:$L,5,FALSE),0)=0,"-",IFERROR(VLOOKUP($A87,'IB-MaxJT'!$H:$L,5,FALSE),0))</f>
        <v>-</v>
      </c>
      <c r="K87" s="6" t="str">
        <f>IF(IFERROR(VLOOKUP($A87,'OB-MaxJT'!$A:$E,4,FALSE),0)=0,"-",IFERROR(VLOOKUP($A87,'OB-MaxJT'!$A:$E,4,FALSE),0))</f>
        <v>-</v>
      </c>
      <c r="L87" s="6" t="str">
        <f>IF(IFERROR(VLOOKUP($A87,'OB-MaxJT'!$A:$E,5,FALSE),0)=0,"-",IFERROR(VLOOKUP($A87,'OB-MaxJT'!$A:$E,5,FALSE),0))</f>
        <v>-</v>
      </c>
      <c r="M87" s="6" t="str">
        <f>IF(IFERROR(VLOOKUP($A87,'OB-MaxJT'!$H:$L,4,FALSE),0)=0,"-",IFERROR(VLOOKUP($A87,'OB-MaxJT'!$H:$L,4,FALSE),0))</f>
        <v>-</v>
      </c>
      <c r="N87" s="6" t="str">
        <f>IF(IFERROR(VLOOKUP($A87,'OB-MaxJT'!$H:$L,5,FALSE),0)=0,"-",IFERROR(VLOOKUP($A87,'OB-MaxJT'!$H:$L,5,FALSE),0))</f>
        <v>-</v>
      </c>
      <c r="O87" s="6" t="str">
        <f t="shared" si="9"/>
        <v>-</v>
      </c>
      <c r="P87" s="6" t="str">
        <f t="shared" si="10"/>
        <v>-</v>
      </c>
      <c r="Q87" s="6" t="str">
        <f t="shared" si="11"/>
        <v>-</v>
      </c>
      <c r="R87" s="6" t="str">
        <f t="shared" si="10"/>
        <v>-</v>
      </c>
      <c r="S87" s="6" t="str">
        <f t="shared" si="12"/>
        <v>-</v>
      </c>
      <c r="T87" s="6" t="str">
        <f t="shared" si="13"/>
        <v>-</v>
      </c>
      <c r="U87" s="6" t="str">
        <f t="shared" si="14"/>
        <v>-</v>
      </c>
      <c r="V87" s="6" t="str">
        <f t="shared" si="15"/>
        <v>-</v>
      </c>
    </row>
    <row r="88" spans="1:22" x14ac:dyDescent="0.35">
      <c r="A88" s="6" t="str">
        <f t="shared" si="8"/>
        <v>STKennedy</v>
      </c>
      <c r="B88" s="6" t="s">
        <v>28</v>
      </c>
      <c r="C88" s="6" t="s">
        <v>119</v>
      </c>
      <c r="D88" s="9" t="s">
        <v>37</v>
      </c>
      <c r="E88" s="6">
        <v>24</v>
      </c>
      <c r="F88" s="6"/>
      <c r="G88" s="6" t="str">
        <f>IF(IFERROR(VLOOKUP($A88,'IB-MaxJT'!$A:$E,4,FALSE),0)=0,"-",IFERROR(VLOOKUP($A88,'IB-MaxJT'!A:E,4,FALSE),0))</f>
        <v>-</v>
      </c>
      <c r="H88" s="6">
        <f>IF(IFERROR(VLOOKUP($A88,'IB-MaxJT'!$A:$E,5,FALSE),0)=0,"-",IFERROR(VLOOKUP($A88,'IB-MaxJT'!$A:$E,5,FALSE),0))</f>
        <v>16</v>
      </c>
      <c r="I88" s="6" t="str">
        <f>IF(IFERROR(VLOOKUP($A88,'IB-MaxJT'!$H:$L,4,FALSE),0)=0,"-",IFERROR(VLOOKUP($A88,'IB-MaxJT'!$H:$L,4,FALSE),0))</f>
        <v>-</v>
      </c>
      <c r="J88" s="6">
        <f>IF(IFERROR(VLOOKUP($A88,'IB-MaxJT'!$H:$L,5,FALSE),0)=0,"-",IFERROR(VLOOKUP($A88,'IB-MaxJT'!$H:$L,5,FALSE),0))</f>
        <v>20</v>
      </c>
      <c r="K88" s="6" t="str">
        <f>IF(IFERROR(VLOOKUP($A88,'OB-MaxJT'!$A:$E,4,FALSE),0)=0,"-",IFERROR(VLOOKUP($A88,'OB-MaxJT'!$A:$E,4,FALSE),0))</f>
        <v>-</v>
      </c>
      <c r="L88" s="6">
        <f>IF(IFERROR(VLOOKUP($A88,'OB-MaxJT'!$A:$E,5,FALSE),0)=0,"-",IFERROR(VLOOKUP($A88,'OB-MaxJT'!$A:$E,5,FALSE),0))</f>
        <v>20</v>
      </c>
      <c r="M88" s="6" t="str">
        <f>IF(IFERROR(VLOOKUP($A88,'OB-MaxJT'!$H:$L,4,FALSE),0)=0,"-",IFERROR(VLOOKUP($A88,'OB-MaxJT'!$H:$L,4,FALSE),0))</f>
        <v>-</v>
      </c>
      <c r="N88" s="6">
        <f>IF(IFERROR(VLOOKUP($A88,'OB-MaxJT'!$H:$L,5,FALSE),0)=0,"-",IFERROR(VLOOKUP($A88,'OB-MaxJT'!$H:$L,5,FALSE),0))</f>
        <v>17</v>
      </c>
      <c r="O88" s="6" t="str">
        <f t="shared" si="9"/>
        <v>-</v>
      </c>
      <c r="P88" s="6" t="str">
        <f t="shared" si="10"/>
        <v>-</v>
      </c>
      <c r="Q88" s="6" t="str">
        <f t="shared" si="11"/>
        <v>-</v>
      </c>
      <c r="R88" s="6" t="str">
        <f t="shared" si="10"/>
        <v>-</v>
      </c>
      <c r="S88" s="6" t="str">
        <f t="shared" si="12"/>
        <v>-</v>
      </c>
      <c r="T88" s="6" t="str">
        <f t="shared" si="13"/>
        <v>-</v>
      </c>
      <c r="U88" s="6" t="str">
        <f t="shared" si="14"/>
        <v>-</v>
      </c>
      <c r="V88" s="6" t="str">
        <f t="shared" si="15"/>
        <v>-</v>
      </c>
    </row>
    <row r="89" spans="1:22" x14ac:dyDescent="0.35">
      <c r="A89" s="6" t="str">
        <f t="shared" si="8"/>
        <v>STAgincourt</v>
      </c>
      <c r="B89" s="6" t="s">
        <v>28</v>
      </c>
      <c r="C89" s="6" t="s">
        <v>119</v>
      </c>
      <c r="D89" s="9" t="s">
        <v>36</v>
      </c>
      <c r="E89" s="6">
        <v>32</v>
      </c>
      <c r="F89" s="6"/>
      <c r="G89" s="6" t="str">
        <f>IF(IFERROR(VLOOKUP($A89,'IB-MaxJT'!$A:$E,4,FALSE),0)=0,"-",IFERROR(VLOOKUP($A89,'IB-MaxJT'!A:E,4,FALSE),0))</f>
        <v>-</v>
      </c>
      <c r="H89" s="6">
        <f>IF(IFERROR(VLOOKUP($A89,'IB-MaxJT'!$A:$E,5,FALSE),0)=0,"-",IFERROR(VLOOKUP($A89,'IB-MaxJT'!$A:$E,5,FALSE),0))</f>
        <v>24</v>
      </c>
      <c r="I89" s="6" t="str">
        <f>IF(IFERROR(VLOOKUP($A89,'IB-MaxJT'!$H:$L,4,FALSE),0)=0,"-",IFERROR(VLOOKUP($A89,'IB-MaxJT'!$H:$L,4,FALSE),0))</f>
        <v>-</v>
      </c>
      <c r="J89" s="6">
        <f>IF(IFERROR(VLOOKUP($A89,'IB-MaxJT'!$H:$L,5,FALSE),0)=0,"-",IFERROR(VLOOKUP($A89,'IB-MaxJT'!$H:$L,5,FALSE),0))</f>
        <v>29</v>
      </c>
      <c r="K89" s="6" t="str">
        <f>IF(IFERROR(VLOOKUP($A89,'OB-MaxJT'!$A:$E,4,FALSE),0)=0,"-",IFERROR(VLOOKUP($A89,'OB-MaxJT'!$A:$E,4,FALSE),0))</f>
        <v>-</v>
      </c>
      <c r="L89" s="6">
        <f>IF(IFERROR(VLOOKUP($A89,'OB-MaxJT'!$A:$E,5,FALSE),0)=0,"-",IFERROR(VLOOKUP($A89,'OB-MaxJT'!$A:$E,5,FALSE),0))</f>
        <v>29</v>
      </c>
      <c r="M89" s="6" t="str">
        <f>IF(IFERROR(VLOOKUP($A89,'OB-MaxJT'!$H:$L,4,FALSE),0)=0,"-",IFERROR(VLOOKUP($A89,'OB-MaxJT'!$H:$L,4,FALSE),0))</f>
        <v>-</v>
      </c>
      <c r="N89" s="6">
        <f>IF(IFERROR(VLOOKUP($A89,'OB-MaxJT'!$H:$L,5,FALSE),0)=0,"-",IFERROR(VLOOKUP($A89,'OB-MaxJT'!$H:$L,5,FALSE),0))</f>
        <v>26</v>
      </c>
      <c r="O89" s="6" t="str">
        <f t="shared" si="9"/>
        <v>-</v>
      </c>
      <c r="P89" s="6" t="str">
        <f t="shared" si="10"/>
        <v>-</v>
      </c>
      <c r="Q89" s="6" t="str">
        <f t="shared" si="11"/>
        <v>-</v>
      </c>
      <c r="R89" s="6" t="str">
        <f t="shared" si="10"/>
        <v>-</v>
      </c>
      <c r="S89" s="6" t="str">
        <f t="shared" si="12"/>
        <v>-</v>
      </c>
      <c r="T89" s="6" t="str">
        <f t="shared" si="13"/>
        <v>-</v>
      </c>
      <c r="U89" s="6" t="str">
        <f t="shared" si="14"/>
        <v>-</v>
      </c>
      <c r="V89" s="6" t="str">
        <f t="shared" si="15"/>
        <v>-</v>
      </c>
    </row>
    <row r="90" spans="1:22" x14ac:dyDescent="0.35">
      <c r="A90" s="6" t="str">
        <f t="shared" si="8"/>
        <v>STFinch East</v>
      </c>
      <c r="B90" s="6" t="s">
        <v>28</v>
      </c>
      <c r="C90" s="6" t="s">
        <v>119</v>
      </c>
      <c r="D90" s="9" t="s">
        <v>120</v>
      </c>
      <c r="E90" s="6" t="s">
        <v>97</v>
      </c>
      <c r="F90" s="6"/>
      <c r="G90" s="6" t="str">
        <f>IF(IFERROR(VLOOKUP($A90,'IB-MaxJT'!$A:$E,4,FALSE),0)=0,"-",IFERROR(VLOOKUP($A90,'IB-MaxJT'!A:E,4,FALSE),0))</f>
        <v>-</v>
      </c>
      <c r="H90" s="6" t="str">
        <f>IF(IFERROR(VLOOKUP($A90,'IB-MaxJT'!$A:$E,5,FALSE),0)=0,"-",IFERROR(VLOOKUP($A90,'IB-MaxJT'!$A:$E,5,FALSE),0))</f>
        <v>-</v>
      </c>
      <c r="I90" s="6" t="str">
        <f>IF(IFERROR(VLOOKUP($A90,'IB-MaxJT'!$H:$L,4,FALSE),0)=0,"-",IFERROR(VLOOKUP($A90,'IB-MaxJT'!$H:$L,4,FALSE),0))</f>
        <v>-</v>
      </c>
      <c r="J90" s="6" t="str">
        <f>IF(IFERROR(VLOOKUP($A90,'IB-MaxJT'!$H:$L,5,FALSE),0)=0,"-",IFERROR(VLOOKUP($A90,'IB-MaxJT'!$H:$L,5,FALSE),0))</f>
        <v>-</v>
      </c>
      <c r="K90" s="6" t="str">
        <f>IF(IFERROR(VLOOKUP($A90,'OB-MaxJT'!$A:$E,4,FALSE),0)=0,"-",IFERROR(VLOOKUP($A90,'OB-MaxJT'!$A:$E,4,FALSE),0))</f>
        <v>-</v>
      </c>
      <c r="L90" s="6" t="str">
        <f>IF(IFERROR(VLOOKUP($A90,'OB-MaxJT'!$A:$E,5,FALSE),0)=0,"-",IFERROR(VLOOKUP($A90,'OB-MaxJT'!$A:$E,5,FALSE),0))</f>
        <v>-</v>
      </c>
      <c r="M90" s="6" t="str">
        <f>IF(IFERROR(VLOOKUP($A90,'OB-MaxJT'!$H:$L,4,FALSE),0)=0,"-",IFERROR(VLOOKUP($A90,'OB-MaxJT'!$H:$L,4,FALSE),0))</f>
        <v>-</v>
      </c>
      <c r="N90" s="6" t="str">
        <f>IF(IFERROR(VLOOKUP($A90,'OB-MaxJT'!$H:$L,5,FALSE),0)=0,"-",IFERROR(VLOOKUP($A90,'OB-MaxJT'!$H:$L,5,FALSE),0))</f>
        <v>-</v>
      </c>
      <c r="O90" s="6" t="str">
        <f t="shared" si="9"/>
        <v>-</v>
      </c>
      <c r="P90" s="6" t="str">
        <f t="shared" si="10"/>
        <v>-</v>
      </c>
      <c r="Q90" s="6" t="str">
        <f t="shared" si="11"/>
        <v>-</v>
      </c>
      <c r="R90" s="6" t="str">
        <f t="shared" si="10"/>
        <v>-</v>
      </c>
      <c r="S90" s="6" t="str">
        <f t="shared" si="12"/>
        <v>-</v>
      </c>
      <c r="T90" s="6" t="str">
        <f t="shared" si="13"/>
        <v>-</v>
      </c>
      <c r="U90" s="6" t="str">
        <f t="shared" si="14"/>
        <v>-</v>
      </c>
      <c r="V90" s="6" t="str">
        <f t="shared" si="15"/>
        <v>-</v>
      </c>
    </row>
    <row r="91" spans="1:22" x14ac:dyDescent="0.35">
      <c r="A91" s="6" t="str">
        <f t="shared" si="8"/>
        <v>STMilliken</v>
      </c>
      <c r="B91" s="6" t="s">
        <v>28</v>
      </c>
      <c r="C91" s="6" t="s">
        <v>119</v>
      </c>
      <c r="D91" s="9" t="s">
        <v>35</v>
      </c>
      <c r="E91" s="6">
        <v>38</v>
      </c>
      <c r="F91" s="6"/>
      <c r="G91" s="6" t="str">
        <f>IF(IFERROR(VLOOKUP($A91,'IB-MaxJT'!$A:$E,4,FALSE),0)=0,"-",IFERROR(VLOOKUP($A91,'IB-MaxJT'!A:E,4,FALSE),0))</f>
        <v>-</v>
      </c>
      <c r="H91" s="6">
        <f>IF(IFERROR(VLOOKUP($A91,'IB-MaxJT'!$A:$E,5,FALSE),0)=0,"-",IFERROR(VLOOKUP($A91,'IB-MaxJT'!$A:$E,5,FALSE),0))</f>
        <v>30</v>
      </c>
      <c r="I91" s="6" t="str">
        <f>IF(IFERROR(VLOOKUP($A91,'IB-MaxJT'!$H:$L,4,FALSE),0)=0,"-",IFERROR(VLOOKUP($A91,'IB-MaxJT'!$H:$L,4,FALSE),0))</f>
        <v>-</v>
      </c>
      <c r="J91" s="6">
        <f>IF(IFERROR(VLOOKUP($A91,'IB-MaxJT'!$H:$L,5,FALSE),0)=0,"-",IFERROR(VLOOKUP($A91,'IB-MaxJT'!$H:$L,5,FALSE),0))</f>
        <v>35</v>
      </c>
      <c r="K91" s="6" t="str">
        <f>IF(IFERROR(VLOOKUP($A91,'OB-MaxJT'!$A:$E,4,FALSE),0)=0,"-",IFERROR(VLOOKUP($A91,'OB-MaxJT'!$A:$E,4,FALSE),0))</f>
        <v>-</v>
      </c>
      <c r="L91" s="6">
        <f>IF(IFERROR(VLOOKUP($A91,'OB-MaxJT'!$A:$E,5,FALSE),0)=0,"-",IFERROR(VLOOKUP($A91,'OB-MaxJT'!$A:$E,5,FALSE),0))</f>
        <v>35</v>
      </c>
      <c r="M91" s="6" t="str">
        <f>IF(IFERROR(VLOOKUP($A91,'OB-MaxJT'!$H:$L,4,FALSE),0)=0,"-",IFERROR(VLOOKUP($A91,'OB-MaxJT'!$H:$L,4,FALSE),0))</f>
        <v>-</v>
      </c>
      <c r="N91" s="6">
        <f>IF(IFERROR(VLOOKUP($A91,'OB-MaxJT'!$H:$L,5,FALSE),0)=0,"-",IFERROR(VLOOKUP($A91,'OB-MaxJT'!$H:$L,5,FALSE),0))</f>
        <v>32</v>
      </c>
      <c r="O91" s="6" t="str">
        <f t="shared" si="9"/>
        <v>-</v>
      </c>
      <c r="P91" s="6" t="str">
        <f t="shared" si="10"/>
        <v>-</v>
      </c>
      <c r="Q91" s="6" t="str">
        <f t="shared" si="11"/>
        <v>-</v>
      </c>
      <c r="R91" s="6" t="str">
        <f t="shared" si="10"/>
        <v>-</v>
      </c>
      <c r="S91" s="6" t="str">
        <f t="shared" si="12"/>
        <v>-</v>
      </c>
      <c r="T91" s="6" t="str">
        <f t="shared" si="13"/>
        <v>-</v>
      </c>
      <c r="U91" s="6" t="str">
        <f t="shared" si="14"/>
        <v>-</v>
      </c>
      <c r="V91" s="6" t="str">
        <f t="shared" si="15"/>
        <v>-</v>
      </c>
    </row>
    <row r="92" spans="1:22" x14ac:dyDescent="0.35">
      <c r="A92" s="6" t="str">
        <f t="shared" si="8"/>
        <v>STUnionville</v>
      </c>
      <c r="B92" s="6" t="s">
        <v>28</v>
      </c>
      <c r="C92" s="6" t="s">
        <v>119</v>
      </c>
      <c r="D92" s="9" t="s">
        <v>34</v>
      </c>
      <c r="E92" s="6">
        <v>45</v>
      </c>
      <c r="F92" s="6"/>
      <c r="G92" s="6" t="str">
        <f>IF(IFERROR(VLOOKUP($A92,'IB-MaxJT'!$A:$E,4,FALSE),0)=0,"-",IFERROR(VLOOKUP($A92,'IB-MaxJT'!A:E,4,FALSE),0))</f>
        <v>-</v>
      </c>
      <c r="H92" s="6">
        <f>IF(IFERROR(VLOOKUP($A92,'IB-MaxJT'!$A:$E,5,FALSE),0)=0,"-",IFERROR(VLOOKUP($A92,'IB-MaxJT'!$A:$E,5,FALSE),0))</f>
        <v>36</v>
      </c>
      <c r="I92" s="6" t="str">
        <f>IF(IFERROR(VLOOKUP($A92,'IB-MaxJT'!$H:$L,4,FALSE),0)=0,"-",IFERROR(VLOOKUP($A92,'IB-MaxJT'!$H:$L,4,FALSE),0))</f>
        <v>-</v>
      </c>
      <c r="J92" s="6">
        <f>IF(IFERROR(VLOOKUP($A92,'IB-MaxJT'!$H:$L,5,FALSE),0)=0,"-",IFERROR(VLOOKUP($A92,'IB-MaxJT'!$H:$L,5,FALSE),0))</f>
        <v>42</v>
      </c>
      <c r="K92" s="6" t="str">
        <f>IF(IFERROR(VLOOKUP($A92,'OB-MaxJT'!$A:$E,4,FALSE),0)=0,"-",IFERROR(VLOOKUP($A92,'OB-MaxJT'!$A:$E,4,FALSE),0))</f>
        <v>-</v>
      </c>
      <c r="L92" s="6">
        <f>IF(IFERROR(VLOOKUP($A92,'OB-MaxJT'!$A:$E,5,FALSE),0)=0,"-",IFERROR(VLOOKUP($A92,'OB-MaxJT'!$A:$E,5,FALSE),0))</f>
        <v>41</v>
      </c>
      <c r="M92" s="6" t="str">
        <f>IF(IFERROR(VLOOKUP($A92,'OB-MaxJT'!$H:$L,4,FALSE),0)=0,"-",IFERROR(VLOOKUP($A92,'OB-MaxJT'!$H:$L,4,FALSE),0))</f>
        <v>-</v>
      </c>
      <c r="N92" s="6">
        <f>IF(IFERROR(VLOOKUP($A92,'OB-MaxJT'!$H:$L,5,FALSE),0)=0,"-",IFERROR(VLOOKUP($A92,'OB-MaxJT'!$H:$L,5,FALSE),0))</f>
        <v>39</v>
      </c>
      <c r="O92" s="6" t="str">
        <f t="shared" si="9"/>
        <v>-</v>
      </c>
      <c r="P92" s="6" t="str">
        <f t="shared" si="10"/>
        <v>-</v>
      </c>
      <c r="Q92" s="6" t="str">
        <f t="shared" si="11"/>
        <v>-</v>
      </c>
      <c r="R92" s="6" t="str">
        <f t="shared" si="10"/>
        <v>-</v>
      </c>
      <c r="S92" s="6" t="str">
        <f t="shared" si="12"/>
        <v>-</v>
      </c>
      <c r="T92" s="6" t="str">
        <f t="shared" si="13"/>
        <v>-</v>
      </c>
      <c r="U92" s="6" t="str">
        <f t="shared" si="14"/>
        <v>-</v>
      </c>
      <c r="V92" s="6" t="str">
        <f t="shared" si="15"/>
        <v>-</v>
      </c>
    </row>
    <row r="93" spans="1:22" x14ac:dyDescent="0.35">
      <c r="A93" s="6" t="str">
        <f t="shared" si="8"/>
        <v>STCentennial</v>
      </c>
      <c r="B93" s="6" t="s">
        <v>28</v>
      </c>
      <c r="C93" s="6" t="s">
        <v>119</v>
      </c>
      <c r="D93" s="9" t="s">
        <v>33</v>
      </c>
      <c r="E93" s="6">
        <v>50</v>
      </c>
      <c r="F93" s="6"/>
      <c r="G93" s="6" t="str">
        <f>IF(IFERROR(VLOOKUP($A93,'IB-MaxJT'!$A:$E,4,FALSE),0)=0,"-",IFERROR(VLOOKUP($A93,'IB-MaxJT'!A:E,4,FALSE),0))</f>
        <v>-</v>
      </c>
      <c r="H93" s="6">
        <f>IF(IFERROR(VLOOKUP($A93,'IB-MaxJT'!$A:$E,5,FALSE),0)=0,"-",IFERROR(VLOOKUP($A93,'IB-MaxJT'!$A:$E,5,FALSE),0))</f>
        <v>41</v>
      </c>
      <c r="I93" s="6" t="str">
        <f>IF(IFERROR(VLOOKUP($A93,'IB-MaxJT'!$H:$L,4,FALSE),0)=0,"-",IFERROR(VLOOKUP($A93,'IB-MaxJT'!$H:$L,4,FALSE),0))</f>
        <v>-</v>
      </c>
      <c r="J93" s="6">
        <f>IF(IFERROR(VLOOKUP($A93,'IB-MaxJT'!$H:$L,5,FALSE),0)=0,"-",IFERROR(VLOOKUP($A93,'IB-MaxJT'!$H:$L,5,FALSE),0))</f>
        <v>46</v>
      </c>
      <c r="K93" s="6" t="str">
        <f>IF(IFERROR(VLOOKUP($A93,'OB-MaxJT'!$A:$E,4,FALSE),0)=0,"-",IFERROR(VLOOKUP($A93,'OB-MaxJT'!$A:$E,4,FALSE),0))</f>
        <v>-</v>
      </c>
      <c r="L93" s="6">
        <f>IF(IFERROR(VLOOKUP($A93,'OB-MaxJT'!$A:$E,5,FALSE),0)=0,"-",IFERROR(VLOOKUP($A93,'OB-MaxJT'!$A:$E,5,FALSE),0))</f>
        <v>46</v>
      </c>
      <c r="M93" s="6" t="str">
        <f>IF(IFERROR(VLOOKUP($A93,'OB-MaxJT'!$H:$L,4,FALSE),0)=0,"-",IFERROR(VLOOKUP($A93,'OB-MaxJT'!$H:$L,4,FALSE),0))</f>
        <v>-</v>
      </c>
      <c r="N93" s="6">
        <f>IF(IFERROR(VLOOKUP($A93,'OB-MaxJT'!$H:$L,5,FALSE),0)=0,"-",IFERROR(VLOOKUP($A93,'OB-MaxJT'!$H:$L,5,FALSE),0))</f>
        <v>43</v>
      </c>
      <c r="O93" s="6" t="str">
        <f t="shared" si="9"/>
        <v>-</v>
      </c>
      <c r="P93" s="6" t="str">
        <f t="shared" si="10"/>
        <v>-</v>
      </c>
      <c r="Q93" s="6" t="str">
        <f t="shared" si="11"/>
        <v>-</v>
      </c>
      <c r="R93" s="6" t="str">
        <f t="shared" si="10"/>
        <v>-</v>
      </c>
      <c r="S93" s="6" t="str">
        <f t="shared" si="12"/>
        <v>-</v>
      </c>
      <c r="T93" s="6" t="str">
        <f t="shared" si="13"/>
        <v>-</v>
      </c>
      <c r="U93" s="6" t="str">
        <f t="shared" si="14"/>
        <v>-</v>
      </c>
      <c r="V93" s="6" t="str">
        <f t="shared" si="15"/>
        <v>-</v>
      </c>
    </row>
    <row r="94" spans="1:22" x14ac:dyDescent="0.35">
      <c r="A94" s="6" t="str">
        <f t="shared" si="8"/>
        <v>STMarkham</v>
      </c>
      <c r="B94" s="6" t="s">
        <v>28</v>
      </c>
      <c r="C94" s="6" t="s">
        <v>119</v>
      </c>
      <c r="D94" s="9" t="s">
        <v>32</v>
      </c>
      <c r="E94" s="6">
        <v>54</v>
      </c>
      <c r="F94" s="6"/>
      <c r="G94" s="6" t="str">
        <f>IF(IFERROR(VLOOKUP($A94,'IB-MaxJT'!$A:$E,4,FALSE),0)=0,"-",IFERROR(VLOOKUP($A94,'IB-MaxJT'!A:E,4,FALSE),0))</f>
        <v>-</v>
      </c>
      <c r="H94" s="6">
        <f>IF(IFERROR(VLOOKUP($A94,'IB-MaxJT'!$A:$E,5,FALSE),0)=0,"-",IFERROR(VLOOKUP($A94,'IB-MaxJT'!$A:$E,5,FALSE),0))</f>
        <v>46</v>
      </c>
      <c r="I94" s="6" t="str">
        <f>IF(IFERROR(VLOOKUP($A94,'IB-MaxJT'!$H:$L,4,FALSE),0)=0,"-",IFERROR(VLOOKUP($A94,'IB-MaxJT'!$H:$L,4,FALSE),0))</f>
        <v>-</v>
      </c>
      <c r="J94" s="6">
        <f>IF(IFERROR(VLOOKUP($A94,'IB-MaxJT'!$H:$L,5,FALSE),0)=0,"-",IFERROR(VLOOKUP($A94,'IB-MaxJT'!$H:$L,5,FALSE),0))</f>
        <v>51</v>
      </c>
      <c r="K94" s="6" t="str">
        <f>IF(IFERROR(VLOOKUP($A94,'OB-MaxJT'!$A:$E,4,FALSE),0)=0,"-",IFERROR(VLOOKUP($A94,'OB-MaxJT'!$A:$E,4,FALSE),0))</f>
        <v>-</v>
      </c>
      <c r="L94" s="6">
        <f>IF(IFERROR(VLOOKUP($A94,'OB-MaxJT'!$A:$E,5,FALSE),0)=0,"-",IFERROR(VLOOKUP($A94,'OB-MaxJT'!$A:$E,5,FALSE),0))</f>
        <v>51</v>
      </c>
      <c r="M94" s="6" t="str">
        <f>IF(IFERROR(VLOOKUP($A94,'OB-MaxJT'!$H:$L,4,FALSE),0)=0,"-",IFERROR(VLOOKUP($A94,'OB-MaxJT'!$H:$L,4,FALSE),0))</f>
        <v>-</v>
      </c>
      <c r="N94" s="6">
        <f>IF(IFERROR(VLOOKUP($A94,'OB-MaxJT'!$H:$L,5,FALSE),0)=0,"-",IFERROR(VLOOKUP($A94,'OB-MaxJT'!$H:$L,5,FALSE),0))</f>
        <v>47</v>
      </c>
      <c r="O94" s="6" t="str">
        <f t="shared" si="9"/>
        <v>-</v>
      </c>
      <c r="P94" s="6" t="str">
        <f t="shared" si="10"/>
        <v>-</v>
      </c>
      <c r="Q94" s="6" t="str">
        <f t="shared" si="11"/>
        <v>-</v>
      </c>
      <c r="R94" s="6" t="str">
        <f t="shared" si="10"/>
        <v>-</v>
      </c>
      <c r="S94" s="6" t="str">
        <f t="shared" si="12"/>
        <v>-</v>
      </c>
      <c r="T94" s="6" t="str">
        <f t="shared" si="13"/>
        <v>-</v>
      </c>
      <c r="U94" s="6" t="str">
        <f t="shared" si="14"/>
        <v>-</v>
      </c>
      <c r="V94" s="6" t="str">
        <f t="shared" si="15"/>
        <v>-</v>
      </c>
    </row>
    <row r="95" spans="1:22" x14ac:dyDescent="0.35">
      <c r="A95" s="6" t="str">
        <f t="shared" si="8"/>
        <v>STMount Joy</v>
      </c>
      <c r="B95" s="6" t="s">
        <v>28</v>
      </c>
      <c r="C95" s="6" t="s">
        <v>119</v>
      </c>
      <c r="D95" s="9" t="s">
        <v>31</v>
      </c>
      <c r="E95" s="6">
        <v>58</v>
      </c>
      <c r="F95" s="6"/>
      <c r="G95" s="6" t="str">
        <f>IF(IFERROR(VLOOKUP($A95,'IB-MaxJT'!$A:$E,4,FALSE),0)=0,"-",IFERROR(VLOOKUP($A95,'IB-MaxJT'!A:E,4,FALSE),0))</f>
        <v>-</v>
      </c>
      <c r="H95" s="6">
        <f>IF(IFERROR(VLOOKUP($A95,'IB-MaxJT'!$A:$E,5,FALSE),0)=0,"-",IFERROR(VLOOKUP($A95,'IB-MaxJT'!$A:$E,5,FALSE),0))</f>
        <v>50</v>
      </c>
      <c r="I95" s="6" t="str">
        <f>IF(IFERROR(VLOOKUP($A95,'IB-MaxJT'!$H:$L,4,FALSE),0)=0,"-",IFERROR(VLOOKUP($A95,'IB-MaxJT'!$H:$L,4,FALSE),0))</f>
        <v>-</v>
      </c>
      <c r="J95" s="6">
        <f>IF(IFERROR(VLOOKUP($A95,'IB-MaxJT'!$H:$L,5,FALSE),0)=0,"-",IFERROR(VLOOKUP($A95,'IB-MaxJT'!$H:$L,5,FALSE),0))</f>
        <v>55</v>
      </c>
      <c r="K95" s="6" t="str">
        <f>IF(IFERROR(VLOOKUP($A95,'OB-MaxJT'!$A:$E,4,FALSE),0)=0,"-",IFERROR(VLOOKUP($A95,'OB-MaxJT'!$A:$E,4,FALSE),0))</f>
        <v>-</v>
      </c>
      <c r="L95" s="6">
        <f>IF(IFERROR(VLOOKUP($A95,'OB-MaxJT'!$A:$E,5,FALSE),0)=0,"-",IFERROR(VLOOKUP($A95,'OB-MaxJT'!$A:$E,5,FALSE),0))</f>
        <v>56</v>
      </c>
      <c r="M95" s="6" t="str">
        <f>IF(IFERROR(VLOOKUP($A95,'OB-MaxJT'!$H:$L,4,FALSE),0)=0,"-",IFERROR(VLOOKUP($A95,'OB-MaxJT'!$H:$L,4,FALSE),0))</f>
        <v>-</v>
      </c>
      <c r="N95" s="6">
        <f>IF(IFERROR(VLOOKUP($A95,'OB-MaxJT'!$H:$L,5,FALSE),0)=0,"-",IFERROR(VLOOKUP($A95,'OB-MaxJT'!$H:$L,5,FALSE),0))</f>
        <v>53</v>
      </c>
      <c r="O95" s="6" t="str">
        <f t="shared" si="9"/>
        <v>-</v>
      </c>
      <c r="P95" s="6" t="str">
        <f t="shared" si="10"/>
        <v>-</v>
      </c>
      <c r="Q95" s="6" t="str">
        <f t="shared" si="11"/>
        <v>-</v>
      </c>
      <c r="R95" s="6" t="str">
        <f t="shared" si="10"/>
        <v>-</v>
      </c>
      <c r="S95" s="6" t="str">
        <f t="shared" si="12"/>
        <v>-</v>
      </c>
      <c r="T95" s="6" t="str">
        <f t="shared" si="13"/>
        <v>-</v>
      </c>
      <c r="U95" s="6" t="str">
        <f t="shared" si="14"/>
        <v>-</v>
      </c>
      <c r="V95" s="6" t="str">
        <f t="shared" si="15"/>
        <v>-</v>
      </c>
    </row>
    <row r="96" spans="1:22" x14ac:dyDescent="0.35">
      <c r="A96" s="6" t="str">
        <f t="shared" si="8"/>
        <v>STStouffville</v>
      </c>
      <c r="B96" s="6" t="s">
        <v>28</v>
      </c>
      <c r="C96" s="6" t="s">
        <v>119</v>
      </c>
      <c r="D96" s="9" t="s">
        <v>30</v>
      </c>
      <c r="E96" s="6">
        <v>67</v>
      </c>
      <c r="F96" s="6"/>
      <c r="G96" s="6" t="str">
        <f>IF(IFERROR(VLOOKUP($A96,'IB-MaxJT'!$A:$E,4,FALSE),0)=0,"-",IFERROR(VLOOKUP($A96,'IB-MaxJT'!A:E,4,FALSE),0))</f>
        <v>-</v>
      </c>
      <c r="H96" s="6">
        <f>IF(IFERROR(VLOOKUP($A96,'IB-MaxJT'!$A:$E,5,FALSE),0)=0,"-",IFERROR(VLOOKUP($A96,'IB-MaxJT'!$A:$E,5,FALSE),0))</f>
        <v>59</v>
      </c>
      <c r="I96" s="6" t="str">
        <f>IF(IFERROR(VLOOKUP($A96,'IB-MaxJT'!$H:$L,4,FALSE),0)=0,"-",IFERROR(VLOOKUP($A96,'IB-MaxJT'!$H:$L,4,FALSE),0))</f>
        <v>-</v>
      </c>
      <c r="J96" s="6">
        <f>IF(IFERROR(VLOOKUP($A96,'IB-MaxJT'!$H:$L,5,FALSE),0)=0,"-",IFERROR(VLOOKUP($A96,'IB-MaxJT'!$H:$L,5,FALSE),0))</f>
        <v>65</v>
      </c>
      <c r="K96" s="6" t="str">
        <f>IF(IFERROR(VLOOKUP($A96,'OB-MaxJT'!$A:$E,4,FALSE),0)=0,"-",IFERROR(VLOOKUP($A96,'OB-MaxJT'!$A:$E,4,FALSE),0))</f>
        <v>-</v>
      </c>
      <c r="L96" s="6">
        <f>IF(IFERROR(VLOOKUP($A96,'OB-MaxJT'!$A:$E,5,FALSE),0)=0,"-",IFERROR(VLOOKUP($A96,'OB-MaxJT'!$A:$E,5,FALSE),0))</f>
        <v>66</v>
      </c>
      <c r="M96" s="6" t="str">
        <f>IF(IFERROR(VLOOKUP($A96,'OB-MaxJT'!$H:$L,4,FALSE),0)=0,"-",IFERROR(VLOOKUP($A96,'OB-MaxJT'!$H:$L,4,FALSE),0))</f>
        <v>-</v>
      </c>
      <c r="N96" s="6">
        <f>IF(IFERROR(VLOOKUP($A96,'OB-MaxJT'!$H:$L,5,FALSE),0)=0,"-",IFERROR(VLOOKUP($A96,'OB-MaxJT'!$H:$L,5,FALSE),0))</f>
        <v>62</v>
      </c>
      <c r="O96" s="6" t="str">
        <f t="shared" si="9"/>
        <v>-</v>
      </c>
      <c r="P96" s="6" t="str">
        <f t="shared" si="10"/>
        <v>-</v>
      </c>
      <c r="Q96" s="6" t="str">
        <f t="shared" si="11"/>
        <v>-</v>
      </c>
      <c r="R96" s="6" t="str">
        <f t="shared" si="10"/>
        <v>-</v>
      </c>
      <c r="S96" s="6" t="str">
        <f t="shared" si="12"/>
        <v>-</v>
      </c>
      <c r="T96" s="6" t="str">
        <f t="shared" si="13"/>
        <v>-</v>
      </c>
      <c r="U96" s="6" t="str">
        <f t="shared" si="14"/>
        <v>-</v>
      </c>
      <c r="V96" s="6" t="str">
        <f t="shared" si="15"/>
        <v>-</v>
      </c>
    </row>
    <row r="97" spans="1:22" x14ac:dyDescent="0.35">
      <c r="A97" s="6" t="str">
        <f t="shared" si="8"/>
        <v>STOld Elm</v>
      </c>
      <c r="B97" s="6" t="s">
        <v>28</v>
      </c>
      <c r="C97" s="6" t="s">
        <v>119</v>
      </c>
      <c r="D97" s="9" t="s">
        <v>29</v>
      </c>
      <c r="E97" s="6">
        <v>73</v>
      </c>
      <c r="F97" s="6"/>
      <c r="G97" s="6" t="str">
        <f>IF(IFERROR(VLOOKUP($A97,'IB-MaxJT'!$A:$E,4,FALSE),0)=0,"-",IFERROR(VLOOKUP($A97,'IB-MaxJT'!A:E,4,FALSE),0))</f>
        <v>-</v>
      </c>
      <c r="H97" s="6">
        <f>IF(IFERROR(VLOOKUP($A97,'IB-MaxJT'!$A:$E,5,FALSE),0)=0,"-",IFERROR(VLOOKUP($A97,'IB-MaxJT'!$A:$E,5,FALSE),0))</f>
        <v>64</v>
      </c>
      <c r="I97" s="6" t="str">
        <f>IF(IFERROR(VLOOKUP($A97,'IB-MaxJT'!$H:$L,4,FALSE),0)=0,"-",IFERROR(VLOOKUP($A97,'IB-MaxJT'!$H:$L,4,FALSE),0))</f>
        <v>-</v>
      </c>
      <c r="J97" s="6">
        <f>IF(IFERROR(VLOOKUP($A97,'IB-MaxJT'!$H:$L,5,FALSE),0)=0,"-",IFERROR(VLOOKUP($A97,'IB-MaxJT'!$H:$L,5,FALSE),0))</f>
        <v>69</v>
      </c>
      <c r="K97" s="6" t="str">
        <f>IF(IFERROR(VLOOKUP($A97,'OB-MaxJT'!$A:$E,4,FALSE),0)=0,"-",IFERROR(VLOOKUP($A97,'OB-MaxJT'!$A:$E,4,FALSE),0))</f>
        <v>-</v>
      </c>
      <c r="L97" s="6">
        <f>IF(IFERROR(VLOOKUP($A97,'OB-MaxJT'!$A:$E,5,FALSE),0)=0,"-",IFERROR(VLOOKUP($A97,'OB-MaxJT'!$A:$E,5,FALSE),0))</f>
        <v>71</v>
      </c>
      <c r="M97" s="6" t="str">
        <f>IF(IFERROR(VLOOKUP($A97,'OB-MaxJT'!$H:$L,4,FALSE),0)=0,"-",IFERROR(VLOOKUP($A97,'OB-MaxJT'!$H:$L,4,FALSE),0))</f>
        <v>-</v>
      </c>
      <c r="N97" s="6">
        <f>IF(IFERROR(VLOOKUP($A97,'OB-MaxJT'!$H:$L,5,FALSE),0)=0,"-",IFERROR(VLOOKUP($A97,'OB-MaxJT'!$H:$L,5,FALSE),0))</f>
        <v>68</v>
      </c>
      <c r="O97" s="6" t="str">
        <f t="shared" si="9"/>
        <v>-</v>
      </c>
      <c r="P97" s="6" t="str">
        <f t="shared" si="10"/>
        <v>-</v>
      </c>
      <c r="Q97" s="6" t="str">
        <f t="shared" si="11"/>
        <v>-</v>
      </c>
      <c r="R97" s="6" t="str">
        <f t="shared" si="10"/>
        <v>-</v>
      </c>
      <c r="S97" s="6" t="str">
        <f t="shared" si="12"/>
        <v>-</v>
      </c>
      <c r="T97" s="6" t="str">
        <f t="shared" si="13"/>
        <v>-</v>
      </c>
      <c r="U97" s="6" t="str">
        <f t="shared" si="14"/>
        <v>-</v>
      </c>
      <c r="V97" s="6" t="str">
        <f t="shared" si="15"/>
        <v>-</v>
      </c>
    </row>
    <row r="98" spans="1:22" x14ac:dyDescent="0.35">
      <c r="A98" s="6" t="str">
        <f t="shared" si="8"/>
        <v>UPBloor</v>
      </c>
      <c r="B98" s="6" t="s">
        <v>67</v>
      </c>
      <c r="C98" s="6" t="s">
        <v>121</v>
      </c>
      <c r="D98" s="9" t="s">
        <v>66</v>
      </c>
      <c r="E98" s="6" t="s">
        <v>97</v>
      </c>
      <c r="F98" s="6"/>
      <c r="G98" s="6">
        <f>IF(IFERROR(VLOOKUP($A98,'IB-MaxJT'!$A:$E,4,FALSE),0)=0,"-",IFERROR(VLOOKUP($A98,'IB-MaxJT'!A:E,4,FALSE),0))</f>
        <v>9</v>
      </c>
      <c r="H98" s="6" t="str">
        <f>IF(IFERROR(VLOOKUP($A98,'IB-MaxJT'!$A:$E,5,FALSE),0)=0,"-",IFERROR(VLOOKUP($A98,'IB-MaxJT'!$A:$E,5,FALSE),0))</f>
        <v>-</v>
      </c>
      <c r="I98" s="6">
        <f>IF(IFERROR(VLOOKUP($A98,'IB-MaxJT'!$H:$L,4,FALSE),0)=0,"-",IFERROR(VLOOKUP($A98,'IB-MaxJT'!$H:$L,4,FALSE),0))</f>
        <v>7</v>
      </c>
      <c r="J98" s="6" t="str">
        <f>IF(IFERROR(VLOOKUP($A98,'IB-MaxJT'!$H:$L,5,FALSE),0)=0,"-",IFERROR(VLOOKUP($A98,'IB-MaxJT'!$H:$L,5,FALSE),0))</f>
        <v>-</v>
      </c>
      <c r="K98" s="6">
        <f>IF(IFERROR(VLOOKUP($A98,'OB-MaxJT'!$A:$E,4,FALSE),0)=0,"-",IFERROR(VLOOKUP($A98,'OB-MaxJT'!$A:$E,4,FALSE),0))</f>
        <v>5</v>
      </c>
      <c r="L98" s="6" t="str">
        <f>IF(IFERROR(VLOOKUP($A98,'OB-MaxJT'!$A:$E,5,FALSE),0)=0,"-",IFERROR(VLOOKUP($A98,'OB-MaxJT'!$A:$E,5,FALSE),0))</f>
        <v>-</v>
      </c>
      <c r="M98" s="6">
        <f>IF(IFERROR(VLOOKUP($A98,'OB-MaxJT'!$H:$L,4,FALSE),0)=0,"-",IFERROR(VLOOKUP($A98,'OB-MaxJT'!$H:$L,4,FALSE),0))</f>
        <v>7</v>
      </c>
      <c r="N98" s="6" t="str">
        <f>IF(IFERROR(VLOOKUP($A98,'OB-MaxJT'!$H:$L,5,FALSE),0)=0,"-",IFERROR(VLOOKUP($A98,'OB-MaxJT'!$H:$L,5,FALSE),0))</f>
        <v>-</v>
      </c>
      <c r="O98" s="6" t="str">
        <f t="shared" si="9"/>
        <v>-</v>
      </c>
      <c r="P98" s="6" t="str">
        <f t="shared" si="10"/>
        <v>-</v>
      </c>
      <c r="Q98" s="6" t="str">
        <f t="shared" si="11"/>
        <v>-</v>
      </c>
      <c r="R98" s="6" t="str">
        <f t="shared" si="10"/>
        <v>-</v>
      </c>
      <c r="S98" s="6" t="str">
        <f t="shared" si="12"/>
        <v>-</v>
      </c>
      <c r="T98" s="6" t="str">
        <f t="shared" si="13"/>
        <v>-</v>
      </c>
      <c r="U98" s="6" t="str">
        <f t="shared" si="14"/>
        <v>-</v>
      </c>
      <c r="V98" s="6" t="str">
        <f t="shared" si="15"/>
        <v>-</v>
      </c>
    </row>
    <row r="99" spans="1:22" x14ac:dyDescent="0.35">
      <c r="A99" s="6" t="str">
        <f t="shared" si="8"/>
        <v>UPMt. Dennis</v>
      </c>
      <c r="B99" s="6" t="s">
        <v>67</v>
      </c>
      <c r="C99" s="6" t="s">
        <v>121</v>
      </c>
      <c r="D99" s="9" t="s">
        <v>65</v>
      </c>
      <c r="E99" s="6" t="s">
        <v>97</v>
      </c>
      <c r="F99" s="6"/>
      <c r="G99" s="6">
        <f>IF(IFERROR(VLOOKUP($A99,'IB-MaxJT'!$A:$E,4,FALSE),0)=0,"-",IFERROR(VLOOKUP($A99,'IB-MaxJT'!A:E,4,FALSE),0))</f>
        <v>13</v>
      </c>
      <c r="H99" s="6" t="str">
        <f>IF(IFERROR(VLOOKUP($A99,'IB-MaxJT'!$A:$E,5,FALSE),0)=0,"-",IFERROR(VLOOKUP($A99,'IB-MaxJT'!$A:$E,5,FALSE),0))</f>
        <v>-</v>
      </c>
      <c r="I99" s="6">
        <f>IF(IFERROR(VLOOKUP($A99,'IB-MaxJT'!$H:$L,4,FALSE),0)=0,"-",IFERROR(VLOOKUP($A99,'IB-MaxJT'!$H:$L,4,FALSE),0))</f>
        <v>12</v>
      </c>
      <c r="J99" s="6" t="str">
        <f>IF(IFERROR(VLOOKUP($A99,'IB-MaxJT'!$H:$L,5,FALSE),0)=0,"-",IFERROR(VLOOKUP($A99,'IB-MaxJT'!$H:$L,5,FALSE),0))</f>
        <v>-</v>
      </c>
      <c r="K99" s="6">
        <f>IF(IFERROR(VLOOKUP($A99,'OB-MaxJT'!$A:$E,4,FALSE),0)=0,"-",IFERROR(VLOOKUP($A99,'OB-MaxJT'!$A:$E,4,FALSE),0))</f>
        <v>10</v>
      </c>
      <c r="L99" s="6" t="str">
        <f>IF(IFERROR(VLOOKUP($A99,'OB-MaxJT'!$A:$E,5,FALSE),0)=0,"-",IFERROR(VLOOKUP($A99,'OB-MaxJT'!$A:$E,5,FALSE),0))</f>
        <v>-</v>
      </c>
      <c r="M99" s="6">
        <f>IF(IFERROR(VLOOKUP($A99,'OB-MaxJT'!$H:$L,4,FALSE),0)=0,"-",IFERROR(VLOOKUP($A99,'OB-MaxJT'!$H:$L,4,FALSE),0))</f>
        <v>11</v>
      </c>
      <c r="N99" s="6" t="str">
        <f>IF(IFERROR(VLOOKUP($A99,'OB-MaxJT'!$H:$L,5,FALSE),0)=0,"-",IFERROR(VLOOKUP($A99,'OB-MaxJT'!$H:$L,5,FALSE),0))</f>
        <v>-</v>
      </c>
      <c r="O99" s="6" t="str">
        <f t="shared" si="9"/>
        <v>-</v>
      </c>
      <c r="P99" s="6" t="str">
        <f t="shared" si="10"/>
        <v>-</v>
      </c>
      <c r="Q99" s="6" t="str">
        <f t="shared" si="11"/>
        <v>-</v>
      </c>
      <c r="R99" s="6" t="str">
        <f t="shared" si="10"/>
        <v>-</v>
      </c>
      <c r="S99" s="6" t="str">
        <f t="shared" si="12"/>
        <v>-</v>
      </c>
      <c r="T99" s="6" t="str">
        <f t="shared" si="13"/>
        <v>-</v>
      </c>
      <c r="U99" s="6" t="str">
        <f t="shared" si="14"/>
        <v>-</v>
      </c>
      <c r="V99" s="6" t="str">
        <f t="shared" si="15"/>
        <v>-</v>
      </c>
    </row>
    <row r="100" spans="1:22" x14ac:dyDescent="0.35">
      <c r="A100" s="6" t="str">
        <f t="shared" si="8"/>
        <v>UPWeston</v>
      </c>
      <c r="B100" s="6" t="s">
        <v>67</v>
      </c>
      <c r="C100" s="6" t="s">
        <v>121</v>
      </c>
      <c r="D100" s="9" t="s">
        <v>64</v>
      </c>
      <c r="E100" s="6" t="s">
        <v>97</v>
      </c>
      <c r="F100" s="6"/>
      <c r="G100" s="6">
        <f>IF(IFERROR(VLOOKUP($A100,'IB-MaxJT'!$A:$E,4,FALSE),0)=0,"-",IFERROR(VLOOKUP($A100,'IB-MaxJT'!A:E,4,FALSE),0))</f>
        <v>16</v>
      </c>
      <c r="H100" s="6" t="str">
        <f>IF(IFERROR(VLOOKUP($A100,'IB-MaxJT'!$A:$E,5,FALSE),0)=0,"-",IFERROR(VLOOKUP($A100,'IB-MaxJT'!$A:$E,5,FALSE),0))</f>
        <v>-</v>
      </c>
      <c r="I100" s="6">
        <f>IF(IFERROR(VLOOKUP($A100,'IB-MaxJT'!$H:$L,4,FALSE),0)=0,"-",IFERROR(VLOOKUP($A100,'IB-MaxJT'!$H:$L,4,FALSE),0))</f>
        <v>15</v>
      </c>
      <c r="J100" s="6" t="str">
        <f>IF(IFERROR(VLOOKUP($A100,'IB-MaxJT'!$H:$L,5,FALSE),0)=0,"-",IFERROR(VLOOKUP($A100,'IB-MaxJT'!$H:$L,5,FALSE),0))</f>
        <v>-</v>
      </c>
      <c r="K100" s="6">
        <f>IF(IFERROR(VLOOKUP($A100,'OB-MaxJT'!$A:$E,4,FALSE),0)=0,"-",IFERROR(VLOOKUP($A100,'OB-MaxJT'!$A:$E,4,FALSE),0))</f>
        <v>13</v>
      </c>
      <c r="L100" s="6" t="str">
        <f>IF(IFERROR(VLOOKUP($A100,'OB-MaxJT'!$A:$E,5,FALSE),0)=0,"-",IFERROR(VLOOKUP($A100,'OB-MaxJT'!$A:$E,5,FALSE),0))</f>
        <v>-</v>
      </c>
      <c r="M100" s="6">
        <f>IF(IFERROR(VLOOKUP($A100,'OB-MaxJT'!$H:$L,4,FALSE),0)=0,"-",IFERROR(VLOOKUP($A100,'OB-MaxJT'!$H:$L,4,FALSE),0))</f>
        <v>15</v>
      </c>
      <c r="N100" s="6" t="str">
        <f>IF(IFERROR(VLOOKUP($A100,'OB-MaxJT'!$H:$L,5,FALSE),0)=0,"-",IFERROR(VLOOKUP($A100,'OB-MaxJT'!$H:$L,5,FALSE),0))</f>
        <v>-</v>
      </c>
      <c r="O100" s="6" t="str">
        <f t="shared" si="9"/>
        <v>-</v>
      </c>
      <c r="P100" s="6" t="str">
        <f t="shared" si="10"/>
        <v>-</v>
      </c>
      <c r="Q100" s="6" t="str">
        <f t="shared" si="11"/>
        <v>-</v>
      </c>
      <c r="R100" s="6" t="str">
        <f t="shared" si="10"/>
        <v>-</v>
      </c>
      <c r="S100" s="6" t="str">
        <f t="shared" si="12"/>
        <v>-</v>
      </c>
      <c r="T100" s="6" t="str">
        <f t="shared" si="13"/>
        <v>-</v>
      </c>
      <c r="U100" s="6" t="str">
        <f t="shared" si="14"/>
        <v>-</v>
      </c>
      <c r="V100" s="6" t="str">
        <f t="shared" si="15"/>
        <v>-</v>
      </c>
    </row>
    <row r="101" spans="1:22" x14ac:dyDescent="0.35">
      <c r="A101" s="6" t="str">
        <f t="shared" si="8"/>
        <v>UPWoodbine</v>
      </c>
      <c r="B101" s="6" t="s">
        <v>67</v>
      </c>
      <c r="C101" s="6" t="s">
        <v>121</v>
      </c>
      <c r="D101" s="9" t="s">
        <v>111</v>
      </c>
      <c r="E101" s="6" t="s">
        <v>97</v>
      </c>
      <c r="F101" s="6"/>
      <c r="G101" s="6" t="str">
        <f>IF(IFERROR(VLOOKUP($A101,'IB-MaxJT'!$A:$E,4,FALSE),0)=0,"-",IFERROR(VLOOKUP($A101,'IB-MaxJT'!A:E,4,FALSE),0))</f>
        <v>-</v>
      </c>
      <c r="H101" s="6" t="str">
        <f>IF(IFERROR(VLOOKUP($A101,'IB-MaxJT'!$A:$E,5,FALSE),0)=0,"-",IFERROR(VLOOKUP($A101,'IB-MaxJT'!$A:$E,5,FALSE),0))</f>
        <v>-</v>
      </c>
      <c r="I101" s="6" t="str">
        <f>IF(IFERROR(VLOOKUP($A101,'IB-MaxJT'!$H:$L,4,FALSE),0)=0,"-",IFERROR(VLOOKUP($A101,'IB-MaxJT'!$H:$L,4,FALSE),0))</f>
        <v>-</v>
      </c>
      <c r="J101" s="6" t="str">
        <f>IF(IFERROR(VLOOKUP($A101,'IB-MaxJT'!$H:$L,5,FALSE),0)=0,"-",IFERROR(VLOOKUP($A101,'IB-MaxJT'!$H:$L,5,FALSE),0))</f>
        <v>-</v>
      </c>
      <c r="K101" s="6" t="str">
        <f>IF(IFERROR(VLOOKUP($A101,'OB-MaxJT'!$A:$E,4,FALSE),0)=0,"-",IFERROR(VLOOKUP($A101,'OB-MaxJT'!$A:$E,4,FALSE),0))</f>
        <v>-</v>
      </c>
      <c r="L101" s="6" t="str">
        <f>IF(IFERROR(VLOOKUP($A101,'OB-MaxJT'!$A:$E,5,FALSE),0)=0,"-",IFERROR(VLOOKUP($A101,'OB-MaxJT'!$A:$E,5,FALSE),0))</f>
        <v>-</v>
      </c>
      <c r="M101" s="6" t="str">
        <f>IF(IFERROR(VLOOKUP($A101,'OB-MaxJT'!$H:$L,4,FALSE),0)=0,"-",IFERROR(VLOOKUP($A101,'OB-MaxJT'!$H:$L,4,FALSE),0))</f>
        <v>-</v>
      </c>
      <c r="N101" s="6" t="str">
        <f>IF(IFERROR(VLOOKUP($A101,'OB-MaxJT'!$H:$L,5,FALSE),0)=0,"-",IFERROR(VLOOKUP($A101,'OB-MaxJT'!$H:$L,5,FALSE),0))</f>
        <v>-</v>
      </c>
      <c r="O101" s="6" t="str">
        <f t="shared" si="9"/>
        <v>-</v>
      </c>
      <c r="P101" s="6" t="str">
        <f t="shared" si="10"/>
        <v>-</v>
      </c>
      <c r="Q101" s="6" t="str">
        <f t="shared" si="11"/>
        <v>-</v>
      </c>
      <c r="R101" s="6" t="str">
        <f t="shared" si="10"/>
        <v>-</v>
      </c>
      <c r="S101" s="6" t="str">
        <f t="shared" si="12"/>
        <v>-</v>
      </c>
      <c r="T101" s="6" t="str">
        <f t="shared" si="13"/>
        <v>-</v>
      </c>
      <c r="U101" s="6" t="str">
        <f t="shared" si="14"/>
        <v>-</v>
      </c>
      <c r="V101" s="6" t="str">
        <f t="shared" si="15"/>
        <v>-</v>
      </c>
    </row>
    <row r="102" spans="1:22" x14ac:dyDescent="0.35">
      <c r="A102" s="6" t="str">
        <f t="shared" si="8"/>
        <v>UPPearson</v>
      </c>
      <c r="B102" s="6" t="s">
        <v>67</v>
      </c>
      <c r="C102" s="6" t="s">
        <v>121</v>
      </c>
      <c r="D102" s="9" t="s">
        <v>68</v>
      </c>
      <c r="E102" s="6">
        <v>26</v>
      </c>
      <c r="F102" s="6"/>
      <c r="G102" s="6">
        <f>IF(IFERROR(VLOOKUP($A102,'IB-MaxJT'!$A:$E,4,FALSE),0)=0,"-",IFERROR(VLOOKUP($A102,'IB-MaxJT'!A:E,4,FALSE),0))</f>
        <v>25</v>
      </c>
      <c r="H102" s="6" t="str">
        <f>IF(IFERROR(VLOOKUP($A102,'IB-MaxJT'!$A:$E,5,FALSE),0)=0,"-",IFERROR(VLOOKUP($A102,'IB-MaxJT'!$A:$E,5,FALSE),0))</f>
        <v>-</v>
      </c>
      <c r="I102" s="6">
        <f>IF(IFERROR(VLOOKUP($A102,'IB-MaxJT'!$H:$L,4,FALSE),0)=0,"-",IFERROR(VLOOKUP($A102,'IB-MaxJT'!$H:$L,4,FALSE),0))</f>
        <v>26</v>
      </c>
      <c r="J102" s="6" t="str">
        <f>IF(IFERROR(VLOOKUP($A102,'IB-MaxJT'!$H:$L,5,FALSE),0)=0,"-",IFERROR(VLOOKUP($A102,'IB-MaxJT'!$H:$L,5,FALSE),0))</f>
        <v>-</v>
      </c>
      <c r="K102" s="6">
        <f>IF(IFERROR(VLOOKUP($A102,'OB-MaxJT'!$A:$E,4,FALSE),0)=0,"-",IFERROR(VLOOKUP($A102,'OB-MaxJT'!$A:$E,4,FALSE),0))</f>
        <v>25</v>
      </c>
      <c r="L102" s="6" t="str">
        <f>IF(IFERROR(VLOOKUP($A102,'OB-MaxJT'!$A:$E,5,FALSE),0)=0,"-",IFERROR(VLOOKUP($A102,'OB-MaxJT'!$A:$E,5,FALSE),0))</f>
        <v>-</v>
      </c>
      <c r="M102" s="6">
        <f>IF(IFERROR(VLOOKUP($A102,'OB-MaxJT'!$H:$L,4,FALSE),0)=0,"-",IFERROR(VLOOKUP($A102,'OB-MaxJT'!$H:$L,4,FALSE),0))</f>
        <v>27</v>
      </c>
      <c r="N102" s="6" t="str">
        <f>IF(IFERROR(VLOOKUP($A102,'OB-MaxJT'!$H:$L,5,FALSE),0)=0,"-",IFERROR(VLOOKUP($A102,'OB-MaxJT'!$H:$L,5,FALSE),0))</f>
        <v>-</v>
      </c>
      <c r="O102" s="6">
        <f t="shared" si="9"/>
        <v>1</v>
      </c>
      <c r="P102" s="6" t="str">
        <f t="shared" si="10"/>
        <v>-</v>
      </c>
      <c r="Q102" s="6">
        <f t="shared" si="11"/>
        <v>0</v>
      </c>
      <c r="R102" s="6" t="str">
        <f t="shared" si="10"/>
        <v>-</v>
      </c>
      <c r="S102" s="6">
        <f t="shared" si="12"/>
        <v>1</v>
      </c>
      <c r="T102" s="6" t="str">
        <f t="shared" si="13"/>
        <v>-</v>
      </c>
      <c r="U102" s="6">
        <f t="shared" si="14"/>
        <v>-1</v>
      </c>
      <c r="V102" s="6" t="str">
        <f t="shared" si="15"/>
        <v>-</v>
      </c>
    </row>
    <row r="103" spans="1:22" x14ac:dyDescent="0.3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8" t="s">
        <v>134</v>
      </c>
      <c r="O103" s="8">
        <f t="shared" ref="O103:T103" si="16">COUNTIF(O3:O102,"&lt;0")</f>
        <v>9</v>
      </c>
      <c r="P103" s="8">
        <f t="shared" si="16"/>
        <v>0</v>
      </c>
      <c r="Q103" s="8">
        <f t="shared" si="16"/>
        <v>11</v>
      </c>
      <c r="R103" s="8">
        <f t="shared" si="16"/>
        <v>3</v>
      </c>
      <c r="S103" s="8">
        <f t="shared" si="16"/>
        <v>1</v>
      </c>
      <c r="T103" s="8">
        <f t="shared" si="16"/>
        <v>0</v>
      </c>
      <c r="U103" s="8">
        <f>COUNTIF(U3:U102,"&lt;0")</f>
        <v>2</v>
      </c>
      <c r="V103" s="8">
        <f>COUNTIF(V3:V102,"&lt;0")</f>
        <v>1</v>
      </c>
    </row>
    <row r="104" spans="1:22" x14ac:dyDescent="0.35">
      <c r="A104" t="s">
        <v>123</v>
      </c>
      <c r="B104">
        <f>SUM(O103:P103,S103:T103)</f>
        <v>10</v>
      </c>
    </row>
    <row r="105" spans="1:22" x14ac:dyDescent="0.35">
      <c r="A105" t="s">
        <v>124</v>
      </c>
      <c r="B105">
        <f>SUM(Q103:R103,U103:V103)</f>
        <v>17</v>
      </c>
    </row>
  </sheetData>
  <mergeCells count="9">
    <mergeCell ref="Q1:R1"/>
    <mergeCell ref="S1:T1"/>
    <mergeCell ref="U1:V1"/>
    <mergeCell ref="C1:F1"/>
    <mergeCell ref="G1:H1"/>
    <mergeCell ref="I1:J1"/>
    <mergeCell ref="K1:L1"/>
    <mergeCell ref="M1:N1"/>
    <mergeCell ref="O1:P1"/>
  </mergeCells>
  <conditionalFormatting sqref="O3:V103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IB-MaxJT</vt:lpstr>
      <vt:lpstr>OB-MaxJT</vt:lpstr>
      <vt:lpstr>IB</vt:lpstr>
      <vt:lpstr>OB</vt:lpstr>
      <vt:lpstr>A4-freq</vt:lpstr>
      <vt:lpstr>A4-Max_JT_NC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Tsang</dc:creator>
  <cp:lastModifiedBy>Matthew Tsang</cp:lastModifiedBy>
  <dcterms:created xsi:type="dcterms:W3CDTF">2024-01-09T04:03:48Z</dcterms:created>
  <dcterms:modified xsi:type="dcterms:W3CDTF">2024-01-12T09:39:07Z</dcterms:modified>
</cp:coreProperties>
</file>