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\Desktop\"/>
    </mc:Choice>
  </mc:AlternateContent>
  <xr:revisionPtr revIDLastSave="0" documentId="13_ncr:1_{F2AC675F-5FBD-499F-A39C-0B2F7A9A41D3}" xr6:coauthVersionLast="47" xr6:coauthVersionMax="47" xr10:uidLastSave="{00000000-0000-0000-0000-000000000000}"/>
  <bookViews>
    <workbookView xWindow="-120" yWindow="-120" windowWidth="20730" windowHeight="11160" activeTab="4" xr2:uid="{198A66F4-9D06-4257-9014-F770E159463C}"/>
  </bookViews>
  <sheets>
    <sheet name="Datos" sheetId="1" r:id="rId1"/>
    <sheet name="Introducción" sheetId="2" r:id="rId2"/>
    <sheet name="Funciones básicas" sheetId="3" r:id="rId3"/>
    <sheet name="Referencias absolutas" sheetId="5" r:id="rId4"/>
    <sheet name="Hoja3" sheetId="6" r:id="rId5"/>
  </sheets>
  <definedNames>
    <definedName name="_xlnm._FilterDatabase" localSheetId="0" hidden="1">Datos!$A$1:$M$511</definedName>
    <definedName name="_xlnm.Print_Titles" localSheetId="0">Datos!$1:$1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5" l="1"/>
  <c r="H41" i="5"/>
  <c r="H46" i="5" s="1"/>
  <c r="H38" i="5"/>
  <c r="H39" i="5"/>
  <c r="H40" i="5"/>
  <c r="G38" i="5"/>
  <c r="G39" i="5"/>
  <c r="G40" i="5"/>
  <c r="F38" i="5"/>
  <c r="F39" i="5"/>
  <c r="F40" i="5"/>
  <c r="E38" i="5"/>
  <c r="E46" i="5" s="1"/>
  <c r="E39" i="5"/>
  <c r="E40" i="5"/>
  <c r="H37" i="5"/>
  <c r="G37" i="5"/>
  <c r="G41" i="5" s="1"/>
  <c r="G49" i="5" s="1"/>
  <c r="F37" i="5"/>
  <c r="F41" i="5" s="1"/>
  <c r="E37" i="5"/>
  <c r="E41" i="5" s="1"/>
  <c r="D38" i="5"/>
  <c r="I38" i="5" s="1"/>
  <c r="D39" i="5"/>
  <c r="D47" i="5" s="1"/>
  <c r="D40" i="5"/>
  <c r="D37" i="5"/>
  <c r="D41" i="5" s="1"/>
  <c r="G6" i="5"/>
  <c r="H6" i="5" s="1"/>
  <c r="G8" i="5"/>
  <c r="H8" i="5"/>
  <c r="H9" i="5"/>
  <c r="G7" i="5"/>
  <c r="H7" i="5" s="1"/>
  <c r="G9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I41" i="3"/>
  <c r="I42" i="3"/>
  <c r="I43" i="3"/>
  <c r="H41" i="3"/>
  <c r="H42" i="3"/>
  <c r="H43" i="3"/>
  <c r="H40" i="3"/>
  <c r="I40" i="3" s="1"/>
  <c r="L23" i="3"/>
  <c r="L24" i="3"/>
  <c r="L25" i="3"/>
  <c r="L26" i="3"/>
  <c r="L27" i="3"/>
  <c r="L28" i="3"/>
  <c r="L29" i="3"/>
  <c r="L30" i="3"/>
  <c r="L31" i="3"/>
  <c r="L22" i="3"/>
  <c r="M23" i="3"/>
  <c r="M24" i="3"/>
  <c r="M25" i="3"/>
  <c r="M26" i="3"/>
  <c r="M27" i="3"/>
  <c r="M28" i="3"/>
  <c r="M29" i="3"/>
  <c r="M30" i="3"/>
  <c r="M31" i="3"/>
  <c r="M22" i="3"/>
  <c r="K23" i="3"/>
  <c r="K24" i="3"/>
  <c r="K25" i="3"/>
  <c r="K26" i="3"/>
  <c r="K27" i="3"/>
  <c r="K28" i="3"/>
  <c r="K29" i="3"/>
  <c r="K30" i="3"/>
  <c r="K31" i="3"/>
  <c r="K22" i="3"/>
  <c r="J23" i="3"/>
  <c r="J24" i="3"/>
  <c r="J25" i="3"/>
  <c r="J26" i="3"/>
  <c r="J27" i="3"/>
  <c r="J28" i="3"/>
  <c r="J29" i="3"/>
  <c r="J30" i="3"/>
  <c r="J31" i="3"/>
  <c r="J22" i="3"/>
  <c r="I23" i="3"/>
  <c r="I24" i="3"/>
  <c r="I25" i="3"/>
  <c r="I26" i="3"/>
  <c r="I27" i="3"/>
  <c r="I28" i="3"/>
  <c r="I29" i="3"/>
  <c r="I30" i="3"/>
  <c r="I31" i="3"/>
  <c r="I22" i="3"/>
  <c r="H23" i="3"/>
  <c r="H24" i="3"/>
  <c r="H25" i="3"/>
  <c r="H26" i="3"/>
  <c r="H27" i="3"/>
  <c r="H28" i="3"/>
  <c r="H29" i="3"/>
  <c r="H30" i="3"/>
  <c r="H31" i="3"/>
  <c r="H22" i="3"/>
  <c r="G23" i="3"/>
  <c r="G24" i="3"/>
  <c r="G25" i="3"/>
  <c r="G26" i="3"/>
  <c r="G27" i="3"/>
  <c r="G28" i="3"/>
  <c r="G29" i="3"/>
  <c r="G30" i="3"/>
  <c r="G31" i="3"/>
  <c r="G22" i="3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22" i="3"/>
  <c r="F22" i="3" s="1"/>
  <c r="H9" i="3"/>
  <c r="H8" i="3"/>
  <c r="G9" i="3"/>
  <c r="G8" i="3"/>
  <c r="F9" i="3"/>
  <c r="F8" i="3"/>
  <c r="E9" i="3"/>
  <c r="J9" i="3" s="1"/>
  <c r="E8" i="3"/>
  <c r="D9" i="3"/>
  <c r="D8" i="3"/>
  <c r="M16" i="2"/>
  <c r="H16" i="2"/>
  <c r="F16" i="2"/>
  <c r="L8" i="2"/>
  <c r="L5" i="2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2" i="1"/>
  <c r="Q16" i="2"/>
  <c r="O16" i="2"/>
  <c r="G48" i="5" l="1"/>
  <c r="D46" i="5"/>
  <c r="D49" i="5"/>
  <c r="E47" i="5"/>
  <c r="E49" i="5"/>
  <c r="E48" i="5"/>
  <c r="F47" i="5"/>
  <c r="D48" i="5"/>
  <c r="F48" i="5"/>
  <c r="F45" i="5"/>
  <c r="F46" i="5"/>
  <c r="I40" i="5"/>
  <c r="I41" i="5" s="1"/>
  <c r="I39" i="5"/>
  <c r="E45" i="5"/>
  <c r="H49" i="5"/>
  <c r="G47" i="5"/>
  <c r="H48" i="5"/>
  <c r="F49" i="5"/>
  <c r="G45" i="5"/>
  <c r="G46" i="5"/>
  <c r="H47" i="5"/>
  <c r="D45" i="5"/>
  <c r="H45" i="5"/>
  <c r="J8" i="3"/>
  <c r="J49" i="5" l="1"/>
  <c r="J45" i="5"/>
  <c r="J47" i="5"/>
  <c r="J46" i="5"/>
  <c r="J48" i="5"/>
  <c r="J16" i="2"/>
</calcChain>
</file>

<file path=xl/sharedStrings.xml><?xml version="1.0" encoding="utf-8"?>
<sst xmlns="http://schemas.openxmlformats.org/spreadsheetml/2006/main" count="1701" uniqueCount="107">
  <si>
    <t>Factura</t>
  </si>
  <si>
    <t>Comercial</t>
  </si>
  <si>
    <t>Fecha</t>
  </si>
  <si>
    <t>Familia</t>
  </si>
  <si>
    <t>Producto</t>
  </si>
  <si>
    <t>Coste Unitario</t>
  </si>
  <si>
    <t>Precio Venta Unitario</t>
  </si>
  <si>
    <t>Cantidad</t>
  </si>
  <si>
    <t>Precio Final</t>
  </si>
  <si>
    <t>Descuentos</t>
  </si>
  <si>
    <t>Comisión</t>
  </si>
  <si>
    <t>Comisión comercial</t>
  </si>
  <si>
    <t>Precio Facturado</t>
  </si>
  <si>
    <t>Emilio Garcia</t>
  </si>
  <si>
    <t>Hardware</t>
  </si>
  <si>
    <t>Impresoras</t>
  </si>
  <si>
    <t>PC's sobremesa</t>
  </si>
  <si>
    <t>Portátil</t>
  </si>
  <si>
    <t>Software</t>
  </si>
  <si>
    <t>Navisión</t>
  </si>
  <si>
    <t>Programa a Medida</t>
  </si>
  <si>
    <t>Pepe Gómez</t>
  </si>
  <si>
    <t>Sap</t>
  </si>
  <si>
    <t>Raul López</t>
  </si>
  <si>
    <t>Rango</t>
  </si>
  <si>
    <t>Formula</t>
  </si>
  <si>
    <t>Función</t>
  </si>
  <si>
    <t>F3:I3</t>
  </si>
  <si>
    <t>=F5+G5+H5</t>
  </si>
  <si>
    <t>=SUMA(F8:I8)</t>
  </si>
  <si>
    <t>Funciones de texto</t>
  </si>
  <si>
    <t>34567 Barcelona</t>
  </si>
  <si>
    <t>56789 Madrid</t>
  </si>
  <si>
    <t>Func.izq</t>
  </si>
  <si>
    <t>Fun.drch</t>
  </si>
  <si>
    <t>func.largo</t>
  </si>
  <si>
    <t>func.extrae</t>
  </si>
  <si>
    <t>func.encontrar</t>
  </si>
  <si>
    <t>func.concat</t>
  </si>
  <si>
    <t>Barcelona</t>
  </si>
  <si>
    <t>Madrid</t>
  </si>
  <si>
    <t>Funciones de fecha</t>
  </si>
  <si>
    <t>Fechas</t>
  </si>
  <si>
    <t>Func.hoy</t>
  </si>
  <si>
    <t>Vencimiento</t>
  </si>
  <si>
    <t>Func.mes</t>
  </si>
  <si>
    <t>func.dia</t>
  </si>
  <si>
    <t>func.numdesem</t>
  </si>
  <si>
    <t>func.texto</t>
  </si>
  <si>
    <t>Func.diasem</t>
  </si>
  <si>
    <t>Función SI</t>
  </si>
  <si>
    <t>ID</t>
  </si>
  <si>
    <t>Cant</t>
  </si>
  <si>
    <t>Precio</t>
  </si>
  <si>
    <t>Ing</t>
  </si>
  <si>
    <t>Objetivo</t>
  </si>
  <si>
    <t>Mes</t>
  </si>
  <si>
    <t>Año</t>
  </si>
  <si>
    <t>Semestre</t>
  </si>
  <si>
    <t>Fact_2019</t>
  </si>
  <si>
    <t>Fact_2020</t>
  </si>
  <si>
    <t>Fact_2019_Comercial</t>
  </si>
  <si>
    <t>Fact_2020_Comercial</t>
  </si>
  <si>
    <t>Func.ahora</t>
  </si>
  <si>
    <t>Iva</t>
  </si>
  <si>
    <t>IVA</t>
  </si>
  <si>
    <t>Referencias relativas:</t>
  </si>
  <si>
    <t>=E6*F6</t>
  </si>
  <si>
    <t>Referencias absolutas:</t>
  </si>
  <si>
    <t>=G6*$K$5</t>
  </si>
  <si>
    <t>obra 1</t>
  </si>
  <si>
    <t>obra 2</t>
  </si>
  <si>
    <t>obra 3</t>
  </si>
  <si>
    <t>obra 4</t>
  </si>
  <si>
    <t>Cable</t>
  </si>
  <si>
    <t>Cobre</t>
  </si>
  <si>
    <t>Herramientas</t>
  </si>
  <si>
    <t>Horas</t>
  </si>
  <si>
    <t>PVC</t>
  </si>
  <si>
    <t xml:space="preserve">Diccionario </t>
  </si>
  <si>
    <t>Costes</t>
  </si>
  <si>
    <t>Unidades</t>
  </si>
  <si>
    <t>Total</t>
  </si>
  <si>
    <t>% Costes</t>
  </si>
  <si>
    <t>Obra 1</t>
  </si>
  <si>
    <t>Obra 2</t>
  </si>
  <si>
    <t>Obra 3</t>
  </si>
  <si>
    <t>Obra 4</t>
  </si>
  <si>
    <t>Obra 5</t>
  </si>
  <si>
    <t>Obra 6</t>
  </si>
  <si>
    <t>Obra 7</t>
  </si>
  <si>
    <t>Obra 8</t>
  </si>
  <si>
    <t>Obra 9</t>
  </si>
  <si>
    <t>Obra 10</t>
  </si>
  <si>
    <t>FONTANERIA</t>
  </si>
  <si>
    <t>Tubo_FON</t>
  </si>
  <si>
    <t>Herramientas_FON</t>
  </si>
  <si>
    <t>Cable_FON</t>
  </si>
  <si>
    <t>PVC_FON</t>
  </si>
  <si>
    <t>ELECTRICIDAD</t>
  </si>
  <si>
    <t>Cable_ELEC</t>
  </si>
  <si>
    <t>Regletas_ELEC</t>
  </si>
  <si>
    <t>Bonres_ELEC</t>
  </si>
  <si>
    <t>Protecciones_ELEC</t>
  </si>
  <si>
    <t>Previsiones</t>
  </si>
  <si>
    <t>STOCK</t>
  </si>
  <si>
    <t>FALTANTE/PEDIDOS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</si>
</sst>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mediumDashDotDot">
        <color auto="1"/>
      </left>
      <right/>
      <top style="mediumDashDotDot">
        <color auto="1"/>
      </top>
      <bottom style="mediumDashDotDot">
        <color auto="1"/>
      </bottom>
      <diagonal/>
    </border>
    <border>
      <left/>
      <right/>
      <top style="mediumDashDotDot">
        <color auto="1"/>
      </top>
      <bottom style="mediumDashDotDot">
        <color auto="1"/>
      </bottom>
      <diagonal/>
    </border>
    <border>
      <left/>
      <right style="mediumDashDotDot">
        <color auto="1"/>
      </right>
      <top style="mediumDashDotDot">
        <color auto="1"/>
      </top>
      <bottom style="mediumDashDotDot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3" borderId="1" xfId="0" applyFill="1" applyBorder="1"/>
    <xf numFmtId="0" fontId="0" fillId="3" borderId="2" xfId="0" applyFill="1" applyBorder="1"/>
    <xf numFmtId="14" fontId="0" fillId="3" borderId="2" xfId="0" applyNumberFormat="1" applyFill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quotePrefix="1"/>
    <xf numFmtId="0" fontId="0" fillId="0" borderId="7" xfId="0" applyBorder="1"/>
    <xf numFmtId="14" fontId="0" fillId="0" borderId="0" xfId="0" applyNumberFormat="1"/>
    <xf numFmtId="0" fontId="0" fillId="0" borderId="0" xfId="0" applyBorder="1"/>
    <xf numFmtId="22" fontId="0" fillId="0" borderId="0" xfId="0" applyNumberFormat="1"/>
    <xf numFmtId="0" fontId="0" fillId="4" borderId="8" xfId="0" applyFill="1" applyBorder="1"/>
    <xf numFmtId="9" fontId="0" fillId="4" borderId="9" xfId="0" applyNumberFormat="1" applyFill="1" applyBorder="1"/>
    <xf numFmtId="44" fontId="0" fillId="0" borderId="0" xfId="1" applyFont="1"/>
    <xf numFmtId="44" fontId="0" fillId="0" borderId="0" xfId="0" applyNumberFormat="1"/>
    <xf numFmtId="44" fontId="0" fillId="5" borderId="0" xfId="0" applyNumberFormat="1" applyFill="1"/>
    <xf numFmtId="44" fontId="0" fillId="6" borderId="0" xfId="0" applyNumberFormat="1" applyFill="1"/>
    <xf numFmtId="44" fontId="0" fillId="7" borderId="0" xfId="0" applyNumberFormat="1" applyFill="1"/>
    <xf numFmtId="9" fontId="0" fillId="0" borderId="0" xfId="2" applyFont="1"/>
    <xf numFmtId="9" fontId="0" fillId="0" borderId="0" xfId="2" applyNumberFormat="1" applyFont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13" xfId="0" applyBorder="1"/>
    <xf numFmtId="0" fontId="0" fillId="0" borderId="13" xfId="0" applyFill="1" applyBorder="1"/>
    <xf numFmtId="0" fontId="0" fillId="0" borderId="14" xfId="0" applyBorder="1"/>
    <xf numFmtId="0" fontId="0" fillId="0" borderId="15" xfId="0" applyBorder="1"/>
    <xf numFmtId="0" fontId="0" fillId="0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Costes Obras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3988780506914248"/>
          <c:y val="0.17361599415968992"/>
          <c:w val="0.62930544129744981"/>
          <c:h val="0.6532132807840476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'Referencias absolutas'!$I$45:$I$49</c15:sqref>
                  </c15:fullRef>
                </c:ext>
              </c:extLst>
              <c:f>'Referencias absolutas'!$I$45:$I$48</c:f>
              <c:strCache>
                <c:ptCount val="4"/>
                <c:pt idx="0">
                  <c:v>obra 1</c:v>
                </c:pt>
                <c:pt idx="1">
                  <c:v>obra 2</c:v>
                </c:pt>
                <c:pt idx="2">
                  <c:v>obra 3</c:v>
                </c:pt>
                <c:pt idx="3">
                  <c:v>obra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'Referencias absolutas'!$J$45:$J$49</c15:sqref>
                  </c15:fullRef>
                </c:ext>
              </c:extLst>
              <c:f>'Referencias absolutas'!$J$45:$J$48</c:f>
              <c:numCache>
                <c:formatCode>0%</c:formatCode>
                <c:ptCount val="4"/>
                <c:pt idx="0">
                  <c:v>0.15015479876160992</c:v>
                </c:pt>
                <c:pt idx="1">
                  <c:v>0.21671826625386997</c:v>
                </c:pt>
                <c:pt idx="2">
                  <c:v>0.28328173374613003</c:v>
                </c:pt>
                <c:pt idx="3">
                  <c:v>0.34984520123839008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13ED-4E55-B40E-6BFCAF3FA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Costes Materiales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996054767087879"/>
          <c:y val="0.20424408742688352"/>
          <c:w val="0.69855321872792775"/>
          <c:h val="0.61498432487605714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'Referencias absolutas'!$D$44</c:f>
              <c:strCache>
                <c:ptCount val="1"/>
                <c:pt idx="0">
                  <c:v>Cable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'Referencias absolutas'!$C$45:$C$48</c:f>
              <c:strCache>
                <c:ptCount val="4"/>
                <c:pt idx="0">
                  <c:v>obra 1</c:v>
                </c:pt>
                <c:pt idx="1">
                  <c:v>obra 2</c:v>
                </c:pt>
                <c:pt idx="2">
                  <c:v>obra 3</c:v>
                </c:pt>
                <c:pt idx="3">
                  <c:v>obra 4</c:v>
                </c:pt>
              </c:strCache>
            </c:strRef>
          </c:cat>
          <c:val>
            <c:numRef>
              <c:f>'Referencias absolutas'!$D$45:$D$48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9-4907-ADAC-B1C792B538D0}"/>
            </c:ext>
          </c:extLst>
        </c:ser>
        <c:ser>
          <c:idx val="1"/>
          <c:order val="1"/>
          <c:tx>
            <c:strRef>
              <c:f>'Referencias absolutas'!$E$44</c:f>
              <c:strCache>
                <c:ptCount val="1"/>
                <c:pt idx="0">
                  <c:v>Cobre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'Referencias absolutas'!$C$45:$C$48</c:f>
              <c:strCache>
                <c:ptCount val="4"/>
                <c:pt idx="0">
                  <c:v>obra 1</c:v>
                </c:pt>
                <c:pt idx="1">
                  <c:v>obra 2</c:v>
                </c:pt>
                <c:pt idx="2">
                  <c:v>obra 3</c:v>
                </c:pt>
                <c:pt idx="3">
                  <c:v>obra 4</c:v>
                </c:pt>
              </c:strCache>
            </c:strRef>
          </c:cat>
          <c:val>
            <c:numRef>
              <c:f>'Referencias absolutas'!$E$45:$E$48</c:f>
              <c:numCache>
                <c:formatCode>0%</c:formatCode>
                <c:ptCount val="4"/>
                <c:pt idx="0">
                  <c:v>0.125</c:v>
                </c:pt>
                <c:pt idx="1">
                  <c:v>0.20833333333333334</c:v>
                </c:pt>
                <c:pt idx="2">
                  <c:v>0.29166666666666669</c:v>
                </c:pt>
                <c:pt idx="3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9-4907-ADAC-B1C792B538D0}"/>
            </c:ext>
          </c:extLst>
        </c:ser>
        <c:ser>
          <c:idx val="2"/>
          <c:order val="2"/>
          <c:tx>
            <c:strRef>
              <c:f>'Referencias absolutas'!$F$44</c:f>
              <c:strCache>
                <c:ptCount val="1"/>
                <c:pt idx="0">
                  <c:v>Herramientas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'Referencias absolutas'!$C$45:$C$48</c:f>
              <c:strCache>
                <c:ptCount val="4"/>
                <c:pt idx="0">
                  <c:v>obra 1</c:v>
                </c:pt>
                <c:pt idx="1">
                  <c:v>obra 2</c:v>
                </c:pt>
                <c:pt idx="2">
                  <c:v>obra 3</c:v>
                </c:pt>
                <c:pt idx="3">
                  <c:v>obra 4</c:v>
                </c:pt>
              </c:strCache>
            </c:strRef>
          </c:cat>
          <c:val>
            <c:numRef>
              <c:f>'Referencias absolutas'!$F$45:$F$48</c:f>
              <c:numCache>
                <c:formatCode>0%</c:formatCode>
                <c:ptCount val="4"/>
                <c:pt idx="0">
                  <c:v>0.14285714285714285</c:v>
                </c:pt>
                <c:pt idx="1">
                  <c:v>0.21428571428571427</c:v>
                </c:pt>
                <c:pt idx="2">
                  <c:v>0.2857142857142857</c:v>
                </c:pt>
                <c:pt idx="3">
                  <c:v>0.35714285714285715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9-4907-ADAC-B1C792B538D0}"/>
            </c:ext>
          </c:extLst>
        </c:ser>
        <c:ser>
          <c:idx val="3"/>
          <c:order val="3"/>
          <c:tx>
            <c:strRef>
              <c:f>'Referencias absolutas'!$G$44</c:f>
              <c:strCache>
                <c:ptCount val="1"/>
                <c:pt idx="0">
                  <c:v>Horas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'Referencias absolutas'!$C$45:$C$48</c:f>
              <c:strCache>
                <c:ptCount val="4"/>
                <c:pt idx="0">
                  <c:v>obra 1</c:v>
                </c:pt>
                <c:pt idx="1">
                  <c:v>obra 2</c:v>
                </c:pt>
                <c:pt idx="2">
                  <c:v>obra 3</c:v>
                </c:pt>
                <c:pt idx="3">
                  <c:v>obra 4</c:v>
                </c:pt>
              </c:strCache>
            </c:strRef>
          </c:cat>
          <c:val>
            <c:numRef>
              <c:f>'Referencias absolutas'!$G$45:$G$48</c:f>
              <c:numCache>
                <c:formatCode>0%</c:formatCode>
                <c:ptCount val="4"/>
                <c:pt idx="0">
                  <c:v>0.15625</c:v>
                </c:pt>
                <c:pt idx="1">
                  <c:v>0.21875</c:v>
                </c:pt>
                <c:pt idx="2">
                  <c:v>0.28125</c:v>
                </c:pt>
                <c:pt idx="3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A9-4907-ADAC-B1C792B538D0}"/>
            </c:ext>
          </c:extLst>
        </c:ser>
        <c:ser>
          <c:idx val="4"/>
          <c:order val="4"/>
          <c:tx>
            <c:strRef>
              <c:f>'Referencias absolutas'!$H$44</c:f>
              <c:strCache>
                <c:ptCount val="1"/>
                <c:pt idx="0">
                  <c:v>PVC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'Referencias absolutas'!$C$45:$C$48</c:f>
              <c:strCache>
                <c:ptCount val="4"/>
                <c:pt idx="0">
                  <c:v>obra 1</c:v>
                </c:pt>
                <c:pt idx="1">
                  <c:v>obra 2</c:v>
                </c:pt>
                <c:pt idx="2">
                  <c:v>obra 3</c:v>
                </c:pt>
                <c:pt idx="3">
                  <c:v>obra 4</c:v>
                </c:pt>
              </c:strCache>
            </c:strRef>
          </c:cat>
          <c:val>
            <c:numRef>
              <c:f>'Referencias absolutas'!$H$45:$H$48</c:f>
              <c:numCache>
                <c:formatCode>0%</c:formatCode>
                <c:ptCount val="4"/>
                <c:pt idx="0">
                  <c:v>0.16666666666666666</c:v>
                </c:pt>
                <c:pt idx="1">
                  <c:v>0.22222222222222221</c:v>
                </c:pt>
                <c:pt idx="2">
                  <c:v>0.27777777777777779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A9-4907-ADAC-B1C792B5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681246168"/>
        <c:axId val="681246528"/>
        <c:axId val="0"/>
      </c:bar3DChart>
      <c:catAx>
        <c:axId val="681246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246528"/>
        <c:crosses val="autoZero"/>
        <c:auto val="1"/>
        <c:lblAlgn val="ctr"/>
        <c:lblOffset val="100"/>
        <c:noMultiLvlLbl val="0"/>
      </c:catAx>
      <c:valAx>
        <c:axId val="6812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072750861711958"/>
          <c:y val="0.12143664886719384"/>
          <c:w val="0.71386098105725981"/>
          <c:h val="8.3179831353526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49</xdr:row>
      <xdr:rowOff>171449</xdr:rowOff>
    </xdr:from>
    <xdr:to>
      <xdr:col>9</xdr:col>
      <xdr:colOff>1190624</xdr:colOff>
      <xdr:row>63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D2F68B-97C3-E69F-6299-6B514B11E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9524</xdr:colOff>
      <xdr:row>49</xdr:row>
      <xdr:rowOff>119061</xdr:rowOff>
    </xdr:from>
    <xdr:to>
      <xdr:col>6</xdr:col>
      <xdr:colOff>304800</xdr:colOff>
      <xdr:row>63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465A79-81B1-DAC8-CD2B-66ADE24DE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FFAD0-B5D7-4ADA-9757-E6E4E23845EB}">
  <sheetPr>
    <pageSetUpPr fitToPage="1"/>
  </sheetPr>
  <dimension ref="A1:T511"/>
  <sheetViews>
    <sheetView topLeftCell="H1" zoomScaleNormal="100" workbookViewId="0">
      <selection activeCell="T11" sqref="T11"/>
    </sheetView>
  </sheetViews>
  <sheetFormatPr baseColWidth="10" defaultRowHeight="15" x14ac:dyDescent="0.25"/>
  <cols>
    <col min="1" max="1" width="9.42578125" bestFit="1" customWidth="1"/>
    <col min="2" max="2" width="12.42578125" bestFit="1" customWidth="1"/>
    <col min="3" max="3" width="10.7109375" bestFit="1" customWidth="1"/>
    <col min="4" max="4" width="9.140625" bestFit="1" customWidth="1"/>
    <col min="5" max="5" width="17" bestFit="1" customWidth="1"/>
    <col min="6" max="6" width="15.140625" bestFit="1" customWidth="1"/>
    <col min="7" max="7" width="21.28515625" bestFit="1" customWidth="1"/>
    <col min="8" max="8" width="10.7109375" bestFit="1" customWidth="1"/>
    <col min="9" max="9" width="12.7109375" bestFit="1" customWidth="1"/>
    <col min="10" max="10" width="12.85546875" bestFit="1" customWidth="1"/>
    <col min="11" max="11" width="11" bestFit="1" customWidth="1"/>
    <col min="12" max="12" width="19.7109375" bestFit="1" customWidth="1"/>
    <col min="13" max="13" width="17.28515625" bestFit="1" customWidth="1"/>
    <col min="19" max="20" width="19.5703125" bestFit="1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</row>
    <row r="2" spans="1:20" x14ac:dyDescent="0.25">
      <c r="A2" s="3">
        <v>20190076</v>
      </c>
      <c r="B2" s="4" t="s">
        <v>23</v>
      </c>
      <c r="C2" s="5">
        <v>43587</v>
      </c>
      <c r="D2" s="4" t="s">
        <v>18</v>
      </c>
      <c r="E2" s="4" t="s">
        <v>19</v>
      </c>
      <c r="F2" s="4">
        <v>30000</v>
      </c>
      <c r="G2" s="4">
        <v>45000</v>
      </c>
      <c r="H2" s="4">
        <v>1</v>
      </c>
      <c r="I2" s="4">
        <v>45000</v>
      </c>
      <c r="J2" s="4">
        <v>0.05</v>
      </c>
      <c r="K2" s="4">
        <v>0.15</v>
      </c>
      <c r="L2" s="4">
        <v>6750</v>
      </c>
      <c r="M2" s="6">
        <v>42750</v>
      </c>
      <c r="N2">
        <f>MONTH(C2)</f>
        <v>5</v>
      </c>
      <c r="O2">
        <f>YEAR(C2)</f>
        <v>2019</v>
      </c>
      <c r="P2" t="str">
        <f>IF(N2&lt;7,"1r semestre","2n semestre")</f>
        <v>1r semestre</v>
      </c>
      <c r="Q2">
        <f>IF(O2=2019,M2,"-")</f>
        <v>42750</v>
      </c>
      <c r="R2" t="str">
        <f>IF(O2=2020,M2,"-")</f>
        <v>-</v>
      </c>
      <c r="S2" t="str">
        <f>IF(B2="Emilio Garcia",Q2,"-")</f>
        <v>-</v>
      </c>
      <c r="T2" t="str">
        <f>IF(B2="Emilio Garcia",R2,"-")</f>
        <v>-</v>
      </c>
    </row>
    <row r="3" spans="1:20" x14ac:dyDescent="0.25">
      <c r="A3" s="7">
        <v>20190161</v>
      </c>
      <c r="B3" s="8" t="s">
        <v>23</v>
      </c>
      <c r="C3" s="9">
        <v>43467</v>
      </c>
      <c r="D3" s="8" t="s">
        <v>18</v>
      </c>
      <c r="E3" s="8" t="s">
        <v>19</v>
      </c>
      <c r="F3" s="8">
        <v>30000</v>
      </c>
      <c r="G3" s="8">
        <v>45000</v>
      </c>
      <c r="H3" s="8">
        <v>1</v>
      </c>
      <c r="I3" s="8">
        <v>45000</v>
      </c>
      <c r="J3" s="8">
        <v>0.05</v>
      </c>
      <c r="K3" s="8">
        <v>0.15</v>
      </c>
      <c r="L3" s="8">
        <v>6750</v>
      </c>
      <c r="M3" s="10">
        <v>42750</v>
      </c>
      <c r="N3">
        <f t="shared" ref="N3:N66" si="0">MONTH(C3)</f>
        <v>1</v>
      </c>
      <c r="O3">
        <f t="shared" ref="O3:O66" si="1">YEAR(C3)</f>
        <v>2019</v>
      </c>
      <c r="P3" t="str">
        <f t="shared" ref="P3:P21" si="2">IF(N3&lt;7,"1r semestre","2n semestre")</f>
        <v>1r semestre</v>
      </c>
      <c r="Q3">
        <f t="shared" ref="Q3:Q66" si="3">IF(O3=2019,M3,"-")</f>
        <v>42750</v>
      </c>
      <c r="R3" t="str">
        <f t="shared" ref="R3:R66" si="4">IF(O3=2020,M3,"-")</f>
        <v>-</v>
      </c>
      <c r="S3" t="str">
        <f t="shared" ref="S3:S66" si="5">IF(B3="Emilio Garcia",Q3,"-")</f>
        <v>-</v>
      </c>
      <c r="T3" t="str">
        <f t="shared" ref="T3:T66" si="6">IF(B3="Emilio Garcia",R3,"-")</f>
        <v>-</v>
      </c>
    </row>
    <row r="4" spans="1:20" x14ac:dyDescent="0.25">
      <c r="A4" s="3">
        <v>20190076</v>
      </c>
      <c r="B4" s="4" t="s">
        <v>23</v>
      </c>
      <c r="C4" s="5">
        <v>43587</v>
      </c>
      <c r="D4" s="4" t="s">
        <v>18</v>
      </c>
      <c r="E4" s="4" t="s">
        <v>19</v>
      </c>
      <c r="F4" s="4">
        <v>30000</v>
      </c>
      <c r="G4" s="4">
        <v>45000</v>
      </c>
      <c r="H4" s="4">
        <v>1</v>
      </c>
      <c r="I4" s="4">
        <v>45000</v>
      </c>
      <c r="J4" s="4">
        <v>0.05</v>
      </c>
      <c r="K4" s="4">
        <v>0.15</v>
      </c>
      <c r="L4" s="4">
        <v>6750</v>
      </c>
      <c r="M4" s="6">
        <v>42750</v>
      </c>
      <c r="N4">
        <f t="shared" si="0"/>
        <v>5</v>
      </c>
      <c r="O4">
        <f t="shared" si="1"/>
        <v>2019</v>
      </c>
      <c r="P4" t="str">
        <f t="shared" si="2"/>
        <v>1r semestre</v>
      </c>
      <c r="Q4">
        <f t="shared" si="3"/>
        <v>42750</v>
      </c>
      <c r="R4" t="str">
        <f t="shared" si="4"/>
        <v>-</v>
      </c>
      <c r="S4" t="str">
        <f t="shared" si="5"/>
        <v>-</v>
      </c>
      <c r="T4" t="str">
        <f t="shared" si="6"/>
        <v>-</v>
      </c>
    </row>
    <row r="5" spans="1:20" x14ac:dyDescent="0.25">
      <c r="A5" s="7">
        <v>20190161</v>
      </c>
      <c r="B5" s="8" t="s">
        <v>23</v>
      </c>
      <c r="C5" s="9">
        <v>43467</v>
      </c>
      <c r="D5" s="8" t="s">
        <v>18</v>
      </c>
      <c r="E5" s="8" t="s">
        <v>19</v>
      </c>
      <c r="F5" s="8">
        <v>30000</v>
      </c>
      <c r="G5" s="8">
        <v>45000</v>
      </c>
      <c r="H5" s="8">
        <v>1</v>
      </c>
      <c r="I5" s="8">
        <v>45000</v>
      </c>
      <c r="J5" s="8">
        <v>0.05</v>
      </c>
      <c r="K5" s="8">
        <v>0.15</v>
      </c>
      <c r="L5" s="8">
        <v>6750</v>
      </c>
      <c r="M5" s="10">
        <v>42750</v>
      </c>
      <c r="N5">
        <f t="shared" si="0"/>
        <v>1</v>
      </c>
      <c r="O5">
        <f t="shared" si="1"/>
        <v>2019</v>
      </c>
      <c r="P5" t="str">
        <f t="shared" si="2"/>
        <v>1r semestre</v>
      </c>
      <c r="Q5">
        <f t="shared" si="3"/>
        <v>42750</v>
      </c>
      <c r="R5" t="str">
        <f t="shared" si="4"/>
        <v>-</v>
      </c>
      <c r="S5" t="str">
        <f t="shared" si="5"/>
        <v>-</v>
      </c>
      <c r="T5" t="str">
        <f t="shared" si="6"/>
        <v>-</v>
      </c>
    </row>
    <row r="6" spans="1:20" x14ac:dyDescent="0.25">
      <c r="A6" s="3">
        <v>20190076</v>
      </c>
      <c r="B6" s="4" t="s">
        <v>23</v>
      </c>
      <c r="C6" s="5">
        <v>43587</v>
      </c>
      <c r="D6" s="4" t="s">
        <v>18</v>
      </c>
      <c r="E6" s="4" t="s">
        <v>19</v>
      </c>
      <c r="F6" s="4">
        <v>30000</v>
      </c>
      <c r="G6" s="4">
        <v>45000</v>
      </c>
      <c r="H6" s="4">
        <v>1</v>
      </c>
      <c r="I6" s="4">
        <v>45000</v>
      </c>
      <c r="J6" s="4">
        <v>0.05</v>
      </c>
      <c r="K6" s="4">
        <v>0.15</v>
      </c>
      <c r="L6" s="4">
        <v>6750</v>
      </c>
      <c r="M6" s="6">
        <v>42750</v>
      </c>
      <c r="N6">
        <f t="shared" si="0"/>
        <v>5</v>
      </c>
      <c r="O6">
        <f t="shared" si="1"/>
        <v>2019</v>
      </c>
      <c r="P6" t="str">
        <f t="shared" si="2"/>
        <v>1r semestre</v>
      </c>
      <c r="Q6">
        <f t="shared" si="3"/>
        <v>42750</v>
      </c>
      <c r="R6" t="str">
        <f t="shared" si="4"/>
        <v>-</v>
      </c>
      <c r="S6" t="str">
        <f t="shared" si="5"/>
        <v>-</v>
      </c>
      <c r="T6" t="str">
        <f t="shared" si="6"/>
        <v>-</v>
      </c>
    </row>
    <row r="7" spans="1:20" x14ac:dyDescent="0.25">
      <c r="A7" s="7">
        <v>20190161</v>
      </c>
      <c r="B7" s="8" t="s">
        <v>23</v>
      </c>
      <c r="C7" s="9">
        <v>43467</v>
      </c>
      <c r="D7" s="8" t="s">
        <v>18</v>
      </c>
      <c r="E7" s="8" t="s">
        <v>19</v>
      </c>
      <c r="F7" s="8">
        <v>30000</v>
      </c>
      <c r="G7" s="8">
        <v>45000</v>
      </c>
      <c r="H7" s="8">
        <v>1</v>
      </c>
      <c r="I7" s="8">
        <v>45000</v>
      </c>
      <c r="J7" s="8">
        <v>0.05</v>
      </c>
      <c r="K7" s="8">
        <v>0.15</v>
      </c>
      <c r="L7" s="8">
        <v>6750</v>
      </c>
      <c r="M7" s="10">
        <v>42750</v>
      </c>
      <c r="N7">
        <f t="shared" si="0"/>
        <v>1</v>
      </c>
      <c r="O7">
        <f t="shared" si="1"/>
        <v>2019</v>
      </c>
      <c r="P7" t="str">
        <f t="shared" si="2"/>
        <v>1r semestre</v>
      </c>
      <c r="Q7">
        <f t="shared" si="3"/>
        <v>42750</v>
      </c>
      <c r="R7" t="str">
        <f t="shared" si="4"/>
        <v>-</v>
      </c>
      <c r="S7" t="str">
        <f t="shared" si="5"/>
        <v>-</v>
      </c>
      <c r="T7" t="str">
        <f t="shared" si="6"/>
        <v>-</v>
      </c>
    </row>
    <row r="8" spans="1:20" x14ac:dyDescent="0.25">
      <c r="A8" s="7">
        <v>20190019</v>
      </c>
      <c r="B8" s="8" t="s">
        <v>13</v>
      </c>
      <c r="C8" s="9">
        <v>43472</v>
      </c>
      <c r="D8" s="8" t="s">
        <v>18</v>
      </c>
      <c r="E8" s="8" t="s">
        <v>19</v>
      </c>
      <c r="F8" s="8">
        <v>35000</v>
      </c>
      <c r="G8" s="8">
        <v>40000</v>
      </c>
      <c r="H8" s="8">
        <v>1</v>
      </c>
      <c r="I8" s="8">
        <v>40000</v>
      </c>
      <c r="J8" s="8">
        <v>0.05</v>
      </c>
      <c r="K8" s="8">
        <v>0.3</v>
      </c>
      <c r="L8" s="8">
        <v>12000</v>
      </c>
      <c r="M8" s="10">
        <v>38000</v>
      </c>
      <c r="N8">
        <f t="shared" si="0"/>
        <v>1</v>
      </c>
      <c r="O8">
        <f t="shared" si="1"/>
        <v>2019</v>
      </c>
      <c r="P8" t="str">
        <f t="shared" si="2"/>
        <v>1r semestre</v>
      </c>
      <c r="Q8">
        <f t="shared" si="3"/>
        <v>38000</v>
      </c>
      <c r="R8" t="str">
        <f t="shared" si="4"/>
        <v>-</v>
      </c>
      <c r="S8">
        <f t="shared" si="5"/>
        <v>38000</v>
      </c>
      <c r="T8" t="str">
        <f t="shared" si="6"/>
        <v>-</v>
      </c>
    </row>
    <row r="9" spans="1:20" x14ac:dyDescent="0.25">
      <c r="A9" s="3">
        <v>20190104</v>
      </c>
      <c r="B9" s="4" t="s">
        <v>13</v>
      </c>
      <c r="C9" s="5">
        <v>43562</v>
      </c>
      <c r="D9" s="4" t="s">
        <v>18</v>
      </c>
      <c r="E9" s="4" t="s">
        <v>19</v>
      </c>
      <c r="F9" s="4">
        <v>35000</v>
      </c>
      <c r="G9" s="4">
        <v>40000</v>
      </c>
      <c r="H9" s="4">
        <v>1</v>
      </c>
      <c r="I9" s="4">
        <v>40000</v>
      </c>
      <c r="J9" s="4">
        <v>0.05</v>
      </c>
      <c r="K9" s="4">
        <v>0.3</v>
      </c>
      <c r="L9" s="4">
        <v>12000</v>
      </c>
      <c r="M9" s="6">
        <v>38000</v>
      </c>
      <c r="N9">
        <f t="shared" si="0"/>
        <v>4</v>
      </c>
      <c r="O9">
        <f t="shared" si="1"/>
        <v>2019</v>
      </c>
      <c r="P9" t="str">
        <f t="shared" si="2"/>
        <v>1r semestre</v>
      </c>
      <c r="Q9">
        <f t="shared" si="3"/>
        <v>38000</v>
      </c>
      <c r="R9" t="str">
        <f t="shared" si="4"/>
        <v>-</v>
      </c>
      <c r="S9">
        <f t="shared" si="5"/>
        <v>38000</v>
      </c>
      <c r="T9" t="str">
        <f t="shared" si="6"/>
        <v>-</v>
      </c>
    </row>
    <row r="10" spans="1:20" x14ac:dyDescent="0.25">
      <c r="A10" s="7">
        <v>20190019</v>
      </c>
      <c r="B10" s="8" t="s">
        <v>13</v>
      </c>
      <c r="C10" s="9">
        <v>43472</v>
      </c>
      <c r="D10" s="8" t="s">
        <v>18</v>
      </c>
      <c r="E10" s="8" t="s">
        <v>19</v>
      </c>
      <c r="F10" s="8">
        <v>35000</v>
      </c>
      <c r="G10" s="8">
        <v>40000</v>
      </c>
      <c r="H10" s="8">
        <v>1</v>
      </c>
      <c r="I10" s="8">
        <v>40000</v>
      </c>
      <c r="J10" s="8">
        <v>0.05</v>
      </c>
      <c r="K10" s="8">
        <v>0.3</v>
      </c>
      <c r="L10" s="8">
        <v>12000</v>
      </c>
      <c r="M10" s="10">
        <v>38000</v>
      </c>
      <c r="N10">
        <f t="shared" si="0"/>
        <v>1</v>
      </c>
      <c r="O10">
        <f t="shared" si="1"/>
        <v>2019</v>
      </c>
      <c r="P10" t="str">
        <f t="shared" si="2"/>
        <v>1r semestre</v>
      </c>
      <c r="Q10">
        <f t="shared" si="3"/>
        <v>38000</v>
      </c>
      <c r="R10" t="str">
        <f t="shared" si="4"/>
        <v>-</v>
      </c>
      <c r="S10">
        <f t="shared" si="5"/>
        <v>38000</v>
      </c>
      <c r="T10" t="str">
        <f t="shared" si="6"/>
        <v>-</v>
      </c>
    </row>
    <row r="11" spans="1:20" x14ac:dyDescent="0.25">
      <c r="A11" s="3">
        <v>20190104</v>
      </c>
      <c r="B11" s="4" t="s">
        <v>13</v>
      </c>
      <c r="C11" s="5">
        <v>43562</v>
      </c>
      <c r="D11" s="4" t="s">
        <v>18</v>
      </c>
      <c r="E11" s="4" t="s">
        <v>19</v>
      </c>
      <c r="F11" s="4">
        <v>35000</v>
      </c>
      <c r="G11" s="4">
        <v>40000</v>
      </c>
      <c r="H11" s="4">
        <v>1</v>
      </c>
      <c r="I11" s="4">
        <v>40000</v>
      </c>
      <c r="J11" s="4">
        <v>0.05</v>
      </c>
      <c r="K11" s="4">
        <v>0.3</v>
      </c>
      <c r="L11" s="4">
        <v>12000</v>
      </c>
      <c r="M11" s="6">
        <v>38000</v>
      </c>
      <c r="N11">
        <f t="shared" si="0"/>
        <v>4</v>
      </c>
      <c r="O11">
        <f t="shared" si="1"/>
        <v>2019</v>
      </c>
      <c r="P11" t="str">
        <f t="shared" si="2"/>
        <v>1r semestre</v>
      </c>
      <c r="Q11">
        <f t="shared" si="3"/>
        <v>38000</v>
      </c>
      <c r="R11" t="str">
        <f t="shared" si="4"/>
        <v>-</v>
      </c>
      <c r="S11">
        <f t="shared" si="5"/>
        <v>38000</v>
      </c>
      <c r="T11" t="str">
        <f t="shared" si="6"/>
        <v>-</v>
      </c>
    </row>
    <row r="12" spans="1:20" x14ac:dyDescent="0.25">
      <c r="A12" s="7">
        <v>20190019</v>
      </c>
      <c r="B12" s="8" t="s">
        <v>13</v>
      </c>
      <c r="C12" s="9">
        <v>43472</v>
      </c>
      <c r="D12" s="8" t="s">
        <v>18</v>
      </c>
      <c r="E12" s="8" t="s">
        <v>19</v>
      </c>
      <c r="F12" s="8">
        <v>35000</v>
      </c>
      <c r="G12" s="8">
        <v>40000</v>
      </c>
      <c r="H12" s="8">
        <v>1</v>
      </c>
      <c r="I12" s="8">
        <v>40000</v>
      </c>
      <c r="J12" s="8">
        <v>0.05</v>
      </c>
      <c r="K12" s="8">
        <v>0.3</v>
      </c>
      <c r="L12" s="8">
        <v>12000</v>
      </c>
      <c r="M12" s="10">
        <v>38000</v>
      </c>
      <c r="N12">
        <f t="shared" si="0"/>
        <v>1</v>
      </c>
      <c r="O12">
        <f t="shared" si="1"/>
        <v>2019</v>
      </c>
      <c r="P12" t="str">
        <f t="shared" si="2"/>
        <v>1r semestre</v>
      </c>
      <c r="Q12">
        <f t="shared" si="3"/>
        <v>38000</v>
      </c>
      <c r="R12" t="str">
        <f t="shared" si="4"/>
        <v>-</v>
      </c>
      <c r="S12">
        <f t="shared" si="5"/>
        <v>38000</v>
      </c>
      <c r="T12" t="str">
        <f t="shared" si="6"/>
        <v>-</v>
      </c>
    </row>
    <row r="13" spans="1:20" x14ac:dyDescent="0.25">
      <c r="A13" s="3">
        <v>20190104</v>
      </c>
      <c r="B13" s="4" t="s">
        <v>13</v>
      </c>
      <c r="C13" s="5">
        <v>43562</v>
      </c>
      <c r="D13" s="4" t="s">
        <v>18</v>
      </c>
      <c r="E13" s="4" t="s">
        <v>19</v>
      </c>
      <c r="F13" s="4">
        <v>35000</v>
      </c>
      <c r="G13" s="4">
        <v>40000</v>
      </c>
      <c r="H13" s="4">
        <v>1</v>
      </c>
      <c r="I13" s="4">
        <v>40000</v>
      </c>
      <c r="J13" s="4">
        <v>0.05</v>
      </c>
      <c r="K13" s="4">
        <v>0.3</v>
      </c>
      <c r="L13" s="4">
        <v>12000</v>
      </c>
      <c r="M13" s="6">
        <v>38000</v>
      </c>
      <c r="N13">
        <f t="shared" si="0"/>
        <v>4</v>
      </c>
      <c r="O13">
        <f t="shared" si="1"/>
        <v>2019</v>
      </c>
      <c r="P13" t="str">
        <f t="shared" si="2"/>
        <v>1r semestre</v>
      </c>
      <c r="Q13">
        <f t="shared" si="3"/>
        <v>38000</v>
      </c>
      <c r="R13" t="str">
        <f t="shared" si="4"/>
        <v>-</v>
      </c>
      <c r="S13">
        <f t="shared" si="5"/>
        <v>38000</v>
      </c>
      <c r="T13" t="str">
        <f t="shared" si="6"/>
        <v>-</v>
      </c>
    </row>
    <row r="14" spans="1:20" x14ac:dyDescent="0.25">
      <c r="A14" s="7">
        <v>20190085</v>
      </c>
      <c r="B14" s="8" t="s">
        <v>23</v>
      </c>
      <c r="C14" s="9">
        <v>43588</v>
      </c>
      <c r="D14" s="8" t="s">
        <v>18</v>
      </c>
      <c r="E14" s="8" t="s">
        <v>20</v>
      </c>
      <c r="F14" s="8">
        <v>30000</v>
      </c>
      <c r="G14" s="8">
        <v>34000</v>
      </c>
      <c r="H14" s="8">
        <v>1</v>
      </c>
      <c r="I14" s="8">
        <v>34000</v>
      </c>
      <c r="J14" s="8">
        <v>0.03</v>
      </c>
      <c r="K14" s="8">
        <v>0.3</v>
      </c>
      <c r="L14" s="8">
        <v>10200</v>
      </c>
      <c r="M14" s="10">
        <v>32980</v>
      </c>
      <c r="N14">
        <f t="shared" si="0"/>
        <v>5</v>
      </c>
      <c r="O14">
        <f t="shared" si="1"/>
        <v>2019</v>
      </c>
      <c r="P14" t="str">
        <f t="shared" si="2"/>
        <v>1r semestre</v>
      </c>
      <c r="Q14">
        <f t="shared" si="3"/>
        <v>32980</v>
      </c>
      <c r="R14" t="str">
        <f t="shared" si="4"/>
        <v>-</v>
      </c>
      <c r="S14" t="str">
        <f t="shared" si="5"/>
        <v>-</v>
      </c>
      <c r="T14" t="str">
        <f t="shared" si="6"/>
        <v>-</v>
      </c>
    </row>
    <row r="15" spans="1:20" x14ac:dyDescent="0.25">
      <c r="A15" s="3">
        <v>20190170</v>
      </c>
      <c r="B15" s="4" t="s">
        <v>23</v>
      </c>
      <c r="C15" s="5">
        <v>43468</v>
      </c>
      <c r="D15" s="4" t="s">
        <v>18</v>
      </c>
      <c r="E15" s="4" t="s">
        <v>20</v>
      </c>
      <c r="F15" s="4">
        <v>30000</v>
      </c>
      <c r="G15" s="4">
        <v>34000</v>
      </c>
      <c r="H15" s="4">
        <v>1</v>
      </c>
      <c r="I15" s="4">
        <v>34000</v>
      </c>
      <c r="J15" s="4">
        <v>0.03</v>
      </c>
      <c r="K15" s="4">
        <v>0.3</v>
      </c>
      <c r="L15" s="4">
        <v>10200</v>
      </c>
      <c r="M15" s="6">
        <v>32980</v>
      </c>
      <c r="N15">
        <f t="shared" si="0"/>
        <v>1</v>
      </c>
      <c r="O15">
        <f t="shared" si="1"/>
        <v>2019</v>
      </c>
      <c r="P15" t="str">
        <f t="shared" si="2"/>
        <v>1r semestre</v>
      </c>
      <c r="Q15">
        <f t="shared" si="3"/>
        <v>32980</v>
      </c>
      <c r="R15" t="str">
        <f t="shared" si="4"/>
        <v>-</v>
      </c>
      <c r="S15" t="str">
        <f t="shared" si="5"/>
        <v>-</v>
      </c>
      <c r="T15" t="str">
        <f t="shared" si="6"/>
        <v>-</v>
      </c>
    </row>
    <row r="16" spans="1:20" x14ac:dyDescent="0.25">
      <c r="A16" s="7">
        <v>20190085</v>
      </c>
      <c r="B16" s="8" t="s">
        <v>23</v>
      </c>
      <c r="C16" s="9">
        <v>43588</v>
      </c>
      <c r="D16" s="8" t="s">
        <v>18</v>
      </c>
      <c r="E16" s="8" t="s">
        <v>20</v>
      </c>
      <c r="F16" s="8">
        <v>30000</v>
      </c>
      <c r="G16" s="8">
        <v>34000</v>
      </c>
      <c r="H16" s="8">
        <v>1</v>
      </c>
      <c r="I16" s="8">
        <v>34000</v>
      </c>
      <c r="J16" s="8">
        <v>0.03</v>
      </c>
      <c r="K16" s="8">
        <v>0.3</v>
      </c>
      <c r="L16" s="8">
        <v>10200</v>
      </c>
      <c r="M16" s="10">
        <v>32980</v>
      </c>
      <c r="N16">
        <f t="shared" si="0"/>
        <v>5</v>
      </c>
      <c r="O16">
        <f t="shared" si="1"/>
        <v>2019</v>
      </c>
      <c r="P16" t="str">
        <f t="shared" si="2"/>
        <v>1r semestre</v>
      </c>
      <c r="Q16">
        <f t="shared" si="3"/>
        <v>32980</v>
      </c>
      <c r="R16" t="str">
        <f t="shared" si="4"/>
        <v>-</v>
      </c>
      <c r="S16" t="str">
        <f t="shared" si="5"/>
        <v>-</v>
      </c>
      <c r="T16" t="str">
        <f t="shared" si="6"/>
        <v>-</v>
      </c>
    </row>
    <row r="17" spans="1:20" x14ac:dyDescent="0.25">
      <c r="A17" s="3">
        <v>20190170</v>
      </c>
      <c r="B17" s="4" t="s">
        <v>23</v>
      </c>
      <c r="C17" s="5">
        <v>43468</v>
      </c>
      <c r="D17" s="4" t="s">
        <v>18</v>
      </c>
      <c r="E17" s="4" t="s">
        <v>20</v>
      </c>
      <c r="F17" s="4">
        <v>30000</v>
      </c>
      <c r="G17" s="4">
        <v>34000</v>
      </c>
      <c r="H17" s="4">
        <v>1</v>
      </c>
      <c r="I17" s="4">
        <v>34000</v>
      </c>
      <c r="J17" s="4">
        <v>0.03</v>
      </c>
      <c r="K17" s="4">
        <v>0.3</v>
      </c>
      <c r="L17" s="4">
        <v>10200</v>
      </c>
      <c r="M17" s="6">
        <v>32980</v>
      </c>
      <c r="N17">
        <f t="shared" si="0"/>
        <v>1</v>
      </c>
      <c r="O17">
        <f t="shared" si="1"/>
        <v>2019</v>
      </c>
      <c r="P17" t="str">
        <f t="shared" si="2"/>
        <v>1r semestre</v>
      </c>
      <c r="Q17">
        <f t="shared" si="3"/>
        <v>32980</v>
      </c>
      <c r="R17" t="str">
        <f t="shared" si="4"/>
        <v>-</v>
      </c>
      <c r="S17" t="str">
        <f t="shared" si="5"/>
        <v>-</v>
      </c>
      <c r="T17" t="str">
        <f t="shared" si="6"/>
        <v>-</v>
      </c>
    </row>
    <row r="18" spans="1:20" x14ac:dyDescent="0.25">
      <c r="A18" s="7">
        <v>20190085</v>
      </c>
      <c r="B18" s="8" t="s">
        <v>23</v>
      </c>
      <c r="C18" s="9">
        <v>43588</v>
      </c>
      <c r="D18" s="8" t="s">
        <v>18</v>
      </c>
      <c r="E18" s="8" t="s">
        <v>20</v>
      </c>
      <c r="F18" s="8">
        <v>30000</v>
      </c>
      <c r="G18" s="8">
        <v>34000</v>
      </c>
      <c r="H18" s="8">
        <v>1</v>
      </c>
      <c r="I18" s="8">
        <v>34000</v>
      </c>
      <c r="J18" s="8">
        <v>0.03</v>
      </c>
      <c r="K18" s="8">
        <v>0.3</v>
      </c>
      <c r="L18" s="8">
        <v>10200</v>
      </c>
      <c r="M18" s="10">
        <v>32980</v>
      </c>
      <c r="N18">
        <f t="shared" si="0"/>
        <v>5</v>
      </c>
      <c r="O18">
        <f t="shared" si="1"/>
        <v>2019</v>
      </c>
      <c r="P18" t="str">
        <f t="shared" si="2"/>
        <v>1r semestre</v>
      </c>
      <c r="Q18">
        <f t="shared" si="3"/>
        <v>32980</v>
      </c>
      <c r="R18" t="str">
        <f t="shared" si="4"/>
        <v>-</v>
      </c>
      <c r="S18" t="str">
        <f t="shared" si="5"/>
        <v>-</v>
      </c>
      <c r="T18" t="str">
        <f t="shared" si="6"/>
        <v>-</v>
      </c>
    </row>
    <row r="19" spans="1:20" x14ac:dyDescent="0.25">
      <c r="A19" s="3">
        <v>20190170</v>
      </c>
      <c r="B19" s="4" t="s">
        <v>23</v>
      </c>
      <c r="C19" s="5">
        <v>43468</v>
      </c>
      <c r="D19" s="4" t="s">
        <v>18</v>
      </c>
      <c r="E19" s="4" t="s">
        <v>20</v>
      </c>
      <c r="F19" s="4">
        <v>30000</v>
      </c>
      <c r="G19" s="4">
        <v>34000</v>
      </c>
      <c r="H19" s="4">
        <v>1</v>
      </c>
      <c r="I19" s="4">
        <v>34000</v>
      </c>
      <c r="J19" s="4">
        <v>0.03</v>
      </c>
      <c r="K19" s="4">
        <v>0.3</v>
      </c>
      <c r="L19" s="4">
        <v>10200</v>
      </c>
      <c r="M19" s="6">
        <v>32980</v>
      </c>
      <c r="N19">
        <f t="shared" si="0"/>
        <v>1</v>
      </c>
      <c r="O19">
        <f t="shared" si="1"/>
        <v>2019</v>
      </c>
      <c r="P19" t="str">
        <f t="shared" si="2"/>
        <v>1r semestre</v>
      </c>
      <c r="Q19">
        <f t="shared" si="3"/>
        <v>32980</v>
      </c>
      <c r="R19" t="str">
        <f t="shared" si="4"/>
        <v>-</v>
      </c>
      <c r="S19" t="str">
        <f t="shared" si="5"/>
        <v>-</v>
      </c>
      <c r="T19" t="str">
        <f t="shared" si="6"/>
        <v>-</v>
      </c>
    </row>
    <row r="20" spans="1:20" x14ac:dyDescent="0.25">
      <c r="A20" s="3">
        <v>20190020</v>
      </c>
      <c r="B20" s="4" t="s">
        <v>13</v>
      </c>
      <c r="C20" s="5">
        <v>43472</v>
      </c>
      <c r="D20" s="4" t="s">
        <v>18</v>
      </c>
      <c r="E20" s="4" t="s">
        <v>20</v>
      </c>
      <c r="F20" s="4">
        <v>23000</v>
      </c>
      <c r="G20" s="4">
        <v>30000</v>
      </c>
      <c r="H20" s="4">
        <v>1</v>
      </c>
      <c r="I20" s="4">
        <v>30000</v>
      </c>
      <c r="J20" s="4">
        <v>0.03</v>
      </c>
      <c r="K20" s="4">
        <v>0.2</v>
      </c>
      <c r="L20" s="4">
        <v>6000</v>
      </c>
      <c r="M20" s="6">
        <v>29100</v>
      </c>
      <c r="N20">
        <f t="shared" si="0"/>
        <v>1</v>
      </c>
      <c r="O20">
        <f t="shared" si="1"/>
        <v>2019</v>
      </c>
      <c r="P20" t="str">
        <f t="shared" si="2"/>
        <v>1r semestre</v>
      </c>
      <c r="Q20">
        <f t="shared" si="3"/>
        <v>29100</v>
      </c>
      <c r="R20" t="str">
        <f t="shared" si="4"/>
        <v>-</v>
      </c>
      <c r="S20">
        <f t="shared" si="5"/>
        <v>29100</v>
      </c>
      <c r="T20" t="str">
        <f t="shared" si="6"/>
        <v>-</v>
      </c>
    </row>
    <row r="21" spans="1:20" x14ac:dyDescent="0.25">
      <c r="A21" s="7">
        <v>20190105</v>
      </c>
      <c r="B21" s="8" t="s">
        <v>13</v>
      </c>
      <c r="C21" s="9">
        <v>43592</v>
      </c>
      <c r="D21" s="8" t="s">
        <v>18</v>
      </c>
      <c r="E21" s="8" t="s">
        <v>20</v>
      </c>
      <c r="F21" s="8">
        <v>23000</v>
      </c>
      <c r="G21" s="8">
        <v>30000</v>
      </c>
      <c r="H21" s="8">
        <v>1</v>
      </c>
      <c r="I21" s="8">
        <v>30000</v>
      </c>
      <c r="J21" s="8">
        <v>0.03</v>
      </c>
      <c r="K21" s="8">
        <v>0.2</v>
      </c>
      <c r="L21" s="8">
        <v>6000</v>
      </c>
      <c r="M21" s="10">
        <v>29100</v>
      </c>
      <c r="N21">
        <f t="shared" si="0"/>
        <v>5</v>
      </c>
      <c r="O21">
        <f t="shared" si="1"/>
        <v>2019</v>
      </c>
      <c r="P21" t="str">
        <f t="shared" si="2"/>
        <v>1r semestre</v>
      </c>
      <c r="Q21">
        <f t="shared" si="3"/>
        <v>29100</v>
      </c>
      <c r="R21" t="str">
        <f t="shared" si="4"/>
        <v>-</v>
      </c>
      <c r="S21">
        <f t="shared" si="5"/>
        <v>29100</v>
      </c>
      <c r="T21" t="str">
        <f t="shared" si="6"/>
        <v>-</v>
      </c>
    </row>
    <row r="22" spans="1:20" x14ac:dyDescent="0.25">
      <c r="A22" s="3">
        <v>20190020</v>
      </c>
      <c r="B22" s="4" t="s">
        <v>13</v>
      </c>
      <c r="C22" s="5">
        <v>43472</v>
      </c>
      <c r="D22" s="4" t="s">
        <v>18</v>
      </c>
      <c r="E22" s="4" t="s">
        <v>20</v>
      </c>
      <c r="F22" s="4">
        <v>23000</v>
      </c>
      <c r="G22" s="4">
        <v>30000</v>
      </c>
      <c r="H22" s="4">
        <v>1</v>
      </c>
      <c r="I22" s="4">
        <v>30000</v>
      </c>
      <c r="J22" s="4">
        <v>0.03</v>
      </c>
      <c r="K22" s="4">
        <v>0.2</v>
      </c>
      <c r="L22" s="4">
        <v>6000</v>
      </c>
      <c r="M22" s="6">
        <v>29100</v>
      </c>
      <c r="N22">
        <f t="shared" si="0"/>
        <v>1</v>
      </c>
      <c r="O22">
        <f t="shared" si="1"/>
        <v>2019</v>
      </c>
      <c r="P22" t="str">
        <f t="shared" ref="P3:P66" si="7">IF(N22&lt;7,"1r semestre","2n semestre")</f>
        <v>1r semestre</v>
      </c>
      <c r="Q22">
        <f t="shared" si="3"/>
        <v>29100</v>
      </c>
      <c r="R22" t="str">
        <f t="shared" si="4"/>
        <v>-</v>
      </c>
      <c r="S22">
        <f t="shared" si="5"/>
        <v>29100</v>
      </c>
      <c r="T22" t="str">
        <f t="shared" si="6"/>
        <v>-</v>
      </c>
    </row>
    <row r="23" spans="1:20" x14ac:dyDescent="0.25">
      <c r="A23" s="7">
        <v>20190105</v>
      </c>
      <c r="B23" s="8" t="s">
        <v>13</v>
      </c>
      <c r="C23" s="9">
        <v>43592</v>
      </c>
      <c r="D23" s="8" t="s">
        <v>18</v>
      </c>
      <c r="E23" s="8" t="s">
        <v>20</v>
      </c>
      <c r="F23" s="8">
        <v>23000</v>
      </c>
      <c r="G23" s="8">
        <v>30000</v>
      </c>
      <c r="H23" s="8">
        <v>1</v>
      </c>
      <c r="I23" s="8">
        <v>30000</v>
      </c>
      <c r="J23" s="8">
        <v>0.03</v>
      </c>
      <c r="K23" s="8">
        <v>0.2</v>
      </c>
      <c r="L23" s="8">
        <v>6000</v>
      </c>
      <c r="M23" s="10">
        <v>29100</v>
      </c>
      <c r="N23">
        <f t="shared" si="0"/>
        <v>5</v>
      </c>
      <c r="O23">
        <f t="shared" si="1"/>
        <v>2019</v>
      </c>
      <c r="P23" t="str">
        <f t="shared" si="7"/>
        <v>1r semestre</v>
      </c>
      <c r="Q23">
        <f t="shared" si="3"/>
        <v>29100</v>
      </c>
      <c r="R23" t="str">
        <f t="shared" si="4"/>
        <v>-</v>
      </c>
      <c r="S23">
        <f t="shared" si="5"/>
        <v>29100</v>
      </c>
      <c r="T23" t="str">
        <f t="shared" si="6"/>
        <v>-</v>
      </c>
    </row>
    <row r="24" spans="1:20" x14ac:dyDescent="0.25">
      <c r="A24" s="3">
        <v>20190020</v>
      </c>
      <c r="B24" s="4" t="s">
        <v>13</v>
      </c>
      <c r="C24" s="5">
        <v>43472</v>
      </c>
      <c r="D24" s="4" t="s">
        <v>18</v>
      </c>
      <c r="E24" s="4" t="s">
        <v>20</v>
      </c>
      <c r="F24" s="4">
        <v>23000</v>
      </c>
      <c r="G24" s="4">
        <v>30000</v>
      </c>
      <c r="H24" s="4">
        <v>1</v>
      </c>
      <c r="I24" s="4">
        <v>30000</v>
      </c>
      <c r="J24" s="4">
        <v>0.03</v>
      </c>
      <c r="K24" s="4">
        <v>0.2</v>
      </c>
      <c r="L24" s="4">
        <v>6000</v>
      </c>
      <c r="M24" s="6">
        <v>29100</v>
      </c>
      <c r="N24">
        <f t="shared" si="0"/>
        <v>1</v>
      </c>
      <c r="O24">
        <f t="shared" si="1"/>
        <v>2019</v>
      </c>
      <c r="P24" t="str">
        <f t="shared" si="7"/>
        <v>1r semestre</v>
      </c>
      <c r="Q24">
        <f t="shared" si="3"/>
        <v>29100</v>
      </c>
      <c r="R24" t="str">
        <f t="shared" si="4"/>
        <v>-</v>
      </c>
      <c r="S24">
        <f t="shared" si="5"/>
        <v>29100</v>
      </c>
      <c r="T24" t="str">
        <f t="shared" si="6"/>
        <v>-</v>
      </c>
    </row>
    <row r="25" spans="1:20" x14ac:dyDescent="0.25">
      <c r="A25" s="7">
        <v>20190105</v>
      </c>
      <c r="B25" s="8" t="s">
        <v>13</v>
      </c>
      <c r="C25" s="9">
        <v>43592</v>
      </c>
      <c r="D25" s="8" t="s">
        <v>18</v>
      </c>
      <c r="E25" s="8" t="s">
        <v>20</v>
      </c>
      <c r="F25" s="8">
        <v>23000</v>
      </c>
      <c r="G25" s="8">
        <v>30000</v>
      </c>
      <c r="H25" s="8">
        <v>1</v>
      </c>
      <c r="I25" s="8">
        <v>30000</v>
      </c>
      <c r="J25" s="8">
        <v>0.03</v>
      </c>
      <c r="K25" s="8">
        <v>0.2</v>
      </c>
      <c r="L25" s="8">
        <v>6000</v>
      </c>
      <c r="M25" s="10">
        <v>29100</v>
      </c>
      <c r="N25">
        <f t="shared" si="0"/>
        <v>5</v>
      </c>
      <c r="O25">
        <f t="shared" si="1"/>
        <v>2019</v>
      </c>
      <c r="P25" t="str">
        <f t="shared" si="7"/>
        <v>1r semestre</v>
      </c>
      <c r="Q25">
        <f t="shared" si="3"/>
        <v>29100</v>
      </c>
      <c r="R25" t="str">
        <f t="shared" si="4"/>
        <v>-</v>
      </c>
      <c r="S25">
        <f t="shared" si="5"/>
        <v>29100</v>
      </c>
      <c r="T25" t="str">
        <f t="shared" si="6"/>
        <v>-</v>
      </c>
    </row>
    <row r="26" spans="1:20" x14ac:dyDescent="0.25">
      <c r="A26" s="3">
        <v>20190084</v>
      </c>
      <c r="B26" s="4" t="s">
        <v>23</v>
      </c>
      <c r="C26" s="5">
        <v>43623</v>
      </c>
      <c r="D26" s="4" t="s">
        <v>18</v>
      </c>
      <c r="E26" s="4" t="s">
        <v>20</v>
      </c>
      <c r="F26" s="4">
        <v>15000</v>
      </c>
      <c r="G26" s="4">
        <v>20000</v>
      </c>
      <c r="H26" s="4">
        <v>1</v>
      </c>
      <c r="I26" s="4">
        <v>20000</v>
      </c>
      <c r="J26" s="4">
        <v>0.03</v>
      </c>
      <c r="K26" s="4">
        <v>0.2</v>
      </c>
      <c r="L26" s="4">
        <v>4000</v>
      </c>
      <c r="M26" s="6">
        <v>19400</v>
      </c>
      <c r="N26">
        <f t="shared" si="0"/>
        <v>6</v>
      </c>
      <c r="O26">
        <f t="shared" si="1"/>
        <v>2019</v>
      </c>
      <c r="P26" t="str">
        <f t="shared" si="7"/>
        <v>1r semestre</v>
      </c>
      <c r="Q26">
        <f t="shared" si="3"/>
        <v>19400</v>
      </c>
      <c r="R26" t="str">
        <f t="shared" si="4"/>
        <v>-</v>
      </c>
      <c r="S26" t="str">
        <f t="shared" si="5"/>
        <v>-</v>
      </c>
      <c r="T26" t="str">
        <f t="shared" si="6"/>
        <v>-</v>
      </c>
    </row>
    <row r="27" spans="1:20" x14ac:dyDescent="0.25">
      <c r="A27" s="7">
        <v>20190169</v>
      </c>
      <c r="B27" s="8" t="s">
        <v>23</v>
      </c>
      <c r="C27" s="9">
        <v>43472</v>
      </c>
      <c r="D27" s="8" t="s">
        <v>18</v>
      </c>
      <c r="E27" s="8" t="s">
        <v>20</v>
      </c>
      <c r="F27" s="8">
        <v>15000</v>
      </c>
      <c r="G27" s="8">
        <v>20000</v>
      </c>
      <c r="H27" s="8">
        <v>1</v>
      </c>
      <c r="I27" s="8">
        <v>20000</v>
      </c>
      <c r="J27" s="8">
        <v>0.03</v>
      </c>
      <c r="K27" s="8">
        <v>0.2</v>
      </c>
      <c r="L27" s="8">
        <v>4000</v>
      </c>
      <c r="M27" s="10">
        <v>19400</v>
      </c>
      <c r="N27">
        <f t="shared" si="0"/>
        <v>1</v>
      </c>
      <c r="O27">
        <f t="shared" si="1"/>
        <v>2019</v>
      </c>
      <c r="P27" t="str">
        <f t="shared" si="7"/>
        <v>1r semestre</v>
      </c>
      <c r="Q27">
        <f t="shared" si="3"/>
        <v>19400</v>
      </c>
      <c r="R27" t="str">
        <f t="shared" si="4"/>
        <v>-</v>
      </c>
      <c r="S27" t="str">
        <f t="shared" si="5"/>
        <v>-</v>
      </c>
      <c r="T27" t="str">
        <f t="shared" si="6"/>
        <v>-</v>
      </c>
    </row>
    <row r="28" spans="1:20" x14ac:dyDescent="0.25">
      <c r="A28" s="3">
        <v>20190084</v>
      </c>
      <c r="B28" s="4" t="s">
        <v>23</v>
      </c>
      <c r="C28" s="5">
        <v>43623</v>
      </c>
      <c r="D28" s="4" t="s">
        <v>18</v>
      </c>
      <c r="E28" s="4" t="s">
        <v>20</v>
      </c>
      <c r="F28" s="4">
        <v>15000</v>
      </c>
      <c r="G28" s="4">
        <v>20000</v>
      </c>
      <c r="H28" s="4">
        <v>1</v>
      </c>
      <c r="I28" s="4">
        <v>20000</v>
      </c>
      <c r="J28" s="4">
        <v>0.03</v>
      </c>
      <c r="K28" s="4">
        <v>0.2</v>
      </c>
      <c r="L28" s="4">
        <v>4000</v>
      </c>
      <c r="M28" s="6">
        <v>19400</v>
      </c>
      <c r="N28">
        <f t="shared" si="0"/>
        <v>6</v>
      </c>
      <c r="O28">
        <f t="shared" si="1"/>
        <v>2019</v>
      </c>
      <c r="P28" t="str">
        <f t="shared" si="7"/>
        <v>1r semestre</v>
      </c>
      <c r="Q28">
        <f t="shared" si="3"/>
        <v>19400</v>
      </c>
      <c r="R28" t="str">
        <f t="shared" si="4"/>
        <v>-</v>
      </c>
      <c r="S28" t="str">
        <f t="shared" si="5"/>
        <v>-</v>
      </c>
      <c r="T28" t="str">
        <f t="shared" si="6"/>
        <v>-</v>
      </c>
    </row>
    <row r="29" spans="1:20" x14ac:dyDescent="0.25">
      <c r="A29" s="7">
        <v>20190169</v>
      </c>
      <c r="B29" s="8" t="s">
        <v>23</v>
      </c>
      <c r="C29" s="9">
        <v>43472</v>
      </c>
      <c r="D29" s="8" t="s">
        <v>18</v>
      </c>
      <c r="E29" s="8" t="s">
        <v>20</v>
      </c>
      <c r="F29" s="8">
        <v>15000</v>
      </c>
      <c r="G29" s="8">
        <v>20000</v>
      </c>
      <c r="H29" s="8">
        <v>1</v>
      </c>
      <c r="I29" s="8">
        <v>20000</v>
      </c>
      <c r="J29" s="8">
        <v>0.03</v>
      </c>
      <c r="K29" s="8">
        <v>0.2</v>
      </c>
      <c r="L29" s="8">
        <v>4000</v>
      </c>
      <c r="M29" s="10">
        <v>19400</v>
      </c>
      <c r="N29">
        <f t="shared" si="0"/>
        <v>1</v>
      </c>
      <c r="O29">
        <f t="shared" si="1"/>
        <v>2019</v>
      </c>
      <c r="P29" t="str">
        <f t="shared" si="7"/>
        <v>1r semestre</v>
      </c>
      <c r="Q29">
        <f t="shared" si="3"/>
        <v>19400</v>
      </c>
      <c r="R29" t="str">
        <f t="shared" si="4"/>
        <v>-</v>
      </c>
      <c r="S29" t="str">
        <f t="shared" si="5"/>
        <v>-</v>
      </c>
      <c r="T29" t="str">
        <f t="shared" si="6"/>
        <v>-</v>
      </c>
    </row>
    <row r="30" spans="1:20" x14ac:dyDescent="0.25">
      <c r="A30" s="3">
        <v>20190084</v>
      </c>
      <c r="B30" s="4" t="s">
        <v>23</v>
      </c>
      <c r="C30" s="5">
        <v>43623</v>
      </c>
      <c r="D30" s="4" t="s">
        <v>18</v>
      </c>
      <c r="E30" s="4" t="s">
        <v>20</v>
      </c>
      <c r="F30" s="4">
        <v>15000</v>
      </c>
      <c r="G30" s="4">
        <v>20000</v>
      </c>
      <c r="H30" s="4">
        <v>1</v>
      </c>
      <c r="I30" s="4">
        <v>20000</v>
      </c>
      <c r="J30" s="4">
        <v>0.03</v>
      </c>
      <c r="K30" s="4">
        <v>0.2</v>
      </c>
      <c r="L30" s="4">
        <v>4000</v>
      </c>
      <c r="M30" s="6">
        <v>19400</v>
      </c>
      <c r="N30">
        <f t="shared" si="0"/>
        <v>6</v>
      </c>
      <c r="O30">
        <f t="shared" si="1"/>
        <v>2019</v>
      </c>
      <c r="P30" t="str">
        <f t="shared" si="7"/>
        <v>1r semestre</v>
      </c>
      <c r="Q30">
        <f t="shared" si="3"/>
        <v>19400</v>
      </c>
      <c r="R30" t="str">
        <f t="shared" si="4"/>
        <v>-</v>
      </c>
      <c r="S30" t="str">
        <f t="shared" si="5"/>
        <v>-</v>
      </c>
      <c r="T30" t="str">
        <f t="shared" si="6"/>
        <v>-</v>
      </c>
    </row>
    <row r="31" spans="1:20" x14ac:dyDescent="0.25">
      <c r="A31" s="7">
        <v>20190169</v>
      </c>
      <c r="B31" s="8" t="s">
        <v>23</v>
      </c>
      <c r="C31" s="9">
        <v>43472</v>
      </c>
      <c r="D31" s="8" t="s">
        <v>18</v>
      </c>
      <c r="E31" s="8" t="s">
        <v>20</v>
      </c>
      <c r="F31" s="8">
        <v>15000</v>
      </c>
      <c r="G31" s="8">
        <v>20000</v>
      </c>
      <c r="H31" s="8">
        <v>1</v>
      </c>
      <c r="I31" s="8">
        <v>20000</v>
      </c>
      <c r="J31" s="8">
        <v>0.03</v>
      </c>
      <c r="K31" s="8">
        <v>0.2</v>
      </c>
      <c r="L31" s="8">
        <v>4000</v>
      </c>
      <c r="M31" s="10">
        <v>19400</v>
      </c>
      <c r="N31">
        <f t="shared" si="0"/>
        <v>1</v>
      </c>
      <c r="O31">
        <f t="shared" si="1"/>
        <v>2019</v>
      </c>
      <c r="P31" t="str">
        <f t="shared" si="7"/>
        <v>1r semestre</v>
      </c>
      <c r="Q31">
        <f t="shared" si="3"/>
        <v>19400</v>
      </c>
      <c r="R31" t="str">
        <f t="shared" si="4"/>
        <v>-</v>
      </c>
      <c r="S31" t="str">
        <f t="shared" si="5"/>
        <v>-</v>
      </c>
      <c r="T31" t="str">
        <f t="shared" si="6"/>
        <v>-</v>
      </c>
    </row>
    <row r="32" spans="1:20" x14ac:dyDescent="0.25">
      <c r="A32" s="7">
        <v>20190021</v>
      </c>
      <c r="B32" s="8" t="s">
        <v>13</v>
      </c>
      <c r="C32" s="9">
        <v>43468</v>
      </c>
      <c r="D32" s="8" t="s">
        <v>18</v>
      </c>
      <c r="E32" s="8" t="s">
        <v>20</v>
      </c>
      <c r="F32" s="8">
        <v>15000</v>
      </c>
      <c r="G32" s="8">
        <v>18000</v>
      </c>
      <c r="H32" s="8">
        <v>1</v>
      </c>
      <c r="I32" s="8">
        <v>18000</v>
      </c>
      <c r="J32" s="8">
        <v>0.04</v>
      </c>
      <c r="K32" s="8">
        <v>0.08</v>
      </c>
      <c r="L32" s="8">
        <v>1440</v>
      </c>
      <c r="M32" s="10">
        <v>17280</v>
      </c>
      <c r="N32">
        <f t="shared" si="0"/>
        <v>1</v>
      </c>
      <c r="O32">
        <f t="shared" si="1"/>
        <v>2019</v>
      </c>
      <c r="P32" t="str">
        <f t="shared" si="7"/>
        <v>1r semestre</v>
      </c>
      <c r="Q32">
        <f t="shared" si="3"/>
        <v>17280</v>
      </c>
      <c r="R32" t="str">
        <f t="shared" si="4"/>
        <v>-</v>
      </c>
      <c r="S32">
        <f t="shared" si="5"/>
        <v>17280</v>
      </c>
      <c r="T32" t="str">
        <f t="shared" si="6"/>
        <v>-</v>
      </c>
    </row>
    <row r="33" spans="1:20" x14ac:dyDescent="0.25">
      <c r="A33" s="3">
        <v>20190106</v>
      </c>
      <c r="B33" s="4" t="s">
        <v>13</v>
      </c>
      <c r="C33" s="5">
        <v>43588</v>
      </c>
      <c r="D33" s="4" t="s">
        <v>18</v>
      </c>
      <c r="E33" s="4" t="s">
        <v>20</v>
      </c>
      <c r="F33" s="4">
        <v>15000</v>
      </c>
      <c r="G33" s="4">
        <v>18000</v>
      </c>
      <c r="H33" s="4">
        <v>1</v>
      </c>
      <c r="I33" s="4">
        <v>18000</v>
      </c>
      <c r="J33" s="4">
        <v>0.04</v>
      </c>
      <c r="K33" s="4">
        <v>0.08</v>
      </c>
      <c r="L33" s="4">
        <v>1440</v>
      </c>
      <c r="M33" s="6">
        <v>17280</v>
      </c>
      <c r="N33">
        <f t="shared" si="0"/>
        <v>5</v>
      </c>
      <c r="O33">
        <f t="shared" si="1"/>
        <v>2019</v>
      </c>
      <c r="P33" t="str">
        <f t="shared" si="7"/>
        <v>1r semestre</v>
      </c>
      <c r="Q33">
        <f t="shared" si="3"/>
        <v>17280</v>
      </c>
      <c r="R33" t="str">
        <f t="shared" si="4"/>
        <v>-</v>
      </c>
      <c r="S33">
        <f t="shared" si="5"/>
        <v>17280</v>
      </c>
      <c r="T33" t="str">
        <f t="shared" si="6"/>
        <v>-</v>
      </c>
    </row>
    <row r="34" spans="1:20" x14ac:dyDescent="0.25">
      <c r="A34" s="7">
        <v>20190021</v>
      </c>
      <c r="B34" s="8" t="s">
        <v>13</v>
      </c>
      <c r="C34" s="9">
        <v>43468</v>
      </c>
      <c r="D34" s="8" t="s">
        <v>18</v>
      </c>
      <c r="E34" s="8" t="s">
        <v>20</v>
      </c>
      <c r="F34" s="8">
        <v>15000</v>
      </c>
      <c r="G34" s="8">
        <v>18000</v>
      </c>
      <c r="H34" s="8">
        <v>1</v>
      </c>
      <c r="I34" s="8">
        <v>18000</v>
      </c>
      <c r="J34" s="8">
        <v>0.04</v>
      </c>
      <c r="K34" s="8">
        <v>0.08</v>
      </c>
      <c r="L34" s="8">
        <v>1440</v>
      </c>
      <c r="M34" s="10">
        <v>17280</v>
      </c>
      <c r="N34">
        <f t="shared" si="0"/>
        <v>1</v>
      </c>
      <c r="O34">
        <f t="shared" si="1"/>
        <v>2019</v>
      </c>
      <c r="P34" t="str">
        <f t="shared" si="7"/>
        <v>1r semestre</v>
      </c>
      <c r="Q34">
        <f t="shared" si="3"/>
        <v>17280</v>
      </c>
      <c r="R34" t="str">
        <f t="shared" si="4"/>
        <v>-</v>
      </c>
      <c r="S34">
        <f t="shared" si="5"/>
        <v>17280</v>
      </c>
      <c r="T34" t="str">
        <f t="shared" si="6"/>
        <v>-</v>
      </c>
    </row>
    <row r="35" spans="1:20" x14ac:dyDescent="0.25">
      <c r="A35" s="3">
        <v>20190106</v>
      </c>
      <c r="B35" s="4" t="s">
        <v>13</v>
      </c>
      <c r="C35" s="5">
        <v>43588</v>
      </c>
      <c r="D35" s="4" t="s">
        <v>18</v>
      </c>
      <c r="E35" s="4" t="s">
        <v>20</v>
      </c>
      <c r="F35" s="4">
        <v>15000</v>
      </c>
      <c r="G35" s="4">
        <v>18000</v>
      </c>
      <c r="H35" s="4">
        <v>1</v>
      </c>
      <c r="I35" s="4">
        <v>18000</v>
      </c>
      <c r="J35" s="4">
        <v>0.04</v>
      </c>
      <c r="K35" s="4">
        <v>0.08</v>
      </c>
      <c r="L35" s="4">
        <v>1440</v>
      </c>
      <c r="M35" s="6">
        <v>17280</v>
      </c>
      <c r="N35">
        <f t="shared" si="0"/>
        <v>5</v>
      </c>
      <c r="O35">
        <f t="shared" si="1"/>
        <v>2019</v>
      </c>
      <c r="P35" t="str">
        <f t="shared" si="7"/>
        <v>1r semestre</v>
      </c>
      <c r="Q35">
        <f t="shared" si="3"/>
        <v>17280</v>
      </c>
      <c r="R35" t="str">
        <f t="shared" si="4"/>
        <v>-</v>
      </c>
      <c r="S35">
        <f t="shared" si="5"/>
        <v>17280</v>
      </c>
      <c r="T35" t="str">
        <f t="shared" si="6"/>
        <v>-</v>
      </c>
    </row>
    <row r="36" spans="1:20" x14ac:dyDescent="0.25">
      <c r="A36" s="7">
        <v>20190021</v>
      </c>
      <c r="B36" s="8" t="s">
        <v>13</v>
      </c>
      <c r="C36" s="9">
        <v>43468</v>
      </c>
      <c r="D36" s="8" t="s">
        <v>18</v>
      </c>
      <c r="E36" s="8" t="s">
        <v>20</v>
      </c>
      <c r="F36" s="8">
        <v>15000</v>
      </c>
      <c r="G36" s="8">
        <v>18000</v>
      </c>
      <c r="H36" s="8">
        <v>1</v>
      </c>
      <c r="I36" s="8">
        <v>18000</v>
      </c>
      <c r="J36" s="8">
        <v>0.04</v>
      </c>
      <c r="K36" s="8">
        <v>0.08</v>
      </c>
      <c r="L36" s="8">
        <v>1440</v>
      </c>
      <c r="M36" s="10">
        <v>17280</v>
      </c>
      <c r="N36">
        <f t="shared" si="0"/>
        <v>1</v>
      </c>
      <c r="O36">
        <f t="shared" si="1"/>
        <v>2019</v>
      </c>
      <c r="P36" t="str">
        <f t="shared" si="7"/>
        <v>1r semestre</v>
      </c>
      <c r="Q36">
        <f t="shared" si="3"/>
        <v>17280</v>
      </c>
      <c r="R36" t="str">
        <f t="shared" si="4"/>
        <v>-</v>
      </c>
      <c r="S36">
        <f t="shared" si="5"/>
        <v>17280</v>
      </c>
      <c r="T36" t="str">
        <f t="shared" si="6"/>
        <v>-</v>
      </c>
    </row>
    <row r="37" spans="1:20" x14ac:dyDescent="0.25">
      <c r="A37" s="3">
        <v>20190106</v>
      </c>
      <c r="B37" s="4" t="s">
        <v>13</v>
      </c>
      <c r="C37" s="5">
        <v>43588</v>
      </c>
      <c r="D37" s="4" t="s">
        <v>18</v>
      </c>
      <c r="E37" s="4" t="s">
        <v>20</v>
      </c>
      <c r="F37" s="4">
        <v>15000</v>
      </c>
      <c r="G37" s="4">
        <v>18000</v>
      </c>
      <c r="H37" s="4">
        <v>1</v>
      </c>
      <c r="I37" s="4">
        <v>18000</v>
      </c>
      <c r="J37" s="4">
        <v>0.04</v>
      </c>
      <c r="K37" s="4">
        <v>0.08</v>
      </c>
      <c r="L37" s="4">
        <v>1440</v>
      </c>
      <c r="M37" s="6">
        <v>17280</v>
      </c>
      <c r="N37">
        <f t="shared" si="0"/>
        <v>5</v>
      </c>
      <c r="O37">
        <f t="shared" si="1"/>
        <v>2019</v>
      </c>
      <c r="P37" t="str">
        <f t="shared" si="7"/>
        <v>1r semestre</v>
      </c>
      <c r="Q37">
        <f t="shared" si="3"/>
        <v>17280</v>
      </c>
      <c r="R37" t="str">
        <f t="shared" si="4"/>
        <v>-</v>
      </c>
      <c r="S37">
        <f t="shared" si="5"/>
        <v>17280</v>
      </c>
      <c r="T37" t="str">
        <f t="shared" si="6"/>
        <v>-</v>
      </c>
    </row>
    <row r="38" spans="1:20" x14ac:dyDescent="0.25">
      <c r="A38" s="3">
        <v>20190070</v>
      </c>
      <c r="B38" s="4" t="s">
        <v>21</v>
      </c>
      <c r="C38" s="5">
        <v>43558</v>
      </c>
      <c r="D38" s="4" t="s">
        <v>18</v>
      </c>
      <c r="E38" s="4" t="s">
        <v>20</v>
      </c>
      <c r="F38" s="4">
        <v>15000</v>
      </c>
      <c r="G38" s="4">
        <v>16000</v>
      </c>
      <c r="H38" s="4">
        <v>1</v>
      </c>
      <c r="I38" s="4">
        <v>16000</v>
      </c>
      <c r="J38" s="4">
        <v>0.03</v>
      </c>
      <c r="K38" s="4">
        <v>7.0000000000000007E-2</v>
      </c>
      <c r="L38" s="4">
        <v>1120</v>
      </c>
      <c r="M38" s="6">
        <v>15520</v>
      </c>
      <c r="N38">
        <f t="shared" si="0"/>
        <v>4</v>
      </c>
      <c r="O38">
        <f t="shared" si="1"/>
        <v>2019</v>
      </c>
      <c r="P38" t="str">
        <f t="shared" si="7"/>
        <v>1r semestre</v>
      </c>
      <c r="Q38">
        <f t="shared" si="3"/>
        <v>15520</v>
      </c>
      <c r="R38" t="str">
        <f t="shared" si="4"/>
        <v>-</v>
      </c>
      <c r="S38" t="str">
        <f t="shared" si="5"/>
        <v>-</v>
      </c>
      <c r="T38" t="str">
        <f t="shared" si="6"/>
        <v>-</v>
      </c>
    </row>
    <row r="39" spans="1:20" x14ac:dyDescent="0.25">
      <c r="A39" s="7">
        <v>20190155</v>
      </c>
      <c r="B39" s="8" t="s">
        <v>21</v>
      </c>
      <c r="C39" s="9">
        <v>43468</v>
      </c>
      <c r="D39" s="8" t="s">
        <v>18</v>
      </c>
      <c r="E39" s="8" t="s">
        <v>20</v>
      </c>
      <c r="F39" s="8">
        <v>15000</v>
      </c>
      <c r="G39" s="8">
        <v>16000</v>
      </c>
      <c r="H39" s="8">
        <v>1</v>
      </c>
      <c r="I39" s="8">
        <v>16000</v>
      </c>
      <c r="J39" s="8">
        <v>0.03</v>
      </c>
      <c r="K39" s="8">
        <v>7.0000000000000007E-2</v>
      </c>
      <c r="L39" s="8">
        <v>1120</v>
      </c>
      <c r="M39" s="10">
        <v>15520</v>
      </c>
      <c r="N39">
        <f t="shared" si="0"/>
        <v>1</v>
      </c>
      <c r="O39">
        <f t="shared" si="1"/>
        <v>2019</v>
      </c>
      <c r="P39" t="str">
        <f t="shared" si="7"/>
        <v>1r semestre</v>
      </c>
      <c r="Q39">
        <f t="shared" si="3"/>
        <v>15520</v>
      </c>
      <c r="R39" t="str">
        <f t="shared" si="4"/>
        <v>-</v>
      </c>
      <c r="S39" t="str">
        <f t="shared" si="5"/>
        <v>-</v>
      </c>
      <c r="T39" t="str">
        <f t="shared" si="6"/>
        <v>-</v>
      </c>
    </row>
    <row r="40" spans="1:20" x14ac:dyDescent="0.25">
      <c r="A40" s="3">
        <v>20190070</v>
      </c>
      <c r="B40" s="4" t="s">
        <v>21</v>
      </c>
      <c r="C40" s="5">
        <v>43558</v>
      </c>
      <c r="D40" s="4" t="s">
        <v>18</v>
      </c>
      <c r="E40" s="4" t="s">
        <v>20</v>
      </c>
      <c r="F40" s="4">
        <v>15000</v>
      </c>
      <c r="G40" s="4">
        <v>16000</v>
      </c>
      <c r="H40" s="4">
        <v>1</v>
      </c>
      <c r="I40" s="4">
        <v>16000</v>
      </c>
      <c r="J40" s="4">
        <v>0.03</v>
      </c>
      <c r="K40" s="4">
        <v>7.0000000000000007E-2</v>
      </c>
      <c r="L40" s="4">
        <v>1120</v>
      </c>
      <c r="M40" s="6">
        <v>15520</v>
      </c>
      <c r="N40">
        <f t="shared" si="0"/>
        <v>4</v>
      </c>
      <c r="O40">
        <f t="shared" si="1"/>
        <v>2019</v>
      </c>
      <c r="P40" t="str">
        <f t="shared" si="7"/>
        <v>1r semestre</v>
      </c>
      <c r="Q40">
        <f t="shared" si="3"/>
        <v>15520</v>
      </c>
      <c r="R40" t="str">
        <f t="shared" si="4"/>
        <v>-</v>
      </c>
      <c r="S40" t="str">
        <f t="shared" si="5"/>
        <v>-</v>
      </c>
      <c r="T40" t="str">
        <f t="shared" si="6"/>
        <v>-</v>
      </c>
    </row>
    <row r="41" spans="1:20" x14ac:dyDescent="0.25">
      <c r="A41" s="7">
        <v>20190155</v>
      </c>
      <c r="B41" s="8" t="s">
        <v>21</v>
      </c>
      <c r="C41" s="9">
        <v>43468</v>
      </c>
      <c r="D41" s="8" t="s">
        <v>18</v>
      </c>
      <c r="E41" s="8" t="s">
        <v>20</v>
      </c>
      <c r="F41" s="8">
        <v>15000</v>
      </c>
      <c r="G41" s="8">
        <v>16000</v>
      </c>
      <c r="H41" s="8">
        <v>1</v>
      </c>
      <c r="I41" s="8">
        <v>16000</v>
      </c>
      <c r="J41" s="8">
        <v>0.03</v>
      </c>
      <c r="K41" s="8">
        <v>7.0000000000000007E-2</v>
      </c>
      <c r="L41" s="8">
        <v>1120</v>
      </c>
      <c r="M41" s="10">
        <v>15520</v>
      </c>
      <c r="N41">
        <f t="shared" si="0"/>
        <v>1</v>
      </c>
      <c r="O41">
        <f t="shared" si="1"/>
        <v>2019</v>
      </c>
      <c r="P41" t="str">
        <f t="shared" si="7"/>
        <v>1r semestre</v>
      </c>
      <c r="Q41">
        <f t="shared" si="3"/>
        <v>15520</v>
      </c>
      <c r="R41" t="str">
        <f t="shared" si="4"/>
        <v>-</v>
      </c>
      <c r="S41" t="str">
        <f t="shared" si="5"/>
        <v>-</v>
      </c>
      <c r="T41" t="str">
        <f t="shared" si="6"/>
        <v>-</v>
      </c>
    </row>
    <row r="42" spans="1:20" x14ac:dyDescent="0.25">
      <c r="A42" s="3">
        <v>20190070</v>
      </c>
      <c r="B42" s="4" t="s">
        <v>21</v>
      </c>
      <c r="C42" s="5">
        <v>43558</v>
      </c>
      <c r="D42" s="4" t="s">
        <v>18</v>
      </c>
      <c r="E42" s="4" t="s">
        <v>20</v>
      </c>
      <c r="F42" s="4">
        <v>15000</v>
      </c>
      <c r="G42" s="4">
        <v>16000</v>
      </c>
      <c r="H42" s="4">
        <v>1</v>
      </c>
      <c r="I42" s="4">
        <v>16000</v>
      </c>
      <c r="J42" s="4">
        <v>0.03</v>
      </c>
      <c r="K42" s="4">
        <v>7.0000000000000007E-2</v>
      </c>
      <c r="L42" s="4">
        <v>1120</v>
      </c>
      <c r="M42" s="6">
        <v>15520</v>
      </c>
      <c r="N42">
        <f t="shared" si="0"/>
        <v>4</v>
      </c>
      <c r="O42">
        <f t="shared" si="1"/>
        <v>2019</v>
      </c>
      <c r="P42" t="str">
        <f t="shared" si="7"/>
        <v>1r semestre</v>
      </c>
      <c r="Q42">
        <f t="shared" si="3"/>
        <v>15520</v>
      </c>
      <c r="R42" t="str">
        <f t="shared" si="4"/>
        <v>-</v>
      </c>
      <c r="S42" t="str">
        <f t="shared" si="5"/>
        <v>-</v>
      </c>
      <c r="T42" t="str">
        <f t="shared" si="6"/>
        <v>-</v>
      </c>
    </row>
    <row r="43" spans="1:20" x14ac:dyDescent="0.25">
      <c r="A43" s="7">
        <v>20190155</v>
      </c>
      <c r="B43" s="8" t="s">
        <v>21</v>
      </c>
      <c r="C43" s="9">
        <v>43468</v>
      </c>
      <c r="D43" s="8" t="s">
        <v>18</v>
      </c>
      <c r="E43" s="8" t="s">
        <v>20</v>
      </c>
      <c r="F43" s="8">
        <v>15000</v>
      </c>
      <c r="G43" s="8">
        <v>16000</v>
      </c>
      <c r="H43" s="8">
        <v>1</v>
      </c>
      <c r="I43" s="8">
        <v>16000</v>
      </c>
      <c r="J43" s="8">
        <v>0.03</v>
      </c>
      <c r="K43" s="8">
        <v>7.0000000000000007E-2</v>
      </c>
      <c r="L43" s="8">
        <v>1120</v>
      </c>
      <c r="M43" s="10">
        <v>15520</v>
      </c>
      <c r="N43">
        <f t="shared" si="0"/>
        <v>1</v>
      </c>
      <c r="O43">
        <f t="shared" si="1"/>
        <v>2019</v>
      </c>
      <c r="P43" t="str">
        <f t="shared" si="7"/>
        <v>1r semestre</v>
      </c>
      <c r="Q43">
        <f t="shared" si="3"/>
        <v>15520</v>
      </c>
      <c r="R43" t="str">
        <f t="shared" si="4"/>
        <v>-</v>
      </c>
      <c r="S43" t="str">
        <f t="shared" si="5"/>
        <v>-</v>
      </c>
      <c r="T43" t="str">
        <f t="shared" si="6"/>
        <v>-</v>
      </c>
    </row>
    <row r="44" spans="1:20" x14ac:dyDescent="0.25">
      <c r="A44" s="3">
        <v>20200024</v>
      </c>
      <c r="B44" s="4" t="s">
        <v>21</v>
      </c>
      <c r="C44" s="5">
        <v>43838</v>
      </c>
      <c r="D44" s="4" t="s">
        <v>14</v>
      </c>
      <c r="E44" s="4" t="s">
        <v>15</v>
      </c>
      <c r="F44" s="4">
        <v>1000</v>
      </c>
      <c r="G44" s="4">
        <v>1100</v>
      </c>
      <c r="H44" s="4">
        <v>6</v>
      </c>
      <c r="I44" s="4">
        <v>6600</v>
      </c>
      <c r="J44" s="4">
        <v>0.03</v>
      </c>
      <c r="K44" s="4">
        <v>0.02</v>
      </c>
      <c r="L44" s="4">
        <v>132</v>
      </c>
      <c r="M44" s="6">
        <v>6402</v>
      </c>
      <c r="N44">
        <f t="shared" si="0"/>
        <v>1</v>
      </c>
      <c r="O44">
        <f t="shared" si="1"/>
        <v>2020</v>
      </c>
      <c r="P44" t="str">
        <f t="shared" si="7"/>
        <v>1r semestre</v>
      </c>
      <c r="Q44" t="str">
        <f t="shared" si="3"/>
        <v>-</v>
      </c>
      <c r="R44">
        <f t="shared" si="4"/>
        <v>6402</v>
      </c>
      <c r="S44" t="str">
        <f t="shared" si="5"/>
        <v>-</v>
      </c>
      <c r="T44" t="str">
        <f t="shared" si="6"/>
        <v>-</v>
      </c>
    </row>
    <row r="45" spans="1:20" x14ac:dyDescent="0.25">
      <c r="A45" s="7">
        <v>20200109</v>
      </c>
      <c r="B45" s="8" t="s">
        <v>21</v>
      </c>
      <c r="C45" s="9">
        <v>43838</v>
      </c>
      <c r="D45" s="8" t="s">
        <v>14</v>
      </c>
      <c r="E45" s="8" t="s">
        <v>15</v>
      </c>
      <c r="F45" s="8">
        <v>1000</v>
      </c>
      <c r="G45" s="8">
        <v>1100</v>
      </c>
      <c r="H45" s="8">
        <v>6</v>
      </c>
      <c r="I45" s="8">
        <v>6600</v>
      </c>
      <c r="J45" s="8">
        <v>0.03</v>
      </c>
      <c r="K45" s="8">
        <v>0.02</v>
      </c>
      <c r="L45" s="8">
        <v>132</v>
      </c>
      <c r="M45" s="10">
        <v>6402</v>
      </c>
      <c r="N45">
        <f t="shared" si="0"/>
        <v>1</v>
      </c>
      <c r="O45">
        <f t="shared" si="1"/>
        <v>2020</v>
      </c>
      <c r="P45" t="str">
        <f t="shared" si="7"/>
        <v>1r semestre</v>
      </c>
      <c r="Q45" t="str">
        <f t="shared" si="3"/>
        <v>-</v>
      </c>
      <c r="R45">
        <f t="shared" si="4"/>
        <v>6402</v>
      </c>
      <c r="S45" t="str">
        <f t="shared" si="5"/>
        <v>-</v>
      </c>
      <c r="T45" t="str">
        <f t="shared" si="6"/>
        <v>-</v>
      </c>
    </row>
    <row r="46" spans="1:20" x14ac:dyDescent="0.25">
      <c r="A46" s="3">
        <v>20200024</v>
      </c>
      <c r="B46" s="4" t="s">
        <v>21</v>
      </c>
      <c r="C46" s="5">
        <v>43838</v>
      </c>
      <c r="D46" s="4" t="s">
        <v>14</v>
      </c>
      <c r="E46" s="4" t="s">
        <v>15</v>
      </c>
      <c r="F46" s="4">
        <v>1000</v>
      </c>
      <c r="G46" s="4">
        <v>1100</v>
      </c>
      <c r="H46" s="4">
        <v>6</v>
      </c>
      <c r="I46" s="4">
        <v>6600</v>
      </c>
      <c r="J46" s="4">
        <v>0.03</v>
      </c>
      <c r="K46" s="4">
        <v>0.02</v>
      </c>
      <c r="L46" s="4">
        <v>132</v>
      </c>
      <c r="M46" s="6">
        <v>6402</v>
      </c>
      <c r="N46">
        <f t="shared" si="0"/>
        <v>1</v>
      </c>
      <c r="O46">
        <f t="shared" si="1"/>
        <v>2020</v>
      </c>
      <c r="P46" t="str">
        <f t="shared" si="7"/>
        <v>1r semestre</v>
      </c>
      <c r="Q46" t="str">
        <f t="shared" si="3"/>
        <v>-</v>
      </c>
      <c r="R46">
        <f t="shared" si="4"/>
        <v>6402</v>
      </c>
      <c r="S46" t="str">
        <f t="shared" si="5"/>
        <v>-</v>
      </c>
      <c r="T46" t="str">
        <f t="shared" si="6"/>
        <v>-</v>
      </c>
    </row>
    <row r="47" spans="1:20" x14ac:dyDescent="0.25">
      <c r="A47" s="7">
        <v>20200109</v>
      </c>
      <c r="B47" s="8" t="s">
        <v>21</v>
      </c>
      <c r="C47" s="9">
        <v>43838</v>
      </c>
      <c r="D47" s="8" t="s">
        <v>14</v>
      </c>
      <c r="E47" s="8" t="s">
        <v>15</v>
      </c>
      <c r="F47" s="8">
        <v>1000</v>
      </c>
      <c r="G47" s="8">
        <v>1100</v>
      </c>
      <c r="H47" s="8">
        <v>6</v>
      </c>
      <c r="I47" s="8">
        <v>6600</v>
      </c>
      <c r="J47" s="8">
        <v>0.03</v>
      </c>
      <c r="K47" s="8">
        <v>0.02</v>
      </c>
      <c r="L47" s="8">
        <v>132</v>
      </c>
      <c r="M47" s="10">
        <v>6402</v>
      </c>
      <c r="N47">
        <f t="shared" si="0"/>
        <v>1</v>
      </c>
      <c r="O47">
        <f t="shared" si="1"/>
        <v>2020</v>
      </c>
      <c r="P47" t="str">
        <f t="shared" si="7"/>
        <v>1r semestre</v>
      </c>
      <c r="Q47" t="str">
        <f t="shared" si="3"/>
        <v>-</v>
      </c>
      <c r="R47">
        <f t="shared" si="4"/>
        <v>6402</v>
      </c>
      <c r="S47" t="str">
        <f t="shared" si="5"/>
        <v>-</v>
      </c>
      <c r="T47" t="str">
        <f t="shared" si="6"/>
        <v>-</v>
      </c>
    </row>
    <row r="48" spans="1:20" x14ac:dyDescent="0.25">
      <c r="A48" s="3">
        <v>20200024</v>
      </c>
      <c r="B48" s="4" t="s">
        <v>21</v>
      </c>
      <c r="C48" s="5">
        <v>43838</v>
      </c>
      <c r="D48" s="4" t="s">
        <v>14</v>
      </c>
      <c r="E48" s="4" t="s">
        <v>15</v>
      </c>
      <c r="F48" s="4">
        <v>1000</v>
      </c>
      <c r="G48" s="4">
        <v>1100</v>
      </c>
      <c r="H48" s="4">
        <v>6</v>
      </c>
      <c r="I48" s="4">
        <v>6600</v>
      </c>
      <c r="J48" s="4">
        <v>0.03</v>
      </c>
      <c r="K48" s="4">
        <v>0.02</v>
      </c>
      <c r="L48" s="4">
        <v>132</v>
      </c>
      <c r="M48" s="6">
        <v>6402</v>
      </c>
      <c r="N48">
        <f t="shared" si="0"/>
        <v>1</v>
      </c>
      <c r="O48">
        <f t="shared" si="1"/>
        <v>2020</v>
      </c>
      <c r="P48" t="str">
        <f t="shared" si="7"/>
        <v>1r semestre</v>
      </c>
      <c r="Q48" t="str">
        <f t="shared" si="3"/>
        <v>-</v>
      </c>
      <c r="R48">
        <f t="shared" si="4"/>
        <v>6402</v>
      </c>
      <c r="S48" t="str">
        <f t="shared" si="5"/>
        <v>-</v>
      </c>
      <c r="T48" t="str">
        <f t="shared" si="6"/>
        <v>-</v>
      </c>
    </row>
    <row r="49" spans="1:20" x14ac:dyDescent="0.25">
      <c r="A49" s="7">
        <v>20200109</v>
      </c>
      <c r="B49" s="8" t="s">
        <v>21</v>
      </c>
      <c r="C49" s="9">
        <v>43838</v>
      </c>
      <c r="D49" s="8" t="s">
        <v>14</v>
      </c>
      <c r="E49" s="8" t="s">
        <v>15</v>
      </c>
      <c r="F49" s="8">
        <v>1000</v>
      </c>
      <c r="G49" s="8">
        <v>1100</v>
      </c>
      <c r="H49" s="8">
        <v>6</v>
      </c>
      <c r="I49" s="8">
        <v>6600</v>
      </c>
      <c r="J49" s="8">
        <v>0.03</v>
      </c>
      <c r="K49" s="8">
        <v>0.02</v>
      </c>
      <c r="L49" s="8">
        <v>132</v>
      </c>
      <c r="M49" s="10">
        <v>6402</v>
      </c>
      <c r="N49">
        <f t="shared" si="0"/>
        <v>1</v>
      </c>
      <c r="O49">
        <f t="shared" si="1"/>
        <v>2020</v>
      </c>
      <c r="P49" t="str">
        <f t="shared" si="7"/>
        <v>1r semestre</v>
      </c>
      <c r="Q49" t="str">
        <f t="shared" si="3"/>
        <v>-</v>
      </c>
      <c r="R49">
        <f t="shared" si="4"/>
        <v>6402</v>
      </c>
      <c r="S49" t="str">
        <f t="shared" si="5"/>
        <v>-</v>
      </c>
      <c r="T49" t="str">
        <f t="shared" si="6"/>
        <v>-</v>
      </c>
    </row>
    <row r="50" spans="1:20" x14ac:dyDescent="0.25">
      <c r="A50" s="3">
        <v>20200002</v>
      </c>
      <c r="B50" s="4" t="s">
        <v>13</v>
      </c>
      <c r="C50" s="5">
        <v>43839</v>
      </c>
      <c r="D50" s="4" t="s">
        <v>14</v>
      </c>
      <c r="E50" s="4" t="s">
        <v>15</v>
      </c>
      <c r="F50" s="4">
        <v>900</v>
      </c>
      <c r="G50" s="4">
        <v>900</v>
      </c>
      <c r="H50" s="4">
        <v>7</v>
      </c>
      <c r="I50" s="4">
        <v>6300</v>
      </c>
      <c r="J50" s="4">
        <v>0.04</v>
      </c>
      <c r="K50" s="4">
        <v>0.02</v>
      </c>
      <c r="L50" s="4">
        <v>126</v>
      </c>
      <c r="M50" s="6">
        <v>6048</v>
      </c>
      <c r="N50">
        <f t="shared" si="0"/>
        <v>1</v>
      </c>
      <c r="O50">
        <f t="shared" si="1"/>
        <v>2020</v>
      </c>
      <c r="P50" t="str">
        <f t="shared" si="7"/>
        <v>1r semestre</v>
      </c>
      <c r="Q50" t="str">
        <f t="shared" si="3"/>
        <v>-</v>
      </c>
      <c r="R50">
        <f t="shared" si="4"/>
        <v>6048</v>
      </c>
      <c r="S50" t="str">
        <f t="shared" si="5"/>
        <v>-</v>
      </c>
      <c r="T50">
        <f t="shared" si="6"/>
        <v>6048</v>
      </c>
    </row>
    <row r="51" spans="1:20" x14ac:dyDescent="0.25">
      <c r="A51" s="7">
        <v>20200087</v>
      </c>
      <c r="B51" s="8" t="s">
        <v>13</v>
      </c>
      <c r="C51" s="9">
        <v>43960</v>
      </c>
      <c r="D51" s="8" t="s">
        <v>14</v>
      </c>
      <c r="E51" s="8" t="s">
        <v>15</v>
      </c>
      <c r="F51" s="8">
        <v>900</v>
      </c>
      <c r="G51" s="8">
        <v>900</v>
      </c>
      <c r="H51" s="8">
        <v>7</v>
      </c>
      <c r="I51" s="8">
        <v>6300</v>
      </c>
      <c r="J51" s="8">
        <v>0.04</v>
      </c>
      <c r="K51" s="8">
        <v>0.02</v>
      </c>
      <c r="L51" s="8">
        <v>126</v>
      </c>
      <c r="M51" s="10">
        <v>6048</v>
      </c>
      <c r="N51">
        <f t="shared" si="0"/>
        <v>5</v>
      </c>
      <c r="O51">
        <f t="shared" si="1"/>
        <v>2020</v>
      </c>
      <c r="P51" t="str">
        <f t="shared" si="7"/>
        <v>1r semestre</v>
      </c>
      <c r="Q51" t="str">
        <f t="shared" si="3"/>
        <v>-</v>
      </c>
      <c r="R51">
        <f t="shared" si="4"/>
        <v>6048</v>
      </c>
      <c r="S51" t="str">
        <f t="shared" si="5"/>
        <v>-</v>
      </c>
      <c r="T51">
        <f t="shared" si="6"/>
        <v>6048</v>
      </c>
    </row>
    <row r="52" spans="1:20" x14ac:dyDescent="0.25">
      <c r="A52" s="3">
        <v>20200002</v>
      </c>
      <c r="B52" s="4" t="s">
        <v>13</v>
      </c>
      <c r="C52" s="5">
        <v>43839</v>
      </c>
      <c r="D52" s="4" t="s">
        <v>14</v>
      </c>
      <c r="E52" s="4" t="s">
        <v>15</v>
      </c>
      <c r="F52" s="4">
        <v>900</v>
      </c>
      <c r="G52" s="4">
        <v>900</v>
      </c>
      <c r="H52" s="4">
        <v>7</v>
      </c>
      <c r="I52" s="4">
        <v>6300</v>
      </c>
      <c r="J52" s="4">
        <v>0.04</v>
      </c>
      <c r="K52" s="4">
        <v>0.02</v>
      </c>
      <c r="L52" s="4">
        <v>126</v>
      </c>
      <c r="M52" s="6">
        <v>6048</v>
      </c>
      <c r="N52">
        <f t="shared" si="0"/>
        <v>1</v>
      </c>
      <c r="O52">
        <f t="shared" si="1"/>
        <v>2020</v>
      </c>
      <c r="P52" t="str">
        <f t="shared" si="7"/>
        <v>1r semestre</v>
      </c>
      <c r="Q52" t="str">
        <f t="shared" si="3"/>
        <v>-</v>
      </c>
      <c r="R52">
        <f t="shared" si="4"/>
        <v>6048</v>
      </c>
      <c r="S52" t="str">
        <f t="shared" si="5"/>
        <v>-</v>
      </c>
      <c r="T52">
        <f t="shared" si="6"/>
        <v>6048</v>
      </c>
    </row>
    <row r="53" spans="1:20" x14ac:dyDescent="0.25">
      <c r="A53" s="7">
        <v>20200087</v>
      </c>
      <c r="B53" s="8" t="s">
        <v>13</v>
      </c>
      <c r="C53" s="9">
        <v>43960</v>
      </c>
      <c r="D53" s="8" t="s">
        <v>14</v>
      </c>
      <c r="E53" s="8" t="s">
        <v>15</v>
      </c>
      <c r="F53" s="8">
        <v>900</v>
      </c>
      <c r="G53" s="8">
        <v>900</v>
      </c>
      <c r="H53" s="8">
        <v>7</v>
      </c>
      <c r="I53" s="8">
        <v>6300</v>
      </c>
      <c r="J53" s="8">
        <v>0.04</v>
      </c>
      <c r="K53" s="8">
        <v>0.02</v>
      </c>
      <c r="L53" s="8">
        <v>126</v>
      </c>
      <c r="M53" s="10">
        <v>6048</v>
      </c>
      <c r="N53">
        <f t="shared" si="0"/>
        <v>5</v>
      </c>
      <c r="O53">
        <f t="shared" si="1"/>
        <v>2020</v>
      </c>
      <c r="P53" t="str">
        <f t="shared" si="7"/>
        <v>1r semestre</v>
      </c>
      <c r="Q53" t="str">
        <f t="shared" si="3"/>
        <v>-</v>
      </c>
      <c r="R53">
        <f t="shared" si="4"/>
        <v>6048</v>
      </c>
      <c r="S53" t="str">
        <f t="shared" si="5"/>
        <v>-</v>
      </c>
      <c r="T53">
        <f t="shared" si="6"/>
        <v>6048</v>
      </c>
    </row>
    <row r="54" spans="1:20" x14ac:dyDescent="0.25">
      <c r="A54" s="3">
        <v>20200002</v>
      </c>
      <c r="B54" s="4" t="s">
        <v>13</v>
      </c>
      <c r="C54" s="5">
        <v>43839</v>
      </c>
      <c r="D54" s="4" t="s">
        <v>14</v>
      </c>
      <c r="E54" s="4" t="s">
        <v>15</v>
      </c>
      <c r="F54" s="4">
        <v>900</v>
      </c>
      <c r="G54" s="4">
        <v>900</v>
      </c>
      <c r="H54" s="4">
        <v>7</v>
      </c>
      <c r="I54" s="4">
        <v>6300</v>
      </c>
      <c r="J54" s="4">
        <v>0.04</v>
      </c>
      <c r="K54" s="4">
        <v>0.02</v>
      </c>
      <c r="L54" s="4">
        <v>126</v>
      </c>
      <c r="M54" s="6">
        <v>6048</v>
      </c>
      <c r="N54">
        <f t="shared" si="0"/>
        <v>1</v>
      </c>
      <c r="O54">
        <f t="shared" si="1"/>
        <v>2020</v>
      </c>
      <c r="P54" t="str">
        <f t="shared" si="7"/>
        <v>1r semestre</v>
      </c>
      <c r="Q54" t="str">
        <f t="shared" si="3"/>
        <v>-</v>
      </c>
      <c r="R54">
        <f t="shared" si="4"/>
        <v>6048</v>
      </c>
      <c r="S54" t="str">
        <f t="shared" si="5"/>
        <v>-</v>
      </c>
      <c r="T54">
        <f t="shared" si="6"/>
        <v>6048</v>
      </c>
    </row>
    <row r="55" spans="1:20" x14ac:dyDescent="0.25">
      <c r="A55" s="7">
        <v>20200087</v>
      </c>
      <c r="B55" s="8" t="s">
        <v>13</v>
      </c>
      <c r="C55" s="9">
        <v>43960</v>
      </c>
      <c r="D55" s="8" t="s">
        <v>14</v>
      </c>
      <c r="E55" s="8" t="s">
        <v>15</v>
      </c>
      <c r="F55" s="8">
        <v>900</v>
      </c>
      <c r="G55" s="8">
        <v>900</v>
      </c>
      <c r="H55" s="8">
        <v>7</v>
      </c>
      <c r="I55" s="8">
        <v>6300</v>
      </c>
      <c r="J55" s="8">
        <v>0.04</v>
      </c>
      <c r="K55" s="8">
        <v>0.02</v>
      </c>
      <c r="L55" s="8">
        <v>126</v>
      </c>
      <c r="M55" s="10">
        <v>6048</v>
      </c>
      <c r="N55">
        <f t="shared" si="0"/>
        <v>5</v>
      </c>
      <c r="O55">
        <f t="shared" si="1"/>
        <v>2020</v>
      </c>
      <c r="P55" t="str">
        <f t="shared" si="7"/>
        <v>1r semestre</v>
      </c>
      <c r="Q55" t="str">
        <f t="shared" si="3"/>
        <v>-</v>
      </c>
      <c r="R55">
        <f t="shared" si="4"/>
        <v>6048</v>
      </c>
      <c r="S55" t="str">
        <f t="shared" si="5"/>
        <v>-</v>
      </c>
      <c r="T55">
        <f t="shared" si="6"/>
        <v>6048</v>
      </c>
    </row>
    <row r="56" spans="1:20" x14ac:dyDescent="0.25">
      <c r="A56" s="7">
        <v>20190023</v>
      </c>
      <c r="B56" s="8" t="s">
        <v>21</v>
      </c>
      <c r="C56" s="9">
        <v>43490</v>
      </c>
      <c r="D56" s="8" t="s">
        <v>14</v>
      </c>
      <c r="E56" s="8" t="s">
        <v>15</v>
      </c>
      <c r="F56" s="8">
        <v>1200</v>
      </c>
      <c r="G56" s="8">
        <v>1300</v>
      </c>
      <c r="H56" s="8">
        <v>4</v>
      </c>
      <c r="I56" s="8">
        <v>5200</v>
      </c>
      <c r="J56" s="8">
        <v>0.04</v>
      </c>
      <c r="K56" s="8">
        <v>0.02</v>
      </c>
      <c r="L56" s="8">
        <v>104</v>
      </c>
      <c r="M56" s="10">
        <v>4992</v>
      </c>
      <c r="N56">
        <f t="shared" si="0"/>
        <v>1</v>
      </c>
      <c r="O56">
        <f t="shared" si="1"/>
        <v>2019</v>
      </c>
      <c r="P56" t="str">
        <f t="shared" si="7"/>
        <v>1r semestre</v>
      </c>
      <c r="Q56">
        <f t="shared" si="3"/>
        <v>4992</v>
      </c>
      <c r="R56" t="str">
        <f t="shared" si="4"/>
        <v>-</v>
      </c>
      <c r="S56" t="str">
        <f t="shared" si="5"/>
        <v>-</v>
      </c>
      <c r="T56" t="str">
        <f t="shared" si="6"/>
        <v>-</v>
      </c>
    </row>
    <row r="57" spans="1:20" x14ac:dyDescent="0.25">
      <c r="A57" s="3">
        <v>20190108</v>
      </c>
      <c r="B57" s="4" t="s">
        <v>21</v>
      </c>
      <c r="C57" s="5">
        <v>43490</v>
      </c>
      <c r="D57" s="4" t="s">
        <v>14</v>
      </c>
      <c r="E57" s="4" t="s">
        <v>15</v>
      </c>
      <c r="F57" s="4">
        <v>1200</v>
      </c>
      <c r="G57" s="4">
        <v>1300</v>
      </c>
      <c r="H57" s="4">
        <v>4</v>
      </c>
      <c r="I57" s="4">
        <v>5200</v>
      </c>
      <c r="J57" s="4">
        <v>0.04</v>
      </c>
      <c r="K57" s="4">
        <v>0.02</v>
      </c>
      <c r="L57" s="4">
        <v>104</v>
      </c>
      <c r="M57" s="6">
        <v>4992</v>
      </c>
      <c r="N57">
        <f t="shared" si="0"/>
        <v>1</v>
      </c>
      <c r="O57">
        <f t="shared" si="1"/>
        <v>2019</v>
      </c>
      <c r="P57" t="str">
        <f t="shared" si="7"/>
        <v>1r semestre</v>
      </c>
      <c r="Q57">
        <f t="shared" si="3"/>
        <v>4992</v>
      </c>
      <c r="R57" t="str">
        <f t="shared" si="4"/>
        <v>-</v>
      </c>
      <c r="S57" t="str">
        <f t="shared" si="5"/>
        <v>-</v>
      </c>
      <c r="T57" t="str">
        <f t="shared" si="6"/>
        <v>-</v>
      </c>
    </row>
    <row r="58" spans="1:20" x14ac:dyDescent="0.25">
      <c r="A58" s="7">
        <v>20190023</v>
      </c>
      <c r="B58" s="8" t="s">
        <v>21</v>
      </c>
      <c r="C58" s="9">
        <v>43490</v>
      </c>
      <c r="D58" s="8" t="s">
        <v>14</v>
      </c>
      <c r="E58" s="8" t="s">
        <v>15</v>
      </c>
      <c r="F58" s="8">
        <v>1200</v>
      </c>
      <c r="G58" s="8">
        <v>1300</v>
      </c>
      <c r="H58" s="8">
        <v>4</v>
      </c>
      <c r="I58" s="8">
        <v>5200</v>
      </c>
      <c r="J58" s="8">
        <v>0.04</v>
      </c>
      <c r="K58" s="8">
        <v>0.02</v>
      </c>
      <c r="L58" s="8">
        <v>104</v>
      </c>
      <c r="M58" s="10">
        <v>4992</v>
      </c>
      <c r="N58">
        <f t="shared" si="0"/>
        <v>1</v>
      </c>
      <c r="O58">
        <f t="shared" si="1"/>
        <v>2019</v>
      </c>
      <c r="P58" t="str">
        <f t="shared" si="7"/>
        <v>1r semestre</v>
      </c>
      <c r="Q58">
        <f t="shared" si="3"/>
        <v>4992</v>
      </c>
      <c r="R58" t="str">
        <f t="shared" si="4"/>
        <v>-</v>
      </c>
      <c r="S58" t="str">
        <f t="shared" si="5"/>
        <v>-</v>
      </c>
      <c r="T58" t="str">
        <f t="shared" si="6"/>
        <v>-</v>
      </c>
    </row>
    <row r="59" spans="1:20" x14ac:dyDescent="0.25">
      <c r="A59" s="3">
        <v>20190108</v>
      </c>
      <c r="B59" s="4" t="s">
        <v>21</v>
      </c>
      <c r="C59" s="5">
        <v>43490</v>
      </c>
      <c r="D59" s="4" t="s">
        <v>14</v>
      </c>
      <c r="E59" s="4" t="s">
        <v>15</v>
      </c>
      <c r="F59" s="4">
        <v>1200</v>
      </c>
      <c r="G59" s="4">
        <v>1300</v>
      </c>
      <c r="H59" s="4">
        <v>4</v>
      </c>
      <c r="I59" s="4">
        <v>5200</v>
      </c>
      <c r="J59" s="4">
        <v>0.04</v>
      </c>
      <c r="K59" s="4">
        <v>0.02</v>
      </c>
      <c r="L59" s="4">
        <v>104</v>
      </c>
      <c r="M59" s="6">
        <v>4992</v>
      </c>
      <c r="N59">
        <f t="shared" si="0"/>
        <v>1</v>
      </c>
      <c r="O59">
        <f t="shared" si="1"/>
        <v>2019</v>
      </c>
      <c r="P59" t="str">
        <f t="shared" si="7"/>
        <v>1r semestre</v>
      </c>
      <c r="Q59">
        <f t="shared" si="3"/>
        <v>4992</v>
      </c>
      <c r="R59" t="str">
        <f t="shared" si="4"/>
        <v>-</v>
      </c>
      <c r="S59" t="str">
        <f t="shared" si="5"/>
        <v>-</v>
      </c>
      <c r="T59" t="str">
        <f t="shared" si="6"/>
        <v>-</v>
      </c>
    </row>
    <row r="60" spans="1:20" x14ac:dyDescent="0.25">
      <c r="A60" s="7">
        <v>20190023</v>
      </c>
      <c r="B60" s="8" t="s">
        <v>21</v>
      </c>
      <c r="C60" s="9">
        <v>43490</v>
      </c>
      <c r="D60" s="8" t="s">
        <v>14</v>
      </c>
      <c r="E60" s="8" t="s">
        <v>15</v>
      </c>
      <c r="F60" s="8">
        <v>1200</v>
      </c>
      <c r="G60" s="8">
        <v>1300</v>
      </c>
      <c r="H60" s="8">
        <v>4</v>
      </c>
      <c r="I60" s="8">
        <v>5200</v>
      </c>
      <c r="J60" s="8">
        <v>0.04</v>
      </c>
      <c r="K60" s="8">
        <v>0.02</v>
      </c>
      <c r="L60" s="8">
        <v>104</v>
      </c>
      <c r="M60" s="10">
        <v>4992</v>
      </c>
      <c r="N60">
        <f t="shared" si="0"/>
        <v>1</v>
      </c>
      <c r="O60">
        <f t="shared" si="1"/>
        <v>2019</v>
      </c>
      <c r="P60" t="str">
        <f t="shared" si="7"/>
        <v>1r semestre</v>
      </c>
      <c r="Q60">
        <f t="shared" si="3"/>
        <v>4992</v>
      </c>
      <c r="R60" t="str">
        <f t="shared" si="4"/>
        <v>-</v>
      </c>
      <c r="S60" t="str">
        <f t="shared" si="5"/>
        <v>-</v>
      </c>
      <c r="T60" t="str">
        <f t="shared" si="6"/>
        <v>-</v>
      </c>
    </row>
    <row r="61" spans="1:20" x14ac:dyDescent="0.25">
      <c r="A61" s="3">
        <v>20190108</v>
      </c>
      <c r="B61" s="4" t="s">
        <v>21</v>
      </c>
      <c r="C61" s="5">
        <v>43490</v>
      </c>
      <c r="D61" s="4" t="s">
        <v>14</v>
      </c>
      <c r="E61" s="4" t="s">
        <v>15</v>
      </c>
      <c r="F61" s="4">
        <v>1200</v>
      </c>
      <c r="G61" s="4">
        <v>1300</v>
      </c>
      <c r="H61" s="4">
        <v>4</v>
      </c>
      <c r="I61" s="4">
        <v>5200</v>
      </c>
      <c r="J61" s="4">
        <v>0.04</v>
      </c>
      <c r="K61" s="4">
        <v>0.02</v>
      </c>
      <c r="L61" s="4">
        <v>104</v>
      </c>
      <c r="M61" s="6">
        <v>4992</v>
      </c>
      <c r="N61">
        <f t="shared" si="0"/>
        <v>1</v>
      </c>
      <c r="O61">
        <f t="shared" si="1"/>
        <v>2019</v>
      </c>
      <c r="P61" t="str">
        <f t="shared" si="7"/>
        <v>1r semestre</v>
      </c>
      <c r="Q61">
        <f t="shared" si="3"/>
        <v>4992</v>
      </c>
      <c r="R61" t="str">
        <f t="shared" si="4"/>
        <v>-</v>
      </c>
      <c r="S61" t="str">
        <f t="shared" si="5"/>
        <v>-</v>
      </c>
      <c r="T61" t="str">
        <f t="shared" si="6"/>
        <v>-</v>
      </c>
    </row>
    <row r="62" spans="1:20" x14ac:dyDescent="0.25">
      <c r="A62" s="7">
        <v>20190075</v>
      </c>
      <c r="B62" s="8" t="s">
        <v>23</v>
      </c>
      <c r="C62" s="9">
        <v>43617</v>
      </c>
      <c r="D62" s="8" t="s">
        <v>14</v>
      </c>
      <c r="E62" s="8" t="s">
        <v>17</v>
      </c>
      <c r="F62" s="8">
        <v>900</v>
      </c>
      <c r="G62" s="8">
        <v>1100</v>
      </c>
      <c r="H62" s="8">
        <v>5</v>
      </c>
      <c r="I62" s="8">
        <v>5500</v>
      </c>
      <c r="J62" s="8">
        <v>0.11</v>
      </c>
      <c r="K62" s="8">
        <v>0.1</v>
      </c>
      <c r="L62" s="8">
        <v>550</v>
      </c>
      <c r="M62" s="10">
        <v>4895</v>
      </c>
      <c r="N62">
        <f t="shared" si="0"/>
        <v>6</v>
      </c>
      <c r="O62">
        <f t="shared" si="1"/>
        <v>2019</v>
      </c>
      <c r="P62" t="str">
        <f t="shared" si="7"/>
        <v>1r semestre</v>
      </c>
      <c r="Q62">
        <f t="shared" si="3"/>
        <v>4895</v>
      </c>
      <c r="R62" t="str">
        <f t="shared" si="4"/>
        <v>-</v>
      </c>
      <c r="S62" t="str">
        <f t="shared" si="5"/>
        <v>-</v>
      </c>
      <c r="T62" t="str">
        <f t="shared" si="6"/>
        <v>-</v>
      </c>
    </row>
    <row r="63" spans="1:20" x14ac:dyDescent="0.25">
      <c r="A63" s="3">
        <v>20190160</v>
      </c>
      <c r="B63" s="4" t="s">
        <v>23</v>
      </c>
      <c r="C63" s="5">
        <v>43466</v>
      </c>
      <c r="D63" s="4" t="s">
        <v>14</v>
      </c>
      <c r="E63" s="4" t="s">
        <v>17</v>
      </c>
      <c r="F63" s="4">
        <v>900</v>
      </c>
      <c r="G63" s="4">
        <v>1100</v>
      </c>
      <c r="H63" s="4">
        <v>5</v>
      </c>
      <c r="I63" s="4">
        <v>5500</v>
      </c>
      <c r="J63" s="4">
        <v>0.11</v>
      </c>
      <c r="K63" s="4">
        <v>0.1</v>
      </c>
      <c r="L63" s="4">
        <v>550</v>
      </c>
      <c r="M63" s="6">
        <v>4895</v>
      </c>
      <c r="N63">
        <f t="shared" si="0"/>
        <v>1</v>
      </c>
      <c r="O63">
        <f t="shared" si="1"/>
        <v>2019</v>
      </c>
      <c r="P63" t="str">
        <f t="shared" si="7"/>
        <v>1r semestre</v>
      </c>
      <c r="Q63">
        <f t="shared" si="3"/>
        <v>4895</v>
      </c>
      <c r="R63" t="str">
        <f t="shared" si="4"/>
        <v>-</v>
      </c>
      <c r="S63" t="str">
        <f t="shared" si="5"/>
        <v>-</v>
      </c>
      <c r="T63" t="str">
        <f t="shared" si="6"/>
        <v>-</v>
      </c>
    </row>
    <row r="64" spans="1:20" x14ac:dyDescent="0.25">
      <c r="A64" s="7">
        <v>20190075</v>
      </c>
      <c r="B64" s="8" t="s">
        <v>23</v>
      </c>
      <c r="C64" s="9">
        <v>43617</v>
      </c>
      <c r="D64" s="8" t="s">
        <v>14</v>
      </c>
      <c r="E64" s="8" t="s">
        <v>17</v>
      </c>
      <c r="F64" s="8">
        <v>900</v>
      </c>
      <c r="G64" s="8">
        <v>1100</v>
      </c>
      <c r="H64" s="8">
        <v>5</v>
      </c>
      <c r="I64" s="8">
        <v>5500</v>
      </c>
      <c r="J64" s="8">
        <v>0.11</v>
      </c>
      <c r="K64" s="8">
        <v>0.1</v>
      </c>
      <c r="L64" s="8">
        <v>550</v>
      </c>
      <c r="M64" s="10">
        <v>4895</v>
      </c>
      <c r="N64">
        <f t="shared" si="0"/>
        <v>6</v>
      </c>
      <c r="O64">
        <f t="shared" si="1"/>
        <v>2019</v>
      </c>
      <c r="P64" t="str">
        <f t="shared" si="7"/>
        <v>1r semestre</v>
      </c>
      <c r="Q64">
        <f t="shared" si="3"/>
        <v>4895</v>
      </c>
      <c r="R64" t="str">
        <f t="shared" si="4"/>
        <v>-</v>
      </c>
      <c r="S64" t="str">
        <f t="shared" si="5"/>
        <v>-</v>
      </c>
      <c r="T64" t="str">
        <f t="shared" si="6"/>
        <v>-</v>
      </c>
    </row>
    <row r="65" spans="1:20" x14ac:dyDescent="0.25">
      <c r="A65" s="3">
        <v>20190160</v>
      </c>
      <c r="B65" s="4" t="s">
        <v>23</v>
      </c>
      <c r="C65" s="5">
        <v>43466</v>
      </c>
      <c r="D65" s="4" t="s">
        <v>14</v>
      </c>
      <c r="E65" s="4" t="s">
        <v>17</v>
      </c>
      <c r="F65" s="4">
        <v>900</v>
      </c>
      <c r="G65" s="4">
        <v>1100</v>
      </c>
      <c r="H65" s="4">
        <v>5</v>
      </c>
      <c r="I65" s="4">
        <v>5500</v>
      </c>
      <c r="J65" s="4">
        <v>0.11</v>
      </c>
      <c r="K65" s="4">
        <v>0.1</v>
      </c>
      <c r="L65" s="4">
        <v>550</v>
      </c>
      <c r="M65" s="6">
        <v>4895</v>
      </c>
      <c r="N65">
        <f t="shared" si="0"/>
        <v>1</v>
      </c>
      <c r="O65">
        <f t="shared" si="1"/>
        <v>2019</v>
      </c>
      <c r="P65" t="str">
        <f t="shared" si="7"/>
        <v>1r semestre</v>
      </c>
      <c r="Q65">
        <f t="shared" si="3"/>
        <v>4895</v>
      </c>
      <c r="R65" t="str">
        <f t="shared" si="4"/>
        <v>-</v>
      </c>
      <c r="S65" t="str">
        <f t="shared" si="5"/>
        <v>-</v>
      </c>
      <c r="T65" t="str">
        <f t="shared" si="6"/>
        <v>-</v>
      </c>
    </row>
    <row r="66" spans="1:20" x14ac:dyDescent="0.25">
      <c r="A66" s="7">
        <v>20190075</v>
      </c>
      <c r="B66" s="8" t="s">
        <v>23</v>
      </c>
      <c r="C66" s="9">
        <v>43617</v>
      </c>
      <c r="D66" s="8" t="s">
        <v>14</v>
      </c>
      <c r="E66" s="8" t="s">
        <v>17</v>
      </c>
      <c r="F66" s="8">
        <v>900</v>
      </c>
      <c r="G66" s="8">
        <v>1100</v>
      </c>
      <c r="H66" s="8">
        <v>5</v>
      </c>
      <c r="I66" s="8">
        <v>5500</v>
      </c>
      <c r="J66" s="8">
        <v>0.11</v>
      </c>
      <c r="K66" s="8">
        <v>0.1</v>
      </c>
      <c r="L66" s="8">
        <v>550</v>
      </c>
      <c r="M66" s="10">
        <v>4895</v>
      </c>
      <c r="N66">
        <f t="shared" si="0"/>
        <v>6</v>
      </c>
      <c r="O66">
        <f t="shared" si="1"/>
        <v>2019</v>
      </c>
      <c r="P66" t="str">
        <f t="shared" si="7"/>
        <v>1r semestre</v>
      </c>
      <c r="Q66">
        <f t="shared" si="3"/>
        <v>4895</v>
      </c>
      <c r="R66" t="str">
        <f t="shared" si="4"/>
        <v>-</v>
      </c>
      <c r="S66" t="str">
        <f t="shared" si="5"/>
        <v>-</v>
      </c>
      <c r="T66" t="str">
        <f t="shared" si="6"/>
        <v>-</v>
      </c>
    </row>
    <row r="67" spans="1:20" x14ac:dyDescent="0.25">
      <c r="A67" s="3">
        <v>20190160</v>
      </c>
      <c r="B67" s="4" t="s">
        <v>23</v>
      </c>
      <c r="C67" s="5">
        <v>43466</v>
      </c>
      <c r="D67" s="4" t="s">
        <v>14</v>
      </c>
      <c r="E67" s="4" t="s">
        <v>17</v>
      </c>
      <c r="F67" s="4">
        <v>900</v>
      </c>
      <c r="G67" s="4">
        <v>1100</v>
      </c>
      <c r="H67" s="4">
        <v>5</v>
      </c>
      <c r="I67" s="4">
        <v>5500</v>
      </c>
      <c r="J67" s="4">
        <v>0.11</v>
      </c>
      <c r="K67" s="4">
        <v>0.1</v>
      </c>
      <c r="L67" s="4">
        <v>550</v>
      </c>
      <c r="M67" s="6">
        <v>4895</v>
      </c>
      <c r="N67">
        <f t="shared" ref="N67:N130" si="8">MONTH(C67)</f>
        <v>1</v>
      </c>
      <c r="O67">
        <f t="shared" ref="O67:O130" si="9">YEAR(C67)</f>
        <v>2019</v>
      </c>
      <c r="P67" t="str">
        <f t="shared" ref="P67:P130" si="10">IF(N67&lt;7,"1r semestre","2n semestre")</f>
        <v>1r semestre</v>
      </c>
      <c r="Q67">
        <f t="shared" ref="Q67:Q130" si="11">IF(O67=2019,M67,"-")</f>
        <v>4895</v>
      </c>
      <c r="R67" t="str">
        <f t="shared" ref="R67:R130" si="12">IF(O67=2020,M67,"-")</f>
        <v>-</v>
      </c>
      <c r="S67" t="str">
        <f t="shared" ref="S67:S130" si="13">IF(B67="Emilio Garcia",Q67,"-")</f>
        <v>-</v>
      </c>
      <c r="T67" t="str">
        <f t="shared" ref="T67:T130" si="14">IF(B67="Emilio Garcia",R67,"-")</f>
        <v>-</v>
      </c>
    </row>
    <row r="68" spans="1:20" x14ac:dyDescent="0.25">
      <c r="A68" s="3">
        <v>20200004</v>
      </c>
      <c r="B68" s="4" t="s">
        <v>13</v>
      </c>
      <c r="C68" s="5">
        <v>43845</v>
      </c>
      <c r="D68" s="4" t="s">
        <v>14</v>
      </c>
      <c r="E68" s="4" t="s">
        <v>16</v>
      </c>
      <c r="F68" s="4">
        <v>350</v>
      </c>
      <c r="G68" s="4">
        <v>500</v>
      </c>
      <c r="H68" s="4">
        <v>10</v>
      </c>
      <c r="I68" s="4">
        <v>5000</v>
      </c>
      <c r="J68" s="4">
        <v>0.1</v>
      </c>
      <c r="K68" s="4">
        <v>0.05</v>
      </c>
      <c r="L68" s="4">
        <v>250</v>
      </c>
      <c r="M68" s="6">
        <v>4500</v>
      </c>
      <c r="N68">
        <f t="shared" si="8"/>
        <v>1</v>
      </c>
      <c r="O68">
        <f t="shared" si="9"/>
        <v>2020</v>
      </c>
      <c r="P68" t="str">
        <f t="shared" si="10"/>
        <v>1r semestre</v>
      </c>
      <c r="Q68" t="str">
        <f t="shared" si="11"/>
        <v>-</v>
      </c>
      <c r="R68">
        <f t="shared" si="12"/>
        <v>4500</v>
      </c>
      <c r="S68" t="str">
        <f t="shared" si="13"/>
        <v>-</v>
      </c>
      <c r="T68">
        <f t="shared" si="14"/>
        <v>4500</v>
      </c>
    </row>
    <row r="69" spans="1:20" x14ac:dyDescent="0.25">
      <c r="A69" s="7">
        <v>20200005</v>
      </c>
      <c r="B69" s="8" t="s">
        <v>13</v>
      </c>
      <c r="C69" s="9">
        <v>43846</v>
      </c>
      <c r="D69" s="8" t="s">
        <v>14</v>
      </c>
      <c r="E69" s="8" t="s">
        <v>16</v>
      </c>
      <c r="F69" s="8">
        <v>350</v>
      </c>
      <c r="G69" s="8">
        <v>500</v>
      </c>
      <c r="H69" s="8">
        <v>10</v>
      </c>
      <c r="I69" s="8">
        <v>5000</v>
      </c>
      <c r="J69" s="8">
        <v>0.1</v>
      </c>
      <c r="K69" s="8">
        <v>0.05</v>
      </c>
      <c r="L69" s="8">
        <v>250</v>
      </c>
      <c r="M69" s="10">
        <v>4500</v>
      </c>
      <c r="N69">
        <f t="shared" si="8"/>
        <v>1</v>
      </c>
      <c r="O69">
        <f t="shared" si="9"/>
        <v>2020</v>
      </c>
      <c r="P69" t="str">
        <f t="shared" si="10"/>
        <v>1r semestre</v>
      </c>
      <c r="Q69" t="str">
        <f t="shared" si="11"/>
        <v>-</v>
      </c>
      <c r="R69">
        <f t="shared" si="12"/>
        <v>4500</v>
      </c>
      <c r="S69" t="str">
        <f t="shared" si="13"/>
        <v>-</v>
      </c>
      <c r="T69">
        <f t="shared" si="14"/>
        <v>4500</v>
      </c>
    </row>
    <row r="70" spans="1:20" x14ac:dyDescent="0.25">
      <c r="A70" s="3">
        <v>20200006</v>
      </c>
      <c r="B70" s="4" t="s">
        <v>13</v>
      </c>
      <c r="C70" s="5">
        <v>43847</v>
      </c>
      <c r="D70" s="4" t="s">
        <v>14</v>
      </c>
      <c r="E70" s="4" t="s">
        <v>16</v>
      </c>
      <c r="F70" s="4">
        <v>350</v>
      </c>
      <c r="G70" s="4">
        <v>500</v>
      </c>
      <c r="H70" s="4">
        <v>10</v>
      </c>
      <c r="I70" s="4">
        <v>5000</v>
      </c>
      <c r="J70" s="4">
        <v>0.1</v>
      </c>
      <c r="K70" s="4">
        <v>0.05</v>
      </c>
      <c r="L70" s="4">
        <v>250</v>
      </c>
      <c r="M70" s="6">
        <v>4500</v>
      </c>
      <c r="N70">
        <f t="shared" si="8"/>
        <v>1</v>
      </c>
      <c r="O70">
        <f t="shared" si="9"/>
        <v>2020</v>
      </c>
      <c r="P70" t="str">
        <f t="shared" si="10"/>
        <v>1r semestre</v>
      </c>
      <c r="Q70" t="str">
        <f t="shared" si="11"/>
        <v>-</v>
      </c>
      <c r="R70">
        <f t="shared" si="12"/>
        <v>4500</v>
      </c>
      <c r="S70" t="str">
        <f t="shared" si="13"/>
        <v>-</v>
      </c>
      <c r="T70">
        <f t="shared" si="14"/>
        <v>4500</v>
      </c>
    </row>
    <row r="71" spans="1:20" x14ac:dyDescent="0.25">
      <c r="A71" s="7">
        <v>20200007</v>
      </c>
      <c r="B71" s="8" t="s">
        <v>13</v>
      </c>
      <c r="C71" s="9">
        <v>43848</v>
      </c>
      <c r="D71" s="8" t="s">
        <v>14</v>
      </c>
      <c r="E71" s="8" t="s">
        <v>16</v>
      </c>
      <c r="F71" s="8">
        <v>350</v>
      </c>
      <c r="G71" s="8">
        <v>500</v>
      </c>
      <c r="H71" s="8">
        <v>10</v>
      </c>
      <c r="I71" s="8">
        <v>5000</v>
      </c>
      <c r="J71" s="8">
        <v>0.1</v>
      </c>
      <c r="K71" s="8">
        <v>0.05</v>
      </c>
      <c r="L71" s="8">
        <v>250</v>
      </c>
      <c r="M71" s="10">
        <v>4500</v>
      </c>
      <c r="N71">
        <f t="shared" si="8"/>
        <v>1</v>
      </c>
      <c r="O71">
        <f t="shared" si="9"/>
        <v>2020</v>
      </c>
      <c r="P71" t="str">
        <f t="shared" si="10"/>
        <v>1r semestre</v>
      </c>
      <c r="Q71" t="str">
        <f t="shared" si="11"/>
        <v>-</v>
      </c>
      <c r="R71">
        <f t="shared" si="12"/>
        <v>4500</v>
      </c>
      <c r="S71" t="str">
        <f t="shared" si="13"/>
        <v>-</v>
      </c>
      <c r="T71">
        <f t="shared" si="14"/>
        <v>4500</v>
      </c>
    </row>
    <row r="72" spans="1:20" x14ac:dyDescent="0.25">
      <c r="A72" s="3">
        <v>20200008</v>
      </c>
      <c r="B72" s="4" t="s">
        <v>13</v>
      </c>
      <c r="C72" s="5">
        <v>43849</v>
      </c>
      <c r="D72" s="4" t="s">
        <v>14</v>
      </c>
      <c r="E72" s="4" t="s">
        <v>16</v>
      </c>
      <c r="F72" s="4">
        <v>350</v>
      </c>
      <c r="G72" s="4">
        <v>500</v>
      </c>
      <c r="H72" s="4">
        <v>10</v>
      </c>
      <c r="I72" s="4">
        <v>5000</v>
      </c>
      <c r="J72" s="4">
        <v>0.1</v>
      </c>
      <c r="K72" s="4">
        <v>0.05</v>
      </c>
      <c r="L72" s="4">
        <v>250</v>
      </c>
      <c r="M72" s="6">
        <v>4500</v>
      </c>
      <c r="N72">
        <f t="shared" si="8"/>
        <v>1</v>
      </c>
      <c r="O72">
        <f t="shared" si="9"/>
        <v>2020</v>
      </c>
      <c r="P72" t="str">
        <f t="shared" si="10"/>
        <v>1r semestre</v>
      </c>
      <c r="Q72" t="str">
        <f t="shared" si="11"/>
        <v>-</v>
      </c>
      <c r="R72">
        <f t="shared" si="12"/>
        <v>4500</v>
      </c>
      <c r="S72" t="str">
        <f t="shared" si="13"/>
        <v>-</v>
      </c>
      <c r="T72">
        <f t="shared" si="14"/>
        <v>4500</v>
      </c>
    </row>
    <row r="73" spans="1:20" x14ac:dyDescent="0.25">
      <c r="A73" s="7">
        <v>20190009</v>
      </c>
      <c r="B73" s="8" t="s">
        <v>13</v>
      </c>
      <c r="C73" s="9">
        <v>43472</v>
      </c>
      <c r="D73" s="8" t="s">
        <v>14</v>
      </c>
      <c r="E73" s="8" t="s">
        <v>16</v>
      </c>
      <c r="F73" s="8">
        <v>350</v>
      </c>
      <c r="G73" s="8">
        <v>500</v>
      </c>
      <c r="H73" s="8">
        <v>10</v>
      </c>
      <c r="I73" s="8">
        <v>5000</v>
      </c>
      <c r="J73" s="8">
        <v>0.1</v>
      </c>
      <c r="K73" s="8">
        <v>0.05</v>
      </c>
      <c r="L73" s="8">
        <v>250</v>
      </c>
      <c r="M73" s="10">
        <v>4500</v>
      </c>
      <c r="N73">
        <f t="shared" si="8"/>
        <v>1</v>
      </c>
      <c r="O73">
        <f t="shared" si="9"/>
        <v>2019</v>
      </c>
      <c r="P73" t="str">
        <f t="shared" si="10"/>
        <v>1r semestre</v>
      </c>
      <c r="Q73">
        <f t="shared" si="11"/>
        <v>4500</v>
      </c>
      <c r="R73" t="str">
        <f t="shared" si="12"/>
        <v>-</v>
      </c>
      <c r="S73">
        <f t="shared" si="13"/>
        <v>4500</v>
      </c>
      <c r="T73" t="str">
        <f t="shared" si="14"/>
        <v>-</v>
      </c>
    </row>
    <row r="74" spans="1:20" x14ac:dyDescent="0.25">
      <c r="A74" s="7">
        <v>20200089</v>
      </c>
      <c r="B74" s="8" t="s">
        <v>13</v>
      </c>
      <c r="C74" s="9">
        <v>43966</v>
      </c>
      <c r="D74" s="8" t="s">
        <v>14</v>
      </c>
      <c r="E74" s="8" t="s">
        <v>16</v>
      </c>
      <c r="F74" s="8">
        <v>350</v>
      </c>
      <c r="G74" s="8">
        <v>500</v>
      </c>
      <c r="H74" s="8">
        <v>10</v>
      </c>
      <c r="I74" s="8">
        <v>5000</v>
      </c>
      <c r="J74" s="8">
        <v>0.1</v>
      </c>
      <c r="K74" s="8">
        <v>0.05</v>
      </c>
      <c r="L74" s="8">
        <v>250</v>
      </c>
      <c r="M74" s="10">
        <v>4500</v>
      </c>
      <c r="N74">
        <f t="shared" si="8"/>
        <v>5</v>
      </c>
      <c r="O74">
        <f t="shared" si="9"/>
        <v>2020</v>
      </c>
      <c r="P74" t="str">
        <f t="shared" si="10"/>
        <v>1r semestre</v>
      </c>
      <c r="Q74" t="str">
        <f t="shared" si="11"/>
        <v>-</v>
      </c>
      <c r="R74">
        <f t="shared" si="12"/>
        <v>4500</v>
      </c>
      <c r="S74" t="str">
        <f t="shared" si="13"/>
        <v>-</v>
      </c>
      <c r="T74">
        <f t="shared" si="14"/>
        <v>4500</v>
      </c>
    </row>
    <row r="75" spans="1:20" x14ac:dyDescent="0.25">
      <c r="A75" s="3">
        <v>20200090</v>
      </c>
      <c r="B75" s="4" t="s">
        <v>13</v>
      </c>
      <c r="C75" s="5">
        <v>43846</v>
      </c>
      <c r="D75" s="4" t="s">
        <v>14</v>
      </c>
      <c r="E75" s="4" t="s">
        <v>16</v>
      </c>
      <c r="F75" s="4">
        <v>350</v>
      </c>
      <c r="G75" s="4">
        <v>500</v>
      </c>
      <c r="H75" s="4">
        <v>10</v>
      </c>
      <c r="I75" s="4">
        <v>5000</v>
      </c>
      <c r="J75" s="4">
        <v>0.1</v>
      </c>
      <c r="K75" s="4">
        <v>0.05</v>
      </c>
      <c r="L75" s="4">
        <v>250</v>
      </c>
      <c r="M75" s="6">
        <v>4500</v>
      </c>
      <c r="N75">
        <f t="shared" si="8"/>
        <v>1</v>
      </c>
      <c r="O75">
        <f t="shared" si="9"/>
        <v>2020</v>
      </c>
      <c r="P75" t="str">
        <f t="shared" si="10"/>
        <v>1r semestre</v>
      </c>
      <c r="Q75" t="str">
        <f t="shared" si="11"/>
        <v>-</v>
      </c>
      <c r="R75">
        <f t="shared" si="12"/>
        <v>4500</v>
      </c>
      <c r="S75" t="str">
        <f t="shared" si="13"/>
        <v>-</v>
      </c>
      <c r="T75">
        <f t="shared" si="14"/>
        <v>4500</v>
      </c>
    </row>
    <row r="76" spans="1:20" x14ac:dyDescent="0.25">
      <c r="A76" s="7">
        <v>20200091</v>
      </c>
      <c r="B76" s="8" t="s">
        <v>13</v>
      </c>
      <c r="C76" s="9">
        <v>43847</v>
      </c>
      <c r="D76" s="8" t="s">
        <v>14</v>
      </c>
      <c r="E76" s="8" t="s">
        <v>16</v>
      </c>
      <c r="F76" s="8">
        <v>350</v>
      </c>
      <c r="G76" s="8">
        <v>500</v>
      </c>
      <c r="H76" s="8">
        <v>10</v>
      </c>
      <c r="I76" s="8">
        <v>5000</v>
      </c>
      <c r="J76" s="8">
        <v>0.1</v>
      </c>
      <c r="K76" s="8">
        <v>0.05</v>
      </c>
      <c r="L76" s="8">
        <v>250</v>
      </c>
      <c r="M76" s="10">
        <v>4500</v>
      </c>
      <c r="N76">
        <f t="shared" si="8"/>
        <v>1</v>
      </c>
      <c r="O76">
        <f t="shared" si="9"/>
        <v>2020</v>
      </c>
      <c r="P76" t="str">
        <f t="shared" si="10"/>
        <v>1r semestre</v>
      </c>
      <c r="Q76" t="str">
        <f t="shared" si="11"/>
        <v>-</v>
      </c>
      <c r="R76">
        <f t="shared" si="12"/>
        <v>4500</v>
      </c>
      <c r="S76" t="str">
        <f t="shared" si="13"/>
        <v>-</v>
      </c>
      <c r="T76">
        <f t="shared" si="14"/>
        <v>4500</v>
      </c>
    </row>
    <row r="77" spans="1:20" x14ac:dyDescent="0.25">
      <c r="A77" s="3">
        <v>20200092</v>
      </c>
      <c r="B77" s="4" t="s">
        <v>13</v>
      </c>
      <c r="C77" s="5">
        <v>43848</v>
      </c>
      <c r="D77" s="4" t="s">
        <v>14</v>
      </c>
      <c r="E77" s="4" t="s">
        <v>16</v>
      </c>
      <c r="F77" s="4">
        <v>350</v>
      </c>
      <c r="G77" s="4">
        <v>500</v>
      </c>
      <c r="H77" s="4">
        <v>10</v>
      </c>
      <c r="I77" s="4">
        <v>5000</v>
      </c>
      <c r="J77" s="4">
        <v>0.1</v>
      </c>
      <c r="K77" s="4">
        <v>0.05</v>
      </c>
      <c r="L77" s="4">
        <v>250</v>
      </c>
      <c r="M77" s="6">
        <v>4500</v>
      </c>
      <c r="N77">
        <f t="shared" si="8"/>
        <v>1</v>
      </c>
      <c r="O77">
        <f t="shared" si="9"/>
        <v>2020</v>
      </c>
      <c r="P77" t="str">
        <f t="shared" si="10"/>
        <v>1r semestre</v>
      </c>
      <c r="Q77" t="str">
        <f t="shared" si="11"/>
        <v>-</v>
      </c>
      <c r="R77">
        <f t="shared" si="12"/>
        <v>4500</v>
      </c>
      <c r="S77" t="str">
        <f t="shared" si="13"/>
        <v>-</v>
      </c>
      <c r="T77">
        <f t="shared" si="14"/>
        <v>4500</v>
      </c>
    </row>
    <row r="78" spans="1:20" x14ac:dyDescent="0.25">
      <c r="A78" s="7">
        <v>20200093</v>
      </c>
      <c r="B78" s="8" t="s">
        <v>13</v>
      </c>
      <c r="C78" s="9">
        <v>43849</v>
      </c>
      <c r="D78" s="8" t="s">
        <v>14</v>
      </c>
      <c r="E78" s="8" t="s">
        <v>16</v>
      </c>
      <c r="F78" s="8">
        <v>350</v>
      </c>
      <c r="G78" s="8">
        <v>500</v>
      </c>
      <c r="H78" s="8">
        <v>10</v>
      </c>
      <c r="I78" s="8">
        <v>5000</v>
      </c>
      <c r="J78" s="8">
        <v>0.1</v>
      </c>
      <c r="K78" s="8">
        <v>0.05</v>
      </c>
      <c r="L78" s="8">
        <v>250</v>
      </c>
      <c r="M78" s="10">
        <v>4500</v>
      </c>
      <c r="N78">
        <f t="shared" si="8"/>
        <v>1</v>
      </c>
      <c r="O78">
        <f t="shared" si="9"/>
        <v>2020</v>
      </c>
      <c r="P78" t="str">
        <f t="shared" si="10"/>
        <v>1r semestre</v>
      </c>
      <c r="Q78" t="str">
        <f t="shared" si="11"/>
        <v>-</v>
      </c>
      <c r="R78">
        <f t="shared" si="12"/>
        <v>4500</v>
      </c>
      <c r="S78" t="str">
        <f t="shared" si="13"/>
        <v>-</v>
      </c>
      <c r="T78">
        <f t="shared" si="14"/>
        <v>4500</v>
      </c>
    </row>
    <row r="79" spans="1:20" x14ac:dyDescent="0.25">
      <c r="A79" s="3">
        <v>20190094</v>
      </c>
      <c r="B79" s="4" t="s">
        <v>13</v>
      </c>
      <c r="C79" s="5">
        <v>43472</v>
      </c>
      <c r="D79" s="4" t="s">
        <v>14</v>
      </c>
      <c r="E79" s="4" t="s">
        <v>16</v>
      </c>
      <c r="F79" s="4">
        <v>350</v>
      </c>
      <c r="G79" s="4">
        <v>500</v>
      </c>
      <c r="H79" s="4">
        <v>10</v>
      </c>
      <c r="I79" s="4">
        <v>5000</v>
      </c>
      <c r="J79" s="4">
        <v>0.1</v>
      </c>
      <c r="K79" s="4">
        <v>0.05</v>
      </c>
      <c r="L79" s="4">
        <v>250</v>
      </c>
      <c r="M79" s="6">
        <v>4500</v>
      </c>
      <c r="N79">
        <f t="shared" si="8"/>
        <v>1</v>
      </c>
      <c r="O79">
        <f t="shared" si="9"/>
        <v>2019</v>
      </c>
      <c r="P79" t="str">
        <f t="shared" si="10"/>
        <v>1r semestre</v>
      </c>
      <c r="Q79">
        <f t="shared" si="11"/>
        <v>4500</v>
      </c>
      <c r="R79" t="str">
        <f t="shared" si="12"/>
        <v>-</v>
      </c>
      <c r="S79">
        <f t="shared" si="13"/>
        <v>4500</v>
      </c>
      <c r="T79" t="str">
        <f t="shared" si="14"/>
        <v>-</v>
      </c>
    </row>
    <row r="80" spans="1:20" x14ac:dyDescent="0.25">
      <c r="A80" s="3">
        <v>20200004</v>
      </c>
      <c r="B80" s="4" t="s">
        <v>13</v>
      </c>
      <c r="C80" s="5">
        <v>43845</v>
      </c>
      <c r="D80" s="4" t="s">
        <v>14</v>
      </c>
      <c r="E80" s="4" t="s">
        <v>16</v>
      </c>
      <c r="F80" s="4">
        <v>350</v>
      </c>
      <c r="G80" s="4">
        <v>500</v>
      </c>
      <c r="H80" s="4">
        <v>10</v>
      </c>
      <c r="I80" s="4">
        <v>5000</v>
      </c>
      <c r="J80" s="4">
        <v>0.1</v>
      </c>
      <c r="K80" s="4">
        <v>0.05</v>
      </c>
      <c r="L80" s="4">
        <v>250</v>
      </c>
      <c r="M80" s="6">
        <v>4500</v>
      </c>
      <c r="N80">
        <f t="shared" si="8"/>
        <v>1</v>
      </c>
      <c r="O80">
        <f t="shared" si="9"/>
        <v>2020</v>
      </c>
      <c r="P80" t="str">
        <f t="shared" si="10"/>
        <v>1r semestre</v>
      </c>
      <c r="Q80" t="str">
        <f t="shared" si="11"/>
        <v>-</v>
      </c>
      <c r="R80">
        <f t="shared" si="12"/>
        <v>4500</v>
      </c>
      <c r="S80" t="str">
        <f t="shared" si="13"/>
        <v>-</v>
      </c>
      <c r="T80">
        <f t="shared" si="14"/>
        <v>4500</v>
      </c>
    </row>
    <row r="81" spans="1:20" x14ac:dyDescent="0.25">
      <c r="A81" s="7">
        <v>20200005</v>
      </c>
      <c r="B81" s="8" t="s">
        <v>13</v>
      </c>
      <c r="C81" s="9">
        <v>43846</v>
      </c>
      <c r="D81" s="8" t="s">
        <v>14</v>
      </c>
      <c r="E81" s="8" t="s">
        <v>16</v>
      </c>
      <c r="F81" s="8">
        <v>350</v>
      </c>
      <c r="G81" s="8">
        <v>500</v>
      </c>
      <c r="H81" s="8">
        <v>10</v>
      </c>
      <c r="I81" s="8">
        <v>5000</v>
      </c>
      <c r="J81" s="8">
        <v>0.1</v>
      </c>
      <c r="K81" s="8">
        <v>0.05</v>
      </c>
      <c r="L81" s="8">
        <v>250</v>
      </c>
      <c r="M81" s="10">
        <v>4500</v>
      </c>
      <c r="N81">
        <f t="shared" si="8"/>
        <v>1</v>
      </c>
      <c r="O81">
        <f t="shared" si="9"/>
        <v>2020</v>
      </c>
      <c r="P81" t="str">
        <f t="shared" si="10"/>
        <v>1r semestre</v>
      </c>
      <c r="Q81" t="str">
        <f t="shared" si="11"/>
        <v>-</v>
      </c>
      <c r="R81">
        <f t="shared" si="12"/>
        <v>4500</v>
      </c>
      <c r="S81" t="str">
        <f t="shared" si="13"/>
        <v>-</v>
      </c>
      <c r="T81">
        <f t="shared" si="14"/>
        <v>4500</v>
      </c>
    </row>
    <row r="82" spans="1:20" x14ac:dyDescent="0.25">
      <c r="A82" s="3">
        <v>20200006</v>
      </c>
      <c r="B82" s="4" t="s">
        <v>13</v>
      </c>
      <c r="C82" s="5">
        <v>43847</v>
      </c>
      <c r="D82" s="4" t="s">
        <v>14</v>
      </c>
      <c r="E82" s="4" t="s">
        <v>16</v>
      </c>
      <c r="F82" s="4">
        <v>350</v>
      </c>
      <c r="G82" s="4">
        <v>500</v>
      </c>
      <c r="H82" s="4">
        <v>10</v>
      </c>
      <c r="I82" s="4">
        <v>5000</v>
      </c>
      <c r="J82" s="4">
        <v>0.1</v>
      </c>
      <c r="K82" s="4">
        <v>0.05</v>
      </c>
      <c r="L82" s="4">
        <v>250</v>
      </c>
      <c r="M82" s="6">
        <v>4500</v>
      </c>
      <c r="N82">
        <f t="shared" si="8"/>
        <v>1</v>
      </c>
      <c r="O82">
        <f t="shared" si="9"/>
        <v>2020</v>
      </c>
      <c r="P82" t="str">
        <f t="shared" si="10"/>
        <v>1r semestre</v>
      </c>
      <c r="Q82" t="str">
        <f t="shared" si="11"/>
        <v>-</v>
      </c>
      <c r="R82">
        <f t="shared" si="12"/>
        <v>4500</v>
      </c>
      <c r="S82" t="str">
        <f t="shared" si="13"/>
        <v>-</v>
      </c>
      <c r="T82">
        <f t="shared" si="14"/>
        <v>4500</v>
      </c>
    </row>
    <row r="83" spans="1:20" x14ac:dyDescent="0.25">
      <c r="A83" s="7">
        <v>20200007</v>
      </c>
      <c r="B83" s="8" t="s">
        <v>13</v>
      </c>
      <c r="C83" s="9">
        <v>43848</v>
      </c>
      <c r="D83" s="8" t="s">
        <v>14</v>
      </c>
      <c r="E83" s="8" t="s">
        <v>16</v>
      </c>
      <c r="F83" s="8">
        <v>350</v>
      </c>
      <c r="G83" s="8">
        <v>500</v>
      </c>
      <c r="H83" s="8">
        <v>10</v>
      </c>
      <c r="I83" s="8">
        <v>5000</v>
      </c>
      <c r="J83" s="8">
        <v>0.1</v>
      </c>
      <c r="K83" s="8">
        <v>0.05</v>
      </c>
      <c r="L83" s="8">
        <v>250</v>
      </c>
      <c r="M83" s="10">
        <v>4500</v>
      </c>
      <c r="N83">
        <f t="shared" si="8"/>
        <v>1</v>
      </c>
      <c r="O83">
        <f t="shared" si="9"/>
        <v>2020</v>
      </c>
      <c r="P83" t="str">
        <f t="shared" si="10"/>
        <v>1r semestre</v>
      </c>
      <c r="Q83" t="str">
        <f t="shared" si="11"/>
        <v>-</v>
      </c>
      <c r="R83">
        <f t="shared" si="12"/>
        <v>4500</v>
      </c>
      <c r="S83" t="str">
        <f t="shared" si="13"/>
        <v>-</v>
      </c>
      <c r="T83">
        <f t="shared" si="14"/>
        <v>4500</v>
      </c>
    </row>
    <row r="84" spans="1:20" x14ac:dyDescent="0.25">
      <c r="A84" s="3">
        <v>20200008</v>
      </c>
      <c r="B84" s="4" t="s">
        <v>13</v>
      </c>
      <c r="C84" s="5">
        <v>43849</v>
      </c>
      <c r="D84" s="4" t="s">
        <v>14</v>
      </c>
      <c r="E84" s="4" t="s">
        <v>16</v>
      </c>
      <c r="F84" s="4">
        <v>350</v>
      </c>
      <c r="G84" s="4">
        <v>500</v>
      </c>
      <c r="H84" s="4">
        <v>10</v>
      </c>
      <c r="I84" s="4">
        <v>5000</v>
      </c>
      <c r="J84" s="4">
        <v>0.1</v>
      </c>
      <c r="K84" s="4">
        <v>0.05</v>
      </c>
      <c r="L84" s="4">
        <v>250</v>
      </c>
      <c r="M84" s="6">
        <v>4500</v>
      </c>
      <c r="N84">
        <f t="shared" si="8"/>
        <v>1</v>
      </c>
      <c r="O84">
        <f t="shared" si="9"/>
        <v>2020</v>
      </c>
      <c r="P84" t="str">
        <f t="shared" si="10"/>
        <v>1r semestre</v>
      </c>
      <c r="Q84" t="str">
        <f t="shared" si="11"/>
        <v>-</v>
      </c>
      <c r="R84">
        <f t="shared" si="12"/>
        <v>4500</v>
      </c>
      <c r="S84" t="str">
        <f t="shared" si="13"/>
        <v>-</v>
      </c>
      <c r="T84">
        <f t="shared" si="14"/>
        <v>4500</v>
      </c>
    </row>
    <row r="85" spans="1:20" x14ac:dyDescent="0.25">
      <c r="A85" s="7">
        <v>20190009</v>
      </c>
      <c r="B85" s="8" t="s">
        <v>13</v>
      </c>
      <c r="C85" s="9">
        <v>43472</v>
      </c>
      <c r="D85" s="8" t="s">
        <v>14</v>
      </c>
      <c r="E85" s="8" t="s">
        <v>16</v>
      </c>
      <c r="F85" s="8">
        <v>350</v>
      </c>
      <c r="G85" s="8">
        <v>500</v>
      </c>
      <c r="H85" s="8">
        <v>10</v>
      </c>
      <c r="I85" s="8">
        <v>5000</v>
      </c>
      <c r="J85" s="8">
        <v>0.1</v>
      </c>
      <c r="K85" s="8">
        <v>0.05</v>
      </c>
      <c r="L85" s="8">
        <v>250</v>
      </c>
      <c r="M85" s="10">
        <v>4500</v>
      </c>
      <c r="N85">
        <f t="shared" si="8"/>
        <v>1</v>
      </c>
      <c r="O85">
        <f t="shared" si="9"/>
        <v>2019</v>
      </c>
      <c r="P85" t="str">
        <f t="shared" si="10"/>
        <v>1r semestre</v>
      </c>
      <c r="Q85">
        <f t="shared" si="11"/>
        <v>4500</v>
      </c>
      <c r="R85" t="str">
        <f t="shared" si="12"/>
        <v>-</v>
      </c>
      <c r="S85">
        <f t="shared" si="13"/>
        <v>4500</v>
      </c>
      <c r="T85" t="str">
        <f t="shared" si="14"/>
        <v>-</v>
      </c>
    </row>
    <row r="86" spans="1:20" x14ac:dyDescent="0.25">
      <c r="A86" s="7">
        <v>20200089</v>
      </c>
      <c r="B86" s="8" t="s">
        <v>13</v>
      </c>
      <c r="C86" s="9">
        <v>43966</v>
      </c>
      <c r="D86" s="8" t="s">
        <v>14</v>
      </c>
      <c r="E86" s="8" t="s">
        <v>16</v>
      </c>
      <c r="F86" s="8">
        <v>350</v>
      </c>
      <c r="G86" s="8">
        <v>500</v>
      </c>
      <c r="H86" s="8">
        <v>10</v>
      </c>
      <c r="I86" s="8">
        <v>5000</v>
      </c>
      <c r="J86" s="8">
        <v>0.1</v>
      </c>
      <c r="K86" s="8">
        <v>0.05</v>
      </c>
      <c r="L86" s="8">
        <v>250</v>
      </c>
      <c r="M86" s="10">
        <v>4500</v>
      </c>
      <c r="N86">
        <f t="shared" si="8"/>
        <v>5</v>
      </c>
      <c r="O86">
        <f t="shared" si="9"/>
        <v>2020</v>
      </c>
      <c r="P86" t="str">
        <f t="shared" si="10"/>
        <v>1r semestre</v>
      </c>
      <c r="Q86" t="str">
        <f t="shared" si="11"/>
        <v>-</v>
      </c>
      <c r="R86">
        <f t="shared" si="12"/>
        <v>4500</v>
      </c>
      <c r="S86" t="str">
        <f t="shared" si="13"/>
        <v>-</v>
      </c>
      <c r="T86">
        <f t="shared" si="14"/>
        <v>4500</v>
      </c>
    </row>
    <row r="87" spans="1:20" x14ac:dyDescent="0.25">
      <c r="A87" s="3">
        <v>20200090</v>
      </c>
      <c r="B87" s="4" t="s">
        <v>13</v>
      </c>
      <c r="C87" s="5">
        <v>43846</v>
      </c>
      <c r="D87" s="4" t="s">
        <v>14</v>
      </c>
      <c r="E87" s="4" t="s">
        <v>16</v>
      </c>
      <c r="F87" s="4">
        <v>350</v>
      </c>
      <c r="G87" s="4">
        <v>500</v>
      </c>
      <c r="H87" s="4">
        <v>10</v>
      </c>
      <c r="I87" s="4">
        <v>5000</v>
      </c>
      <c r="J87" s="4">
        <v>0.1</v>
      </c>
      <c r="K87" s="4">
        <v>0.05</v>
      </c>
      <c r="L87" s="4">
        <v>250</v>
      </c>
      <c r="M87" s="6">
        <v>4500</v>
      </c>
      <c r="N87">
        <f t="shared" si="8"/>
        <v>1</v>
      </c>
      <c r="O87">
        <f t="shared" si="9"/>
        <v>2020</v>
      </c>
      <c r="P87" t="str">
        <f t="shared" si="10"/>
        <v>1r semestre</v>
      </c>
      <c r="Q87" t="str">
        <f t="shared" si="11"/>
        <v>-</v>
      </c>
      <c r="R87">
        <f t="shared" si="12"/>
        <v>4500</v>
      </c>
      <c r="S87" t="str">
        <f t="shared" si="13"/>
        <v>-</v>
      </c>
      <c r="T87">
        <f t="shared" si="14"/>
        <v>4500</v>
      </c>
    </row>
    <row r="88" spans="1:20" x14ac:dyDescent="0.25">
      <c r="A88" s="7">
        <v>20200091</v>
      </c>
      <c r="B88" s="8" t="s">
        <v>13</v>
      </c>
      <c r="C88" s="9">
        <v>43847</v>
      </c>
      <c r="D88" s="8" t="s">
        <v>14</v>
      </c>
      <c r="E88" s="8" t="s">
        <v>16</v>
      </c>
      <c r="F88" s="8">
        <v>350</v>
      </c>
      <c r="G88" s="8">
        <v>500</v>
      </c>
      <c r="H88" s="8">
        <v>10</v>
      </c>
      <c r="I88" s="8">
        <v>5000</v>
      </c>
      <c r="J88" s="8">
        <v>0.1</v>
      </c>
      <c r="K88" s="8">
        <v>0.05</v>
      </c>
      <c r="L88" s="8">
        <v>250</v>
      </c>
      <c r="M88" s="10">
        <v>4500</v>
      </c>
      <c r="N88">
        <f t="shared" si="8"/>
        <v>1</v>
      </c>
      <c r="O88">
        <f t="shared" si="9"/>
        <v>2020</v>
      </c>
      <c r="P88" t="str">
        <f t="shared" si="10"/>
        <v>1r semestre</v>
      </c>
      <c r="Q88" t="str">
        <f t="shared" si="11"/>
        <v>-</v>
      </c>
      <c r="R88">
        <f t="shared" si="12"/>
        <v>4500</v>
      </c>
      <c r="S88" t="str">
        <f t="shared" si="13"/>
        <v>-</v>
      </c>
      <c r="T88">
        <f t="shared" si="14"/>
        <v>4500</v>
      </c>
    </row>
    <row r="89" spans="1:20" x14ac:dyDescent="0.25">
      <c r="A89" s="3">
        <v>20200092</v>
      </c>
      <c r="B89" s="4" t="s">
        <v>13</v>
      </c>
      <c r="C89" s="5">
        <v>43848</v>
      </c>
      <c r="D89" s="4" t="s">
        <v>14</v>
      </c>
      <c r="E89" s="4" t="s">
        <v>16</v>
      </c>
      <c r="F89" s="4">
        <v>350</v>
      </c>
      <c r="G89" s="4">
        <v>500</v>
      </c>
      <c r="H89" s="4">
        <v>10</v>
      </c>
      <c r="I89" s="4">
        <v>5000</v>
      </c>
      <c r="J89" s="4">
        <v>0.1</v>
      </c>
      <c r="K89" s="4">
        <v>0.05</v>
      </c>
      <c r="L89" s="4">
        <v>250</v>
      </c>
      <c r="M89" s="6">
        <v>4500</v>
      </c>
      <c r="N89">
        <f t="shared" si="8"/>
        <v>1</v>
      </c>
      <c r="O89">
        <f t="shared" si="9"/>
        <v>2020</v>
      </c>
      <c r="P89" t="str">
        <f t="shared" si="10"/>
        <v>1r semestre</v>
      </c>
      <c r="Q89" t="str">
        <f t="shared" si="11"/>
        <v>-</v>
      </c>
      <c r="R89">
        <f t="shared" si="12"/>
        <v>4500</v>
      </c>
      <c r="S89" t="str">
        <f t="shared" si="13"/>
        <v>-</v>
      </c>
      <c r="T89">
        <f t="shared" si="14"/>
        <v>4500</v>
      </c>
    </row>
    <row r="90" spans="1:20" x14ac:dyDescent="0.25">
      <c r="A90" s="7">
        <v>20200093</v>
      </c>
      <c r="B90" s="8" t="s">
        <v>13</v>
      </c>
      <c r="C90" s="9">
        <v>43849</v>
      </c>
      <c r="D90" s="8" t="s">
        <v>14</v>
      </c>
      <c r="E90" s="8" t="s">
        <v>16</v>
      </c>
      <c r="F90" s="8">
        <v>350</v>
      </c>
      <c r="G90" s="8">
        <v>500</v>
      </c>
      <c r="H90" s="8">
        <v>10</v>
      </c>
      <c r="I90" s="8">
        <v>5000</v>
      </c>
      <c r="J90" s="8">
        <v>0.1</v>
      </c>
      <c r="K90" s="8">
        <v>0.05</v>
      </c>
      <c r="L90" s="8">
        <v>250</v>
      </c>
      <c r="M90" s="10">
        <v>4500</v>
      </c>
      <c r="N90">
        <f t="shared" si="8"/>
        <v>1</v>
      </c>
      <c r="O90">
        <f t="shared" si="9"/>
        <v>2020</v>
      </c>
      <c r="P90" t="str">
        <f t="shared" si="10"/>
        <v>1r semestre</v>
      </c>
      <c r="Q90" t="str">
        <f t="shared" si="11"/>
        <v>-</v>
      </c>
      <c r="R90">
        <f t="shared" si="12"/>
        <v>4500</v>
      </c>
      <c r="S90" t="str">
        <f t="shared" si="13"/>
        <v>-</v>
      </c>
      <c r="T90">
        <f t="shared" si="14"/>
        <v>4500</v>
      </c>
    </row>
    <row r="91" spans="1:20" x14ac:dyDescent="0.25">
      <c r="A91" s="3">
        <v>20190094</v>
      </c>
      <c r="B91" s="4" t="s">
        <v>13</v>
      </c>
      <c r="C91" s="5">
        <v>43472</v>
      </c>
      <c r="D91" s="4" t="s">
        <v>14</v>
      </c>
      <c r="E91" s="4" t="s">
        <v>16</v>
      </c>
      <c r="F91" s="4">
        <v>350</v>
      </c>
      <c r="G91" s="4">
        <v>500</v>
      </c>
      <c r="H91" s="4">
        <v>10</v>
      </c>
      <c r="I91" s="4">
        <v>5000</v>
      </c>
      <c r="J91" s="4">
        <v>0.1</v>
      </c>
      <c r="K91" s="4">
        <v>0.05</v>
      </c>
      <c r="L91" s="4">
        <v>250</v>
      </c>
      <c r="M91" s="6">
        <v>4500</v>
      </c>
      <c r="N91">
        <f t="shared" si="8"/>
        <v>1</v>
      </c>
      <c r="O91">
        <f t="shared" si="9"/>
        <v>2019</v>
      </c>
      <c r="P91" t="str">
        <f t="shared" si="10"/>
        <v>1r semestre</v>
      </c>
      <c r="Q91">
        <f t="shared" si="11"/>
        <v>4500</v>
      </c>
      <c r="R91" t="str">
        <f t="shared" si="12"/>
        <v>-</v>
      </c>
      <c r="S91">
        <f t="shared" si="13"/>
        <v>4500</v>
      </c>
      <c r="T91" t="str">
        <f t="shared" si="14"/>
        <v>-</v>
      </c>
    </row>
    <row r="92" spans="1:20" x14ac:dyDescent="0.25">
      <c r="A92" s="3">
        <v>20200004</v>
      </c>
      <c r="B92" s="4" t="s">
        <v>13</v>
      </c>
      <c r="C92" s="5">
        <v>43845</v>
      </c>
      <c r="D92" s="4" t="s">
        <v>14</v>
      </c>
      <c r="E92" s="4" t="s">
        <v>16</v>
      </c>
      <c r="F92" s="4">
        <v>350</v>
      </c>
      <c r="G92" s="4">
        <v>500</v>
      </c>
      <c r="H92" s="4">
        <v>10</v>
      </c>
      <c r="I92" s="4">
        <v>5000</v>
      </c>
      <c r="J92" s="4">
        <v>0.1</v>
      </c>
      <c r="K92" s="4">
        <v>0.05</v>
      </c>
      <c r="L92" s="4">
        <v>250</v>
      </c>
      <c r="M92" s="6">
        <v>4500</v>
      </c>
      <c r="N92">
        <f t="shared" si="8"/>
        <v>1</v>
      </c>
      <c r="O92">
        <f t="shared" si="9"/>
        <v>2020</v>
      </c>
      <c r="P92" t="str">
        <f t="shared" si="10"/>
        <v>1r semestre</v>
      </c>
      <c r="Q92" t="str">
        <f t="shared" si="11"/>
        <v>-</v>
      </c>
      <c r="R92">
        <f t="shared" si="12"/>
        <v>4500</v>
      </c>
      <c r="S92" t="str">
        <f t="shared" si="13"/>
        <v>-</v>
      </c>
      <c r="T92">
        <f t="shared" si="14"/>
        <v>4500</v>
      </c>
    </row>
    <row r="93" spans="1:20" x14ac:dyDescent="0.25">
      <c r="A93" s="7">
        <v>20200005</v>
      </c>
      <c r="B93" s="8" t="s">
        <v>13</v>
      </c>
      <c r="C93" s="9">
        <v>43846</v>
      </c>
      <c r="D93" s="8" t="s">
        <v>14</v>
      </c>
      <c r="E93" s="8" t="s">
        <v>16</v>
      </c>
      <c r="F93" s="8">
        <v>350</v>
      </c>
      <c r="G93" s="8">
        <v>500</v>
      </c>
      <c r="H93" s="8">
        <v>10</v>
      </c>
      <c r="I93" s="8">
        <v>5000</v>
      </c>
      <c r="J93" s="8">
        <v>0.1</v>
      </c>
      <c r="K93" s="8">
        <v>0.05</v>
      </c>
      <c r="L93" s="8">
        <v>250</v>
      </c>
      <c r="M93" s="10">
        <v>4500</v>
      </c>
      <c r="N93">
        <f t="shared" si="8"/>
        <v>1</v>
      </c>
      <c r="O93">
        <f t="shared" si="9"/>
        <v>2020</v>
      </c>
      <c r="P93" t="str">
        <f t="shared" si="10"/>
        <v>1r semestre</v>
      </c>
      <c r="Q93" t="str">
        <f t="shared" si="11"/>
        <v>-</v>
      </c>
      <c r="R93">
        <f t="shared" si="12"/>
        <v>4500</v>
      </c>
      <c r="S93" t="str">
        <f t="shared" si="13"/>
        <v>-</v>
      </c>
      <c r="T93">
        <f t="shared" si="14"/>
        <v>4500</v>
      </c>
    </row>
    <row r="94" spans="1:20" x14ac:dyDescent="0.25">
      <c r="A94" s="3">
        <v>20200006</v>
      </c>
      <c r="B94" s="4" t="s">
        <v>13</v>
      </c>
      <c r="C94" s="5">
        <v>43847</v>
      </c>
      <c r="D94" s="4" t="s">
        <v>14</v>
      </c>
      <c r="E94" s="4" t="s">
        <v>16</v>
      </c>
      <c r="F94" s="4">
        <v>350</v>
      </c>
      <c r="G94" s="4">
        <v>500</v>
      </c>
      <c r="H94" s="4">
        <v>10</v>
      </c>
      <c r="I94" s="4">
        <v>5000</v>
      </c>
      <c r="J94" s="4">
        <v>0.1</v>
      </c>
      <c r="K94" s="4">
        <v>0.05</v>
      </c>
      <c r="L94" s="4">
        <v>250</v>
      </c>
      <c r="M94" s="6">
        <v>4500</v>
      </c>
      <c r="N94">
        <f t="shared" si="8"/>
        <v>1</v>
      </c>
      <c r="O94">
        <f t="shared" si="9"/>
        <v>2020</v>
      </c>
      <c r="P94" t="str">
        <f t="shared" si="10"/>
        <v>1r semestre</v>
      </c>
      <c r="Q94" t="str">
        <f t="shared" si="11"/>
        <v>-</v>
      </c>
      <c r="R94">
        <f t="shared" si="12"/>
        <v>4500</v>
      </c>
      <c r="S94" t="str">
        <f t="shared" si="13"/>
        <v>-</v>
      </c>
      <c r="T94">
        <f t="shared" si="14"/>
        <v>4500</v>
      </c>
    </row>
    <row r="95" spans="1:20" x14ac:dyDescent="0.25">
      <c r="A95" s="7">
        <v>20200007</v>
      </c>
      <c r="B95" s="8" t="s">
        <v>13</v>
      </c>
      <c r="C95" s="9">
        <v>43848</v>
      </c>
      <c r="D95" s="8" t="s">
        <v>14</v>
      </c>
      <c r="E95" s="8" t="s">
        <v>16</v>
      </c>
      <c r="F95" s="8">
        <v>350</v>
      </c>
      <c r="G95" s="8">
        <v>500</v>
      </c>
      <c r="H95" s="8">
        <v>10</v>
      </c>
      <c r="I95" s="8">
        <v>5000</v>
      </c>
      <c r="J95" s="8">
        <v>0.1</v>
      </c>
      <c r="K95" s="8">
        <v>0.05</v>
      </c>
      <c r="L95" s="8">
        <v>250</v>
      </c>
      <c r="M95" s="10">
        <v>4500</v>
      </c>
      <c r="N95">
        <f t="shared" si="8"/>
        <v>1</v>
      </c>
      <c r="O95">
        <f t="shared" si="9"/>
        <v>2020</v>
      </c>
      <c r="P95" t="str">
        <f t="shared" si="10"/>
        <v>1r semestre</v>
      </c>
      <c r="Q95" t="str">
        <f t="shared" si="11"/>
        <v>-</v>
      </c>
      <c r="R95">
        <f t="shared" si="12"/>
        <v>4500</v>
      </c>
      <c r="S95" t="str">
        <f t="shared" si="13"/>
        <v>-</v>
      </c>
      <c r="T95">
        <f t="shared" si="14"/>
        <v>4500</v>
      </c>
    </row>
    <row r="96" spans="1:20" x14ac:dyDescent="0.25">
      <c r="A96" s="3">
        <v>20200008</v>
      </c>
      <c r="B96" s="4" t="s">
        <v>13</v>
      </c>
      <c r="C96" s="5">
        <v>43849</v>
      </c>
      <c r="D96" s="4" t="s">
        <v>14</v>
      </c>
      <c r="E96" s="4" t="s">
        <v>16</v>
      </c>
      <c r="F96" s="4">
        <v>350</v>
      </c>
      <c r="G96" s="4">
        <v>500</v>
      </c>
      <c r="H96" s="4">
        <v>10</v>
      </c>
      <c r="I96" s="4">
        <v>5000</v>
      </c>
      <c r="J96" s="4">
        <v>0.1</v>
      </c>
      <c r="K96" s="4">
        <v>0.05</v>
      </c>
      <c r="L96" s="4">
        <v>250</v>
      </c>
      <c r="M96" s="6">
        <v>4500</v>
      </c>
      <c r="N96">
        <f t="shared" si="8"/>
        <v>1</v>
      </c>
      <c r="O96">
        <f t="shared" si="9"/>
        <v>2020</v>
      </c>
      <c r="P96" t="str">
        <f t="shared" si="10"/>
        <v>1r semestre</v>
      </c>
      <c r="Q96" t="str">
        <f t="shared" si="11"/>
        <v>-</v>
      </c>
      <c r="R96">
        <f t="shared" si="12"/>
        <v>4500</v>
      </c>
      <c r="S96" t="str">
        <f t="shared" si="13"/>
        <v>-</v>
      </c>
      <c r="T96">
        <f t="shared" si="14"/>
        <v>4500</v>
      </c>
    </row>
    <row r="97" spans="1:20" x14ac:dyDescent="0.25">
      <c r="A97" s="7">
        <v>20190009</v>
      </c>
      <c r="B97" s="8" t="s">
        <v>13</v>
      </c>
      <c r="C97" s="9">
        <v>43472</v>
      </c>
      <c r="D97" s="8" t="s">
        <v>14</v>
      </c>
      <c r="E97" s="8" t="s">
        <v>16</v>
      </c>
      <c r="F97" s="8">
        <v>350</v>
      </c>
      <c r="G97" s="8">
        <v>500</v>
      </c>
      <c r="H97" s="8">
        <v>10</v>
      </c>
      <c r="I97" s="8">
        <v>5000</v>
      </c>
      <c r="J97" s="8">
        <v>0.1</v>
      </c>
      <c r="K97" s="8">
        <v>0.05</v>
      </c>
      <c r="L97" s="8">
        <v>250</v>
      </c>
      <c r="M97" s="10">
        <v>4500</v>
      </c>
      <c r="N97">
        <f t="shared" si="8"/>
        <v>1</v>
      </c>
      <c r="O97">
        <f t="shared" si="9"/>
        <v>2019</v>
      </c>
      <c r="P97" t="str">
        <f t="shared" si="10"/>
        <v>1r semestre</v>
      </c>
      <c r="Q97">
        <f t="shared" si="11"/>
        <v>4500</v>
      </c>
      <c r="R97" t="str">
        <f t="shared" si="12"/>
        <v>-</v>
      </c>
      <c r="S97">
        <f t="shared" si="13"/>
        <v>4500</v>
      </c>
      <c r="T97" t="str">
        <f t="shared" si="14"/>
        <v>-</v>
      </c>
    </row>
    <row r="98" spans="1:20" x14ac:dyDescent="0.25">
      <c r="A98" s="7">
        <v>20200089</v>
      </c>
      <c r="B98" s="8" t="s">
        <v>13</v>
      </c>
      <c r="C98" s="9">
        <v>43966</v>
      </c>
      <c r="D98" s="8" t="s">
        <v>14</v>
      </c>
      <c r="E98" s="8" t="s">
        <v>16</v>
      </c>
      <c r="F98" s="8">
        <v>350</v>
      </c>
      <c r="G98" s="8">
        <v>500</v>
      </c>
      <c r="H98" s="8">
        <v>10</v>
      </c>
      <c r="I98" s="8">
        <v>5000</v>
      </c>
      <c r="J98" s="8">
        <v>0.1</v>
      </c>
      <c r="K98" s="8">
        <v>0.05</v>
      </c>
      <c r="L98" s="8">
        <v>250</v>
      </c>
      <c r="M98" s="10">
        <v>4500</v>
      </c>
      <c r="N98">
        <f t="shared" si="8"/>
        <v>5</v>
      </c>
      <c r="O98">
        <f t="shared" si="9"/>
        <v>2020</v>
      </c>
      <c r="P98" t="str">
        <f t="shared" si="10"/>
        <v>1r semestre</v>
      </c>
      <c r="Q98" t="str">
        <f t="shared" si="11"/>
        <v>-</v>
      </c>
      <c r="R98">
        <f t="shared" si="12"/>
        <v>4500</v>
      </c>
      <c r="S98" t="str">
        <f t="shared" si="13"/>
        <v>-</v>
      </c>
      <c r="T98">
        <f t="shared" si="14"/>
        <v>4500</v>
      </c>
    </row>
    <row r="99" spans="1:20" x14ac:dyDescent="0.25">
      <c r="A99" s="3">
        <v>20200090</v>
      </c>
      <c r="B99" s="4" t="s">
        <v>13</v>
      </c>
      <c r="C99" s="5">
        <v>43846</v>
      </c>
      <c r="D99" s="4" t="s">
        <v>14</v>
      </c>
      <c r="E99" s="4" t="s">
        <v>16</v>
      </c>
      <c r="F99" s="4">
        <v>350</v>
      </c>
      <c r="G99" s="4">
        <v>500</v>
      </c>
      <c r="H99" s="4">
        <v>10</v>
      </c>
      <c r="I99" s="4">
        <v>5000</v>
      </c>
      <c r="J99" s="4">
        <v>0.1</v>
      </c>
      <c r="K99" s="4">
        <v>0.05</v>
      </c>
      <c r="L99" s="4">
        <v>250</v>
      </c>
      <c r="M99" s="6">
        <v>4500</v>
      </c>
      <c r="N99">
        <f t="shared" si="8"/>
        <v>1</v>
      </c>
      <c r="O99">
        <f t="shared" si="9"/>
        <v>2020</v>
      </c>
      <c r="P99" t="str">
        <f t="shared" si="10"/>
        <v>1r semestre</v>
      </c>
      <c r="Q99" t="str">
        <f t="shared" si="11"/>
        <v>-</v>
      </c>
      <c r="R99">
        <f t="shared" si="12"/>
        <v>4500</v>
      </c>
      <c r="S99" t="str">
        <f t="shared" si="13"/>
        <v>-</v>
      </c>
      <c r="T99">
        <f t="shared" si="14"/>
        <v>4500</v>
      </c>
    </row>
    <row r="100" spans="1:20" x14ac:dyDescent="0.25">
      <c r="A100" s="7">
        <v>20200091</v>
      </c>
      <c r="B100" s="8" t="s">
        <v>13</v>
      </c>
      <c r="C100" s="9">
        <v>43847</v>
      </c>
      <c r="D100" s="8" t="s">
        <v>14</v>
      </c>
      <c r="E100" s="8" t="s">
        <v>16</v>
      </c>
      <c r="F100" s="8">
        <v>350</v>
      </c>
      <c r="G100" s="8">
        <v>500</v>
      </c>
      <c r="H100" s="8">
        <v>10</v>
      </c>
      <c r="I100" s="8">
        <v>5000</v>
      </c>
      <c r="J100" s="8">
        <v>0.1</v>
      </c>
      <c r="K100" s="8">
        <v>0.05</v>
      </c>
      <c r="L100" s="8">
        <v>250</v>
      </c>
      <c r="M100" s="10">
        <v>4500</v>
      </c>
      <c r="N100">
        <f t="shared" si="8"/>
        <v>1</v>
      </c>
      <c r="O100">
        <f t="shared" si="9"/>
        <v>2020</v>
      </c>
      <c r="P100" t="str">
        <f t="shared" si="10"/>
        <v>1r semestre</v>
      </c>
      <c r="Q100" t="str">
        <f t="shared" si="11"/>
        <v>-</v>
      </c>
      <c r="R100">
        <f t="shared" si="12"/>
        <v>4500</v>
      </c>
      <c r="S100" t="str">
        <f t="shared" si="13"/>
        <v>-</v>
      </c>
      <c r="T100">
        <f t="shared" si="14"/>
        <v>4500</v>
      </c>
    </row>
    <row r="101" spans="1:20" x14ac:dyDescent="0.25">
      <c r="A101" s="3">
        <v>20200092</v>
      </c>
      <c r="B101" s="4" t="s">
        <v>13</v>
      </c>
      <c r="C101" s="5">
        <v>43848</v>
      </c>
      <c r="D101" s="4" t="s">
        <v>14</v>
      </c>
      <c r="E101" s="4" t="s">
        <v>16</v>
      </c>
      <c r="F101" s="4">
        <v>350</v>
      </c>
      <c r="G101" s="4">
        <v>500</v>
      </c>
      <c r="H101" s="4">
        <v>10</v>
      </c>
      <c r="I101" s="4">
        <v>5000</v>
      </c>
      <c r="J101" s="4">
        <v>0.1</v>
      </c>
      <c r="K101" s="4">
        <v>0.05</v>
      </c>
      <c r="L101" s="4">
        <v>250</v>
      </c>
      <c r="M101" s="6">
        <v>4500</v>
      </c>
      <c r="N101">
        <f t="shared" si="8"/>
        <v>1</v>
      </c>
      <c r="O101">
        <f t="shared" si="9"/>
        <v>2020</v>
      </c>
      <c r="P101" t="str">
        <f t="shared" si="10"/>
        <v>1r semestre</v>
      </c>
      <c r="Q101" t="str">
        <f t="shared" si="11"/>
        <v>-</v>
      </c>
      <c r="R101">
        <f t="shared" si="12"/>
        <v>4500</v>
      </c>
      <c r="S101" t="str">
        <f t="shared" si="13"/>
        <v>-</v>
      </c>
      <c r="T101">
        <f t="shared" si="14"/>
        <v>4500</v>
      </c>
    </row>
    <row r="102" spans="1:20" x14ac:dyDescent="0.25">
      <c r="A102" s="7">
        <v>20200093</v>
      </c>
      <c r="B102" s="8" t="s">
        <v>13</v>
      </c>
      <c r="C102" s="9">
        <v>43849</v>
      </c>
      <c r="D102" s="8" t="s">
        <v>14</v>
      </c>
      <c r="E102" s="8" t="s">
        <v>16</v>
      </c>
      <c r="F102" s="8">
        <v>350</v>
      </c>
      <c r="G102" s="8">
        <v>500</v>
      </c>
      <c r="H102" s="8">
        <v>10</v>
      </c>
      <c r="I102" s="8">
        <v>5000</v>
      </c>
      <c r="J102" s="8">
        <v>0.1</v>
      </c>
      <c r="K102" s="8">
        <v>0.05</v>
      </c>
      <c r="L102" s="8">
        <v>250</v>
      </c>
      <c r="M102" s="10">
        <v>4500</v>
      </c>
      <c r="N102">
        <f t="shared" si="8"/>
        <v>1</v>
      </c>
      <c r="O102">
        <f t="shared" si="9"/>
        <v>2020</v>
      </c>
      <c r="P102" t="str">
        <f t="shared" si="10"/>
        <v>1r semestre</v>
      </c>
      <c r="Q102" t="str">
        <f t="shared" si="11"/>
        <v>-</v>
      </c>
      <c r="R102">
        <f t="shared" si="12"/>
        <v>4500</v>
      </c>
      <c r="S102" t="str">
        <f t="shared" si="13"/>
        <v>-</v>
      </c>
      <c r="T102">
        <f t="shared" si="14"/>
        <v>4500</v>
      </c>
    </row>
    <row r="103" spans="1:20" x14ac:dyDescent="0.25">
      <c r="A103" s="3">
        <v>20190094</v>
      </c>
      <c r="B103" s="4" t="s">
        <v>13</v>
      </c>
      <c r="C103" s="5">
        <v>43472</v>
      </c>
      <c r="D103" s="4" t="s">
        <v>14</v>
      </c>
      <c r="E103" s="4" t="s">
        <v>16</v>
      </c>
      <c r="F103" s="4">
        <v>350</v>
      </c>
      <c r="G103" s="4">
        <v>500</v>
      </c>
      <c r="H103" s="4">
        <v>10</v>
      </c>
      <c r="I103" s="4">
        <v>5000</v>
      </c>
      <c r="J103" s="4">
        <v>0.1</v>
      </c>
      <c r="K103" s="4">
        <v>0.05</v>
      </c>
      <c r="L103" s="4">
        <v>250</v>
      </c>
      <c r="M103" s="6">
        <v>4500</v>
      </c>
      <c r="N103">
        <f t="shared" si="8"/>
        <v>1</v>
      </c>
      <c r="O103">
        <f t="shared" si="9"/>
        <v>2019</v>
      </c>
      <c r="P103" t="str">
        <f t="shared" si="10"/>
        <v>1r semestre</v>
      </c>
      <c r="Q103">
        <f t="shared" si="11"/>
        <v>4500</v>
      </c>
      <c r="R103" t="str">
        <f t="shared" si="12"/>
        <v>-</v>
      </c>
      <c r="S103">
        <f t="shared" si="13"/>
        <v>4500</v>
      </c>
      <c r="T103" t="str">
        <f t="shared" si="14"/>
        <v>-</v>
      </c>
    </row>
    <row r="104" spans="1:20" x14ac:dyDescent="0.25">
      <c r="A104" s="3">
        <v>20190010</v>
      </c>
      <c r="B104" s="4" t="s">
        <v>13</v>
      </c>
      <c r="C104" s="5">
        <v>43472</v>
      </c>
      <c r="D104" s="4" t="s">
        <v>14</v>
      </c>
      <c r="E104" s="4" t="s">
        <v>17</v>
      </c>
      <c r="F104" s="4">
        <v>350</v>
      </c>
      <c r="G104" s="4">
        <v>500</v>
      </c>
      <c r="H104" s="4">
        <v>10</v>
      </c>
      <c r="I104" s="4">
        <v>5000</v>
      </c>
      <c r="J104" s="4">
        <v>0.1</v>
      </c>
      <c r="K104" s="4">
        <v>0.05</v>
      </c>
      <c r="L104" s="4">
        <v>250</v>
      </c>
      <c r="M104" s="6">
        <v>4500</v>
      </c>
      <c r="N104">
        <f t="shared" si="8"/>
        <v>1</v>
      </c>
      <c r="O104">
        <f t="shared" si="9"/>
        <v>2019</v>
      </c>
      <c r="P104" t="str">
        <f t="shared" si="10"/>
        <v>1r semestre</v>
      </c>
      <c r="Q104">
        <f t="shared" si="11"/>
        <v>4500</v>
      </c>
      <c r="R104" t="str">
        <f t="shared" si="12"/>
        <v>-</v>
      </c>
      <c r="S104">
        <f t="shared" si="13"/>
        <v>4500</v>
      </c>
      <c r="T104" t="str">
        <f t="shared" si="14"/>
        <v>-</v>
      </c>
    </row>
    <row r="105" spans="1:20" x14ac:dyDescent="0.25">
      <c r="A105" s="7">
        <v>20190095</v>
      </c>
      <c r="B105" s="8" t="s">
        <v>13</v>
      </c>
      <c r="C105" s="9">
        <v>43472</v>
      </c>
      <c r="D105" s="8" t="s">
        <v>14</v>
      </c>
      <c r="E105" s="8" t="s">
        <v>17</v>
      </c>
      <c r="F105" s="8">
        <v>350</v>
      </c>
      <c r="G105" s="8">
        <v>500</v>
      </c>
      <c r="H105" s="8">
        <v>10</v>
      </c>
      <c r="I105" s="8">
        <v>5000</v>
      </c>
      <c r="J105" s="8">
        <v>0.1</v>
      </c>
      <c r="K105" s="8">
        <v>0.05</v>
      </c>
      <c r="L105" s="8">
        <v>250</v>
      </c>
      <c r="M105" s="10">
        <v>4500</v>
      </c>
      <c r="N105">
        <f t="shared" si="8"/>
        <v>1</v>
      </c>
      <c r="O105">
        <f t="shared" si="9"/>
        <v>2019</v>
      </c>
      <c r="P105" t="str">
        <f t="shared" si="10"/>
        <v>1r semestre</v>
      </c>
      <c r="Q105">
        <f t="shared" si="11"/>
        <v>4500</v>
      </c>
      <c r="R105" t="str">
        <f t="shared" si="12"/>
        <v>-</v>
      </c>
      <c r="S105">
        <f t="shared" si="13"/>
        <v>4500</v>
      </c>
      <c r="T105" t="str">
        <f t="shared" si="14"/>
        <v>-</v>
      </c>
    </row>
    <row r="106" spans="1:20" x14ac:dyDescent="0.25">
      <c r="A106" s="3">
        <v>20190010</v>
      </c>
      <c r="B106" s="4" t="s">
        <v>13</v>
      </c>
      <c r="C106" s="5">
        <v>43472</v>
      </c>
      <c r="D106" s="4" t="s">
        <v>14</v>
      </c>
      <c r="E106" s="4" t="s">
        <v>17</v>
      </c>
      <c r="F106" s="4">
        <v>350</v>
      </c>
      <c r="G106" s="4">
        <v>500</v>
      </c>
      <c r="H106" s="4">
        <v>10</v>
      </c>
      <c r="I106" s="4">
        <v>5000</v>
      </c>
      <c r="J106" s="4">
        <v>0.1</v>
      </c>
      <c r="K106" s="4">
        <v>0.05</v>
      </c>
      <c r="L106" s="4">
        <v>250</v>
      </c>
      <c r="M106" s="6">
        <v>4500</v>
      </c>
      <c r="N106">
        <f t="shared" si="8"/>
        <v>1</v>
      </c>
      <c r="O106">
        <f t="shared" si="9"/>
        <v>2019</v>
      </c>
      <c r="P106" t="str">
        <f t="shared" si="10"/>
        <v>1r semestre</v>
      </c>
      <c r="Q106">
        <f t="shared" si="11"/>
        <v>4500</v>
      </c>
      <c r="R106" t="str">
        <f t="shared" si="12"/>
        <v>-</v>
      </c>
      <c r="S106">
        <f t="shared" si="13"/>
        <v>4500</v>
      </c>
      <c r="T106" t="str">
        <f t="shared" si="14"/>
        <v>-</v>
      </c>
    </row>
    <row r="107" spans="1:20" x14ac:dyDescent="0.25">
      <c r="A107" s="7">
        <v>20190095</v>
      </c>
      <c r="B107" s="8" t="s">
        <v>13</v>
      </c>
      <c r="C107" s="9">
        <v>43472</v>
      </c>
      <c r="D107" s="8" t="s">
        <v>14</v>
      </c>
      <c r="E107" s="8" t="s">
        <v>17</v>
      </c>
      <c r="F107" s="8">
        <v>350</v>
      </c>
      <c r="G107" s="8">
        <v>500</v>
      </c>
      <c r="H107" s="8">
        <v>10</v>
      </c>
      <c r="I107" s="8">
        <v>5000</v>
      </c>
      <c r="J107" s="8">
        <v>0.1</v>
      </c>
      <c r="K107" s="8">
        <v>0.05</v>
      </c>
      <c r="L107" s="8">
        <v>250</v>
      </c>
      <c r="M107" s="10">
        <v>4500</v>
      </c>
      <c r="N107">
        <f t="shared" si="8"/>
        <v>1</v>
      </c>
      <c r="O107">
        <f t="shared" si="9"/>
        <v>2019</v>
      </c>
      <c r="P107" t="str">
        <f t="shared" si="10"/>
        <v>1r semestre</v>
      </c>
      <c r="Q107">
        <f t="shared" si="11"/>
        <v>4500</v>
      </c>
      <c r="R107" t="str">
        <f t="shared" si="12"/>
        <v>-</v>
      </c>
      <c r="S107">
        <f t="shared" si="13"/>
        <v>4500</v>
      </c>
      <c r="T107" t="str">
        <f t="shared" si="14"/>
        <v>-</v>
      </c>
    </row>
    <row r="108" spans="1:20" x14ac:dyDescent="0.25">
      <c r="A108" s="3">
        <v>20190010</v>
      </c>
      <c r="B108" s="4" t="s">
        <v>13</v>
      </c>
      <c r="C108" s="5">
        <v>43472</v>
      </c>
      <c r="D108" s="4" t="s">
        <v>14</v>
      </c>
      <c r="E108" s="4" t="s">
        <v>17</v>
      </c>
      <c r="F108" s="4">
        <v>350</v>
      </c>
      <c r="G108" s="4">
        <v>500</v>
      </c>
      <c r="H108" s="4">
        <v>10</v>
      </c>
      <c r="I108" s="4">
        <v>5000</v>
      </c>
      <c r="J108" s="4">
        <v>0.1</v>
      </c>
      <c r="K108" s="4">
        <v>0.05</v>
      </c>
      <c r="L108" s="4">
        <v>250</v>
      </c>
      <c r="M108" s="6">
        <v>4500</v>
      </c>
      <c r="N108">
        <f t="shared" si="8"/>
        <v>1</v>
      </c>
      <c r="O108">
        <f t="shared" si="9"/>
        <v>2019</v>
      </c>
      <c r="P108" t="str">
        <f t="shared" si="10"/>
        <v>1r semestre</v>
      </c>
      <c r="Q108">
        <f t="shared" si="11"/>
        <v>4500</v>
      </c>
      <c r="R108" t="str">
        <f t="shared" si="12"/>
        <v>-</v>
      </c>
      <c r="S108">
        <f t="shared" si="13"/>
        <v>4500</v>
      </c>
      <c r="T108" t="str">
        <f t="shared" si="14"/>
        <v>-</v>
      </c>
    </row>
    <row r="109" spans="1:20" x14ac:dyDescent="0.25">
      <c r="A109" s="7">
        <v>20190095</v>
      </c>
      <c r="B109" s="8" t="s">
        <v>13</v>
      </c>
      <c r="C109" s="9">
        <v>43472</v>
      </c>
      <c r="D109" s="8" t="s">
        <v>14</v>
      </c>
      <c r="E109" s="8" t="s">
        <v>17</v>
      </c>
      <c r="F109" s="8">
        <v>350</v>
      </c>
      <c r="G109" s="8">
        <v>500</v>
      </c>
      <c r="H109" s="8">
        <v>10</v>
      </c>
      <c r="I109" s="8">
        <v>5000</v>
      </c>
      <c r="J109" s="8">
        <v>0.1</v>
      </c>
      <c r="K109" s="8">
        <v>0.05</v>
      </c>
      <c r="L109" s="8">
        <v>250</v>
      </c>
      <c r="M109" s="10">
        <v>4500</v>
      </c>
      <c r="N109">
        <f t="shared" si="8"/>
        <v>1</v>
      </c>
      <c r="O109">
        <f t="shared" si="9"/>
        <v>2019</v>
      </c>
      <c r="P109" t="str">
        <f t="shared" si="10"/>
        <v>1r semestre</v>
      </c>
      <c r="Q109">
        <f t="shared" si="11"/>
        <v>4500</v>
      </c>
      <c r="R109" t="str">
        <f t="shared" si="12"/>
        <v>-</v>
      </c>
      <c r="S109">
        <f t="shared" si="13"/>
        <v>4500</v>
      </c>
      <c r="T109" t="str">
        <f t="shared" si="14"/>
        <v>-</v>
      </c>
    </row>
    <row r="110" spans="1:20" x14ac:dyDescent="0.25">
      <c r="A110" s="7">
        <v>20190011</v>
      </c>
      <c r="B110" s="8" t="s">
        <v>13</v>
      </c>
      <c r="C110" s="9">
        <v>43469</v>
      </c>
      <c r="D110" s="8" t="s">
        <v>18</v>
      </c>
      <c r="E110" s="8" t="s">
        <v>19</v>
      </c>
      <c r="F110" s="8">
        <v>350</v>
      </c>
      <c r="G110" s="8">
        <v>500</v>
      </c>
      <c r="H110" s="8">
        <v>10</v>
      </c>
      <c r="I110" s="8">
        <v>5000</v>
      </c>
      <c r="J110" s="8">
        <v>0.1</v>
      </c>
      <c r="K110" s="8">
        <v>0.05</v>
      </c>
      <c r="L110" s="8">
        <v>250</v>
      </c>
      <c r="M110" s="10">
        <v>4500</v>
      </c>
      <c r="N110">
        <f t="shared" si="8"/>
        <v>1</v>
      </c>
      <c r="O110">
        <f t="shared" si="9"/>
        <v>2019</v>
      </c>
      <c r="P110" t="str">
        <f t="shared" si="10"/>
        <v>1r semestre</v>
      </c>
      <c r="Q110">
        <f t="shared" si="11"/>
        <v>4500</v>
      </c>
      <c r="R110" t="str">
        <f t="shared" si="12"/>
        <v>-</v>
      </c>
      <c r="S110">
        <f t="shared" si="13"/>
        <v>4500</v>
      </c>
      <c r="T110" t="str">
        <f t="shared" si="14"/>
        <v>-</v>
      </c>
    </row>
    <row r="111" spans="1:20" x14ac:dyDescent="0.25">
      <c r="A111" s="3">
        <v>20190012</v>
      </c>
      <c r="B111" s="4" t="s">
        <v>13</v>
      </c>
      <c r="C111" s="5">
        <v>43469</v>
      </c>
      <c r="D111" s="4" t="s">
        <v>18</v>
      </c>
      <c r="E111" s="4" t="s">
        <v>19</v>
      </c>
      <c r="F111" s="4">
        <v>350</v>
      </c>
      <c r="G111" s="4">
        <v>500</v>
      </c>
      <c r="H111" s="4">
        <v>10</v>
      </c>
      <c r="I111" s="4">
        <v>5000</v>
      </c>
      <c r="J111" s="4">
        <v>0.1</v>
      </c>
      <c r="K111" s="4">
        <v>0.05</v>
      </c>
      <c r="L111" s="4">
        <v>250</v>
      </c>
      <c r="M111" s="6">
        <v>4500</v>
      </c>
      <c r="N111">
        <f t="shared" si="8"/>
        <v>1</v>
      </c>
      <c r="O111">
        <f t="shared" si="9"/>
        <v>2019</v>
      </c>
      <c r="P111" t="str">
        <f t="shared" si="10"/>
        <v>1r semestre</v>
      </c>
      <c r="Q111">
        <f t="shared" si="11"/>
        <v>4500</v>
      </c>
      <c r="R111" t="str">
        <f t="shared" si="12"/>
        <v>-</v>
      </c>
      <c r="S111">
        <f t="shared" si="13"/>
        <v>4500</v>
      </c>
      <c r="T111" t="str">
        <f t="shared" si="14"/>
        <v>-</v>
      </c>
    </row>
    <row r="112" spans="1:20" x14ac:dyDescent="0.25">
      <c r="A112" s="7">
        <v>20190017</v>
      </c>
      <c r="B112" s="8" t="s">
        <v>13</v>
      </c>
      <c r="C112" s="9">
        <v>43484</v>
      </c>
      <c r="D112" s="8" t="s">
        <v>18</v>
      </c>
      <c r="E112" s="8" t="s">
        <v>19</v>
      </c>
      <c r="F112" s="8">
        <v>350</v>
      </c>
      <c r="G112" s="8">
        <v>500</v>
      </c>
      <c r="H112" s="8">
        <v>10</v>
      </c>
      <c r="I112" s="8">
        <v>5000</v>
      </c>
      <c r="J112" s="8">
        <v>0.1</v>
      </c>
      <c r="K112" s="8">
        <v>0.05</v>
      </c>
      <c r="L112" s="8">
        <v>250</v>
      </c>
      <c r="M112" s="10">
        <v>4500</v>
      </c>
      <c r="N112">
        <f t="shared" si="8"/>
        <v>1</v>
      </c>
      <c r="O112">
        <f t="shared" si="9"/>
        <v>2019</v>
      </c>
      <c r="P112" t="str">
        <f t="shared" si="10"/>
        <v>1r semestre</v>
      </c>
      <c r="Q112">
        <f t="shared" si="11"/>
        <v>4500</v>
      </c>
      <c r="R112" t="str">
        <f t="shared" si="12"/>
        <v>-</v>
      </c>
      <c r="S112">
        <f t="shared" si="13"/>
        <v>4500</v>
      </c>
      <c r="T112" t="str">
        <f t="shared" si="14"/>
        <v>-</v>
      </c>
    </row>
    <row r="113" spans="1:20" x14ac:dyDescent="0.25">
      <c r="A113" s="3">
        <v>20190018</v>
      </c>
      <c r="B113" s="4" t="s">
        <v>13</v>
      </c>
      <c r="C113" s="5">
        <v>43486</v>
      </c>
      <c r="D113" s="4" t="s">
        <v>18</v>
      </c>
      <c r="E113" s="4" t="s">
        <v>19</v>
      </c>
      <c r="F113" s="4">
        <v>350</v>
      </c>
      <c r="G113" s="4">
        <v>500</v>
      </c>
      <c r="H113" s="4">
        <v>10</v>
      </c>
      <c r="I113" s="4">
        <v>5000</v>
      </c>
      <c r="J113" s="4">
        <v>0.1</v>
      </c>
      <c r="K113" s="4">
        <v>0.05</v>
      </c>
      <c r="L113" s="4">
        <v>250</v>
      </c>
      <c r="M113" s="6">
        <v>4500</v>
      </c>
      <c r="N113">
        <f t="shared" si="8"/>
        <v>1</v>
      </c>
      <c r="O113">
        <f t="shared" si="9"/>
        <v>2019</v>
      </c>
      <c r="P113" t="str">
        <f t="shared" si="10"/>
        <v>1r semestre</v>
      </c>
      <c r="Q113">
        <f t="shared" si="11"/>
        <v>4500</v>
      </c>
      <c r="R113" t="str">
        <f t="shared" si="12"/>
        <v>-</v>
      </c>
      <c r="S113">
        <f t="shared" si="13"/>
        <v>4500</v>
      </c>
      <c r="T113" t="str">
        <f t="shared" si="14"/>
        <v>-</v>
      </c>
    </row>
    <row r="114" spans="1:20" x14ac:dyDescent="0.25">
      <c r="A114" s="3">
        <v>20190096</v>
      </c>
      <c r="B114" s="4" t="s">
        <v>13</v>
      </c>
      <c r="C114" s="5">
        <v>43469</v>
      </c>
      <c r="D114" s="4" t="s">
        <v>18</v>
      </c>
      <c r="E114" s="4" t="s">
        <v>19</v>
      </c>
      <c r="F114" s="4">
        <v>350</v>
      </c>
      <c r="G114" s="4">
        <v>500</v>
      </c>
      <c r="H114" s="4">
        <v>10</v>
      </c>
      <c r="I114" s="4">
        <v>5000</v>
      </c>
      <c r="J114" s="4">
        <v>0.1</v>
      </c>
      <c r="K114" s="4">
        <v>0.05</v>
      </c>
      <c r="L114" s="4">
        <v>250</v>
      </c>
      <c r="M114" s="6">
        <v>4500</v>
      </c>
      <c r="N114">
        <f t="shared" si="8"/>
        <v>1</v>
      </c>
      <c r="O114">
        <f t="shared" si="9"/>
        <v>2019</v>
      </c>
      <c r="P114" t="str">
        <f t="shared" si="10"/>
        <v>1r semestre</v>
      </c>
      <c r="Q114">
        <f t="shared" si="11"/>
        <v>4500</v>
      </c>
      <c r="R114" t="str">
        <f t="shared" si="12"/>
        <v>-</v>
      </c>
      <c r="S114">
        <f t="shared" si="13"/>
        <v>4500</v>
      </c>
      <c r="T114" t="str">
        <f t="shared" si="14"/>
        <v>-</v>
      </c>
    </row>
    <row r="115" spans="1:20" x14ac:dyDescent="0.25">
      <c r="A115" s="7">
        <v>20190097</v>
      </c>
      <c r="B115" s="8" t="s">
        <v>13</v>
      </c>
      <c r="C115" s="9">
        <v>43469</v>
      </c>
      <c r="D115" s="8" t="s">
        <v>18</v>
      </c>
      <c r="E115" s="8" t="s">
        <v>19</v>
      </c>
      <c r="F115" s="8">
        <v>350</v>
      </c>
      <c r="G115" s="8">
        <v>500</v>
      </c>
      <c r="H115" s="8">
        <v>10</v>
      </c>
      <c r="I115" s="8">
        <v>5000</v>
      </c>
      <c r="J115" s="8">
        <v>0.1</v>
      </c>
      <c r="K115" s="8">
        <v>0.05</v>
      </c>
      <c r="L115" s="8">
        <v>250</v>
      </c>
      <c r="M115" s="10">
        <v>4500</v>
      </c>
      <c r="N115">
        <f t="shared" si="8"/>
        <v>1</v>
      </c>
      <c r="O115">
        <f t="shared" si="9"/>
        <v>2019</v>
      </c>
      <c r="P115" t="str">
        <f t="shared" si="10"/>
        <v>1r semestre</v>
      </c>
      <c r="Q115">
        <f t="shared" si="11"/>
        <v>4500</v>
      </c>
      <c r="R115" t="str">
        <f t="shared" si="12"/>
        <v>-</v>
      </c>
      <c r="S115">
        <f t="shared" si="13"/>
        <v>4500</v>
      </c>
      <c r="T115" t="str">
        <f t="shared" si="14"/>
        <v>-</v>
      </c>
    </row>
    <row r="116" spans="1:20" x14ac:dyDescent="0.25">
      <c r="A116" s="3">
        <v>20190102</v>
      </c>
      <c r="B116" s="4" t="s">
        <v>13</v>
      </c>
      <c r="C116" s="5">
        <v>43484</v>
      </c>
      <c r="D116" s="4" t="s">
        <v>18</v>
      </c>
      <c r="E116" s="4" t="s">
        <v>19</v>
      </c>
      <c r="F116" s="4">
        <v>350</v>
      </c>
      <c r="G116" s="4">
        <v>500</v>
      </c>
      <c r="H116" s="4">
        <v>10</v>
      </c>
      <c r="I116" s="4">
        <v>5000</v>
      </c>
      <c r="J116" s="4">
        <v>0.1</v>
      </c>
      <c r="K116" s="4">
        <v>0.05</v>
      </c>
      <c r="L116" s="4">
        <v>250</v>
      </c>
      <c r="M116" s="6">
        <v>4500</v>
      </c>
      <c r="N116">
        <f t="shared" si="8"/>
        <v>1</v>
      </c>
      <c r="O116">
        <f t="shared" si="9"/>
        <v>2019</v>
      </c>
      <c r="P116" t="str">
        <f t="shared" si="10"/>
        <v>1r semestre</v>
      </c>
      <c r="Q116">
        <f t="shared" si="11"/>
        <v>4500</v>
      </c>
      <c r="R116" t="str">
        <f t="shared" si="12"/>
        <v>-</v>
      </c>
      <c r="S116">
        <f t="shared" si="13"/>
        <v>4500</v>
      </c>
      <c r="T116" t="str">
        <f t="shared" si="14"/>
        <v>-</v>
      </c>
    </row>
    <row r="117" spans="1:20" x14ac:dyDescent="0.25">
      <c r="A117" s="7">
        <v>20190103</v>
      </c>
      <c r="B117" s="8" t="s">
        <v>13</v>
      </c>
      <c r="C117" s="9">
        <v>43545</v>
      </c>
      <c r="D117" s="8" t="s">
        <v>18</v>
      </c>
      <c r="E117" s="8" t="s">
        <v>19</v>
      </c>
      <c r="F117" s="8">
        <v>350</v>
      </c>
      <c r="G117" s="8">
        <v>500</v>
      </c>
      <c r="H117" s="8">
        <v>10</v>
      </c>
      <c r="I117" s="8">
        <v>5000</v>
      </c>
      <c r="J117" s="8">
        <v>0.1</v>
      </c>
      <c r="K117" s="8">
        <v>0.05</v>
      </c>
      <c r="L117" s="8">
        <v>250</v>
      </c>
      <c r="M117" s="10">
        <v>4500</v>
      </c>
      <c r="N117">
        <f t="shared" si="8"/>
        <v>3</v>
      </c>
      <c r="O117">
        <f t="shared" si="9"/>
        <v>2019</v>
      </c>
      <c r="P117" t="str">
        <f t="shared" si="10"/>
        <v>1r semestre</v>
      </c>
      <c r="Q117">
        <f t="shared" si="11"/>
        <v>4500</v>
      </c>
      <c r="R117" t="str">
        <f t="shared" si="12"/>
        <v>-</v>
      </c>
      <c r="S117">
        <f t="shared" si="13"/>
        <v>4500</v>
      </c>
      <c r="T117" t="str">
        <f t="shared" si="14"/>
        <v>-</v>
      </c>
    </row>
    <row r="118" spans="1:20" x14ac:dyDescent="0.25">
      <c r="A118" s="7">
        <v>20190011</v>
      </c>
      <c r="B118" s="8" t="s">
        <v>13</v>
      </c>
      <c r="C118" s="9">
        <v>43469</v>
      </c>
      <c r="D118" s="8" t="s">
        <v>18</v>
      </c>
      <c r="E118" s="8" t="s">
        <v>19</v>
      </c>
      <c r="F118" s="8">
        <v>350</v>
      </c>
      <c r="G118" s="8">
        <v>500</v>
      </c>
      <c r="H118" s="8">
        <v>10</v>
      </c>
      <c r="I118" s="8">
        <v>5000</v>
      </c>
      <c r="J118" s="8">
        <v>0.1</v>
      </c>
      <c r="K118" s="8">
        <v>0.05</v>
      </c>
      <c r="L118" s="8">
        <v>250</v>
      </c>
      <c r="M118" s="10">
        <v>4500</v>
      </c>
      <c r="N118">
        <f t="shared" si="8"/>
        <v>1</v>
      </c>
      <c r="O118">
        <f t="shared" si="9"/>
        <v>2019</v>
      </c>
      <c r="P118" t="str">
        <f t="shared" si="10"/>
        <v>1r semestre</v>
      </c>
      <c r="Q118">
        <f t="shared" si="11"/>
        <v>4500</v>
      </c>
      <c r="R118" t="str">
        <f t="shared" si="12"/>
        <v>-</v>
      </c>
      <c r="S118">
        <f t="shared" si="13"/>
        <v>4500</v>
      </c>
      <c r="T118" t="str">
        <f t="shared" si="14"/>
        <v>-</v>
      </c>
    </row>
    <row r="119" spans="1:20" x14ac:dyDescent="0.25">
      <c r="A119" s="3">
        <v>20190012</v>
      </c>
      <c r="B119" s="4" t="s">
        <v>13</v>
      </c>
      <c r="C119" s="5">
        <v>43469</v>
      </c>
      <c r="D119" s="4" t="s">
        <v>18</v>
      </c>
      <c r="E119" s="4" t="s">
        <v>19</v>
      </c>
      <c r="F119" s="4">
        <v>350</v>
      </c>
      <c r="G119" s="4">
        <v>500</v>
      </c>
      <c r="H119" s="4">
        <v>10</v>
      </c>
      <c r="I119" s="4">
        <v>5000</v>
      </c>
      <c r="J119" s="4">
        <v>0.1</v>
      </c>
      <c r="K119" s="4">
        <v>0.05</v>
      </c>
      <c r="L119" s="4">
        <v>250</v>
      </c>
      <c r="M119" s="6">
        <v>4500</v>
      </c>
      <c r="N119">
        <f t="shared" si="8"/>
        <v>1</v>
      </c>
      <c r="O119">
        <f t="shared" si="9"/>
        <v>2019</v>
      </c>
      <c r="P119" t="str">
        <f t="shared" si="10"/>
        <v>1r semestre</v>
      </c>
      <c r="Q119">
        <f t="shared" si="11"/>
        <v>4500</v>
      </c>
      <c r="R119" t="str">
        <f t="shared" si="12"/>
        <v>-</v>
      </c>
      <c r="S119">
        <f t="shared" si="13"/>
        <v>4500</v>
      </c>
      <c r="T119" t="str">
        <f t="shared" si="14"/>
        <v>-</v>
      </c>
    </row>
    <row r="120" spans="1:20" x14ac:dyDescent="0.25">
      <c r="A120" s="7">
        <v>20190017</v>
      </c>
      <c r="B120" s="8" t="s">
        <v>13</v>
      </c>
      <c r="C120" s="9">
        <v>43484</v>
      </c>
      <c r="D120" s="8" t="s">
        <v>18</v>
      </c>
      <c r="E120" s="8" t="s">
        <v>19</v>
      </c>
      <c r="F120" s="8">
        <v>350</v>
      </c>
      <c r="G120" s="8">
        <v>500</v>
      </c>
      <c r="H120" s="8">
        <v>10</v>
      </c>
      <c r="I120" s="8">
        <v>5000</v>
      </c>
      <c r="J120" s="8">
        <v>0.1</v>
      </c>
      <c r="K120" s="8">
        <v>0.05</v>
      </c>
      <c r="L120" s="8">
        <v>250</v>
      </c>
      <c r="M120" s="10">
        <v>4500</v>
      </c>
      <c r="N120">
        <f t="shared" si="8"/>
        <v>1</v>
      </c>
      <c r="O120">
        <f t="shared" si="9"/>
        <v>2019</v>
      </c>
      <c r="P120" t="str">
        <f t="shared" si="10"/>
        <v>1r semestre</v>
      </c>
      <c r="Q120">
        <f t="shared" si="11"/>
        <v>4500</v>
      </c>
      <c r="R120" t="str">
        <f t="shared" si="12"/>
        <v>-</v>
      </c>
      <c r="S120">
        <f t="shared" si="13"/>
        <v>4500</v>
      </c>
      <c r="T120" t="str">
        <f t="shared" si="14"/>
        <v>-</v>
      </c>
    </row>
    <row r="121" spans="1:20" x14ac:dyDescent="0.25">
      <c r="A121" s="3">
        <v>20190018</v>
      </c>
      <c r="B121" s="4" t="s">
        <v>13</v>
      </c>
      <c r="C121" s="5">
        <v>43486</v>
      </c>
      <c r="D121" s="4" t="s">
        <v>18</v>
      </c>
      <c r="E121" s="4" t="s">
        <v>19</v>
      </c>
      <c r="F121" s="4">
        <v>350</v>
      </c>
      <c r="G121" s="4">
        <v>500</v>
      </c>
      <c r="H121" s="4">
        <v>10</v>
      </c>
      <c r="I121" s="4">
        <v>5000</v>
      </c>
      <c r="J121" s="4">
        <v>0.1</v>
      </c>
      <c r="K121" s="4">
        <v>0.05</v>
      </c>
      <c r="L121" s="4">
        <v>250</v>
      </c>
      <c r="M121" s="6">
        <v>4500</v>
      </c>
      <c r="N121">
        <f t="shared" si="8"/>
        <v>1</v>
      </c>
      <c r="O121">
        <f t="shared" si="9"/>
        <v>2019</v>
      </c>
      <c r="P121" t="str">
        <f t="shared" si="10"/>
        <v>1r semestre</v>
      </c>
      <c r="Q121">
        <f t="shared" si="11"/>
        <v>4500</v>
      </c>
      <c r="R121" t="str">
        <f t="shared" si="12"/>
        <v>-</v>
      </c>
      <c r="S121">
        <f t="shared" si="13"/>
        <v>4500</v>
      </c>
      <c r="T121" t="str">
        <f t="shared" si="14"/>
        <v>-</v>
      </c>
    </row>
    <row r="122" spans="1:20" x14ac:dyDescent="0.25">
      <c r="A122" s="3">
        <v>20190096</v>
      </c>
      <c r="B122" s="4" t="s">
        <v>13</v>
      </c>
      <c r="C122" s="5">
        <v>43469</v>
      </c>
      <c r="D122" s="4" t="s">
        <v>18</v>
      </c>
      <c r="E122" s="4" t="s">
        <v>19</v>
      </c>
      <c r="F122" s="4">
        <v>350</v>
      </c>
      <c r="G122" s="4">
        <v>500</v>
      </c>
      <c r="H122" s="4">
        <v>10</v>
      </c>
      <c r="I122" s="4">
        <v>5000</v>
      </c>
      <c r="J122" s="4">
        <v>0.1</v>
      </c>
      <c r="K122" s="4">
        <v>0.05</v>
      </c>
      <c r="L122" s="4">
        <v>250</v>
      </c>
      <c r="M122" s="6">
        <v>4500</v>
      </c>
      <c r="N122">
        <f t="shared" si="8"/>
        <v>1</v>
      </c>
      <c r="O122">
        <f t="shared" si="9"/>
        <v>2019</v>
      </c>
      <c r="P122" t="str">
        <f t="shared" si="10"/>
        <v>1r semestre</v>
      </c>
      <c r="Q122">
        <f t="shared" si="11"/>
        <v>4500</v>
      </c>
      <c r="R122" t="str">
        <f t="shared" si="12"/>
        <v>-</v>
      </c>
      <c r="S122">
        <f t="shared" si="13"/>
        <v>4500</v>
      </c>
      <c r="T122" t="str">
        <f t="shared" si="14"/>
        <v>-</v>
      </c>
    </row>
    <row r="123" spans="1:20" x14ac:dyDescent="0.25">
      <c r="A123" s="7">
        <v>20190097</v>
      </c>
      <c r="B123" s="8" t="s">
        <v>13</v>
      </c>
      <c r="C123" s="9">
        <v>43469</v>
      </c>
      <c r="D123" s="8" t="s">
        <v>18</v>
      </c>
      <c r="E123" s="8" t="s">
        <v>19</v>
      </c>
      <c r="F123" s="8">
        <v>350</v>
      </c>
      <c r="G123" s="8">
        <v>500</v>
      </c>
      <c r="H123" s="8">
        <v>10</v>
      </c>
      <c r="I123" s="8">
        <v>5000</v>
      </c>
      <c r="J123" s="8">
        <v>0.1</v>
      </c>
      <c r="K123" s="8">
        <v>0.05</v>
      </c>
      <c r="L123" s="8">
        <v>250</v>
      </c>
      <c r="M123" s="10">
        <v>4500</v>
      </c>
      <c r="N123">
        <f t="shared" si="8"/>
        <v>1</v>
      </c>
      <c r="O123">
        <f t="shared" si="9"/>
        <v>2019</v>
      </c>
      <c r="P123" t="str">
        <f t="shared" si="10"/>
        <v>1r semestre</v>
      </c>
      <c r="Q123">
        <f t="shared" si="11"/>
        <v>4500</v>
      </c>
      <c r="R123" t="str">
        <f t="shared" si="12"/>
        <v>-</v>
      </c>
      <c r="S123">
        <f t="shared" si="13"/>
        <v>4500</v>
      </c>
      <c r="T123" t="str">
        <f t="shared" si="14"/>
        <v>-</v>
      </c>
    </row>
    <row r="124" spans="1:20" x14ac:dyDescent="0.25">
      <c r="A124" s="3">
        <v>20190102</v>
      </c>
      <c r="B124" s="4" t="s">
        <v>13</v>
      </c>
      <c r="C124" s="5">
        <v>43484</v>
      </c>
      <c r="D124" s="4" t="s">
        <v>18</v>
      </c>
      <c r="E124" s="4" t="s">
        <v>19</v>
      </c>
      <c r="F124" s="4">
        <v>350</v>
      </c>
      <c r="G124" s="4">
        <v>500</v>
      </c>
      <c r="H124" s="4">
        <v>10</v>
      </c>
      <c r="I124" s="4">
        <v>5000</v>
      </c>
      <c r="J124" s="4">
        <v>0.1</v>
      </c>
      <c r="K124" s="4">
        <v>0.05</v>
      </c>
      <c r="L124" s="4">
        <v>250</v>
      </c>
      <c r="M124" s="6">
        <v>4500</v>
      </c>
      <c r="N124">
        <f t="shared" si="8"/>
        <v>1</v>
      </c>
      <c r="O124">
        <f t="shared" si="9"/>
        <v>2019</v>
      </c>
      <c r="P124" t="str">
        <f t="shared" si="10"/>
        <v>1r semestre</v>
      </c>
      <c r="Q124">
        <f t="shared" si="11"/>
        <v>4500</v>
      </c>
      <c r="R124" t="str">
        <f t="shared" si="12"/>
        <v>-</v>
      </c>
      <c r="S124">
        <f t="shared" si="13"/>
        <v>4500</v>
      </c>
      <c r="T124" t="str">
        <f t="shared" si="14"/>
        <v>-</v>
      </c>
    </row>
    <row r="125" spans="1:20" x14ac:dyDescent="0.25">
      <c r="A125" s="7">
        <v>20190103</v>
      </c>
      <c r="B125" s="8" t="s">
        <v>13</v>
      </c>
      <c r="C125" s="9">
        <v>43545</v>
      </c>
      <c r="D125" s="8" t="s">
        <v>18</v>
      </c>
      <c r="E125" s="8" t="s">
        <v>19</v>
      </c>
      <c r="F125" s="8">
        <v>350</v>
      </c>
      <c r="G125" s="8">
        <v>500</v>
      </c>
      <c r="H125" s="8">
        <v>10</v>
      </c>
      <c r="I125" s="8">
        <v>5000</v>
      </c>
      <c r="J125" s="8">
        <v>0.1</v>
      </c>
      <c r="K125" s="8">
        <v>0.05</v>
      </c>
      <c r="L125" s="8">
        <v>250</v>
      </c>
      <c r="M125" s="10">
        <v>4500</v>
      </c>
      <c r="N125">
        <f t="shared" si="8"/>
        <v>3</v>
      </c>
      <c r="O125">
        <f t="shared" si="9"/>
        <v>2019</v>
      </c>
      <c r="P125" t="str">
        <f t="shared" si="10"/>
        <v>1r semestre</v>
      </c>
      <c r="Q125">
        <f t="shared" si="11"/>
        <v>4500</v>
      </c>
      <c r="R125" t="str">
        <f t="shared" si="12"/>
        <v>-</v>
      </c>
      <c r="S125">
        <f t="shared" si="13"/>
        <v>4500</v>
      </c>
      <c r="T125" t="str">
        <f t="shared" si="14"/>
        <v>-</v>
      </c>
    </row>
    <row r="126" spans="1:20" x14ac:dyDescent="0.25">
      <c r="A126" s="7">
        <v>20190011</v>
      </c>
      <c r="B126" s="8" t="s">
        <v>13</v>
      </c>
      <c r="C126" s="9">
        <v>43469</v>
      </c>
      <c r="D126" s="8" t="s">
        <v>18</v>
      </c>
      <c r="E126" s="8" t="s">
        <v>19</v>
      </c>
      <c r="F126" s="8">
        <v>350</v>
      </c>
      <c r="G126" s="8">
        <v>500</v>
      </c>
      <c r="H126" s="8">
        <v>10</v>
      </c>
      <c r="I126" s="8">
        <v>5000</v>
      </c>
      <c r="J126" s="8">
        <v>0.1</v>
      </c>
      <c r="K126" s="8">
        <v>0.05</v>
      </c>
      <c r="L126" s="8">
        <v>250</v>
      </c>
      <c r="M126" s="10">
        <v>4500</v>
      </c>
      <c r="N126">
        <f t="shared" si="8"/>
        <v>1</v>
      </c>
      <c r="O126">
        <f t="shared" si="9"/>
        <v>2019</v>
      </c>
      <c r="P126" t="str">
        <f t="shared" si="10"/>
        <v>1r semestre</v>
      </c>
      <c r="Q126">
        <f t="shared" si="11"/>
        <v>4500</v>
      </c>
      <c r="R126" t="str">
        <f t="shared" si="12"/>
        <v>-</v>
      </c>
      <c r="S126">
        <f t="shared" si="13"/>
        <v>4500</v>
      </c>
      <c r="T126" t="str">
        <f t="shared" si="14"/>
        <v>-</v>
      </c>
    </row>
    <row r="127" spans="1:20" x14ac:dyDescent="0.25">
      <c r="A127" s="3">
        <v>20190012</v>
      </c>
      <c r="B127" s="4" t="s">
        <v>13</v>
      </c>
      <c r="C127" s="5">
        <v>43469</v>
      </c>
      <c r="D127" s="4" t="s">
        <v>18</v>
      </c>
      <c r="E127" s="4" t="s">
        <v>19</v>
      </c>
      <c r="F127" s="4">
        <v>350</v>
      </c>
      <c r="G127" s="4">
        <v>500</v>
      </c>
      <c r="H127" s="4">
        <v>10</v>
      </c>
      <c r="I127" s="4">
        <v>5000</v>
      </c>
      <c r="J127" s="4">
        <v>0.1</v>
      </c>
      <c r="K127" s="4">
        <v>0.05</v>
      </c>
      <c r="L127" s="4">
        <v>250</v>
      </c>
      <c r="M127" s="6">
        <v>4500</v>
      </c>
      <c r="N127">
        <f t="shared" si="8"/>
        <v>1</v>
      </c>
      <c r="O127">
        <f t="shared" si="9"/>
        <v>2019</v>
      </c>
      <c r="P127" t="str">
        <f t="shared" si="10"/>
        <v>1r semestre</v>
      </c>
      <c r="Q127">
        <f t="shared" si="11"/>
        <v>4500</v>
      </c>
      <c r="R127" t="str">
        <f t="shared" si="12"/>
        <v>-</v>
      </c>
      <c r="S127">
        <f t="shared" si="13"/>
        <v>4500</v>
      </c>
      <c r="T127" t="str">
        <f t="shared" si="14"/>
        <v>-</v>
      </c>
    </row>
    <row r="128" spans="1:20" x14ac:dyDescent="0.25">
      <c r="A128" s="7">
        <v>20190017</v>
      </c>
      <c r="B128" s="8" t="s">
        <v>13</v>
      </c>
      <c r="C128" s="9">
        <v>43484</v>
      </c>
      <c r="D128" s="8" t="s">
        <v>18</v>
      </c>
      <c r="E128" s="8" t="s">
        <v>19</v>
      </c>
      <c r="F128" s="8">
        <v>350</v>
      </c>
      <c r="G128" s="8">
        <v>500</v>
      </c>
      <c r="H128" s="8">
        <v>10</v>
      </c>
      <c r="I128" s="8">
        <v>5000</v>
      </c>
      <c r="J128" s="8">
        <v>0.1</v>
      </c>
      <c r="K128" s="8">
        <v>0.05</v>
      </c>
      <c r="L128" s="8">
        <v>250</v>
      </c>
      <c r="M128" s="10">
        <v>4500</v>
      </c>
      <c r="N128">
        <f t="shared" si="8"/>
        <v>1</v>
      </c>
      <c r="O128">
        <f t="shared" si="9"/>
        <v>2019</v>
      </c>
      <c r="P128" t="str">
        <f t="shared" si="10"/>
        <v>1r semestre</v>
      </c>
      <c r="Q128">
        <f t="shared" si="11"/>
        <v>4500</v>
      </c>
      <c r="R128" t="str">
        <f t="shared" si="12"/>
        <v>-</v>
      </c>
      <c r="S128">
        <f t="shared" si="13"/>
        <v>4500</v>
      </c>
      <c r="T128" t="str">
        <f t="shared" si="14"/>
        <v>-</v>
      </c>
    </row>
    <row r="129" spans="1:20" x14ac:dyDescent="0.25">
      <c r="A129" s="3">
        <v>20190018</v>
      </c>
      <c r="B129" s="4" t="s">
        <v>13</v>
      </c>
      <c r="C129" s="5">
        <v>43486</v>
      </c>
      <c r="D129" s="4" t="s">
        <v>18</v>
      </c>
      <c r="E129" s="4" t="s">
        <v>19</v>
      </c>
      <c r="F129" s="4">
        <v>350</v>
      </c>
      <c r="G129" s="4">
        <v>500</v>
      </c>
      <c r="H129" s="4">
        <v>10</v>
      </c>
      <c r="I129" s="4">
        <v>5000</v>
      </c>
      <c r="J129" s="4">
        <v>0.1</v>
      </c>
      <c r="K129" s="4">
        <v>0.05</v>
      </c>
      <c r="L129" s="4">
        <v>250</v>
      </c>
      <c r="M129" s="6">
        <v>4500</v>
      </c>
      <c r="N129">
        <f t="shared" si="8"/>
        <v>1</v>
      </c>
      <c r="O129">
        <f t="shared" si="9"/>
        <v>2019</v>
      </c>
      <c r="P129" t="str">
        <f t="shared" si="10"/>
        <v>1r semestre</v>
      </c>
      <c r="Q129">
        <f t="shared" si="11"/>
        <v>4500</v>
      </c>
      <c r="R129" t="str">
        <f t="shared" si="12"/>
        <v>-</v>
      </c>
      <c r="S129">
        <f t="shared" si="13"/>
        <v>4500</v>
      </c>
      <c r="T129" t="str">
        <f t="shared" si="14"/>
        <v>-</v>
      </c>
    </row>
    <row r="130" spans="1:20" x14ac:dyDescent="0.25">
      <c r="A130" s="3">
        <v>20190096</v>
      </c>
      <c r="B130" s="4" t="s">
        <v>13</v>
      </c>
      <c r="C130" s="5">
        <v>43469</v>
      </c>
      <c r="D130" s="4" t="s">
        <v>18</v>
      </c>
      <c r="E130" s="4" t="s">
        <v>19</v>
      </c>
      <c r="F130" s="4">
        <v>350</v>
      </c>
      <c r="G130" s="4">
        <v>500</v>
      </c>
      <c r="H130" s="4">
        <v>10</v>
      </c>
      <c r="I130" s="4">
        <v>5000</v>
      </c>
      <c r="J130" s="4">
        <v>0.1</v>
      </c>
      <c r="K130" s="4">
        <v>0.05</v>
      </c>
      <c r="L130" s="4">
        <v>250</v>
      </c>
      <c r="M130" s="6">
        <v>4500</v>
      </c>
      <c r="N130">
        <f t="shared" si="8"/>
        <v>1</v>
      </c>
      <c r="O130">
        <f t="shared" si="9"/>
        <v>2019</v>
      </c>
      <c r="P130" t="str">
        <f t="shared" si="10"/>
        <v>1r semestre</v>
      </c>
      <c r="Q130">
        <f t="shared" si="11"/>
        <v>4500</v>
      </c>
      <c r="R130" t="str">
        <f t="shared" si="12"/>
        <v>-</v>
      </c>
      <c r="S130">
        <f t="shared" si="13"/>
        <v>4500</v>
      </c>
      <c r="T130" t="str">
        <f t="shared" si="14"/>
        <v>-</v>
      </c>
    </row>
    <row r="131" spans="1:20" x14ac:dyDescent="0.25">
      <c r="A131" s="7">
        <v>20190097</v>
      </c>
      <c r="B131" s="8" t="s">
        <v>13</v>
      </c>
      <c r="C131" s="9">
        <v>43469</v>
      </c>
      <c r="D131" s="8" t="s">
        <v>18</v>
      </c>
      <c r="E131" s="8" t="s">
        <v>19</v>
      </c>
      <c r="F131" s="8">
        <v>350</v>
      </c>
      <c r="G131" s="8">
        <v>500</v>
      </c>
      <c r="H131" s="8">
        <v>10</v>
      </c>
      <c r="I131" s="8">
        <v>5000</v>
      </c>
      <c r="J131" s="8">
        <v>0.1</v>
      </c>
      <c r="K131" s="8">
        <v>0.05</v>
      </c>
      <c r="L131" s="8">
        <v>250</v>
      </c>
      <c r="M131" s="10">
        <v>4500</v>
      </c>
      <c r="N131">
        <f t="shared" ref="N131:N194" si="15">MONTH(C131)</f>
        <v>1</v>
      </c>
      <c r="O131">
        <f t="shared" ref="O131:O194" si="16">YEAR(C131)</f>
        <v>2019</v>
      </c>
      <c r="P131" t="str">
        <f t="shared" ref="P131:P194" si="17">IF(N131&lt;7,"1r semestre","2n semestre")</f>
        <v>1r semestre</v>
      </c>
      <c r="Q131">
        <f t="shared" ref="Q131:Q194" si="18">IF(O131=2019,M131,"-")</f>
        <v>4500</v>
      </c>
      <c r="R131" t="str">
        <f t="shared" ref="R131:R194" si="19">IF(O131=2020,M131,"-")</f>
        <v>-</v>
      </c>
      <c r="S131">
        <f t="shared" ref="S131:S194" si="20">IF(B131="Emilio Garcia",Q131,"-")</f>
        <v>4500</v>
      </c>
      <c r="T131" t="str">
        <f t="shared" ref="T131:T194" si="21">IF(B131="Emilio Garcia",R131,"-")</f>
        <v>-</v>
      </c>
    </row>
    <row r="132" spans="1:20" x14ac:dyDescent="0.25">
      <c r="A132" s="3">
        <v>20190102</v>
      </c>
      <c r="B132" s="4" t="s">
        <v>13</v>
      </c>
      <c r="C132" s="5">
        <v>43484</v>
      </c>
      <c r="D132" s="4" t="s">
        <v>18</v>
      </c>
      <c r="E132" s="4" t="s">
        <v>19</v>
      </c>
      <c r="F132" s="4">
        <v>350</v>
      </c>
      <c r="G132" s="4">
        <v>500</v>
      </c>
      <c r="H132" s="4">
        <v>10</v>
      </c>
      <c r="I132" s="4">
        <v>5000</v>
      </c>
      <c r="J132" s="4">
        <v>0.1</v>
      </c>
      <c r="K132" s="4">
        <v>0.05</v>
      </c>
      <c r="L132" s="4">
        <v>250</v>
      </c>
      <c r="M132" s="6">
        <v>4500</v>
      </c>
      <c r="N132">
        <f t="shared" si="15"/>
        <v>1</v>
      </c>
      <c r="O132">
        <f t="shared" si="16"/>
        <v>2019</v>
      </c>
      <c r="P132" t="str">
        <f t="shared" si="17"/>
        <v>1r semestre</v>
      </c>
      <c r="Q132">
        <f t="shared" si="18"/>
        <v>4500</v>
      </c>
      <c r="R132" t="str">
        <f t="shared" si="19"/>
        <v>-</v>
      </c>
      <c r="S132">
        <f t="shared" si="20"/>
        <v>4500</v>
      </c>
      <c r="T132" t="str">
        <f t="shared" si="21"/>
        <v>-</v>
      </c>
    </row>
    <row r="133" spans="1:20" x14ac:dyDescent="0.25">
      <c r="A133" s="7">
        <v>20190103</v>
      </c>
      <c r="B133" s="8" t="s">
        <v>13</v>
      </c>
      <c r="C133" s="9">
        <v>43545</v>
      </c>
      <c r="D133" s="8" t="s">
        <v>18</v>
      </c>
      <c r="E133" s="8" t="s">
        <v>19</v>
      </c>
      <c r="F133" s="8">
        <v>350</v>
      </c>
      <c r="G133" s="8">
        <v>500</v>
      </c>
      <c r="H133" s="8">
        <v>10</v>
      </c>
      <c r="I133" s="8">
        <v>5000</v>
      </c>
      <c r="J133" s="8">
        <v>0.1</v>
      </c>
      <c r="K133" s="8">
        <v>0.05</v>
      </c>
      <c r="L133" s="8">
        <v>250</v>
      </c>
      <c r="M133" s="10">
        <v>4500</v>
      </c>
      <c r="N133">
        <f t="shared" si="15"/>
        <v>3</v>
      </c>
      <c r="O133">
        <f t="shared" si="16"/>
        <v>2019</v>
      </c>
      <c r="P133" t="str">
        <f t="shared" si="17"/>
        <v>1r semestre</v>
      </c>
      <c r="Q133">
        <f t="shared" si="18"/>
        <v>4500</v>
      </c>
      <c r="R133" t="str">
        <f t="shared" si="19"/>
        <v>-</v>
      </c>
      <c r="S133">
        <f t="shared" si="20"/>
        <v>4500</v>
      </c>
      <c r="T133" t="str">
        <f t="shared" si="21"/>
        <v>-</v>
      </c>
    </row>
    <row r="134" spans="1:20" x14ac:dyDescent="0.25">
      <c r="A134" s="7">
        <v>20190025</v>
      </c>
      <c r="B134" s="8" t="s">
        <v>21</v>
      </c>
      <c r="C134" s="9">
        <v>43466</v>
      </c>
      <c r="D134" s="8" t="s">
        <v>14</v>
      </c>
      <c r="E134" s="8" t="s">
        <v>16</v>
      </c>
      <c r="F134" s="8">
        <v>350</v>
      </c>
      <c r="G134" s="8">
        <v>500</v>
      </c>
      <c r="H134" s="8">
        <v>10</v>
      </c>
      <c r="I134" s="8">
        <v>5000</v>
      </c>
      <c r="J134" s="8">
        <v>0.1</v>
      </c>
      <c r="K134" s="8">
        <v>0.05</v>
      </c>
      <c r="L134" s="8">
        <v>250</v>
      </c>
      <c r="M134" s="10">
        <v>4500</v>
      </c>
      <c r="N134">
        <f t="shared" si="15"/>
        <v>1</v>
      </c>
      <c r="O134">
        <f t="shared" si="16"/>
        <v>2019</v>
      </c>
      <c r="P134" t="str">
        <f t="shared" si="17"/>
        <v>1r semestre</v>
      </c>
      <c r="Q134">
        <f t="shared" si="18"/>
        <v>4500</v>
      </c>
      <c r="R134" t="str">
        <f t="shared" si="19"/>
        <v>-</v>
      </c>
      <c r="S134" t="str">
        <f t="shared" si="20"/>
        <v>-</v>
      </c>
      <c r="T134" t="str">
        <f t="shared" si="21"/>
        <v>-</v>
      </c>
    </row>
    <row r="135" spans="1:20" x14ac:dyDescent="0.25">
      <c r="A135" s="3">
        <v>20190026</v>
      </c>
      <c r="B135" s="4" t="s">
        <v>21</v>
      </c>
      <c r="C135" s="5">
        <v>43467</v>
      </c>
      <c r="D135" s="4" t="s">
        <v>14</v>
      </c>
      <c r="E135" s="4" t="s">
        <v>16</v>
      </c>
      <c r="F135" s="4">
        <v>350</v>
      </c>
      <c r="G135" s="4">
        <v>500</v>
      </c>
      <c r="H135" s="4">
        <v>10</v>
      </c>
      <c r="I135" s="4">
        <v>5000</v>
      </c>
      <c r="J135" s="4">
        <v>0.1</v>
      </c>
      <c r="K135" s="4">
        <v>0.05</v>
      </c>
      <c r="L135" s="4">
        <v>250</v>
      </c>
      <c r="M135" s="6">
        <v>4500</v>
      </c>
      <c r="N135">
        <f t="shared" si="15"/>
        <v>1</v>
      </c>
      <c r="O135">
        <f t="shared" si="16"/>
        <v>2019</v>
      </c>
      <c r="P135" t="str">
        <f t="shared" si="17"/>
        <v>1r semestre</v>
      </c>
      <c r="Q135">
        <f t="shared" si="18"/>
        <v>4500</v>
      </c>
      <c r="R135" t="str">
        <f t="shared" si="19"/>
        <v>-</v>
      </c>
      <c r="S135" t="str">
        <f t="shared" si="20"/>
        <v>-</v>
      </c>
      <c r="T135" t="str">
        <f t="shared" si="21"/>
        <v>-</v>
      </c>
    </row>
    <row r="136" spans="1:20" x14ac:dyDescent="0.25">
      <c r="A136" s="7">
        <v>20190027</v>
      </c>
      <c r="B136" s="8" t="s">
        <v>21</v>
      </c>
      <c r="C136" s="9">
        <v>43467</v>
      </c>
      <c r="D136" s="8" t="s">
        <v>14</v>
      </c>
      <c r="E136" s="8" t="s">
        <v>16</v>
      </c>
      <c r="F136" s="8">
        <v>350</v>
      </c>
      <c r="G136" s="8">
        <v>500</v>
      </c>
      <c r="H136" s="8">
        <v>10</v>
      </c>
      <c r="I136" s="8">
        <v>5000</v>
      </c>
      <c r="J136" s="8">
        <v>0.1</v>
      </c>
      <c r="K136" s="8">
        <v>0.05</v>
      </c>
      <c r="L136" s="8">
        <v>250</v>
      </c>
      <c r="M136" s="10">
        <v>4500</v>
      </c>
      <c r="N136">
        <f t="shared" si="15"/>
        <v>1</v>
      </c>
      <c r="O136">
        <f t="shared" si="16"/>
        <v>2019</v>
      </c>
      <c r="P136" t="str">
        <f t="shared" si="17"/>
        <v>1r semestre</v>
      </c>
      <c r="Q136">
        <f t="shared" si="18"/>
        <v>4500</v>
      </c>
      <c r="R136" t="str">
        <f t="shared" si="19"/>
        <v>-</v>
      </c>
      <c r="S136" t="str">
        <f t="shared" si="20"/>
        <v>-</v>
      </c>
      <c r="T136" t="str">
        <f t="shared" si="21"/>
        <v>-</v>
      </c>
    </row>
    <row r="137" spans="1:20" x14ac:dyDescent="0.25">
      <c r="A137" s="3">
        <v>20200028</v>
      </c>
      <c r="B137" s="4" t="s">
        <v>21</v>
      </c>
      <c r="C137" s="5">
        <v>43881</v>
      </c>
      <c r="D137" s="4" t="s">
        <v>14</v>
      </c>
      <c r="E137" s="4" t="s">
        <v>16</v>
      </c>
      <c r="F137" s="4">
        <v>350</v>
      </c>
      <c r="G137" s="4">
        <v>500</v>
      </c>
      <c r="H137" s="4">
        <v>10</v>
      </c>
      <c r="I137" s="4">
        <v>5000</v>
      </c>
      <c r="J137" s="4">
        <v>0.1</v>
      </c>
      <c r="K137" s="4">
        <v>0.05</v>
      </c>
      <c r="L137" s="4">
        <v>250</v>
      </c>
      <c r="M137" s="6">
        <v>4500</v>
      </c>
      <c r="N137">
        <f t="shared" si="15"/>
        <v>2</v>
      </c>
      <c r="O137">
        <f t="shared" si="16"/>
        <v>2020</v>
      </c>
      <c r="P137" t="str">
        <f t="shared" si="17"/>
        <v>1r semestre</v>
      </c>
      <c r="Q137" t="str">
        <f t="shared" si="18"/>
        <v>-</v>
      </c>
      <c r="R137">
        <f t="shared" si="19"/>
        <v>4500</v>
      </c>
      <c r="S137" t="str">
        <f t="shared" si="20"/>
        <v>-</v>
      </c>
      <c r="T137" t="str">
        <f t="shared" si="21"/>
        <v>-</v>
      </c>
    </row>
    <row r="138" spans="1:20" x14ac:dyDescent="0.25">
      <c r="A138" s="7">
        <v>20200029</v>
      </c>
      <c r="B138" s="8" t="s">
        <v>21</v>
      </c>
      <c r="C138" s="9">
        <v>43942</v>
      </c>
      <c r="D138" s="8" t="s">
        <v>14</v>
      </c>
      <c r="E138" s="8" t="s">
        <v>16</v>
      </c>
      <c r="F138" s="8">
        <v>350</v>
      </c>
      <c r="G138" s="8">
        <v>500</v>
      </c>
      <c r="H138" s="8">
        <v>10</v>
      </c>
      <c r="I138" s="8">
        <v>5000</v>
      </c>
      <c r="J138" s="8">
        <v>0.1</v>
      </c>
      <c r="K138" s="8">
        <v>0.05</v>
      </c>
      <c r="L138" s="8">
        <v>250</v>
      </c>
      <c r="M138" s="10">
        <v>4500</v>
      </c>
      <c r="N138">
        <f t="shared" si="15"/>
        <v>4</v>
      </c>
      <c r="O138">
        <f t="shared" si="16"/>
        <v>2020</v>
      </c>
      <c r="P138" t="str">
        <f t="shared" si="17"/>
        <v>1r semestre</v>
      </c>
      <c r="Q138" t="str">
        <f t="shared" si="18"/>
        <v>-</v>
      </c>
      <c r="R138">
        <f t="shared" si="19"/>
        <v>4500</v>
      </c>
      <c r="S138" t="str">
        <f t="shared" si="20"/>
        <v>-</v>
      </c>
      <c r="T138" t="str">
        <f t="shared" si="21"/>
        <v>-</v>
      </c>
    </row>
    <row r="139" spans="1:20" x14ac:dyDescent="0.25">
      <c r="A139" s="3">
        <v>20200030</v>
      </c>
      <c r="B139" s="4" t="s">
        <v>21</v>
      </c>
      <c r="C139" s="5">
        <v>43943</v>
      </c>
      <c r="D139" s="4" t="s">
        <v>14</v>
      </c>
      <c r="E139" s="4" t="s">
        <v>16</v>
      </c>
      <c r="F139" s="4">
        <v>350</v>
      </c>
      <c r="G139" s="4">
        <v>500</v>
      </c>
      <c r="H139" s="4">
        <v>10</v>
      </c>
      <c r="I139" s="4">
        <v>5000</v>
      </c>
      <c r="J139" s="4">
        <v>0.1</v>
      </c>
      <c r="K139" s="4">
        <v>0.05</v>
      </c>
      <c r="L139" s="4">
        <v>250</v>
      </c>
      <c r="M139" s="6">
        <v>4500</v>
      </c>
      <c r="N139">
        <f t="shared" si="15"/>
        <v>4</v>
      </c>
      <c r="O139">
        <f t="shared" si="16"/>
        <v>2020</v>
      </c>
      <c r="P139" t="str">
        <f t="shared" si="17"/>
        <v>1r semestre</v>
      </c>
      <c r="Q139" t="str">
        <f t="shared" si="18"/>
        <v>-</v>
      </c>
      <c r="R139">
        <f t="shared" si="19"/>
        <v>4500</v>
      </c>
      <c r="S139" t="str">
        <f t="shared" si="20"/>
        <v>-</v>
      </c>
      <c r="T139" t="str">
        <f t="shared" si="21"/>
        <v>-</v>
      </c>
    </row>
    <row r="140" spans="1:20" x14ac:dyDescent="0.25">
      <c r="A140" s="7">
        <v>20200031</v>
      </c>
      <c r="B140" s="8" t="s">
        <v>21</v>
      </c>
      <c r="C140" s="9">
        <v>43974</v>
      </c>
      <c r="D140" s="8" t="s">
        <v>14</v>
      </c>
      <c r="E140" s="8" t="s">
        <v>16</v>
      </c>
      <c r="F140" s="8">
        <v>350</v>
      </c>
      <c r="G140" s="8">
        <v>500</v>
      </c>
      <c r="H140" s="8">
        <v>10</v>
      </c>
      <c r="I140" s="8">
        <v>5000</v>
      </c>
      <c r="J140" s="8">
        <v>0.1</v>
      </c>
      <c r="K140" s="8">
        <v>0.05</v>
      </c>
      <c r="L140" s="8">
        <v>250</v>
      </c>
      <c r="M140" s="10">
        <v>4500</v>
      </c>
      <c r="N140">
        <f t="shared" si="15"/>
        <v>5</v>
      </c>
      <c r="O140">
        <f t="shared" si="16"/>
        <v>2020</v>
      </c>
      <c r="P140" t="str">
        <f t="shared" si="17"/>
        <v>1r semestre</v>
      </c>
      <c r="Q140" t="str">
        <f t="shared" si="18"/>
        <v>-</v>
      </c>
      <c r="R140">
        <f t="shared" si="19"/>
        <v>4500</v>
      </c>
      <c r="S140" t="str">
        <f t="shared" si="20"/>
        <v>-</v>
      </c>
      <c r="T140" t="str">
        <f t="shared" si="21"/>
        <v>-</v>
      </c>
    </row>
    <row r="141" spans="1:20" x14ac:dyDescent="0.25">
      <c r="A141" s="3">
        <v>20200032</v>
      </c>
      <c r="B141" s="4" t="s">
        <v>21</v>
      </c>
      <c r="C141" s="5">
        <v>43914</v>
      </c>
      <c r="D141" s="4" t="s">
        <v>14</v>
      </c>
      <c r="E141" s="4" t="s">
        <v>16</v>
      </c>
      <c r="F141" s="4">
        <v>350</v>
      </c>
      <c r="G141" s="4">
        <v>500</v>
      </c>
      <c r="H141" s="4">
        <v>10</v>
      </c>
      <c r="I141" s="4">
        <v>5000</v>
      </c>
      <c r="J141" s="4">
        <v>0.1</v>
      </c>
      <c r="K141" s="4">
        <v>0.05</v>
      </c>
      <c r="L141" s="4">
        <v>250</v>
      </c>
      <c r="M141" s="6">
        <v>4500</v>
      </c>
      <c r="N141">
        <f t="shared" si="15"/>
        <v>3</v>
      </c>
      <c r="O141">
        <f t="shared" si="16"/>
        <v>2020</v>
      </c>
      <c r="P141" t="str">
        <f t="shared" si="17"/>
        <v>1r semestre</v>
      </c>
      <c r="Q141" t="str">
        <f t="shared" si="18"/>
        <v>-</v>
      </c>
      <c r="R141">
        <f t="shared" si="19"/>
        <v>4500</v>
      </c>
      <c r="S141" t="str">
        <f t="shared" si="20"/>
        <v>-</v>
      </c>
      <c r="T141" t="str">
        <f t="shared" si="21"/>
        <v>-</v>
      </c>
    </row>
    <row r="142" spans="1:20" x14ac:dyDescent="0.25">
      <c r="A142" s="7">
        <v>20200033</v>
      </c>
      <c r="B142" s="8" t="s">
        <v>21</v>
      </c>
      <c r="C142" s="9">
        <v>43886</v>
      </c>
      <c r="D142" s="8" t="s">
        <v>14</v>
      </c>
      <c r="E142" s="8" t="s">
        <v>16</v>
      </c>
      <c r="F142" s="8">
        <v>350</v>
      </c>
      <c r="G142" s="8">
        <v>500</v>
      </c>
      <c r="H142" s="8">
        <v>10</v>
      </c>
      <c r="I142" s="8">
        <v>5000</v>
      </c>
      <c r="J142" s="8">
        <v>0.1</v>
      </c>
      <c r="K142" s="8">
        <v>0.05</v>
      </c>
      <c r="L142" s="8">
        <v>250</v>
      </c>
      <c r="M142" s="10">
        <v>4500</v>
      </c>
      <c r="N142">
        <f t="shared" si="15"/>
        <v>2</v>
      </c>
      <c r="O142">
        <f t="shared" si="16"/>
        <v>2020</v>
      </c>
      <c r="P142" t="str">
        <f t="shared" si="17"/>
        <v>1r semestre</v>
      </c>
      <c r="Q142" t="str">
        <f t="shared" si="18"/>
        <v>-</v>
      </c>
      <c r="R142">
        <f t="shared" si="19"/>
        <v>4500</v>
      </c>
      <c r="S142" t="str">
        <f t="shared" si="20"/>
        <v>-</v>
      </c>
      <c r="T142" t="str">
        <f t="shared" si="21"/>
        <v>-</v>
      </c>
    </row>
    <row r="143" spans="1:20" x14ac:dyDescent="0.25">
      <c r="A143" s="3">
        <v>20200034</v>
      </c>
      <c r="B143" s="4" t="s">
        <v>21</v>
      </c>
      <c r="C143" s="5">
        <v>43916</v>
      </c>
      <c r="D143" s="4" t="s">
        <v>14</v>
      </c>
      <c r="E143" s="4" t="s">
        <v>16</v>
      </c>
      <c r="F143" s="4">
        <v>350</v>
      </c>
      <c r="G143" s="4">
        <v>500</v>
      </c>
      <c r="H143" s="4">
        <v>10</v>
      </c>
      <c r="I143" s="4">
        <v>5000</v>
      </c>
      <c r="J143" s="4">
        <v>0.1</v>
      </c>
      <c r="K143" s="4">
        <v>0.05</v>
      </c>
      <c r="L143" s="4">
        <v>250</v>
      </c>
      <c r="M143" s="6">
        <v>4500</v>
      </c>
      <c r="N143">
        <f t="shared" si="15"/>
        <v>3</v>
      </c>
      <c r="O143">
        <f t="shared" si="16"/>
        <v>2020</v>
      </c>
      <c r="P143" t="str">
        <f t="shared" si="17"/>
        <v>1r semestre</v>
      </c>
      <c r="Q143" t="str">
        <f t="shared" si="18"/>
        <v>-</v>
      </c>
      <c r="R143">
        <f t="shared" si="19"/>
        <v>4500</v>
      </c>
      <c r="S143" t="str">
        <f t="shared" si="20"/>
        <v>-</v>
      </c>
      <c r="T143" t="str">
        <f t="shared" si="21"/>
        <v>-</v>
      </c>
    </row>
    <row r="144" spans="1:20" x14ac:dyDescent="0.25">
      <c r="A144" s="7">
        <v>20200035</v>
      </c>
      <c r="B144" s="8" t="s">
        <v>21</v>
      </c>
      <c r="C144" s="9">
        <v>44039</v>
      </c>
      <c r="D144" s="8" t="s">
        <v>14</v>
      </c>
      <c r="E144" s="8" t="s">
        <v>16</v>
      </c>
      <c r="F144" s="8">
        <v>350</v>
      </c>
      <c r="G144" s="8">
        <v>500</v>
      </c>
      <c r="H144" s="8">
        <v>10</v>
      </c>
      <c r="I144" s="8">
        <v>5000</v>
      </c>
      <c r="J144" s="8">
        <v>0.1</v>
      </c>
      <c r="K144" s="8">
        <v>0.05</v>
      </c>
      <c r="L144" s="8">
        <v>250</v>
      </c>
      <c r="M144" s="10">
        <v>4500</v>
      </c>
      <c r="N144">
        <f t="shared" si="15"/>
        <v>7</v>
      </c>
      <c r="O144">
        <f t="shared" si="16"/>
        <v>2020</v>
      </c>
      <c r="P144" t="str">
        <f t="shared" si="17"/>
        <v>2n semestre</v>
      </c>
      <c r="Q144" t="str">
        <f t="shared" si="18"/>
        <v>-</v>
      </c>
      <c r="R144">
        <f t="shared" si="19"/>
        <v>4500</v>
      </c>
      <c r="S144" t="str">
        <f t="shared" si="20"/>
        <v>-</v>
      </c>
      <c r="T144" t="str">
        <f t="shared" si="21"/>
        <v>-</v>
      </c>
    </row>
    <row r="145" spans="1:20" x14ac:dyDescent="0.25">
      <c r="A145" s="3">
        <v>20200036</v>
      </c>
      <c r="B145" s="4" t="s">
        <v>21</v>
      </c>
      <c r="C145" s="5">
        <v>44071</v>
      </c>
      <c r="D145" s="4" t="s">
        <v>14</v>
      </c>
      <c r="E145" s="4" t="s">
        <v>16</v>
      </c>
      <c r="F145" s="4">
        <v>350</v>
      </c>
      <c r="G145" s="4">
        <v>500</v>
      </c>
      <c r="H145" s="4">
        <v>10</v>
      </c>
      <c r="I145" s="4">
        <v>5000</v>
      </c>
      <c r="J145" s="4">
        <v>0.1</v>
      </c>
      <c r="K145" s="4">
        <v>0.05</v>
      </c>
      <c r="L145" s="4">
        <v>250</v>
      </c>
      <c r="M145" s="6">
        <v>4500</v>
      </c>
      <c r="N145">
        <f t="shared" si="15"/>
        <v>8</v>
      </c>
      <c r="O145">
        <f t="shared" si="16"/>
        <v>2020</v>
      </c>
      <c r="P145" t="str">
        <f t="shared" si="17"/>
        <v>2n semestre</v>
      </c>
      <c r="Q145" t="str">
        <f t="shared" si="18"/>
        <v>-</v>
      </c>
      <c r="R145">
        <f t="shared" si="19"/>
        <v>4500</v>
      </c>
      <c r="S145" t="str">
        <f t="shared" si="20"/>
        <v>-</v>
      </c>
      <c r="T145" t="str">
        <f t="shared" si="21"/>
        <v>-</v>
      </c>
    </row>
    <row r="146" spans="1:20" x14ac:dyDescent="0.25">
      <c r="A146" s="7">
        <v>20200037</v>
      </c>
      <c r="B146" s="8" t="s">
        <v>21</v>
      </c>
      <c r="C146" s="9">
        <v>44103</v>
      </c>
      <c r="D146" s="8" t="s">
        <v>14</v>
      </c>
      <c r="E146" s="8" t="s">
        <v>16</v>
      </c>
      <c r="F146" s="8">
        <v>350</v>
      </c>
      <c r="G146" s="8">
        <v>500</v>
      </c>
      <c r="H146" s="8">
        <v>10</v>
      </c>
      <c r="I146" s="8">
        <v>5000</v>
      </c>
      <c r="J146" s="8">
        <v>0.1</v>
      </c>
      <c r="K146" s="8">
        <v>0.05</v>
      </c>
      <c r="L146" s="8">
        <v>250</v>
      </c>
      <c r="M146" s="10">
        <v>4500</v>
      </c>
      <c r="N146">
        <f t="shared" si="15"/>
        <v>9</v>
      </c>
      <c r="O146">
        <f t="shared" si="16"/>
        <v>2020</v>
      </c>
      <c r="P146" t="str">
        <f t="shared" si="17"/>
        <v>2n semestre</v>
      </c>
      <c r="Q146" t="str">
        <f t="shared" si="18"/>
        <v>-</v>
      </c>
      <c r="R146">
        <f t="shared" si="19"/>
        <v>4500</v>
      </c>
      <c r="S146" t="str">
        <f t="shared" si="20"/>
        <v>-</v>
      </c>
      <c r="T146" t="str">
        <f t="shared" si="21"/>
        <v>-</v>
      </c>
    </row>
    <row r="147" spans="1:20" x14ac:dyDescent="0.25">
      <c r="A147" s="3">
        <v>20200038</v>
      </c>
      <c r="B147" s="4" t="s">
        <v>21</v>
      </c>
      <c r="C147" s="5">
        <v>44134</v>
      </c>
      <c r="D147" s="4" t="s">
        <v>14</v>
      </c>
      <c r="E147" s="4" t="s">
        <v>16</v>
      </c>
      <c r="F147" s="4">
        <v>350</v>
      </c>
      <c r="G147" s="4">
        <v>500</v>
      </c>
      <c r="H147" s="4">
        <v>10</v>
      </c>
      <c r="I147" s="4">
        <v>5000</v>
      </c>
      <c r="J147" s="4">
        <v>0.1</v>
      </c>
      <c r="K147" s="4">
        <v>0.05</v>
      </c>
      <c r="L147" s="4">
        <v>250</v>
      </c>
      <c r="M147" s="6">
        <v>4500</v>
      </c>
      <c r="N147">
        <f t="shared" si="15"/>
        <v>10</v>
      </c>
      <c r="O147">
        <f t="shared" si="16"/>
        <v>2020</v>
      </c>
      <c r="P147" t="str">
        <f t="shared" si="17"/>
        <v>2n semestre</v>
      </c>
      <c r="Q147" t="str">
        <f t="shared" si="18"/>
        <v>-</v>
      </c>
      <c r="R147">
        <f t="shared" si="19"/>
        <v>4500</v>
      </c>
      <c r="S147" t="str">
        <f t="shared" si="20"/>
        <v>-</v>
      </c>
      <c r="T147" t="str">
        <f t="shared" si="21"/>
        <v>-</v>
      </c>
    </row>
    <row r="148" spans="1:20" x14ac:dyDescent="0.25">
      <c r="A148" s="7">
        <v>20200039</v>
      </c>
      <c r="B148" s="8" t="s">
        <v>21</v>
      </c>
      <c r="C148" s="9">
        <v>44135</v>
      </c>
      <c r="D148" s="8" t="s">
        <v>14</v>
      </c>
      <c r="E148" s="8" t="s">
        <v>16</v>
      </c>
      <c r="F148" s="8">
        <v>350</v>
      </c>
      <c r="G148" s="8">
        <v>500</v>
      </c>
      <c r="H148" s="8">
        <v>10</v>
      </c>
      <c r="I148" s="8">
        <v>5000</v>
      </c>
      <c r="J148" s="8">
        <v>0.1</v>
      </c>
      <c r="K148" s="8">
        <v>0.05</v>
      </c>
      <c r="L148" s="8">
        <v>250</v>
      </c>
      <c r="M148" s="10">
        <v>4500</v>
      </c>
      <c r="N148">
        <f t="shared" si="15"/>
        <v>10</v>
      </c>
      <c r="O148">
        <f t="shared" si="16"/>
        <v>2020</v>
      </c>
      <c r="P148" t="str">
        <f t="shared" si="17"/>
        <v>2n semestre</v>
      </c>
      <c r="Q148" t="str">
        <f t="shared" si="18"/>
        <v>-</v>
      </c>
      <c r="R148">
        <f t="shared" si="19"/>
        <v>4500</v>
      </c>
      <c r="S148" t="str">
        <f t="shared" si="20"/>
        <v>-</v>
      </c>
      <c r="T148" t="str">
        <f t="shared" si="21"/>
        <v>-</v>
      </c>
    </row>
    <row r="149" spans="1:20" x14ac:dyDescent="0.25">
      <c r="A149" s="3">
        <v>20190040</v>
      </c>
      <c r="B149" s="4" t="s">
        <v>21</v>
      </c>
      <c r="C149" s="5">
        <v>43771</v>
      </c>
      <c r="D149" s="4" t="s">
        <v>14</v>
      </c>
      <c r="E149" s="4" t="s">
        <v>16</v>
      </c>
      <c r="F149" s="4">
        <v>350</v>
      </c>
      <c r="G149" s="4">
        <v>500</v>
      </c>
      <c r="H149" s="4">
        <v>10</v>
      </c>
      <c r="I149" s="4">
        <v>5000</v>
      </c>
      <c r="J149" s="4">
        <v>0.1</v>
      </c>
      <c r="K149" s="4">
        <v>0.05</v>
      </c>
      <c r="L149" s="4">
        <v>250</v>
      </c>
      <c r="M149" s="6">
        <v>4500</v>
      </c>
      <c r="N149">
        <f t="shared" si="15"/>
        <v>11</v>
      </c>
      <c r="O149">
        <f t="shared" si="16"/>
        <v>2019</v>
      </c>
      <c r="P149" t="str">
        <f t="shared" si="17"/>
        <v>2n semestre</v>
      </c>
      <c r="Q149">
        <f t="shared" si="18"/>
        <v>4500</v>
      </c>
      <c r="R149" t="str">
        <f t="shared" si="19"/>
        <v>-</v>
      </c>
      <c r="S149" t="str">
        <f t="shared" si="20"/>
        <v>-</v>
      </c>
      <c r="T149" t="str">
        <f t="shared" si="21"/>
        <v>-</v>
      </c>
    </row>
    <row r="150" spans="1:20" x14ac:dyDescent="0.25">
      <c r="A150" s="7">
        <v>20190041</v>
      </c>
      <c r="B150" s="8" t="s">
        <v>21</v>
      </c>
      <c r="C150" s="9">
        <v>43527</v>
      </c>
      <c r="D150" s="8" t="s">
        <v>14</v>
      </c>
      <c r="E150" s="8" t="s">
        <v>16</v>
      </c>
      <c r="F150" s="8">
        <v>350</v>
      </c>
      <c r="G150" s="8">
        <v>500</v>
      </c>
      <c r="H150" s="8">
        <v>10</v>
      </c>
      <c r="I150" s="8">
        <v>5000</v>
      </c>
      <c r="J150" s="8">
        <v>0.1</v>
      </c>
      <c r="K150" s="8">
        <v>0.05</v>
      </c>
      <c r="L150" s="8">
        <v>250</v>
      </c>
      <c r="M150" s="10">
        <v>4500</v>
      </c>
      <c r="N150">
        <f t="shared" si="15"/>
        <v>3</v>
      </c>
      <c r="O150">
        <f t="shared" si="16"/>
        <v>2019</v>
      </c>
      <c r="P150" t="str">
        <f t="shared" si="17"/>
        <v>1r semestre</v>
      </c>
      <c r="Q150">
        <f t="shared" si="18"/>
        <v>4500</v>
      </c>
      <c r="R150" t="str">
        <f t="shared" si="19"/>
        <v>-</v>
      </c>
      <c r="S150" t="str">
        <f t="shared" si="20"/>
        <v>-</v>
      </c>
      <c r="T150" t="str">
        <f t="shared" si="21"/>
        <v>-</v>
      </c>
    </row>
    <row r="151" spans="1:20" x14ac:dyDescent="0.25">
      <c r="A151" s="3">
        <v>20190042</v>
      </c>
      <c r="B151" s="4" t="s">
        <v>21</v>
      </c>
      <c r="C151" s="5">
        <v>43579</v>
      </c>
      <c r="D151" s="4" t="s">
        <v>14</v>
      </c>
      <c r="E151" s="4" t="s">
        <v>16</v>
      </c>
      <c r="F151" s="4">
        <v>350</v>
      </c>
      <c r="G151" s="4">
        <v>500</v>
      </c>
      <c r="H151" s="4">
        <v>10</v>
      </c>
      <c r="I151" s="4">
        <v>5000</v>
      </c>
      <c r="J151" s="4">
        <v>0.1</v>
      </c>
      <c r="K151" s="4">
        <v>0.05</v>
      </c>
      <c r="L151" s="4">
        <v>250</v>
      </c>
      <c r="M151" s="6">
        <v>4500</v>
      </c>
      <c r="N151">
        <f t="shared" si="15"/>
        <v>4</v>
      </c>
      <c r="O151">
        <f t="shared" si="16"/>
        <v>2019</v>
      </c>
      <c r="P151" t="str">
        <f t="shared" si="17"/>
        <v>1r semestre</v>
      </c>
      <c r="Q151">
        <f t="shared" si="18"/>
        <v>4500</v>
      </c>
      <c r="R151" t="str">
        <f t="shared" si="19"/>
        <v>-</v>
      </c>
      <c r="S151" t="str">
        <f t="shared" si="20"/>
        <v>-</v>
      </c>
      <c r="T151" t="str">
        <f t="shared" si="21"/>
        <v>-</v>
      </c>
    </row>
    <row r="152" spans="1:20" x14ac:dyDescent="0.25">
      <c r="A152" s="7">
        <v>20190043</v>
      </c>
      <c r="B152" s="8" t="s">
        <v>21</v>
      </c>
      <c r="C152" s="9">
        <v>43578</v>
      </c>
      <c r="D152" s="8" t="s">
        <v>14</v>
      </c>
      <c r="E152" s="8" t="s">
        <v>16</v>
      </c>
      <c r="F152" s="8">
        <v>350</v>
      </c>
      <c r="G152" s="8">
        <v>500</v>
      </c>
      <c r="H152" s="8">
        <v>10</v>
      </c>
      <c r="I152" s="8">
        <v>5000</v>
      </c>
      <c r="J152" s="8">
        <v>0.1</v>
      </c>
      <c r="K152" s="8">
        <v>0.05</v>
      </c>
      <c r="L152" s="8">
        <v>250</v>
      </c>
      <c r="M152" s="10">
        <v>4500</v>
      </c>
      <c r="N152">
        <f t="shared" si="15"/>
        <v>4</v>
      </c>
      <c r="O152">
        <f t="shared" si="16"/>
        <v>2019</v>
      </c>
      <c r="P152" t="str">
        <f t="shared" si="17"/>
        <v>1r semestre</v>
      </c>
      <c r="Q152">
        <f t="shared" si="18"/>
        <v>4500</v>
      </c>
      <c r="R152" t="str">
        <f t="shared" si="19"/>
        <v>-</v>
      </c>
      <c r="S152" t="str">
        <f t="shared" si="20"/>
        <v>-</v>
      </c>
      <c r="T152" t="str">
        <f t="shared" si="21"/>
        <v>-</v>
      </c>
    </row>
    <row r="153" spans="1:20" x14ac:dyDescent="0.25">
      <c r="A153" s="3">
        <v>20190044</v>
      </c>
      <c r="B153" s="4" t="s">
        <v>21</v>
      </c>
      <c r="C153" s="5">
        <v>43577</v>
      </c>
      <c r="D153" s="4" t="s">
        <v>14</v>
      </c>
      <c r="E153" s="4" t="s">
        <v>16</v>
      </c>
      <c r="F153" s="4">
        <v>350</v>
      </c>
      <c r="G153" s="4">
        <v>500</v>
      </c>
      <c r="H153" s="4">
        <v>10</v>
      </c>
      <c r="I153" s="4">
        <v>5000</v>
      </c>
      <c r="J153" s="4">
        <v>0.1</v>
      </c>
      <c r="K153" s="4">
        <v>0.05</v>
      </c>
      <c r="L153" s="4">
        <v>250</v>
      </c>
      <c r="M153" s="6">
        <v>4500</v>
      </c>
      <c r="N153">
        <f t="shared" si="15"/>
        <v>4</v>
      </c>
      <c r="O153">
        <f t="shared" si="16"/>
        <v>2019</v>
      </c>
      <c r="P153" t="str">
        <f t="shared" si="17"/>
        <v>1r semestre</v>
      </c>
      <c r="Q153">
        <f t="shared" si="18"/>
        <v>4500</v>
      </c>
      <c r="R153" t="str">
        <f t="shared" si="19"/>
        <v>-</v>
      </c>
      <c r="S153" t="str">
        <f t="shared" si="20"/>
        <v>-</v>
      </c>
      <c r="T153" t="str">
        <f t="shared" si="21"/>
        <v>-</v>
      </c>
    </row>
    <row r="154" spans="1:20" x14ac:dyDescent="0.25">
      <c r="A154" s="7">
        <v>20190045</v>
      </c>
      <c r="B154" s="8" t="s">
        <v>21</v>
      </c>
      <c r="C154" s="9">
        <v>43605</v>
      </c>
      <c r="D154" s="8" t="s">
        <v>14</v>
      </c>
      <c r="E154" s="8" t="s">
        <v>16</v>
      </c>
      <c r="F154" s="8">
        <v>350</v>
      </c>
      <c r="G154" s="8">
        <v>500</v>
      </c>
      <c r="H154" s="8">
        <v>10</v>
      </c>
      <c r="I154" s="8">
        <v>5000</v>
      </c>
      <c r="J154" s="8">
        <v>0.1</v>
      </c>
      <c r="K154" s="8">
        <v>0.05</v>
      </c>
      <c r="L154" s="8">
        <v>250</v>
      </c>
      <c r="M154" s="10">
        <v>4500</v>
      </c>
      <c r="N154">
        <f t="shared" si="15"/>
        <v>5</v>
      </c>
      <c r="O154">
        <f t="shared" si="16"/>
        <v>2019</v>
      </c>
      <c r="P154" t="str">
        <f t="shared" si="17"/>
        <v>1r semestre</v>
      </c>
      <c r="Q154">
        <f t="shared" si="18"/>
        <v>4500</v>
      </c>
      <c r="R154" t="str">
        <f t="shared" si="19"/>
        <v>-</v>
      </c>
      <c r="S154" t="str">
        <f t="shared" si="20"/>
        <v>-</v>
      </c>
      <c r="T154" t="str">
        <f t="shared" si="21"/>
        <v>-</v>
      </c>
    </row>
    <row r="155" spans="1:20" x14ac:dyDescent="0.25">
      <c r="A155" s="3">
        <v>20190046</v>
      </c>
      <c r="B155" s="4" t="s">
        <v>21</v>
      </c>
      <c r="C155" s="5">
        <v>43665</v>
      </c>
      <c r="D155" s="4" t="s">
        <v>14</v>
      </c>
      <c r="E155" s="4" t="s">
        <v>16</v>
      </c>
      <c r="F155" s="4">
        <v>350</v>
      </c>
      <c r="G155" s="4">
        <v>500</v>
      </c>
      <c r="H155" s="4">
        <v>10</v>
      </c>
      <c r="I155" s="4">
        <v>5000</v>
      </c>
      <c r="J155" s="4">
        <v>0.1</v>
      </c>
      <c r="K155" s="4">
        <v>0.05</v>
      </c>
      <c r="L155" s="4">
        <v>250</v>
      </c>
      <c r="M155" s="6">
        <v>4500</v>
      </c>
      <c r="N155">
        <f t="shared" si="15"/>
        <v>7</v>
      </c>
      <c r="O155">
        <f t="shared" si="16"/>
        <v>2019</v>
      </c>
      <c r="P155" t="str">
        <f t="shared" si="17"/>
        <v>2n semestre</v>
      </c>
      <c r="Q155">
        <f t="shared" si="18"/>
        <v>4500</v>
      </c>
      <c r="R155" t="str">
        <f t="shared" si="19"/>
        <v>-</v>
      </c>
      <c r="S155" t="str">
        <f t="shared" si="20"/>
        <v>-</v>
      </c>
      <c r="T155" t="str">
        <f t="shared" si="21"/>
        <v>-</v>
      </c>
    </row>
    <row r="156" spans="1:20" x14ac:dyDescent="0.25">
      <c r="A156" s="7">
        <v>20190047</v>
      </c>
      <c r="B156" s="8" t="s">
        <v>21</v>
      </c>
      <c r="C156" s="9">
        <v>43695</v>
      </c>
      <c r="D156" s="8" t="s">
        <v>14</v>
      </c>
      <c r="E156" s="8" t="s">
        <v>16</v>
      </c>
      <c r="F156" s="8">
        <v>350</v>
      </c>
      <c r="G156" s="8">
        <v>500</v>
      </c>
      <c r="H156" s="8">
        <v>10</v>
      </c>
      <c r="I156" s="8">
        <v>5000</v>
      </c>
      <c r="J156" s="8">
        <v>0.1</v>
      </c>
      <c r="K156" s="8">
        <v>0.05</v>
      </c>
      <c r="L156" s="8">
        <v>250</v>
      </c>
      <c r="M156" s="10">
        <v>4500</v>
      </c>
      <c r="N156">
        <f t="shared" si="15"/>
        <v>8</v>
      </c>
      <c r="O156">
        <f t="shared" si="16"/>
        <v>2019</v>
      </c>
      <c r="P156" t="str">
        <f t="shared" si="17"/>
        <v>2n semestre</v>
      </c>
      <c r="Q156">
        <f t="shared" si="18"/>
        <v>4500</v>
      </c>
      <c r="R156" t="str">
        <f t="shared" si="19"/>
        <v>-</v>
      </c>
      <c r="S156" t="str">
        <f t="shared" si="20"/>
        <v>-</v>
      </c>
      <c r="T156" t="str">
        <f t="shared" si="21"/>
        <v>-</v>
      </c>
    </row>
    <row r="157" spans="1:20" x14ac:dyDescent="0.25">
      <c r="A157" s="3">
        <v>20190048</v>
      </c>
      <c r="B157" s="4" t="s">
        <v>21</v>
      </c>
      <c r="C157" s="5">
        <v>43571</v>
      </c>
      <c r="D157" s="4" t="s">
        <v>14</v>
      </c>
      <c r="E157" s="4" t="s">
        <v>16</v>
      </c>
      <c r="F157" s="4">
        <v>350</v>
      </c>
      <c r="G157" s="4">
        <v>500</v>
      </c>
      <c r="H157" s="4">
        <v>10</v>
      </c>
      <c r="I157" s="4">
        <v>5000</v>
      </c>
      <c r="J157" s="4">
        <v>0.1</v>
      </c>
      <c r="K157" s="4">
        <v>0.05</v>
      </c>
      <c r="L157" s="4">
        <v>250</v>
      </c>
      <c r="M157" s="6">
        <v>4500</v>
      </c>
      <c r="N157">
        <f t="shared" si="15"/>
        <v>4</v>
      </c>
      <c r="O157">
        <f t="shared" si="16"/>
        <v>2019</v>
      </c>
      <c r="P157" t="str">
        <f t="shared" si="17"/>
        <v>1r semestre</v>
      </c>
      <c r="Q157">
        <f t="shared" si="18"/>
        <v>4500</v>
      </c>
      <c r="R157" t="str">
        <f t="shared" si="19"/>
        <v>-</v>
      </c>
      <c r="S157" t="str">
        <f t="shared" si="20"/>
        <v>-</v>
      </c>
      <c r="T157" t="str">
        <f t="shared" si="21"/>
        <v>-</v>
      </c>
    </row>
    <row r="158" spans="1:20" x14ac:dyDescent="0.25">
      <c r="A158" s="7">
        <v>20190049</v>
      </c>
      <c r="B158" s="8" t="s">
        <v>21</v>
      </c>
      <c r="C158" s="9">
        <v>43539</v>
      </c>
      <c r="D158" s="8" t="s">
        <v>14</v>
      </c>
      <c r="E158" s="8" t="s">
        <v>16</v>
      </c>
      <c r="F158" s="8">
        <v>350</v>
      </c>
      <c r="G158" s="8">
        <v>500</v>
      </c>
      <c r="H158" s="8">
        <v>10</v>
      </c>
      <c r="I158" s="8">
        <v>5000</v>
      </c>
      <c r="J158" s="8">
        <v>0.1</v>
      </c>
      <c r="K158" s="8">
        <v>0.05</v>
      </c>
      <c r="L158" s="8">
        <v>250</v>
      </c>
      <c r="M158" s="10">
        <v>4500</v>
      </c>
      <c r="N158">
        <f t="shared" si="15"/>
        <v>3</v>
      </c>
      <c r="O158">
        <f t="shared" si="16"/>
        <v>2019</v>
      </c>
      <c r="P158" t="str">
        <f t="shared" si="17"/>
        <v>1r semestre</v>
      </c>
      <c r="Q158">
        <f t="shared" si="18"/>
        <v>4500</v>
      </c>
      <c r="R158" t="str">
        <f t="shared" si="19"/>
        <v>-</v>
      </c>
      <c r="S158" t="str">
        <f t="shared" si="20"/>
        <v>-</v>
      </c>
      <c r="T158" t="str">
        <f t="shared" si="21"/>
        <v>-</v>
      </c>
    </row>
    <row r="159" spans="1:20" x14ac:dyDescent="0.25">
      <c r="A159" s="3">
        <v>20190050</v>
      </c>
      <c r="B159" s="4" t="s">
        <v>21</v>
      </c>
      <c r="C159" s="5">
        <v>43510</v>
      </c>
      <c r="D159" s="4" t="s">
        <v>14</v>
      </c>
      <c r="E159" s="4" t="s">
        <v>16</v>
      </c>
      <c r="F159" s="4">
        <v>350</v>
      </c>
      <c r="G159" s="4">
        <v>500</v>
      </c>
      <c r="H159" s="4">
        <v>10</v>
      </c>
      <c r="I159" s="4">
        <v>5000</v>
      </c>
      <c r="J159" s="4">
        <v>0.1</v>
      </c>
      <c r="K159" s="4">
        <v>0.05</v>
      </c>
      <c r="L159" s="4">
        <v>250</v>
      </c>
      <c r="M159" s="6">
        <v>4500</v>
      </c>
      <c r="N159">
        <f t="shared" si="15"/>
        <v>2</v>
      </c>
      <c r="O159">
        <f t="shared" si="16"/>
        <v>2019</v>
      </c>
      <c r="P159" t="str">
        <f t="shared" si="17"/>
        <v>1r semestre</v>
      </c>
      <c r="Q159">
        <f t="shared" si="18"/>
        <v>4500</v>
      </c>
      <c r="R159" t="str">
        <f t="shared" si="19"/>
        <v>-</v>
      </c>
      <c r="S159" t="str">
        <f t="shared" si="20"/>
        <v>-</v>
      </c>
      <c r="T159" t="str">
        <f t="shared" si="21"/>
        <v>-</v>
      </c>
    </row>
    <row r="160" spans="1:20" x14ac:dyDescent="0.25">
      <c r="A160" s="7">
        <v>20190051</v>
      </c>
      <c r="B160" s="8" t="s">
        <v>21</v>
      </c>
      <c r="C160" s="9">
        <v>43477</v>
      </c>
      <c r="D160" s="8" t="s">
        <v>14</v>
      </c>
      <c r="E160" s="8" t="s">
        <v>16</v>
      </c>
      <c r="F160" s="8">
        <v>350</v>
      </c>
      <c r="G160" s="8">
        <v>500</v>
      </c>
      <c r="H160" s="8">
        <v>10</v>
      </c>
      <c r="I160" s="8">
        <v>5000</v>
      </c>
      <c r="J160" s="8">
        <v>0.1</v>
      </c>
      <c r="K160" s="8">
        <v>0.05</v>
      </c>
      <c r="L160" s="8">
        <v>250</v>
      </c>
      <c r="M160" s="10">
        <v>4500</v>
      </c>
      <c r="N160">
        <f t="shared" si="15"/>
        <v>1</v>
      </c>
      <c r="O160">
        <f t="shared" si="16"/>
        <v>2019</v>
      </c>
      <c r="P160" t="str">
        <f t="shared" si="17"/>
        <v>1r semestre</v>
      </c>
      <c r="Q160">
        <f t="shared" si="18"/>
        <v>4500</v>
      </c>
      <c r="R160" t="str">
        <f t="shared" si="19"/>
        <v>-</v>
      </c>
      <c r="S160" t="str">
        <f t="shared" si="20"/>
        <v>-</v>
      </c>
      <c r="T160" t="str">
        <f t="shared" si="21"/>
        <v>-</v>
      </c>
    </row>
    <row r="161" spans="1:20" x14ac:dyDescent="0.25">
      <c r="A161" s="3">
        <v>20190052</v>
      </c>
      <c r="B161" s="4" t="s">
        <v>21</v>
      </c>
      <c r="C161" s="5">
        <v>43780</v>
      </c>
      <c r="D161" s="4" t="s">
        <v>14</v>
      </c>
      <c r="E161" s="4" t="s">
        <v>16</v>
      </c>
      <c r="F161" s="4">
        <v>350</v>
      </c>
      <c r="G161" s="4">
        <v>500</v>
      </c>
      <c r="H161" s="4">
        <v>10</v>
      </c>
      <c r="I161" s="4">
        <v>5000</v>
      </c>
      <c r="J161" s="4">
        <v>0.1</v>
      </c>
      <c r="K161" s="4">
        <v>0.05</v>
      </c>
      <c r="L161" s="4">
        <v>250</v>
      </c>
      <c r="M161" s="6">
        <v>4500</v>
      </c>
      <c r="N161">
        <f t="shared" si="15"/>
        <v>11</v>
      </c>
      <c r="O161">
        <f t="shared" si="16"/>
        <v>2019</v>
      </c>
      <c r="P161" t="str">
        <f t="shared" si="17"/>
        <v>2n semestre</v>
      </c>
      <c r="Q161">
        <f t="shared" si="18"/>
        <v>4500</v>
      </c>
      <c r="R161" t="str">
        <f t="shared" si="19"/>
        <v>-</v>
      </c>
      <c r="S161" t="str">
        <f t="shared" si="20"/>
        <v>-</v>
      </c>
      <c r="T161" t="str">
        <f t="shared" si="21"/>
        <v>-</v>
      </c>
    </row>
    <row r="162" spans="1:20" x14ac:dyDescent="0.25">
      <c r="A162" s="7">
        <v>20190053</v>
      </c>
      <c r="B162" s="8" t="s">
        <v>21</v>
      </c>
      <c r="C162" s="9">
        <v>43806</v>
      </c>
      <c r="D162" s="8" t="s">
        <v>14</v>
      </c>
      <c r="E162" s="8" t="s">
        <v>16</v>
      </c>
      <c r="F162" s="8">
        <v>350</v>
      </c>
      <c r="G162" s="8">
        <v>500</v>
      </c>
      <c r="H162" s="8">
        <v>10</v>
      </c>
      <c r="I162" s="8">
        <v>5000</v>
      </c>
      <c r="J162" s="8">
        <v>0.1</v>
      </c>
      <c r="K162" s="8">
        <v>0.05</v>
      </c>
      <c r="L162" s="8">
        <v>250</v>
      </c>
      <c r="M162" s="10">
        <v>4500</v>
      </c>
      <c r="N162">
        <f t="shared" si="15"/>
        <v>12</v>
      </c>
      <c r="O162">
        <f t="shared" si="16"/>
        <v>2019</v>
      </c>
      <c r="P162" t="str">
        <f t="shared" si="17"/>
        <v>2n semestre</v>
      </c>
      <c r="Q162">
        <f t="shared" si="18"/>
        <v>4500</v>
      </c>
      <c r="R162" t="str">
        <f t="shared" si="19"/>
        <v>-</v>
      </c>
      <c r="S162" t="str">
        <f t="shared" si="20"/>
        <v>-</v>
      </c>
      <c r="T162" t="str">
        <f t="shared" si="21"/>
        <v>-</v>
      </c>
    </row>
    <row r="163" spans="1:20" x14ac:dyDescent="0.25">
      <c r="A163" s="3">
        <v>20190054</v>
      </c>
      <c r="B163" s="4" t="s">
        <v>21</v>
      </c>
      <c r="C163" s="5">
        <v>43562</v>
      </c>
      <c r="D163" s="4" t="s">
        <v>14</v>
      </c>
      <c r="E163" s="4" t="s">
        <v>16</v>
      </c>
      <c r="F163" s="4">
        <v>350</v>
      </c>
      <c r="G163" s="4">
        <v>500</v>
      </c>
      <c r="H163" s="4">
        <v>10</v>
      </c>
      <c r="I163" s="4">
        <v>5000</v>
      </c>
      <c r="J163" s="4">
        <v>0.1</v>
      </c>
      <c r="K163" s="4">
        <v>0.05</v>
      </c>
      <c r="L163" s="4">
        <v>250</v>
      </c>
      <c r="M163" s="6">
        <v>4500</v>
      </c>
      <c r="N163">
        <f t="shared" si="15"/>
        <v>4</v>
      </c>
      <c r="O163">
        <f t="shared" si="16"/>
        <v>2019</v>
      </c>
      <c r="P163" t="str">
        <f t="shared" si="17"/>
        <v>1r semestre</v>
      </c>
      <c r="Q163">
        <f t="shared" si="18"/>
        <v>4500</v>
      </c>
      <c r="R163" t="str">
        <f t="shared" si="19"/>
        <v>-</v>
      </c>
      <c r="S163" t="str">
        <f t="shared" si="20"/>
        <v>-</v>
      </c>
      <c r="T163" t="str">
        <f t="shared" si="21"/>
        <v>-</v>
      </c>
    </row>
    <row r="164" spans="1:20" x14ac:dyDescent="0.25">
      <c r="A164" s="3">
        <v>20190110</v>
      </c>
      <c r="B164" s="4" t="s">
        <v>21</v>
      </c>
      <c r="C164" s="5">
        <v>43466</v>
      </c>
      <c r="D164" s="4" t="s">
        <v>14</v>
      </c>
      <c r="E164" s="4" t="s">
        <v>16</v>
      </c>
      <c r="F164" s="4">
        <v>350</v>
      </c>
      <c r="G164" s="4">
        <v>500</v>
      </c>
      <c r="H164" s="4">
        <v>10</v>
      </c>
      <c r="I164" s="4">
        <v>5000</v>
      </c>
      <c r="J164" s="4">
        <v>0.1</v>
      </c>
      <c r="K164" s="4">
        <v>0.05</v>
      </c>
      <c r="L164" s="4">
        <v>250</v>
      </c>
      <c r="M164" s="6">
        <v>4500</v>
      </c>
      <c r="N164">
        <f t="shared" si="15"/>
        <v>1</v>
      </c>
      <c r="O164">
        <f t="shared" si="16"/>
        <v>2019</v>
      </c>
      <c r="P164" t="str">
        <f t="shared" si="17"/>
        <v>1r semestre</v>
      </c>
      <c r="Q164">
        <f t="shared" si="18"/>
        <v>4500</v>
      </c>
      <c r="R164" t="str">
        <f t="shared" si="19"/>
        <v>-</v>
      </c>
      <c r="S164" t="str">
        <f t="shared" si="20"/>
        <v>-</v>
      </c>
      <c r="T164" t="str">
        <f t="shared" si="21"/>
        <v>-</v>
      </c>
    </row>
    <row r="165" spans="1:20" x14ac:dyDescent="0.25">
      <c r="A165" s="7">
        <v>20190111</v>
      </c>
      <c r="B165" s="8" t="s">
        <v>21</v>
      </c>
      <c r="C165" s="9">
        <v>43467</v>
      </c>
      <c r="D165" s="8" t="s">
        <v>14</v>
      </c>
      <c r="E165" s="8" t="s">
        <v>16</v>
      </c>
      <c r="F165" s="8">
        <v>350</v>
      </c>
      <c r="G165" s="8">
        <v>500</v>
      </c>
      <c r="H165" s="8">
        <v>10</v>
      </c>
      <c r="I165" s="8">
        <v>5000</v>
      </c>
      <c r="J165" s="8">
        <v>0.1</v>
      </c>
      <c r="K165" s="8">
        <v>0.05</v>
      </c>
      <c r="L165" s="8">
        <v>250</v>
      </c>
      <c r="M165" s="10">
        <v>4500</v>
      </c>
      <c r="N165">
        <f t="shared" si="15"/>
        <v>1</v>
      </c>
      <c r="O165">
        <f t="shared" si="16"/>
        <v>2019</v>
      </c>
      <c r="P165" t="str">
        <f t="shared" si="17"/>
        <v>1r semestre</v>
      </c>
      <c r="Q165">
        <f t="shared" si="18"/>
        <v>4500</v>
      </c>
      <c r="R165" t="str">
        <f t="shared" si="19"/>
        <v>-</v>
      </c>
      <c r="S165" t="str">
        <f t="shared" si="20"/>
        <v>-</v>
      </c>
      <c r="T165" t="str">
        <f t="shared" si="21"/>
        <v>-</v>
      </c>
    </row>
    <row r="166" spans="1:20" x14ac:dyDescent="0.25">
      <c r="A166" s="3">
        <v>20190112</v>
      </c>
      <c r="B166" s="4" t="s">
        <v>21</v>
      </c>
      <c r="C166" s="5">
        <v>43467</v>
      </c>
      <c r="D166" s="4" t="s">
        <v>14</v>
      </c>
      <c r="E166" s="4" t="s">
        <v>16</v>
      </c>
      <c r="F166" s="4">
        <v>350</v>
      </c>
      <c r="G166" s="4">
        <v>500</v>
      </c>
      <c r="H166" s="4">
        <v>10</v>
      </c>
      <c r="I166" s="4">
        <v>5000</v>
      </c>
      <c r="J166" s="4">
        <v>0.1</v>
      </c>
      <c r="K166" s="4">
        <v>0.05</v>
      </c>
      <c r="L166" s="4">
        <v>250</v>
      </c>
      <c r="M166" s="6">
        <v>4500</v>
      </c>
      <c r="N166">
        <f t="shared" si="15"/>
        <v>1</v>
      </c>
      <c r="O166">
        <f t="shared" si="16"/>
        <v>2019</v>
      </c>
      <c r="P166" t="str">
        <f t="shared" si="17"/>
        <v>1r semestre</v>
      </c>
      <c r="Q166">
        <f t="shared" si="18"/>
        <v>4500</v>
      </c>
      <c r="R166" t="str">
        <f t="shared" si="19"/>
        <v>-</v>
      </c>
      <c r="S166" t="str">
        <f t="shared" si="20"/>
        <v>-</v>
      </c>
      <c r="T166" t="str">
        <f t="shared" si="21"/>
        <v>-</v>
      </c>
    </row>
    <row r="167" spans="1:20" x14ac:dyDescent="0.25">
      <c r="A167" s="7">
        <v>20200113</v>
      </c>
      <c r="B167" s="8" t="s">
        <v>21</v>
      </c>
      <c r="C167" s="9">
        <v>43850</v>
      </c>
      <c r="D167" s="8" t="s">
        <v>14</v>
      </c>
      <c r="E167" s="8" t="s">
        <v>16</v>
      </c>
      <c r="F167" s="8">
        <v>350</v>
      </c>
      <c r="G167" s="8">
        <v>500</v>
      </c>
      <c r="H167" s="8">
        <v>10</v>
      </c>
      <c r="I167" s="8">
        <v>5000</v>
      </c>
      <c r="J167" s="8">
        <v>0.1</v>
      </c>
      <c r="K167" s="8">
        <v>0.05</v>
      </c>
      <c r="L167" s="8">
        <v>250</v>
      </c>
      <c r="M167" s="10">
        <v>4500</v>
      </c>
      <c r="N167">
        <f t="shared" si="15"/>
        <v>1</v>
      </c>
      <c r="O167">
        <f t="shared" si="16"/>
        <v>2020</v>
      </c>
      <c r="P167" t="str">
        <f t="shared" si="17"/>
        <v>1r semestre</v>
      </c>
      <c r="Q167" t="str">
        <f t="shared" si="18"/>
        <v>-</v>
      </c>
      <c r="R167">
        <f t="shared" si="19"/>
        <v>4500</v>
      </c>
      <c r="S167" t="str">
        <f t="shared" si="20"/>
        <v>-</v>
      </c>
      <c r="T167" t="str">
        <f t="shared" si="21"/>
        <v>-</v>
      </c>
    </row>
    <row r="168" spans="1:20" x14ac:dyDescent="0.25">
      <c r="A168" s="3">
        <v>20200114</v>
      </c>
      <c r="B168" s="4" t="s">
        <v>21</v>
      </c>
      <c r="C168" s="5">
        <v>43851</v>
      </c>
      <c r="D168" s="4" t="s">
        <v>14</v>
      </c>
      <c r="E168" s="4" t="s">
        <v>16</v>
      </c>
      <c r="F168" s="4">
        <v>350</v>
      </c>
      <c r="G168" s="4">
        <v>500</v>
      </c>
      <c r="H168" s="4">
        <v>10</v>
      </c>
      <c r="I168" s="4">
        <v>5000</v>
      </c>
      <c r="J168" s="4">
        <v>0.1</v>
      </c>
      <c r="K168" s="4">
        <v>0.05</v>
      </c>
      <c r="L168" s="4">
        <v>250</v>
      </c>
      <c r="M168" s="6">
        <v>4500</v>
      </c>
      <c r="N168">
        <f t="shared" si="15"/>
        <v>1</v>
      </c>
      <c r="O168">
        <f t="shared" si="16"/>
        <v>2020</v>
      </c>
      <c r="P168" t="str">
        <f t="shared" si="17"/>
        <v>1r semestre</v>
      </c>
      <c r="Q168" t="str">
        <f t="shared" si="18"/>
        <v>-</v>
      </c>
      <c r="R168">
        <f t="shared" si="19"/>
        <v>4500</v>
      </c>
      <c r="S168" t="str">
        <f t="shared" si="20"/>
        <v>-</v>
      </c>
      <c r="T168" t="str">
        <f t="shared" si="21"/>
        <v>-</v>
      </c>
    </row>
    <row r="169" spans="1:20" x14ac:dyDescent="0.25">
      <c r="A169" s="7">
        <v>20200115</v>
      </c>
      <c r="B169" s="8" t="s">
        <v>21</v>
      </c>
      <c r="C169" s="9">
        <v>43852</v>
      </c>
      <c r="D169" s="8" t="s">
        <v>14</v>
      </c>
      <c r="E169" s="8" t="s">
        <v>16</v>
      </c>
      <c r="F169" s="8">
        <v>350</v>
      </c>
      <c r="G169" s="8">
        <v>500</v>
      </c>
      <c r="H169" s="8">
        <v>10</v>
      </c>
      <c r="I169" s="8">
        <v>5000</v>
      </c>
      <c r="J169" s="8">
        <v>0.1</v>
      </c>
      <c r="K169" s="8">
        <v>0.05</v>
      </c>
      <c r="L169" s="8">
        <v>250</v>
      </c>
      <c r="M169" s="10">
        <v>4500</v>
      </c>
      <c r="N169">
        <f t="shared" si="15"/>
        <v>1</v>
      </c>
      <c r="O169">
        <f t="shared" si="16"/>
        <v>2020</v>
      </c>
      <c r="P169" t="str">
        <f t="shared" si="17"/>
        <v>1r semestre</v>
      </c>
      <c r="Q169" t="str">
        <f t="shared" si="18"/>
        <v>-</v>
      </c>
      <c r="R169">
        <f t="shared" si="19"/>
        <v>4500</v>
      </c>
      <c r="S169" t="str">
        <f t="shared" si="20"/>
        <v>-</v>
      </c>
      <c r="T169" t="str">
        <f t="shared" si="21"/>
        <v>-</v>
      </c>
    </row>
    <row r="170" spans="1:20" x14ac:dyDescent="0.25">
      <c r="A170" s="3">
        <v>20200116</v>
      </c>
      <c r="B170" s="4" t="s">
        <v>21</v>
      </c>
      <c r="C170" s="5">
        <v>43853</v>
      </c>
      <c r="D170" s="4" t="s">
        <v>14</v>
      </c>
      <c r="E170" s="4" t="s">
        <v>16</v>
      </c>
      <c r="F170" s="4">
        <v>350</v>
      </c>
      <c r="G170" s="4">
        <v>500</v>
      </c>
      <c r="H170" s="4">
        <v>10</v>
      </c>
      <c r="I170" s="4">
        <v>5000</v>
      </c>
      <c r="J170" s="4">
        <v>0.1</v>
      </c>
      <c r="K170" s="4">
        <v>0.05</v>
      </c>
      <c r="L170" s="4">
        <v>250</v>
      </c>
      <c r="M170" s="6">
        <v>4500</v>
      </c>
      <c r="N170">
        <f t="shared" si="15"/>
        <v>1</v>
      </c>
      <c r="O170">
        <f t="shared" si="16"/>
        <v>2020</v>
      </c>
      <c r="P170" t="str">
        <f t="shared" si="17"/>
        <v>1r semestre</v>
      </c>
      <c r="Q170" t="str">
        <f t="shared" si="18"/>
        <v>-</v>
      </c>
      <c r="R170">
        <f t="shared" si="19"/>
        <v>4500</v>
      </c>
      <c r="S170" t="str">
        <f t="shared" si="20"/>
        <v>-</v>
      </c>
      <c r="T170" t="str">
        <f t="shared" si="21"/>
        <v>-</v>
      </c>
    </row>
    <row r="171" spans="1:20" x14ac:dyDescent="0.25">
      <c r="A171" s="7">
        <v>20200117</v>
      </c>
      <c r="B171" s="8" t="s">
        <v>21</v>
      </c>
      <c r="C171" s="9">
        <v>43854</v>
      </c>
      <c r="D171" s="8" t="s">
        <v>14</v>
      </c>
      <c r="E171" s="8" t="s">
        <v>16</v>
      </c>
      <c r="F171" s="8">
        <v>350</v>
      </c>
      <c r="G171" s="8">
        <v>500</v>
      </c>
      <c r="H171" s="8">
        <v>10</v>
      </c>
      <c r="I171" s="8">
        <v>5000</v>
      </c>
      <c r="J171" s="8">
        <v>0.1</v>
      </c>
      <c r="K171" s="8">
        <v>0.05</v>
      </c>
      <c r="L171" s="8">
        <v>250</v>
      </c>
      <c r="M171" s="10">
        <v>4500</v>
      </c>
      <c r="N171">
        <f t="shared" si="15"/>
        <v>1</v>
      </c>
      <c r="O171">
        <f t="shared" si="16"/>
        <v>2020</v>
      </c>
      <c r="P171" t="str">
        <f t="shared" si="17"/>
        <v>1r semestre</v>
      </c>
      <c r="Q171" t="str">
        <f t="shared" si="18"/>
        <v>-</v>
      </c>
      <c r="R171">
        <f t="shared" si="19"/>
        <v>4500</v>
      </c>
      <c r="S171" t="str">
        <f t="shared" si="20"/>
        <v>-</v>
      </c>
      <c r="T171" t="str">
        <f t="shared" si="21"/>
        <v>-</v>
      </c>
    </row>
    <row r="172" spans="1:20" x14ac:dyDescent="0.25">
      <c r="A172" s="3">
        <v>20200118</v>
      </c>
      <c r="B172" s="4" t="s">
        <v>21</v>
      </c>
      <c r="C172" s="5">
        <v>43855</v>
      </c>
      <c r="D172" s="4" t="s">
        <v>14</v>
      </c>
      <c r="E172" s="4" t="s">
        <v>16</v>
      </c>
      <c r="F172" s="4">
        <v>350</v>
      </c>
      <c r="G172" s="4">
        <v>500</v>
      </c>
      <c r="H172" s="4">
        <v>10</v>
      </c>
      <c r="I172" s="4">
        <v>5000</v>
      </c>
      <c r="J172" s="4">
        <v>0.1</v>
      </c>
      <c r="K172" s="4">
        <v>0.05</v>
      </c>
      <c r="L172" s="4">
        <v>250</v>
      </c>
      <c r="M172" s="6">
        <v>4500</v>
      </c>
      <c r="N172">
        <f t="shared" si="15"/>
        <v>1</v>
      </c>
      <c r="O172">
        <f t="shared" si="16"/>
        <v>2020</v>
      </c>
      <c r="P172" t="str">
        <f t="shared" si="17"/>
        <v>1r semestre</v>
      </c>
      <c r="Q172" t="str">
        <f t="shared" si="18"/>
        <v>-</v>
      </c>
      <c r="R172">
        <f t="shared" si="19"/>
        <v>4500</v>
      </c>
      <c r="S172" t="str">
        <f t="shared" si="20"/>
        <v>-</v>
      </c>
      <c r="T172" t="str">
        <f t="shared" si="21"/>
        <v>-</v>
      </c>
    </row>
    <row r="173" spans="1:20" x14ac:dyDescent="0.25">
      <c r="A173" s="7">
        <v>20200119</v>
      </c>
      <c r="B173" s="8" t="s">
        <v>21</v>
      </c>
      <c r="C173" s="9">
        <v>43856</v>
      </c>
      <c r="D173" s="8" t="s">
        <v>14</v>
      </c>
      <c r="E173" s="8" t="s">
        <v>16</v>
      </c>
      <c r="F173" s="8">
        <v>350</v>
      </c>
      <c r="G173" s="8">
        <v>500</v>
      </c>
      <c r="H173" s="8">
        <v>10</v>
      </c>
      <c r="I173" s="8">
        <v>5000</v>
      </c>
      <c r="J173" s="8">
        <v>0.1</v>
      </c>
      <c r="K173" s="8">
        <v>0.05</v>
      </c>
      <c r="L173" s="8">
        <v>250</v>
      </c>
      <c r="M173" s="10">
        <v>4500</v>
      </c>
      <c r="N173">
        <f t="shared" si="15"/>
        <v>1</v>
      </c>
      <c r="O173">
        <f t="shared" si="16"/>
        <v>2020</v>
      </c>
      <c r="P173" t="str">
        <f t="shared" si="17"/>
        <v>1r semestre</v>
      </c>
      <c r="Q173" t="str">
        <f t="shared" si="18"/>
        <v>-</v>
      </c>
      <c r="R173">
        <f t="shared" si="19"/>
        <v>4500</v>
      </c>
      <c r="S173" t="str">
        <f t="shared" si="20"/>
        <v>-</v>
      </c>
      <c r="T173" t="str">
        <f t="shared" si="21"/>
        <v>-</v>
      </c>
    </row>
    <row r="174" spans="1:20" x14ac:dyDescent="0.25">
      <c r="A174" s="3">
        <v>20200120</v>
      </c>
      <c r="B174" s="4" t="s">
        <v>21</v>
      </c>
      <c r="C174" s="5">
        <v>43857</v>
      </c>
      <c r="D174" s="4" t="s">
        <v>14</v>
      </c>
      <c r="E174" s="4" t="s">
        <v>16</v>
      </c>
      <c r="F174" s="4">
        <v>350</v>
      </c>
      <c r="G174" s="4">
        <v>500</v>
      </c>
      <c r="H174" s="4">
        <v>10</v>
      </c>
      <c r="I174" s="4">
        <v>5000</v>
      </c>
      <c r="J174" s="4">
        <v>0.1</v>
      </c>
      <c r="K174" s="4">
        <v>0.05</v>
      </c>
      <c r="L174" s="4">
        <v>250</v>
      </c>
      <c r="M174" s="6">
        <v>4500</v>
      </c>
      <c r="N174">
        <f t="shared" si="15"/>
        <v>1</v>
      </c>
      <c r="O174">
        <f t="shared" si="16"/>
        <v>2020</v>
      </c>
      <c r="P174" t="str">
        <f t="shared" si="17"/>
        <v>1r semestre</v>
      </c>
      <c r="Q174" t="str">
        <f t="shared" si="18"/>
        <v>-</v>
      </c>
      <c r="R174">
        <f t="shared" si="19"/>
        <v>4500</v>
      </c>
      <c r="S174" t="str">
        <f t="shared" si="20"/>
        <v>-</v>
      </c>
      <c r="T174" t="str">
        <f t="shared" si="21"/>
        <v>-</v>
      </c>
    </row>
    <row r="175" spans="1:20" x14ac:dyDescent="0.25">
      <c r="A175" s="7">
        <v>20200121</v>
      </c>
      <c r="B175" s="8" t="s">
        <v>21</v>
      </c>
      <c r="C175" s="9">
        <v>43858</v>
      </c>
      <c r="D175" s="8" t="s">
        <v>14</v>
      </c>
      <c r="E175" s="8" t="s">
        <v>16</v>
      </c>
      <c r="F175" s="8">
        <v>350</v>
      </c>
      <c r="G175" s="8">
        <v>500</v>
      </c>
      <c r="H175" s="8">
        <v>10</v>
      </c>
      <c r="I175" s="8">
        <v>5000</v>
      </c>
      <c r="J175" s="8">
        <v>0.1</v>
      </c>
      <c r="K175" s="8">
        <v>0.05</v>
      </c>
      <c r="L175" s="8">
        <v>250</v>
      </c>
      <c r="M175" s="10">
        <v>4500</v>
      </c>
      <c r="N175">
        <f t="shared" si="15"/>
        <v>1</v>
      </c>
      <c r="O175">
        <f t="shared" si="16"/>
        <v>2020</v>
      </c>
      <c r="P175" t="str">
        <f t="shared" si="17"/>
        <v>1r semestre</v>
      </c>
      <c r="Q175" t="str">
        <f t="shared" si="18"/>
        <v>-</v>
      </c>
      <c r="R175">
        <f t="shared" si="19"/>
        <v>4500</v>
      </c>
      <c r="S175" t="str">
        <f t="shared" si="20"/>
        <v>-</v>
      </c>
      <c r="T175" t="str">
        <f t="shared" si="21"/>
        <v>-</v>
      </c>
    </row>
    <row r="176" spans="1:20" x14ac:dyDescent="0.25">
      <c r="A176" s="3">
        <v>20200122</v>
      </c>
      <c r="B176" s="4" t="s">
        <v>21</v>
      </c>
      <c r="C176" s="5">
        <v>43859</v>
      </c>
      <c r="D176" s="4" t="s">
        <v>14</v>
      </c>
      <c r="E176" s="4" t="s">
        <v>16</v>
      </c>
      <c r="F176" s="4">
        <v>350</v>
      </c>
      <c r="G176" s="4">
        <v>500</v>
      </c>
      <c r="H176" s="4">
        <v>10</v>
      </c>
      <c r="I176" s="4">
        <v>5000</v>
      </c>
      <c r="J176" s="4">
        <v>0.1</v>
      </c>
      <c r="K176" s="4">
        <v>0.05</v>
      </c>
      <c r="L176" s="4">
        <v>250</v>
      </c>
      <c r="M176" s="6">
        <v>4500</v>
      </c>
      <c r="N176">
        <f t="shared" si="15"/>
        <v>1</v>
      </c>
      <c r="O176">
        <f t="shared" si="16"/>
        <v>2020</v>
      </c>
      <c r="P176" t="str">
        <f t="shared" si="17"/>
        <v>1r semestre</v>
      </c>
      <c r="Q176" t="str">
        <f t="shared" si="18"/>
        <v>-</v>
      </c>
      <c r="R176">
        <f t="shared" si="19"/>
        <v>4500</v>
      </c>
      <c r="S176" t="str">
        <f t="shared" si="20"/>
        <v>-</v>
      </c>
      <c r="T176" t="str">
        <f t="shared" si="21"/>
        <v>-</v>
      </c>
    </row>
    <row r="177" spans="1:20" x14ac:dyDescent="0.25">
      <c r="A177" s="7">
        <v>20200123</v>
      </c>
      <c r="B177" s="8" t="s">
        <v>21</v>
      </c>
      <c r="C177" s="9">
        <v>43860</v>
      </c>
      <c r="D177" s="8" t="s">
        <v>14</v>
      </c>
      <c r="E177" s="8" t="s">
        <v>16</v>
      </c>
      <c r="F177" s="8">
        <v>350</v>
      </c>
      <c r="G177" s="8">
        <v>500</v>
      </c>
      <c r="H177" s="8">
        <v>10</v>
      </c>
      <c r="I177" s="8">
        <v>5000</v>
      </c>
      <c r="J177" s="8">
        <v>0.1</v>
      </c>
      <c r="K177" s="8">
        <v>0.05</v>
      </c>
      <c r="L177" s="8">
        <v>250</v>
      </c>
      <c r="M177" s="10">
        <v>4500</v>
      </c>
      <c r="N177">
        <f t="shared" si="15"/>
        <v>1</v>
      </c>
      <c r="O177">
        <f t="shared" si="16"/>
        <v>2020</v>
      </c>
      <c r="P177" t="str">
        <f t="shared" si="17"/>
        <v>1r semestre</v>
      </c>
      <c r="Q177" t="str">
        <f t="shared" si="18"/>
        <v>-</v>
      </c>
      <c r="R177">
        <f t="shared" si="19"/>
        <v>4500</v>
      </c>
      <c r="S177" t="str">
        <f t="shared" si="20"/>
        <v>-</v>
      </c>
      <c r="T177" t="str">
        <f t="shared" si="21"/>
        <v>-</v>
      </c>
    </row>
    <row r="178" spans="1:20" x14ac:dyDescent="0.25">
      <c r="A178" s="3">
        <v>20200124</v>
      </c>
      <c r="B178" s="4" t="s">
        <v>21</v>
      </c>
      <c r="C178" s="5">
        <v>43861</v>
      </c>
      <c r="D178" s="4" t="s">
        <v>14</v>
      </c>
      <c r="E178" s="4" t="s">
        <v>16</v>
      </c>
      <c r="F178" s="4">
        <v>350</v>
      </c>
      <c r="G178" s="4">
        <v>500</v>
      </c>
      <c r="H178" s="4">
        <v>10</v>
      </c>
      <c r="I178" s="4">
        <v>5000</v>
      </c>
      <c r="J178" s="4">
        <v>0.1</v>
      </c>
      <c r="K178" s="4">
        <v>0.05</v>
      </c>
      <c r="L178" s="4">
        <v>250</v>
      </c>
      <c r="M178" s="6">
        <v>4500</v>
      </c>
      <c r="N178">
        <f t="shared" si="15"/>
        <v>1</v>
      </c>
      <c r="O178">
        <f t="shared" si="16"/>
        <v>2020</v>
      </c>
      <c r="P178" t="str">
        <f t="shared" si="17"/>
        <v>1r semestre</v>
      </c>
      <c r="Q178" t="str">
        <f t="shared" si="18"/>
        <v>-</v>
      </c>
      <c r="R178">
        <f t="shared" si="19"/>
        <v>4500</v>
      </c>
      <c r="S178" t="str">
        <f t="shared" si="20"/>
        <v>-</v>
      </c>
      <c r="T178" t="str">
        <f t="shared" si="21"/>
        <v>-</v>
      </c>
    </row>
    <row r="179" spans="1:20" x14ac:dyDescent="0.25">
      <c r="A179" s="7">
        <v>20190125</v>
      </c>
      <c r="B179" s="8" t="s">
        <v>21</v>
      </c>
      <c r="C179" s="9">
        <v>43467</v>
      </c>
      <c r="D179" s="8" t="s">
        <v>14</v>
      </c>
      <c r="E179" s="8" t="s">
        <v>16</v>
      </c>
      <c r="F179" s="8">
        <v>350</v>
      </c>
      <c r="G179" s="8">
        <v>500</v>
      </c>
      <c r="H179" s="8">
        <v>10</v>
      </c>
      <c r="I179" s="8">
        <v>5000</v>
      </c>
      <c r="J179" s="8">
        <v>0.1</v>
      </c>
      <c r="K179" s="8">
        <v>0.05</v>
      </c>
      <c r="L179" s="8">
        <v>250</v>
      </c>
      <c r="M179" s="10">
        <v>4500</v>
      </c>
      <c r="N179">
        <f t="shared" si="15"/>
        <v>1</v>
      </c>
      <c r="O179">
        <f t="shared" si="16"/>
        <v>2019</v>
      </c>
      <c r="P179" t="str">
        <f t="shared" si="17"/>
        <v>1r semestre</v>
      </c>
      <c r="Q179">
        <f t="shared" si="18"/>
        <v>4500</v>
      </c>
      <c r="R179" t="str">
        <f t="shared" si="19"/>
        <v>-</v>
      </c>
      <c r="S179" t="str">
        <f t="shared" si="20"/>
        <v>-</v>
      </c>
      <c r="T179" t="str">
        <f t="shared" si="21"/>
        <v>-</v>
      </c>
    </row>
    <row r="180" spans="1:20" x14ac:dyDescent="0.25">
      <c r="A180" s="3">
        <v>20190126</v>
      </c>
      <c r="B180" s="4" t="s">
        <v>21</v>
      </c>
      <c r="C180" s="5">
        <v>43468</v>
      </c>
      <c r="D180" s="4" t="s">
        <v>14</v>
      </c>
      <c r="E180" s="4" t="s">
        <v>16</v>
      </c>
      <c r="F180" s="4">
        <v>350</v>
      </c>
      <c r="G180" s="4">
        <v>500</v>
      </c>
      <c r="H180" s="4">
        <v>10</v>
      </c>
      <c r="I180" s="4">
        <v>5000</v>
      </c>
      <c r="J180" s="4">
        <v>0.1</v>
      </c>
      <c r="K180" s="4">
        <v>0.05</v>
      </c>
      <c r="L180" s="4">
        <v>250</v>
      </c>
      <c r="M180" s="6">
        <v>4500</v>
      </c>
      <c r="N180">
        <f t="shared" si="15"/>
        <v>1</v>
      </c>
      <c r="O180">
        <f t="shared" si="16"/>
        <v>2019</v>
      </c>
      <c r="P180" t="str">
        <f t="shared" si="17"/>
        <v>1r semestre</v>
      </c>
      <c r="Q180">
        <f t="shared" si="18"/>
        <v>4500</v>
      </c>
      <c r="R180" t="str">
        <f t="shared" si="19"/>
        <v>-</v>
      </c>
      <c r="S180" t="str">
        <f t="shared" si="20"/>
        <v>-</v>
      </c>
      <c r="T180" t="str">
        <f t="shared" si="21"/>
        <v>-</v>
      </c>
    </row>
    <row r="181" spans="1:20" x14ac:dyDescent="0.25">
      <c r="A181" s="7">
        <v>20190127</v>
      </c>
      <c r="B181" s="8" t="s">
        <v>21</v>
      </c>
      <c r="C181" s="9">
        <v>43489</v>
      </c>
      <c r="D181" s="8" t="s">
        <v>14</v>
      </c>
      <c r="E181" s="8" t="s">
        <v>16</v>
      </c>
      <c r="F181" s="8">
        <v>350</v>
      </c>
      <c r="G181" s="8">
        <v>500</v>
      </c>
      <c r="H181" s="8">
        <v>10</v>
      </c>
      <c r="I181" s="8">
        <v>5000</v>
      </c>
      <c r="J181" s="8">
        <v>0.1</v>
      </c>
      <c r="K181" s="8">
        <v>0.05</v>
      </c>
      <c r="L181" s="8">
        <v>250</v>
      </c>
      <c r="M181" s="10">
        <v>4500</v>
      </c>
      <c r="N181">
        <f t="shared" si="15"/>
        <v>1</v>
      </c>
      <c r="O181">
        <f t="shared" si="16"/>
        <v>2019</v>
      </c>
      <c r="P181" t="str">
        <f t="shared" si="17"/>
        <v>1r semestre</v>
      </c>
      <c r="Q181">
        <f t="shared" si="18"/>
        <v>4500</v>
      </c>
      <c r="R181" t="str">
        <f t="shared" si="19"/>
        <v>-</v>
      </c>
      <c r="S181" t="str">
        <f t="shared" si="20"/>
        <v>-</v>
      </c>
      <c r="T181" t="str">
        <f t="shared" si="21"/>
        <v>-</v>
      </c>
    </row>
    <row r="182" spans="1:20" x14ac:dyDescent="0.25">
      <c r="A182" s="3">
        <v>20190128</v>
      </c>
      <c r="B182" s="4" t="s">
        <v>21</v>
      </c>
      <c r="C182" s="5">
        <v>43488</v>
      </c>
      <c r="D182" s="4" t="s">
        <v>14</v>
      </c>
      <c r="E182" s="4" t="s">
        <v>16</v>
      </c>
      <c r="F182" s="4">
        <v>350</v>
      </c>
      <c r="G182" s="4">
        <v>500</v>
      </c>
      <c r="H182" s="4">
        <v>10</v>
      </c>
      <c r="I182" s="4">
        <v>5000</v>
      </c>
      <c r="J182" s="4">
        <v>0.1</v>
      </c>
      <c r="K182" s="4">
        <v>0.05</v>
      </c>
      <c r="L182" s="4">
        <v>250</v>
      </c>
      <c r="M182" s="6">
        <v>4500</v>
      </c>
      <c r="N182">
        <f t="shared" si="15"/>
        <v>1</v>
      </c>
      <c r="O182">
        <f t="shared" si="16"/>
        <v>2019</v>
      </c>
      <c r="P182" t="str">
        <f t="shared" si="17"/>
        <v>1r semestre</v>
      </c>
      <c r="Q182">
        <f t="shared" si="18"/>
        <v>4500</v>
      </c>
      <c r="R182" t="str">
        <f t="shared" si="19"/>
        <v>-</v>
      </c>
      <c r="S182" t="str">
        <f t="shared" si="20"/>
        <v>-</v>
      </c>
      <c r="T182" t="str">
        <f t="shared" si="21"/>
        <v>-</v>
      </c>
    </row>
    <row r="183" spans="1:20" x14ac:dyDescent="0.25">
      <c r="A183" s="7">
        <v>20190129</v>
      </c>
      <c r="B183" s="8" t="s">
        <v>21</v>
      </c>
      <c r="C183" s="9">
        <v>43487</v>
      </c>
      <c r="D183" s="8" t="s">
        <v>14</v>
      </c>
      <c r="E183" s="8" t="s">
        <v>16</v>
      </c>
      <c r="F183" s="8">
        <v>350</v>
      </c>
      <c r="G183" s="8">
        <v>500</v>
      </c>
      <c r="H183" s="8">
        <v>10</v>
      </c>
      <c r="I183" s="8">
        <v>5000</v>
      </c>
      <c r="J183" s="8">
        <v>0.1</v>
      </c>
      <c r="K183" s="8">
        <v>0.05</v>
      </c>
      <c r="L183" s="8">
        <v>250</v>
      </c>
      <c r="M183" s="10">
        <v>4500</v>
      </c>
      <c r="N183">
        <f t="shared" si="15"/>
        <v>1</v>
      </c>
      <c r="O183">
        <f t="shared" si="16"/>
        <v>2019</v>
      </c>
      <c r="P183" t="str">
        <f t="shared" si="17"/>
        <v>1r semestre</v>
      </c>
      <c r="Q183">
        <f t="shared" si="18"/>
        <v>4500</v>
      </c>
      <c r="R183" t="str">
        <f t="shared" si="19"/>
        <v>-</v>
      </c>
      <c r="S183" t="str">
        <f t="shared" si="20"/>
        <v>-</v>
      </c>
      <c r="T183" t="str">
        <f t="shared" si="21"/>
        <v>-</v>
      </c>
    </row>
    <row r="184" spans="1:20" x14ac:dyDescent="0.25">
      <c r="A184" s="3">
        <v>20190130</v>
      </c>
      <c r="B184" s="4" t="s">
        <v>21</v>
      </c>
      <c r="C184" s="5">
        <v>43485</v>
      </c>
      <c r="D184" s="4" t="s">
        <v>14</v>
      </c>
      <c r="E184" s="4" t="s">
        <v>16</v>
      </c>
      <c r="F184" s="4">
        <v>350</v>
      </c>
      <c r="G184" s="4">
        <v>500</v>
      </c>
      <c r="H184" s="4">
        <v>10</v>
      </c>
      <c r="I184" s="4">
        <v>5000</v>
      </c>
      <c r="J184" s="4">
        <v>0.1</v>
      </c>
      <c r="K184" s="4">
        <v>0.05</v>
      </c>
      <c r="L184" s="4">
        <v>250</v>
      </c>
      <c r="M184" s="6">
        <v>4500</v>
      </c>
      <c r="N184">
        <f t="shared" si="15"/>
        <v>1</v>
      </c>
      <c r="O184">
        <f t="shared" si="16"/>
        <v>2019</v>
      </c>
      <c r="P184" t="str">
        <f t="shared" si="17"/>
        <v>1r semestre</v>
      </c>
      <c r="Q184">
        <f t="shared" si="18"/>
        <v>4500</v>
      </c>
      <c r="R184" t="str">
        <f t="shared" si="19"/>
        <v>-</v>
      </c>
      <c r="S184" t="str">
        <f t="shared" si="20"/>
        <v>-</v>
      </c>
      <c r="T184" t="str">
        <f t="shared" si="21"/>
        <v>-</v>
      </c>
    </row>
    <row r="185" spans="1:20" x14ac:dyDescent="0.25">
      <c r="A185" s="7">
        <v>20190131</v>
      </c>
      <c r="B185" s="8" t="s">
        <v>21</v>
      </c>
      <c r="C185" s="9">
        <v>43484</v>
      </c>
      <c r="D185" s="8" t="s">
        <v>14</v>
      </c>
      <c r="E185" s="8" t="s">
        <v>16</v>
      </c>
      <c r="F185" s="8">
        <v>350</v>
      </c>
      <c r="G185" s="8">
        <v>500</v>
      </c>
      <c r="H185" s="8">
        <v>10</v>
      </c>
      <c r="I185" s="8">
        <v>5000</v>
      </c>
      <c r="J185" s="8">
        <v>0.1</v>
      </c>
      <c r="K185" s="8">
        <v>0.05</v>
      </c>
      <c r="L185" s="8">
        <v>250</v>
      </c>
      <c r="M185" s="10">
        <v>4500</v>
      </c>
      <c r="N185">
        <f t="shared" si="15"/>
        <v>1</v>
      </c>
      <c r="O185">
        <f t="shared" si="16"/>
        <v>2019</v>
      </c>
      <c r="P185" t="str">
        <f t="shared" si="17"/>
        <v>1r semestre</v>
      </c>
      <c r="Q185">
        <f t="shared" si="18"/>
        <v>4500</v>
      </c>
      <c r="R185" t="str">
        <f t="shared" si="19"/>
        <v>-</v>
      </c>
      <c r="S185" t="str">
        <f t="shared" si="20"/>
        <v>-</v>
      </c>
      <c r="T185" t="str">
        <f t="shared" si="21"/>
        <v>-</v>
      </c>
    </row>
    <row r="186" spans="1:20" x14ac:dyDescent="0.25">
      <c r="A186" s="3">
        <v>20190132</v>
      </c>
      <c r="B186" s="4" t="s">
        <v>21</v>
      </c>
      <c r="C186" s="5">
        <v>43483</v>
      </c>
      <c r="D186" s="4" t="s">
        <v>14</v>
      </c>
      <c r="E186" s="4" t="s">
        <v>16</v>
      </c>
      <c r="F186" s="4">
        <v>350</v>
      </c>
      <c r="G186" s="4">
        <v>500</v>
      </c>
      <c r="H186" s="4">
        <v>10</v>
      </c>
      <c r="I186" s="4">
        <v>5000</v>
      </c>
      <c r="J186" s="4">
        <v>0.1</v>
      </c>
      <c r="K186" s="4">
        <v>0.05</v>
      </c>
      <c r="L186" s="4">
        <v>250</v>
      </c>
      <c r="M186" s="6">
        <v>4500</v>
      </c>
      <c r="N186">
        <f t="shared" si="15"/>
        <v>1</v>
      </c>
      <c r="O186">
        <f t="shared" si="16"/>
        <v>2019</v>
      </c>
      <c r="P186" t="str">
        <f t="shared" si="17"/>
        <v>1r semestre</v>
      </c>
      <c r="Q186">
        <f t="shared" si="18"/>
        <v>4500</v>
      </c>
      <c r="R186" t="str">
        <f t="shared" si="19"/>
        <v>-</v>
      </c>
      <c r="S186" t="str">
        <f t="shared" si="20"/>
        <v>-</v>
      </c>
      <c r="T186" t="str">
        <f t="shared" si="21"/>
        <v>-</v>
      </c>
    </row>
    <row r="187" spans="1:20" x14ac:dyDescent="0.25">
      <c r="A187" s="7">
        <v>20190133</v>
      </c>
      <c r="B187" s="8" t="s">
        <v>21</v>
      </c>
      <c r="C187" s="9">
        <v>43481</v>
      </c>
      <c r="D187" s="8" t="s">
        <v>14</v>
      </c>
      <c r="E187" s="8" t="s">
        <v>16</v>
      </c>
      <c r="F187" s="8">
        <v>350</v>
      </c>
      <c r="G187" s="8">
        <v>500</v>
      </c>
      <c r="H187" s="8">
        <v>10</v>
      </c>
      <c r="I187" s="8">
        <v>5000</v>
      </c>
      <c r="J187" s="8">
        <v>0.1</v>
      </c>
      <c r="K187" s="8">
        <v>0.05</v>
      </c>
      <c r="L187" s="8">
        <v>250</v>
      </c>
      <c r="M187" s="10">
        <v>4500</v>
      </c>
      <c r="N187">
        <f t="shared" si="15"/>
        <v>1</v>
      </c>
      <c r="O187">
        <f t="shared" si="16"/>
        <v>2019</v>
      </c>
      <c r="P187" t="str">
        <f t="shared" si="17"/>
        <v>1r semestre</v>
      </c>
      <c r="Q187">
        <f t="shared" si="18"/>
        <v>4500</v>
      </c>
      <c r="R187" t="str">
        <f t="shared" si="19"/>
        <v>-</v>
      </c>
      <c r="S187" t="str">
        <f t="shared" si="20"/>
        <v>-</v>
      </c>
      <c r="T187" t="str">
        <f t="shared" si="21"/>
        <v>-</v>
      </c>
    </row>
    <row r="188" spans="1:20" x14ac:dyDescent="0.25">
      <c r="A188" s="3">
        <v>20190134</v>
      </c>
      <c r="B188" s="4" t="s">
        <v>21</v>
      </c>
      <c r="C188" s="5">
        <v>43480</v>
      </c>
      <c r="D188" s="4" t="s">
        <v>14</v>
      </c>
      <c r="E188" s="4" t="s">
        <v>16</v>
      </c>
      <c r="F188" s="4">
        <v>350</v>
      </c>
      <c r="G188" s="4">
        <v>500</v>
      </c>
      <c r="H188" s="4">
        <v>10</v>
      </c>
      <c r="I188" s="4">
        <v>5000</v>
      </c>
      <c r="J188" s="4">
        <v>0.1</v>
      </c>
      <c r="K188" s="4">
        <v>0.05</v>
      </c>
      <c r="L188" s="4">
        <v>250</v>
      </c>
      <c r="M188" s="6">
        <v>4500</v>
      </c>
      <c r="N188">
        <f t="shared" si="15"/>
        <v>1</v>
      </c>
      <c r="O188">
        <f t="shared" si="16"/>
        <v>2019</v>
      </c>
      <c r="P188" t="str">
        <f t="shared" si="17"/>
        <v>1r semestre</v>
      </c>
      <c r="Q188">
        <f t="shared" si="18"/>
        <v>4500</v>
      </c>
      <c r="R188" t="str">
        <f t="shared" si="19"/>
        <v>-</v>
      </c>
      <c r="S188" t="str">
        <f t="shared" si="20"/>
        <v>-</v>
      </c>
      <c r="T188" t="str">
        <f t="shared" si="21"/>
        <v>-</v>
      </c>
    </row>
    <row r="189" spans="1:20" x14ac:dyDescent="0.25">
      <c r="A189" s="7">
        <v>20190135</v>
      </c>
      <c r="B189" s="8" t="s">
        <v>21</v>
      </c>
      <c r="C189" s="9">
        <v>43479</v>
      </c>
      <c r="D189" s="8" t="s">
        <v>14</v>
      </c>
      <c r="E189" s="8" t="s">
        <v>16</v>
      </c>
      <c r="F189" s="8">
        <v>350</v>
      </c>
      <c r="G189" s="8">
        <v>500</v>
      </c>
      <c r="H189" s="8">
        <v>10</v>
      </c>
      <c r="I189" s="8">
        <v>5000</v>
      </c>
      <c r="J189" s="8">
        <v>0.1</v>
      </c>
      <c r="K189" s="8">
        <v>0.05</v>
      </c>
      <c r="L189" s="8">
        <v>250</v>
      </c>
      <c r="M189" s="10">
        <v>4500</v>
      </c>
      <c r="N189">
        <f t="shared" si="15"/>
        <v>1</v>
      </c>
      <c r="O189">
        <f t="shared" si="16"/>
        <v>2019</v>
      </c>
      <c r="P189" t="str">
        <f t="shared" si="17"/>
        <v>1r semestre</v>
      </c>
      <c r="Q189">
        <f t="shared" si="18"/>
        <v>4500</v>
      </c>
      <c r="R189" t="str">
        <f t="shared" si="19"/>
        <v>-</v>
      </c>
      <c r="S189" t="str">
        <f t="shared" si="20"/>
        <v>-</v>
      </c>
      <c r="T189" t="str">
        <f t="shared" si="21"/>
        <v>-</v>
      </c>
    </row>
    <row r="190" spans="1:20" x14ac:dyDescent="0.25">
      <c r="A190" s="3">
        <v>20190136</v>
      </c>
      <c r="B190" s="4" t="s">
        <v>21</v>
      </c>
      <c r="C190" s="5">
        <v>43477</v>
      </c>
      <c r="D190" s="4" t="s">
        <v>14</v>
      </c>
      <c r="E190" s="4" t="s">
        <v>16</v>
      </c>
      <c r="F190" s="4">
        <v>350</v>
      </c>
      <c r="G190" s="4">
        <v>500</v>
      </c>
      <c r="H190" s="4">
        <v>10</v>
      </c>
      <c r="I190" s="4">
        <v>5000</v>
      </c>
      <c r="J190" s="4">
        <v>0.1</v>
      </c>
      <c r="K190" s="4">
        <v>0.05</v>
      </c>
      <c r="L190" s="4">
        <v>250</v>
      </c>
      <c r="M190" s="6">
        <v>4500</v>
      </c>
      <c r="N190">
        <f t="shared" si="15"/>
        <v>1</v>
      </c>
      <c r="O190">
        <f t="shared" si="16"/>
        <v>2019</v>
      </c>
      <c r="P190" t="str">
        <f t="shared" si="17"/>
        <v>1r semestre</v>
      </c>
      <c r="Q190">
        <f t="shared" si="18"/>
        <v>4500</v>
      </c>
      <c r="R190" t="str">
        <f t="shared" si="19"/>
        <v>-</v>
      </c>
      <c r="S190" t="str">
        <f t="shared" si="20"/>
        <v>-</v>
      </c>
      <c r="T190" t="str">
        <f t="shared" si="21"/>
        <v>-</v>
      </c>
    </row>
    <row r="191" spans="1:20" x14ac:dyDescent="0.25">
      <c r="A191" s="7">
        <v>20190137</v>
      </c>
      <c r="B191" s="8" t="s">
        <v>21</v>
      </c>
      <c r="C191" s="9">
        <v>43476</v>
      </c>
      <c r="D191" s="8" t="s">
        <v>14</v>
      </c>
      <c r="E191" s="8" t="s">
        <v>16</v>
      </c>
      <c r="F191" s="8">
        <v>350</v>
      </c>
      <c r="G191" s="8">
        <v>500</v>
      </c>
      <c r="H191" s="8">
        <v>10</v>
      </c>
      <c r="I191" s="8">
        <v>5000</v>
      </c>
      <c r="J191" s="8">
        <v>0.1</v>
      </c>
      <c r="K191" s="8">
        <v>0.05</v>
      </c>
      <c r="L191" s="8">
        <v>250</v>
      </c>
      <c r="M191" s="10">
        <v>4500</v>
      </c>
      <c r="N191">
        <f t="shared" si="15"/>
        <v>1</v>
      </c>
      <c r="O191">
        <f t="shared" si="16"/>
        <v>2019</v>
      </c>
      <c r="P191" t="str">
        <f t="shared" si="17"/>
        <v>1r semestre</v>
      </c>
      <c r="Q191">
        <f t="shared" si="18"/>
        <v>4500</v>
      </c>
      <c r="R191" t="str">
        <f t="shared" si="19"/>
        <v>-</v>
      </c>
      <c r="S191" t="str">
        <f t="shared" si="20"/>
        <v>-</v>
      </c>
      <c r="T191" t="str">
        <f t="shared" si="21"/>
        <v>-</v>
      </c>
    </row>
    <row r="192" spans="1:20" x14ac:dyDescent="0.25">
      <c r="A192" s="3">
        <v>20190138</v>
      </c>
      <c r="B192" s="4" t="s">
        <v>21</v>
      </c>
      <c r="C192" s="5">
        <v>43472</v>
      </c>
      <c r="D192" s="4" t="s">
        <v>14</v>
      </c>
      <c r="E192" s="4" t="s">
        <v>16</v>
      </c>
      <c r="F192" s="4">
        <v>350</v>
      </c>
      <c r="G192" s="4">
        <v>500</v>
      </c>
      <c r="H192" s="4">
        <v>10</v>
      </c>
      <c r="I192" s="4">
        <v>5000</v>
      </c>
      <c r="J192" s="4">
        <v>0.1</v>
      </c>
      <c r="K192" s="4">
        <v>0.05</v>
      </c>
      <c r="L192" s="4">
        <v>250</v>
      </c>
      <c r="M192" s="6">
        <v>4500</v>
      </c>
      <c r="N192">
        <f t="shared" si="15"/>
        <v>1</v>
      </c>
      <c r="O192">
        <f t="shared" si="16"/>
        <v>2019</v>
      </c>
      <c r="P192" t="str">
        <f t="shared" si="17"/>
        <v>1r semestre</v>
      </c>
      <c r="Q192">
        <f t="shared" si="18"/>
        <v>4500</v>
      </c>
      <c r="R192" t="str">
        <f t="shared" si="19"/>
        <v>-</v>
      </c>
      <c r="S192" t="str">
        <f t="shared" si="20"/>
        <v>-</v>
      </c>
      <c r="T192" t="str">
        <f t="shared" si="21"/>
        <v>-</v>
      </c>
    </row>
    <row r="193" spans="1:20" x14ac:dyDescent="0.25">
      <c r="A193" s="7">
        <v>20190139</v>
      </c>
      <c r="B193" s="8" t="s">
        <v>21</v>
      </c>
      <c r="C193" s="9">
        <v>43472</v>
      </c>
      <c r="D193" s="8" t="s">
        <v>14</v>
      </c>
      <c r="E193" s="8" t="s">
        <v>16</v>
      </c>
      <c r="F193" s="8">
        <v>350</v>
      </c>
      <c r="G193" s="8">
        <v>500</v>
      </c>
      <c r="H193" s="8">
        <v>10</v>
      </c>
      <c r="I193" s="8">
        <v>5000</v>
      </c>
      <c r="J193" s="8">
        <v>0.1</v>
      </c>
      <c r="K193" s="8">
        <v>0.05</v>
      </c>
      <c r="L193" s="8">
        <v>250</v>
      </c>
      <c r="M193" s="10">
        <v>4500</v>
      </c>
      <c r="N193">
        <f t="shared" si="15"/>
        <v>1</v>
      </c>
      <c r="O193">
        <f t="shared" si="16"/>
        <v>2019</v>
      </c>
      <c r="P193" t="str">
        <f t="shared" si="17"/>
        <v>1r semestre</v>
      </c>
      <c r="Q193">
        <f t="shared" si="18"/>
        <v>4500</v>
      </c>
      <c r="R193" t="str">
        <f t="shared" si="19"/>
        <v>-</v>
      </c>
      <c r="S193" t="str">
        <f t="shared" si="20"/>
        <v>-</v>
      </c>
      <c r="T193" t="str">
        <f t="shared" si="21"/>
        <v>-</v>
      </c>
    </row>
    <row r="194" spans="1:20" x14ac:dyDescent="0.25">
      <c r="A194" s="7">
        <v>20190025</v>
      </c>
      <c r="B194" s="8" t="s">
        <v>21</v>
      </c>
      <c r="C194" s="9">
        <v>43466</v>
      </c>
      <c r="D194" s="8" t="s">
        <v>14</v>
      </c>
      <c r="E194" s="8" t="s">
        <v>16</v>
      </c>
      <c r="F194" s="8">
        <v>350</v>
      </c>
      <c r="G194" s="8">
        <v>500</v>
      </c>
      <c r="H194" s="8">
        <v>10</v>
      </c>
      <c r="I194" s="8">
        <v>5000</v>
      </c>
      <c r="J194" s="8">
        <v>0.1</v>
      </c>
      <c r="K194" s="8">
        <v>0.05</v>
      </c>
      <c r="L194" s="8">
        <v>250</v>
      </c>
      <c r="M194" s="10">
        <v>4500</v>
      </c>
      <c r="N194">
        <f t="shared" si="15"/>
        <v>1</v>
      </c>
      <c r="O194">
        <f t="shared" si="16"/>
        <v>2019</v>
      </c>
      <c r="P194" t="str">
        <f t="shared" si="17"/>
        <v>1r semestre</v>
      </c>
      <c r="Q194">
        <f t="shared" si="18"/>
        <v>4500</v>
      </c>
      <c r="R194" t="str">
        <f t="shared" si="19"/>
        <v>-</v>
      </c>
      <c r="S194" t="str">
        <f t="shared" si="20"/>
        <v>-</v>
      </c>
      <c r="T194" t="str">
        <f t="shared" si="21"/>
        <v>-</v>
      </c>
    </row>
    <row r="195" spans="1:20" x14ac:dyDescent="0.25">
      <c r="A195" s="3">
        <v>20190026</v>
      </c>
      <c r="B195" s="4" t="s">
        <v>21</v>
      </c>
      <c r="C195" s="5">
        <v>43467</v>
      </c>
      <c r="D195" s="4" t="s">
        <v>14</v>
      </c>
      <c r="E195" s="4" t="s">
        <v>16</v>
      </c>
      <c r="F195" s="4">
        <v>350</v>
      </c>
      <c r="G195" s="4">
        <v>500</v>
      </c>
      <c r="H195" s="4">
        <v>10</v>
      </c>
      <c r="I195" s="4">
        <v>5000</v>
      </c>
      <c r="J195" s="4">
        <v>0.1</v>
      </c>
      <c r="K195" s="4">
        <v>0.05</v>
      </c>
      <c r="L195" s="4">
        <v>250</v>
      </c>
      <c r="M195" s="6">
        <v>4500</v>
      </c>
      <c r="N195">
        <f t="shared" ref="N195:N258" si="22">MONTH(C195)</f>
        <v>1</v>
      </c>
      <c r="O195">
        <f t="shared" ref="O195:O258" si="23">YEAR(C195)</f>
        <v>2019</v>
      </c>
      <c r="P195" t="str">
        <f t="shared" ref="P195:P258" si="24">IF(N195&lt;7,"1r semestre","2n semestre")</f>
        <v>1r semestre</v>
      </c>
      <c r="Q195">
        <f t="shared" ref="Q195:Q258" si="25">IF(O195=2019,M195,"-")</f>
        <v>4500</v>
      </c>
      <c r="R195" t="str">
        <f t="shared" ref="R195:R258" si="26">IF(O195=2020,M195,"-")</f>
        <v>-</v>
      </c>
      <c r="S195" t="str">
        <f t="shared" ref="S195:S258" si="27">IF(B195="Emilio Garcia",Q195,"-")</f>
        <v>-</v>
      </c>
      <c r="T195" t="str">
        <f t="shared" ref="T195:T258" si="28">IF(B195="Emilio Garcia",R195,"-")</f>
        <v>-</v>
      </c>
    </row>
    <row r="196" spans="1:20" x14ac:dyDescent="0.25">
      <c r="A196" s="7">
        <v>20190027</v>
      </c>
      <c r="B196" s="8" t="s">
        <v>21</v>
      </c>
      <c r="C196" s="9">
        <v>43467</v>
      </c>
      <c r="D196" s="8" t="s">
        <v>14</v>
      </c>
      <c r="E196" s="8" t="s">
        <v>16</v>
      </c>
      <c r="F196" s="8">
        <v>350</v>
      </c>
      <c r="G196" s="8">
        <v>500</v>
      </c>
      <c r="H196" s="8">
        <v>10</v>
      </c>
      <c r="I196" s="8">
        <v>5000</v>
      </c>
      <c r="J196" s="8">
        <v>0.1</v>
      </c>
      <c r="K196" s="8">
        <v>0.05</v>
      </c>
      <c r="L196" s="8">
        <v>250</v>
      </c>
      <c r="M196" s="10">
        <v>4500</v>
      </c>
      <c r="N196">
        <f t="shared" si="22"/>
        <v>1</v>
      </c>
      <c r="O196">
        <f t="shared" si="23"/>
        <v>2019</v>
      </c>
      <c r="P196" t="str">
        <f t="shared" si="24"/>
        <v>1r semestre</v>
      </c>
      <c r="Q196">
        <f t="shared" si="25"/>
        <v>4500</v>
      </c>
      <c r="R196" t="str">
        <f t="shared" si="26"/>
        <v>-</v>
      </c>
      <c r="S196" t="str">
        <f t="shared" si="27"/>
        <v>-</v>
      </c>
      <c r="T196" t="str">
        <f t="shared" si="28"/>
        <v>-</v>
      </c>
    </row>
    <row r="197" spans="1:20" x14ac:dyDescent="0.25">
      <c r="A197" s="3">
        <v>20200028</v>
      </c>
      <c r="B197" s="4" t="s">
        <v>21</v>
      </c>
      <c r="C197" s="5">
        <v>43881</v>
      </c>
      <c r="D197" s="4" t="s">
        <v>14</v>
      </c>
      <c r="E197" s="4" t="s">
        <v>16</v>
      </c>
      <c r="F197" s="4">
        <v>350</v>
      </c>
      <c r="G197" s="4">
        <v>500</v>
      </c>
      <c r="H197" s="4">
        <v>10</v>
      </c>
      <c r="I197" s="4">
        <v>5000</v>
      </c>
      <c r="J197" s="4">
        <v>0.1</v>
      </c>
      <c r="K197" s="4">
        <v>0.05</v>
      </c>
      <c r="L197" s="4">
        <v>250</v>
      </c>
      <c r="M197" s="6">
        <v>4500</v>
      </c>
      <c r="N197">
        <f t="shared" si="22"/>
        <v>2</v>
      </c>
      <c r="O197">
        <f t="shared" si="23"/>
        <v>2020</v>
      </c>
      <c r="P197" t="str">
        <f t="shared" si="24"/>
        <v>1r semestre</v>
      </c>
      <c r="Q197" t="str">
        <f t="shared" si="25"/>
        <v>-</v>
      </c>
      <c r="R197">
        <f t="shared" si="26"/>
        <v>4500</v>
      </c>
      <c r="S197" t="str">
        <f t="shared" si="27"/>
        <v>-</v>
      </c>
      <c r="T197" t="str">
        <f t="shared" si="28"/>
        <v>-</v>
      </c>
    </row>
    <row r="198" spans="1:20" x14ac:dyDescent="0.25">
      <c r="A198" s="7">
        <v>20200029</v>
      </c>
      <c r="B198" s="8" t="s">
        <v>21</v>
      </c>
      <c r="C198" s="9">
        <v>43942</v>
      </c>
      <c r="D198" s="8" t="s">
        <v>14</v>
      </c>
      <c r="E198" s="8" t="s">
        <v>16</v>
      </c>
      <c r="F198" s="8">
        <v>350</v>
      </c>
      <c r="G198" s="8">
        <v>500</v>
      </c>
      <c r="H198" s="8">
        <v>10</v>
      </c>
      <c r="I198" s="8">
        <v>5000</v>
      </c>
      <c r="J198" s="8">
        <v>0.1</v>
      </c>
      <c r="K198" s="8">
        <v>0.05</v>
      </c>
      <c r="L198" s="8">
        <v>250</v>
      </c>
      <c r="M198" s="10">
        <v>4500</v>
      </c>
      <c r="N198">
        <f t="shared" si="22"/>
        <v>4</v>
      </c>
      <c r="O198">
        <f t="shared" si="23"/>
        <v>2020</v>
      </c>
      <c r="P198" t="str">
        <f t="shared" si="24"/>
        <v>1r semestre</v>
      </c>
      <c r="Q198" t="str">
        <f t="shared" si="25"/>
        <v>-</v>
      </c>
      <c r="R198">
        <f t="shared" si="26"/>
        <v>4500</v>
      </c>
      <c r="S198" t="str">
        <f t="shared" si="27"/>
        <v>-</v>
      </c>
      <c r="T198" t="str">
        <f t="shared" si="28"/>
        <v>-</v>
      </c>
    </row>
    <row r="199" spans="1:20" x14ac:dyDescent="0.25">
      <c r="A199" s="3">
        <v>20200030</v>
      </c>
      <c r="B199" s="4" t="s">
        <v>21</v>
      </c>
      <c r="C199" s="5">
        <v>43943</v>
      </c>
      <c r="D199" s="4" t="s">
        <v>14</v>
      </c>
      <c r="E199" s="4" t="s">
        <v>16</v>
      </c>
      <c r="F199" s="4">
        <v>350</v>
      </c>
      <c r="G199" s="4">
        <v>500</v>
      </c>
      <c r="H199" s="4">
        <v>10</v>
      </c>
      <c r="I199" s="4">
        <v>5000</v>
      </c>
      <c r="J199" s="4">
        <v>0.1</v>
      </c>
      <c r="K199" s="4">
        <v>0.05</v>
      </c>
      <c r="L199" s="4">
        <v>250</v>
      </c>
      <c r="M199" s="6">
        <v>4500</v>
      </c>
      <c r="N199">
        <f t="shared" si="22"/>
        <v>4</v>
      </c>
      <c r="O199">
        <f t="shared" si="23"/>
        <v>2020</v>
      </c>
      <c r="P199" t="str">
        <f t="shared" si="24"/>
        <v>1r semestre</v>
      </c>
      <c r="Q199" t="str">
        <f t="shared" si="25"/>
        <v>-</v>
      </c>
      <c r="R199">
        <f t="shared" si="26"/>
        <v>4500</v>
      </c>
      <c r="S199" t="str">
        <f t="shared" si="27"/>
        <v>-</v>
      </c>
      <c r="T199" t="str">
        <f t="shared" si="28"/>
        <v>-</v>
      </c>
    </row>
    <row r="200" spans="1:20" x14ac:dyDescent="0.25">
      <c r="A200" s="7">
        <v>20200031</v>
      </c>
      <c r="B200" s="8" t="s">
        <v>21</v>
      </c>
      <c r="C200" s="9">
        <v>43974</v>
      </c>
      <c r="D200" s="8" t="s">
        <v>14</v>
      </c>
      <c r="E200" s="8" t="s">
        <v>16</v>
      </c>
      <c r="F200" s="8">
        <v>350</v>
      </c>
      <c r="G200" s="8">
        <v>500</v>
      </c>
      <c r="H200" s="8">
        <v>10</v>
      </c>
      <c r="I200" s="8">
        <v>5000</v>
      </c>
      <c r="J200" s="8">
        <v>0.1</v>
      </c>
      <c r="K200" s="8">
        <v>0.05</v>
      </c>
      <c r="L200" s="8">
        <v>250</v>
      </c>
      <c r="M200" s="10">
        <v>4500</v>
      </c>
      <c r="N200">
        <f t="shared" si="22"/>
        <v>5</v>
      </c>
      <c r="O200">
        <f t="shared" si="23"/>
        <v>2020</v>
      </c>
      <c r="P200" t="str">
        <f t="shared" si="24"/>
        <v>1r semestre</v>
      </c>
      <c r="Q200" t="str">
        <f t="shared" si="25"/>
        <v>-</v>
      </c>
      <c r="R200">
        <f t="shared" si="26"/>
        <v>4500</v>
      </c>
      <c r="S200" t="str">
        <f t="shared" si="27"/>
        <v>-</v>
      </c>
      <c r="T200" t="str">
        <f t="shared" si="28"/>
        <v>-</v>
      </c>
    </row>
    <row r="201" spans="1:20" x14ac:dyDescent="0.25">
      <c r="A201" s="3">
        <v>20200032</v>
      </c>
      <c r="B201" s="4" t="s">
        <v>21</v>
      </c>
      <c r="C201" s="5">
        <v>43914</v>
      </c>
      <c r="D201" s="4" t="s">
        <v>14</v>
      </c>
      <c r="E201" s="4" t="s">
        <v>16</v>
      </c>
      <c r="F201" s="4">
        <v>350</v>
      </c>
      <c r="G201" s="4">
        <v>500</v>
      </c>
      <c r="H201" s="4">
        <v>10</v>
      </c>
      <c r="I201" s="4">
        <v>5000</v>
      </c>
      <c r="J201" s="4">
        <v>0.1</v>
      </c>
      <c r="K201" s="4">
        <v>0.05</v>
      </c>
      <c r="L201" s="4">
        <v>250</v>
      </c>
      <c r="M201" s="6">
        <v>4500</v>
      </c>
      <c r="N201">
        <f t="shared" si="22"/>
        <v>3</v>
      </c>
      <c r="O201">
        <f t="shared" si="23"/>
        <v>2020</v>
      </c>
      <c r="P201" t="str">
        <f t="shared" si="24"/>
        <v>1r semestre</v>
      </c>
      <c r="Q201" t="str">
        <f t="shared" si="25"/>
        <v>-</v>
      </c>
      <c r="R201">
        <f t="shared" si="26"/>
        <v>4500</v>
      </c>
      <c r="S201" t="str">
        <f t="shared" si="27"/>
        <v>-</v>
      </c>
      <c r="T201" t="str">
        <f t="shared" si="28"/>
        <v>-</v>
      </c>
    </row>
    <row r="202" spans="1:20" x14ac:dyDescent="0.25">
      <c r="A202" s="7">
        <v>20200033</v>
      </c>
      <c r="B202" s="8" t="s">
        <v>21</v>
      </c>
      <c r="C202" s="9">
        <v>43886</v>
      </c>
      <c r="D202" s="8" t="s">
        <v>14</v>
      </c>
      <c r="E202" s="8" t="s">
        <v>16</v>
      </c>
      <c r="F202" s="8">
        <v>350</v>
      </c>
      <c r="G202" s="8">
        <v>500</v>
      </c>
      <c r="H202" s="8">
        <v>10</v>
      </c>
      <c r="I202" s="8">
        <v>5000</v>
      </c>
      <c r="J202" s="8">
        <v>0.1</v>
      </c>
      <c r="K202" s="8">
        <v>0.05</v>
      </c>
      <c r="L202" s="8">
        <v>250</v>
      </c>
      <c r="M202" s="10">
        <v>4500</v>
      </c>
      <c r="N202">
        <f t="shared" si="22"/>
        <v>2</v>
      </c>
      <c r="O202">
        <f t="shared" si="23"/>
        <v>2020</v>
      </c>
      <c r="P202" t="str">
        <f t="shared" si="24"/>
        <v>1r semestre</v>
      </c>
      <c r="Q202" t="str">
        <f t="shared" si="25"/>
        <v>-</v>
      </c>
      <c r="R202">
        <f t="shared" si="26"/>
        <v>4500</v>
      </c>
      <c r="S202" t="str">
        <f t="shared" si="27"/>
        <v>-</v>
      </c>
      <c r="T202" t="str">
        <f t="shared" si="28"/>
        <v>-</v>
      </c>
    </row>
    <row r="203" spans="1:20" x14ac:dyDescent="0.25">
      <c r="A203" s="3">
        <v>20200034</v>
      </c>
      <c r="B203" s="4" t="s">
        <v>21</v>
      </c>
      <c r="C203" s="5">
        <v>43916</v>
      </c>
      <c r="D203" s="4" t="s">
        <v>14</v>
      </c>
      <c r="E203" s="4" t="s">
        <v>16</v>
      </c>
      <c r="F203" s="4">
        <v>350</v>
      </c>
      <c r="G203" s="4">
        <v>500</v>
      </c>
      <c r="H203" s="4">
        <v>10</v>
      </c>
      <c r="I203" s="4">
        <v>5000</v>
      </c>
      <c r="J203" s="4">
        <v>0.1</v>
      </c>
      <c r="K203" s="4">
        <v>0.05</v>
      </c>
      <c r="L203" s="4">
        <v>250</v>
      </c>
      <c r="M203" s="6">
        <v>4500</v>
      </c>
      <c r="N203">
        <f t="shared" si="22"/>
        <v>3</v>
      </c>
      <c r="O203">
        <f t="shared" si="23"/>
        <v>2020</v>
      </c>
      <c r="P203" t="str">
        <f t="shared" si="24"/>
        <v>1r semestre</v>
      </c>
      <c r="Q203" t="str">
        <f t="shared" si="25"/>
        <v>-</v>
      </c>
      <c r="R203">
        <f t="shared" si="26"/>
        <v>4500</v>
      </c>
      <c r="S203" t="str">
        <f t="shared" si="27"/>
        <v>-</v>
      </c>
      <c r="T203" t="str">
        <f t="shared" si="28"/>
        <v>-</v>
      </c>
    </row>
    <row r="204" spans="1:20" x14ac:dyDescent="0.25">
      <c r="A204" s="7">
        <v>20200035</v>
      </c>
      <c r="B204" s="8" t="s">
        <v>21</v>
      </c>
      <c r="C204" s="9">
        <v>44039</v>
      </c>
      <c r="D204" s="8" t="s">
        <v>14</v>
      </c>
      <c r="E204" s="8" t="s">
        <v>16</v>
      </c>
      <c r="F204" s="8">
        <v>350</v>
      </c>
      <c r="G204" s="8">
        <v>500</v>
      </c>
      <c r="H204" s="8">
        <v>10</v>
      </c>
      <c r="I204" s="8">
        <v>5000</v>
      </c>
      <c r="J204" s="8">
        <v>0.1</v>
      </c>
      <c r="K204" s="8">
        <v>0.05</v>
      </c>
      <c r="L204" s="8">
        <v>250</v>
      </c>
      <c r="M204" s="10">
        <v>4500</v>
      </c>
      <c r="N204">
        <f t="shared" si="22"/>
        <v>7</v>
      </c>
      <c r="O204">
        <f t="shared" si="23"/>
        <v>2020</v>
      </c>
      <c r="P204" t="str">
        <f t="shared" si="24"/>
        <v>2n semestre</v>
      </c>
      <c r="Q204" t="str">
        <f t="shared" si="25"/>
        <v>-</v>
      </c>
      <c r="R204">
        <f t="shared" si="26"/>
        <v>4500</v>
      </c>
      <c r="S204" t="str">
        <f t="shared" si="27"/>
        <v>-</v>
      </c>
      <c r="T204" t="str">
        <f t="shared" si="28"/>
        <v>-</v>
      </c>
    </row>
    <row r="205" spans="1:20" x14ac:dyDescent="0.25">
      <c r="A205" s="3">
        <v>20200036</v>
      </c>
      <c r="B205" s="4" t="s">
        <v>21</v>
      </c>
      <c r="C205" s="5">
        <v>44071</v>
      </c>
      <c r="D205" s="4" t="s">
        <v>14</v>
      </c>
      <c r="E205" s="4" t="s">
        <v>16</v>
      </c>
      <c r="F205" s="4">
        <v>350</v>
      </c>
      <c r="G205" s="4">
        <v>500</v>
      </c>
      <c r="H205" s="4">
        <v>10</v>
      </c>
      <c r="I205" s="4">
        <v>5000</v>
      </c>
      <c r="J205" s="4">
        <v>0.1</v>
      </c>
      <c r="K205" s="4">
        <v>0.05</v>
      </c>
      <c r="L205" s="4">
        <v>250</v>
      </c>
      <c r="M205" s="6">
        <v>4500</v>
      </c>
      <c r="N205">
        <f t="shared" si="22"/>
        <v>8</v>
      </c>
      <c r="O205">
        <f t="shared" si="23"/>
        <v>2020</v>
      </c>
      <c r="P205" t="str">
        <f t="shared" si="24"/>
        <v>2n semestre</v>
      </c>
      <c r="Q205" t="str">
        <f t="shared" si="25"/>
        <v>-</v>
      </c>
      <c r="R205">
        <f t="shared" si="26"/>
        <v>4500</v>
      </c>
      <c r="S205" t="str">
        <f t="shared" si="27"/>
        <v>-</v>
      </c>
      <c r="T205" t="str">
        <f t="shared" si="28"/>
        <v>-</v>
      </c>
    </row>
    <row r="206" spans="1:20" x14ac:dyDescent="0.25">
      <c r="A206" s="7">
        <v>20200037</v>
      </c>
      <c r="B206" s="8" t="s">
        <v>21</v>
      </c>
      <c r="C206" s="9">
        <v>44103</v>
      </c>
      <c r="D206" s="8" t="s">
        <v>14</v>
      </c>
      <c r="E206" s="8" t="s">
        <v>16</v>
      </c>
      <c r="F206" s="8">
        <v>350</v>
      </c>
      <c r="G206" s="8">
        <v>500</v>
      </c>
      <c r="H206" s="8">
        <v>10</v>
      </c>
      <c r="I206" s="8">
        <v>5000</v>
      </c>
      <c r="J206" s="8">
        <v>0.1</v>
      </c>
      <c r="K206" s="8">
        <v>0.05</v>
      </c>
      <c r="L206" s="8">
        <v>250</v>
      </c>
      <c r="M206" s="10">
        <v>4500</v>
      </c>
      <c r="N206">
        <f t="shared" si="22"/>
        <v>9</v>
      </c>
      <c r="O206">
        <f t="shared" si="23"/>
        <v>2020</v>
      </c>
      <c r="P206" t="str">
        <f t="shared" si="24"/>
        <v>2n semestre</v>
      </c>
      <c r="Q206" t="str">
        <f t="shared" si="25"/>
        <v>-</v>
      </c>
      <c r="R206">
        <f t="shared" si="26"/>
        <v>4500</v>
      </c>
      <c r="S206" t="str">
        <f t="shared" si="27"/>
        <v>-</v>
      </c>
      <c r="T206" t="str">
        <f t="shared" si="28"/>
        <v>-</v>
      </c>
    </row>
    <row r="207" spans="1:20" x14ac:dyDescent="0.25">
      <c r="A207" s="3">
        <v>20200038</v>
      </c>
      <c r="B207" s="4" t="s">
        <v>21</v>
      </c>
      <c r="C207" s="5">
        <v>44134</v>
      </c>
      <c r="D207" s="4" t="s">
        <v>14</v>
      </c>
      <c r="E207" s="4" t="s">
        <v>16</v>
      </c>
      <c r="F207" s="4">
        <v>350</v>
      </c>
      <c r="G207" s="4">
        <v>500</v>
      </c>
      <c r="H207" s="4">
        <v>10</v>
      </c>
      <c r="I207" s="4">
        <v>5000</v>
      </c>
      <c r="J207" s="4">
        <v>0.1</v>
      </c>
      <c r="K207" s="4">
        <v>0.05</v>
      </c>
      <c r="L207" s="4">
        <v>250</v>
      </c>
      <c r="M207" s="6">
        <v>4500</v>
      </c>
      <c r="N207">
        <f t="shared" si="22"/>
        <v>10</v>
      </c>
      <c r="O207">
        <f t="shared" si="23"/>
        <v>2020</v>
      </c>
      <c r="P207" t="str">
        <f t="shared" si="24"/>
        <v>2n semestre</v>
      </c>
      <c r="Q207" t="str">
        <f t="shared" si="25"/>
        <v>-</v>
      </c>
      <c r="R207">
        <f t="shared" si="26"/>
        <v>4500</v>
      </c>
      <c r="S207" t="str">
        <f t="shared" si="27"/>
        <v>-</v>
      </c>
      <c r="T207" t="str">
        <f t="shared" si="28"/>
        <v>-</v>
      </c>
    </row>
    <row r="208" spans="1:20" x14ac:dyDescent="0.25">
      <c r="A208" s="7">
        <v>20200039</v>
      </c>
      <c r="B208" s="8" t="s">
        <v>21</v>
      </c>
      <c r="C208" s="9">
        <v>44135</v>
      </c>
      <c r="D208" s="8" t="s">
        <v>14</v>
      </c>
      <c r="E208" s="8" t="s">
        <v>16</v>
      </c>
      <c r="F208" s="8">
        <v>350</v>
      </c>
      <c r="G208" s="8">
        <v>500</v>
      </c>
      <c r="H208" s="8">
        <v>10</v>
      </c>
      <c r="I208" s="8">
        <v>5000</v>
      </c>
      <c r="J208" s="8">
        <v>0.1</v>
      </c>
      <c r="K208" s="8">
        <v>0.05</v>
      </c>
      <c r="L208" s="8">
        <v>250</v>
      </c>
      <c r="M208" s="10">
        <v>4500</v>
      </c>
      <c r="N208">
        <f t="shared" si="22"/>
        <v>10</v>
      </c>
      <c r="O208">
        <f t="shared" si="23"/>
        <v>2020</v>
      </c>
      <c r="P208" t="str">
        <f t="shared" si="24"/>
        <v>2n semestre</v>
      </c>
      <c r="Q208" t="str">
        <f t="shared" si="25"/>
        <v>-</v>
      </c>
      <c r="R208">
        <f t="shared" si="26"/>
        <v>4500</v>
      </c>
      <c r="S208" t="str">
        <f t="shared" si="27"/>
        <v>-</v>
      </c>
      <c r="T208" t="str">
        <f t="shared" si="28"/>
        <v>-</v>
      </c>
    </row>
    <row r="209" spans="1:20" x14ac:dyDescent="0.25">
      <c r="A209" s="3">
        <v>20190040</v>
      </c>
      <c r="B209" s="4" t="s">
        <v>21</v>
      </c>
      <c r="C209" s="5">
        <v>43771</v>
      </c>
      <c r="D209" s="4" t="s">
        <v>14</v>
      </c>
      <c r="E209" s="4" t="s">
        <v>16</v>
      </c>
      <c r="F209" s="4">
        <v>350</v>
      </c>
      <c r="G209" s="4">
        <v>500</v>
      </c>
      <c r="H209" s="4">
        <v>10</v>
      </c>
      <c r="I209" s="4">
        <v>5000</v>
      </c>
      <c r="J209" s="4">
        <v>0.1</v>
      </c>
      <c r="K209" s="4">
        <v>0.05</v>
      </c>
      <c r="L209" s="4">
        <v>250</v>
      </c>
      <c r="M209" s="6">
        <v>4500</v>
      </c>
      <c r="N209">
        <f t="shared" si="22"/>
        <v>11</v>
      </c>
      <c r="O209">
        <f t="shared" si="23"/>
        <v>2019</v>
      </c>
      <c r="P209" t="str">
        <f t="shared" si="24"/>
        <v>2n semestre</v>
      </c>
      <c r="Q209">
        <f t="shared" si="25"/>
        <v>4500</v>
      </c>
      <c r="R209" t="str">
        <f t="shared" si="26"/>
        <v>-</v>
      </c>
      <c r="S209" t="str">
        <f t="shared" si="27"/>
        <v>-</v>
      </c>
      <c r="T209" t="str">
        <f t="shared" si="28"/>
        <v>-</v>
      </c>
    </row>
    <row r="210" spans="1:20" x14ac:dyDescent="0.25">
      <c r="A210" s="7">
        <v>20190041</v>
      </c>
      <c r="B210" s="8" t="s">
        <v>21</v>
      </c>
      <c r="C210" s="9">
        <v>43527</v>
      </c>
      <c r="D210" s="8" t="s">
        <v>14</v>
      </c>
      <c r="E210" s="8" t="s">
        <v>16</v>
      </c>
      <c r="F210" s="8">
        <v>350</v>
      </c>
      <c r="G210" s="8">
        <v>500</v>
      </c>
      <c r="H210" s="8">
        <v>10</v>
      </c>
      <c r="I210" s="8">
        <v>5000</v>
      </c>
      <c r="J210" s="8">
        <v>0.1</v>
      </c>
      <c r="K210" s="8">
        <v>0.05</v>
      </c>
      <c r="L210" s="8">
        <v>250</v>
      </c>
      <c r="M210" s="10">
        <v>4500</v>
      </c>
      <c r="N210">
        <f t="shared" si="22"/>
        <v>3</v>
      </c>
      <c r="O210">
        <f t="shared" si="23"/>
        <v>2019</v>
      </c>
      <c r="P210" t="str">
        <f t="shared" si="24"/>
        <v>1r semestre</v>
      </c>
      <c r="Q210">
        <f t="shared" si="25"/>
        <v>4500</v>
      </c>
      <c r="R210" t="str">
        <f t="shared" si="26"/>
        <v>-</v>
      </c>
      <c r="S210" t="str">
        <f t="shared" si="27"/>
        <v>-</v>
      </c>
      <c r="T210" t="str">
        <f t="shared" si="28"/>
        <v>-</v>
      </c>
    </row>
    <row r="211" spans="1:20" x14ac:dyDescent="0.25">
      <c r="A211" s="3">
        <v>20190042</v>
      </c>
      <c r="B211" s="4" t="s">
        <v>21</v>
      </c>
      <c r="C211" s="5">
        <v>43579</v>
      </c>
      <c r="D211" s="4" t="s">
        <v>14</v>
      </c>
      <c r="E211" s="4" t="s">
        <v>16</v>
      </c>
      <c r="F211" s="4">
        <v>350</v>
      </c>
      <c r="G211" s="4">
        <v>500</v>
      </c>
      <c r="H211" s="4">
        <v>10</v>
      </c>
      <c r="I211" s="4">
        <v>5000</v>
      </c>
      <c r="J211" s="4">
        <v>0.1</v>
      </c>
      <c r="K211" s="4">
        <v>0.05</v>
      </c>
      <c r="L211" s="4">
        <v>250</v>
      </c>
      <c r="M211" s="6">
        <v>4500</v>
      </c>
      <c r="N211">
        <f t="shared" si="22"/>
        <v>4</v>
      </c>
      <c r="O211">
        <f t="shared" si="23"/>
        <v>2019</v>
      </c>
      <c r="P211" t="str">
        <f t="shared" si="24"/>
        <v>1r semestre</v>
      </c>
      <c r="Q211">
        <f t="shared" si="25"/>
        <v>4500</v>
      </c>
      <c r="R211" t="str">
        <f t="shared" si="26"/>
        <v>-</v>
      </c>
      <c r="S211" t="str">
        <f t="shared" si="27"/>
        <v>-</v>
      </c>
      <c r="T211" t="str">
        <f t="shared" si="28"/>
        <v>-</v>
      </c>
    </row>
    <row r="212" spans="1:20" x14ac:dyDescent="0.25">
      <c r="A212" s="7">
        <v>20190043</v>
      </c>
      <c r="B212" s="8" t="s">
        <v>21</v>
      </c>
      <c r="C212" s="9">
        <v>43578</v>
      </c>
      <c r="D212" s="8" t="s">
        <v>14</v>
      </c>
      <c r="E212" s="8" t="s">
        <v>16</v>
      </c>
      <c r="F212" s="8">
        <v>350</v>
      </c>
      <c r="G212" s="8">
        <v>500</v>
      </c>
      <c r="H212" s="8">
        <v>10</v>
      </c>
      <c r="I212" s="8">
        <v>5000</v>
      </c>
      <c r="J212" s="8">
        <v>0.1</v>
      </c>
      <c r="K212" s="8">
        <v>0.05</v>
      </c>
      <c r="L212" s="8">
        <v>250</v>
      </c>
      <c r="M212" s="10">
        <v>4500</v>
      </c>
      <c r="N212">
        <f t="shared" si="22"/>
        <v>4</v>
      </c>
      <c r="O212">
        <f t="shared" si="23"/>
        <v>2019</v>
      </c>
      <c r="P212" t="str">
        <f t="shared" si="24"/>
        <v>1r semestre</v>
      </c>
      <c r="Q212">
        <f t="shared" si="25"/>
        <v>4500</v>
      </c>
      <c r="R212" t="str">
        <f t="shared" si="26"/>
        <v>-</v>
      </c>
      <c r="S212" t="str">
        <f t="shared" si="27"/>
        <v>-</v>
      </c>
      <c r="T212" t="str">
        <f t="shared" si="28"/>
        <v>-</v>
      </c>
    </row>
    <row r="213" spans="1:20" x14ac:dyDescent="0.25">
      <c r="A213" s="3">
        <v>20190044</v>
      </c>
      <c r="B213" s="4" t="s">
        <v>21</v>
      </c>
      <c r="C213" s="5">
        <v>43577</v>
      </c>
      <c r="D213" s="4" t="s">
        <v>14</v>
      </c>
      <c r="E213" s="4" t="s">
        <v>16</v>
      </c>
      <c r="F213" s="4">
        <v>350</v>
      </c>
      <c r="G213" s="4">
        <v>500</v>
      </c>
      <c r="H213" s="4">
        <v>10</v>
      </c>
      <c r="I213" s="4">
        <v>5000</v>
      </c>
      <c r="J213" s="4">
        <v>0.1</v>
      </c>
      <c r="K213" s="4">
        <v>0.05</v>
      </c>
      <c r="L213" s="4">
        <v>250</v>
      </c>
      <c r="M213" s="6">
        <v>4500</v>
      </c>
      <c r="N213">
        <f t="shared" si="22"/>
        <v>4</v>
      </c>
      <c r="O213">
        <f t="shared" si="23"/>
        <v>2019</v>
      </c>
      <c r="P213" t="str">
        <f t="shared" si="24"/>
        <v>1r semestre</v>
      </c>
      <c r="Q213">
        <f t="shared" si="25"/>
        <v>4500</v>
      </c>
      <c r="R213" t="str">
        <f t="shared" si="26"/>
        <v>-</v>
      </c>
      <c r="S213" t="str">
        <f t="shared" si="27"/>
        <v>-</v>
      </c>
      <c r="T213" t="str">
        <f t="shared" si="28"/>
        <v>-</v>
      </c>
    </row>
    <row r="214" spans="1:20" x14ac:dyDescent="0.25">
      <c r="A214" s="7">
        <v>20190045</v>
      </c>
      <c r="B214" s="8" t="s">
        <v>21</v>
      </c>
      <c r="C214" s="9">
        <v>43605</v>
      </c>
      <c r="D214" s="8" t="s">
        <v>14</v>
      </c>
      <c r="E214" s="8" t="s">
        <v>16</v>
      </c>
      <c r="F214" s="8">
        <v>350</v>
      </c>
      <c r="G214" s="8">
        <v>500</v>
      </c>
      <c r="H214" s="8">
        <v>10</v>
      </c>
      <c r="I214" s="8">
        <v>5000</v>
      </c>
      <c r="J214" s="8">
        <v>0.1</v>
      </c>
      <c r="K214" s="8">
        <v>0.05</v>
      </c>
      <c r="L214" s="8">
        <v>250</v>
      </c>
      <c r="M214" s="10">
        <v>4500</v>
      </c>
      <c r="N214">
        <f t="shared" si="22"/>
        <v>5</v>
      </c>
      <c r="O214">
        <f t="shared" si="23"/>
        <v>2019</v>
      </c>
      <c r="P214" t="str">
        <f t="shared" si="24"/>
        <v>1r semestre</v>
      </c>
      <c r="Q214">
        <f t="shared" si="25"/>
        <v>4500</v>
      </c>
      <c r="R214" t="str">
        <f t="shared" si="26"/>
        <v>-</v>
      </c>
      <c r="S214" t="str">
        <f t="shared" si="27"/>
        <v>-</v>
      </c>
      <c r="T214" t="str">
        <f t="shared" si="28"/>
        <v>-</v>
      </c>
    </row>
    <row r="215" spans="1:20" x14ac:dyDescent="0.25">
      <c r="A215" s="3">
        <v>20190046</v>
      </c>
      <c r="B215" s="4" t="s">
        <v>21</v>
      </c>
      <c r="C215" s="5">
        <v>43665</v>
      </c>
      <c r="D215" s="4" t="s">
        <v>14</v>
      </c>
      <c r="E215" s="4" t="s">
        <v>16</v>
      </c>
      <c r="F215" s="4">
        <v>350</v>
      </c>
      <c r="G215" s="4">
        <v>500</v>
      </c>
      <c r="H215" s="4">
        <v>10</v>
      </c>
      <c r="I215" s="4">
        <v>5000</v>
      </c>
      <c r="J215" s="4">
        <v>0.1</v>
      </c>
      <c r="K215" s="4">
        <v>0.05</v>
      </c>
      <c r="L215" s="4">
        <v>250</v>
      </c>
      <c r="M215" s="6">
        <v>4500</v>
      </c>
      <c r="N215">
        <f t="shared" si="22"/>
        <v>7</v>
      </c>
      <c r="O215">
        <f t="shared" si="23"/>
        <v>2019</v>
      </c>
      <c r="P215" t="str">
        <f t="shared" si="24"/>
        <v>2n semestre</v>
      </c>
      <c r="Q215">
        <f t="shared" si="25"/>
        <v>4500</v>
      </c>
      <c r="R215" t="str">
        <f t="shared" si="26"/>
        <v>-</v>
      </c>
      <c r="S215" t="str">
        <f t="shared" si="27"/>
        <v>-</v>
      </c>
      <c r="T215" t="str">
        <f t="shared" si="28"/>
        <v>-</v>
      </c>
    </row>
    <row r="216" spans="1:20" x14ac:dyDescent="0.25">
      <c r="A216" s="7">
        <v>20190047</v>
      </c>
      <c r="B216" s="8" t="s">
        <v>21</v>
      </c>
      <c r="C216" s="9">
        <v>43695</v>
      </c>
      <c r="D216" s="8" t="s">
        <v>14</v>
      </c>
      <c r="E216" s="8" t="s">
        <v>16</v>
      </c>
      <c r="F216" s="8">
        <v>350</v>
      </c>
      <c r="G216" s="8">
        <v>500</v>
      </c>
      <c r="H216" s="8">
        <v>10</v>
      </c>
      <c r="I216" s="8">
        <v>5000</v>
      </c>
      <c r="J216" s="8">
        <v>0.1</v>
      </c>
      <c r="K216" s="8">
        <v>0.05</v>
      </c>
      <c r="L216" s="8">
        <v>250</v>
      </c>
      <c r="M216" s="10">
        <v>4500</v>
      </c>
      <c r="N216">
        <f t="shared" si="22"/>
        <v>8</v>
      </c>
      <c r="O216">
        <f t="shared" si="23"/>
        <v>2019</v>
      </c>
      <c r="P216" t="str">
        <f t="shared" si="24"/>
        <v>2n semestre</v>
      </c>
      <c r="Q216">
        <f t="shared" si="25"/>
        <v>4500</v>
      </c>
      <c r="R216" t="str">
        <f t="shared" si="26"/>
        <v>-</v>
      </c>
      <c r="S216" t="str">
        <f t="shared" si="27"/>
        <v>-</v>
      </c>
      <c r="T216" t="str">
        <f t="shared" si="28"/>
        <v>-</v>
      </c>
    </row>
    <row r="217" spans="1:20" x14ac:dyDescent="0.25">
      <c r="A217" s="3">
        <v>20190048</v>
      </c>
      <c r="B217" s="4" t="s">
        <v>21</v>
      </c>
      <c r="C217" s="5">
        <v>43571</v>
      </c>
      <c r="D217" s="4" t="s">
        <v>14</v>
      </c>
      <c r="E217" s="4" t="s">
        <v>16</v>
      </c>
      <c r="F217" s="4">
        <v>350</v>
      </c>
      <c r="G217" s="4">
        <v>500</v>
      </c>
      <c r="H217" s="4">
        <v>10</v>
      </c>
      <c r="I217" s="4">
        <v>5000</v>
      </c>
      <c r="J217" s="4">
        <v>0.1</v>
      </c>
      <c r="K217" s="4">
        <v>0.05</v>
      </c>
      <c r="L217" s="4">
        <v>250</v>
      </c>
      <c r="M217" s="6">
        <v>4500</v>
      </c>
      <c r="N217">
        <f t="shared" si="22"/>
        <v>4</v>
      </c>
      <c r="O217">
        <f t="shared" si="23"/>
        <v>2019</v>
      </c>
      <c r="P217" t="str">
        <f t="shared" si="24"/>
        <v>1r semestre</v>
      </c>
      <c r="Q217">
        <f t="shared" si="25"/>
        <v>4500</v>
      </c>
      <c r="R217" t="str">
        <f t="shared" si="26"/>
        <v>-</v>
      </c>
      <c r="S217" t="str">
        <f t="shared" si="27"/>
        <v>-</v>
      </c>
      <c r="T217" t="str">
        <f t="shared" si="28"/>
        <v>-</v>
      </c>
    </row>
    <row r="218" spans="1:20" x14ac:dyDescent="0.25">
      <c r="A218" s="7">
        <v>20190049</v>
      </c>
      <c r="B218" s="8" t="s">
        <v>21</v>
      </c>
      <c r="C218" s="9">
        <v>43539</v>
      </c>
      <c r="D218" s="8" t="s">
        <v>14</v>
      </c>
      <c r="E218" s="8" t="s">
        <v>16</v>
      </c>
      <c r="F218" s="8">
        <v>350</v>
      </c>
      <c r="G218" s="8">
        <v>500</v>
      </c>
      <c r="H218" s="8">
        <v>10</v>
      </c>
      <c r="I218" s="8">
        <v>5000</v>
      </c>
      <c r="J218" s="8">
        <v>0.1</v>
      </c>
      <c r="K218" s="8">
        <v>0.05</v>
      </c>
      <c r="L218" s="8">
        <v>250</v>
      </c>
      <c r="M218" s="10">
        <v>4500</v>
      </c>
      <c r="N218">
        <f t="shared" si="22"/>
        <v>3</v>
      </c>
      <c r="O218">
        <f t="shared" si="23"/>
        <v>2019</v>
      </c>
      <c r="P218" t="str">
        <f t="shared" si="24"/>
        <v>1r semestre</v>
      </c>
      <c r="Q218">
        <f t="shared" si="25"/>
        <v>4500</v>
      </c>
      <c r="R218" t="str">
        <f t="shared" si="26"/>
        <v>-</v>
      </c>
      <c r="S218" t="str">
        <f t="shared" si="27"/>
        <v>-</v>
      </c>
      <c r="T218" t="str">
        <f t="shared" si="28"/>
        <v>-</v>
      </c>
    </row>
    <row r="219" spans="1:20" x14ac:dyDescent="0.25">
      <c r="A219" s="3">
        <v>20190050</v>
      </c>
      <c r="B219" s="4" t="s">
        <v>21</v>
      </c>
      <c r="C219" s="5">
        <v>43510</v>
      </c>
      <c r="D219" s="4" t="s">
        <v>14</v>
      </c>
      <c r="E219" s="4" t="s">
        <v>16</v>
      </c>
      <c r="F219" s="4">
        <v>350</v>
      </c>
      <c r="G219" s="4">
        <v>500</v>
      </c>
      <c r="H219" s="4">
        <v>10</v>
      </c>
      <c r="I219" s="4">
        <v>5000</v>
      </c>
      <c r="J219" s="4">
        <v>0.1</v>
      </c>
      <c r="K219" s="4">
        <v>0.05</v>
      </c>
      <c r="L219" s="4">
        <v>250</v>
      </c>
      <c r="M219" s="6">
        <v>4500</v>
      </c>
      <c r="N219">
        <f t="shared" si="22"/>
        <v>2</v>
      </c>
      <c r="O219">
        <f t="shared" si="23"/>
        <v>2019</v>
      </c>
      <c r="P219" t="str">
        <f t="shared" si="24"/>
        <v>1r semestre</v>
      </c>
      <c r="Q219">
        <f t="shared" si="25"/>
        <v>4500</v>
      </c>
      <c r="R219" t="str">
        <f t="shared" si="26"/>
        <v>-</v>
      </c>
      <c r="S219" t="str">
        <f t="shared" si="27"/>
        <v>-</v>
      </c>
      <c r="T219" t="str">
        <f t="shared" si="28"/>
        <v>-</v>
      </c>
    </row>
    <row r="220" spans="1:20" x14ac:dyDescent="0.25">
      <c r="A220" s="7">
        <v>20190051</v>
      </c>
      <c r="B220" s="8" t="s">
        <v>21</v>
      </c>
      <c r="C220" s="9">
        <v>43477</v>
      </c>
      <c r="D220" s="8" t="s">
        <v>14</v>
      </c>
      <c r="E220" s="8" t="s">
        <v>16</v>
      </c>
      <c r="F220" s="8">
        <v>350</v>
      </c>
      <c r="G220" s="8">
        <v>500</v>
      </c>
      <c r="H220" s="8">
        <v>10</v>
      </c>
      <c r="I220" s="8">
        <v>5000</v>
      </c>
      <c r="J220" s="8">
        <v>0.1</v>
      </c>
      <c r="K220" s="8">
        <v>0.05</v>
      </c>
      <c r="L220" s="8">
        <v>250</v>
      </c>
      <c r="M220" s="10">
        <v>4500</v>
      </c>
      <c r="N220">
        <f t="shared" si="22"/>
        <v>1</v>
      </c>
      <c r="O220">
        <f t="shared" si="23"/>
        <v>2019</v>
      </c>
      <c r="P220" t="str">
        <f t="shared" si="24"/>
        <v>1r semestre</v>
      </c>
      <c r="Q220">
        <f t="shared" si="25"/>
        <v>4500</v>
      </c>
      <c r="R220" t="str">
        <f t="shared" si="26"/>
        <v>-</v>
      </c>
      <c r="S220" t="str">
        <f t="shared" si="27"/>
        <v>-</v>
      </c>
      <c r="T220" t="str">
        <f t="shared" si="28"/>
        <v>-</v>
      </c>
    </row>
    <row r="221" spans="1:20" x14ac:dyDescent="0.25">
      <c r="A221" s="3">
        <v>20190052</v>
      </c>
      <c r="B221" s="4" t="s">
        <v>21</v>
      </c>
      <c r="C221" s="5">
        <v>43780</v>
      </c>
      <c r="D221" s="4" t="s">
        <v>14</v>
      </c>
      <c r="E221" s="4" t="s">
        <v>16</v>
      </c>
      <c r="F221" s="4">
        <v>350</v>
      </c>
      <c r="G221" s="4">
        <v>500</v>
      </c>
      <c r="H221" s="4">
        <v>10</v>
      </c>
      <c r="I221" s="4">
        <v>5000</v>
      </c>
      <c r="J221" s="4">
        <v>0.1</v>
      </c>
      <c r="K221" s="4">
        <v>0.05</v>
      </c>
      <c r="L221" s="4">
        <v>250</v>
      </c>
      <c r="M221" s="6">
        <v>4500</v>
      </c>
      <c r="N221">
        <f t="shared" si="22"/>
        <v>11</v>
      </c>
      <c r="O221">
        <f t="shared" si="23"/>
        <v>2019</v>
      </c>
      <c r="P221" t="str">
        <f t="shared" si="24"/>
        <v>2n semestre</v>
      </c>
      <c r="Q221">
        <f t="shared" si="25"/>
        <v>4500</v>
      </c>
      <c r="R221" t="str">
        <f t="shared" si="26"/>
        <v>-</v>
      </c>
      <c r="S221" t="str">
        <f t="shared" si="27"/>
        <v>-</v>
      </c>
      <c r="T221" t="str">
        <f t="shared" si="28"/>
        <v>-</v>
      </c>
    </row>
    <row r="222" spans="1:20" x14ac:dyDescent="0.25">
      <c r="A222" s="7">
        <v>20190053</v>
      </c>
      <c r="B222" s="8" t="s">
        <v>21</v>
      </c>
      <c r="C222" s="9">
        <v>43806</v>
      </c>
      <c r="D222" s="8" t="s">
        <v>14</v>
      </c>
      <c r="E222" s="8" t="s">
        <v>16</v>
      </c>
      <c r="F222" s="8">
        <v>350</v>
      </c>
      <c r="G222" s="8">
        <v>500</v>
      </c>
      <c r="H222" s="8">
        <v>10</v>
      </c>
      <c r="I222" s="8">
        <v>5000</v>
      </c>
      <c r="J222" s="8">
        <v>0.1</v>
      </c>
      <c r="K222" s="8">
        <v>0.05</v>
      </c>
      <c r="L222" s="8">
        <v>250</v>
      </c>
      <c r="M222" s="10">
        <v>4500</v>
      </c>
      <c r="N222">
        <f t="shared" si="22"/>
        <v>12</v>
      </c>
      <c r="O222">
        <f t="shared" si="23"/>
        <v>2019</v>
      </c>
      <c r="P222" t="str">
        <f t="shared" si="24"/>
        <v>2n semestre</v>
      </c>
      <c r="Q222">
        <f t="shared" si="25"/>
        <v>4500</v>
      </c>
      <c r="R222" t="str">
        <f t="shared" si="26"/>
        <v>-</v>
      </c>
      <c r="S222" t="str">
        <f t="shared" si="27"/>
        <v>-</v>
      </c>
      <c r="T222" t="str">
        <f t="shared" si="28"/>
        <v>-</v>
      </c>
    </row>
    <row r="223" spans="1:20" x14ac:dyDescent="0.25">
      <c r="A223" s="3">
        <v>20190054</v>
      </c>
      <c r="B223" s="4" t="s">
        <v>21</v>
      </c>
      <c r="C223" s="5">
        <v>43562</v>
      </c>
      <c r="D223" s="4" t="s">
        <v>14</v>
      </c>
      <c r="E223" s="4" t="s">
        <v>16</v>
      </c>
      <c r="F223" s="4">
        <v>350</v>
      </c>
      <c r="G223" s="4">
        <v>500</v>
      </c>
      <c r="H223" s="4">
        <v>10</v>
      </c>
      <c r="I223" s="4">
        <v>5000</v>
      </c>
      <c r="J223" s="4">
        <v>0.1</v>
      </c>
      <c r="K223" s="4">
        <v>0.05</v>
      </c>
      <c r="L223" s="4">
        <v>250</v>
      </c>
      <c r="M223" s="6">
        <v>4500</v>
      </c>
      <c r="N223">
        <f t="shared" si="22"/>
        <v>4</v>
      </c>
      <c r="O223">
        <f t="shared" si="23"/>
        <v>2019</v>
      </c>
      <c r="P223" t="str">
        <f t="shared" si="24"/>
        <v>1r semestre</v>
      </c>
      <c r="Q223">
        <f t="shared" si="25"/>
        <v>4500</v>
      </c>
      <c r="R223" t="str">
        <f t="shared" si="26"/>
        <v>-</v>
      </c>
      <c r="S223" t="str">
        <f t="shared" si="27"/>
        <v>-</v>
      </c>
      <c r="T223" t="str">
        <f t="shared" si="28"/>
        <v>-</v>
      </c>
    </row>
    <row r="224" spans="1:20" x14ac:dyDescent="0.25">
      <c r="A224" s="3">
        <v>20190110</v>
      </c>
      <c r="B224" s="4" t="s">
        <v>21</v>
      </c>
      <c r="C224" s="5">
        <v>43466</v>
      </c>
      <c r="D224" s="4" t="s">
        <v>14</v>
      </c>
      <c r="E224" s="4" t="s">
        <v>16</v>
      </c>
      <c r="F224" s="4">
        <v>350</v>
      </c>
      <c r="G224" s="4">
        <v>500</v>
      </c>
      <c r="H224" s="4">
        <v>10</v>
      </c>
      <c r="I224" s="4">
        <v>5000</v>
      </c>
      <c r="J224" s="4">
        <v>0.1</v>
      </c>
      <c r="K224" s="4">
        <v>0.05</v>
      </c>
      <c r="L224" s="4">
        <v>250</v>
      </c>
      <c r="M224" s="6">
        <v>4500</v>
      </c>
      <c r="N224">
        <f t="shared" si="22"/>
        <v>1</v>
      </c>
      <c r="O224">
        <f t="shared" si="23"/>
        <v>2019</v>
      </c>
      <c r="P224" t="str">
        <f t="shared" si="24"/>
        <v>1r semestre</v>
      </c>
      <c r="Q224">
        <f t="shared" si="25"/>
        <v>4500</v>
      </c>
      <c r="R224" t="str">
        <f t="shared" si="26"/>
        <v>-</v>
      </c>
      <c r="S224" t="str">
        <f t="shared" si="27"/>
        <v>-</v>
      </c>
      <c r="T224" t="str">
        <f t="shared" si="28"/>
        <v>-</v>
      </c>
    </row>
    <row r="225" spans="1:20" x14ac:dyDescent="0.25">
      <c r="A225" s="7">
        <v>20190111</v>
      </c>
      <c r="B225" s="8" t="s">
        <v>21</v>
      </c>
      <c r="C225" s="9">
        <v>43467</v>
      </c>
      <c r="D225" s="8" t="s">
        <v>14</v>
      </c>
      <c r="E225" s="8" t="s">
        <v>16</v>
      </c>
      <c r="F225" s="8">
        <v>350</v>
      </c>
      <c r="G225" s="8">
        <v>500</v>
      </c>
      <c r="H225" s="8">
        <v>10</v>
      </c>
      <c r="I225" s="8">
        <v>5000</v>
      </c>
      <c r="J225" s="8">
        <v>0.1</v>
      </c>
      <c r="K225" s="8">
        <v>0.05</v>
      </c>
      <c r="L225" s="8">
        <v>250</v>
      </c>
      <c r="M225" s="10">
        <v>4500</v>
      </c>
      <c r="N225">
        <f t="shared" si="22"/>
        <v>1</v>
      </c>
      <c r="O225">
        <f t="shared" si="23"/>
        <v>2019</v>
      </c>
      <c r="P225" t="str">
        <f t="shared" si="24"/>
        <v>1r semestre</v>
      </c>
      <c r="Q225">
        <f t="shared" si="25"/>
        <v>4500</v>
      </c>
      <c r="R225" t="str">
        <f t="shared" si="26"/>
        <v>-</v>
      </c>
      <c r="S225" t="str">
        <f t="shared" si="27"/>
        <v>-</v>
      </c>
      <c r="T225" t="str">
        <f t="shared" si="28"/>
        <v>-</v>
      </c>
    </row>
    <row r="226" spans="1:20" x14ac:dyDescent="0.25">
      <c r="A226" s="3">
        <v>20190112</v>
      </c>
      <c r="B226" s="4" t="s">
        <v>21</v>
      </c>
      <c r="C226" s="5">
        <v>43467</v>
      </c>
      <c r="D226" s="4" t="s">
        <v>14</v>
      </c>
      <c r="E226" s="4" t="s">
        <v>16</v>
      </c>
      <c r="F226" s="4">
        <v>350</v>
      </c>
      <c r="G226" s="4">
        <v>500</v>
      </c>
      <c r="H226" s="4">
        <v>10</v>
      </c>
      <c r="I226" s="4">
        <v>5000</v>
      </c>
      <c r="J226" s="4">
        <v>0.1</v>
      </c>
      <c r="K226" s="4">
        <v>0.05</v>
      </c>
      <c r="L226" s="4">
        <v>250</v>
      </c>
      <c r="M226" s="6">
        <v>4500</v>
      </c>
      <c r="N226">
        <f t="shared" si="22"/>
        <v>1</v>
      </c>
      <c r="O226">
        <f t="shared" si="23"/>
        <v>2019</v>
      </c>
      <c r="P226" t="str">
        <f t="shared" si="24"/>
        <v>1r semestre</v>
      </c>
      <c r="Q226">
        <f t="shared" si="25"/>
        <v>4500</v>
      </c>
      <c r="R226" t="str">
        <f t="shared" si="26"/>
        <v>-</v>
      </c>
      <c r="S226" t="str">
        <f t="shared" si="27"/>
        <v>-</v>
      </c>
      <c r="T226" t="str">
        <f t="shared" si="28"/>
        <v>-</v>
      </c>
    </row>
    <row r="227" spans="1:20" x14ac:dyDescent="0.25">
      <c r="A227" s="7">
        <v>20200113</v>
      </c>
      <c r="B227" s="8" t="s">
        <v>21</v>
      </c>
      <c r="C227" s="9">
        <v>43850</v>
      </c>
      <c r="D227" s="8" t="s">
        <v>14</v>
      </c>
      <c r="E227" s="8" t="s">
        <v>16</v>
      </c>
      <c r="F227" s="8">
        <v>350</v>
      </c>
      <c r="G227" s="8">
        <v>500</v>
      </c>
      <c r="H227" s="8">
        <v>10</v>
      </c>
      <c r="I227" s="8">
        <v>5000</v>
      </c>
      <c r="J227" s="8">
        <v>0.1</v>
      </c>
      <c r="K227" s="8">
        <v>0.05</v>
      </c>
      <c r="L227" s="8">
        <v>250</v>
      </c>
      <c r="M227" s="10">
        <v>4500</v>
      </c>
      <c r="N227">
        <f t="shared" si="22"/>
        <v>1</v>
      </c>
      <c r="O227">
        <f t="shared" si="23"/>
        <v>2020</v>
      </c>
      <c r="P227" t="str">
        <f t="shared" si="24"/>
        <v>1r semestre</v>
      </c>
      <c r="Q227" t="str">
        <f t="shared" si="25"/>
        <v>-</v>
      </c>
      <c r="R227">
        <f t="shared" si="26"/>
        <v>4500</v>
      </c>
      <c r="S227" t="str">
        <f t="shared" si="27"/>
        <v>-</v>
      </c>
      <c r="T227" t="str">
        <f t="shared" si="28"/>
        <v>-</v>
      </c>
    </row>
    <row r="228" spans="1:20" x14ac:dyDescent="0.25">
      <c r="A228" s="3">
        <v>20200114</v>
      </c>
      <c r="B228" s="4" t="s">
        <v>21</v>
      </c>
      <c r="C228" s="5">
        <v>43851</v>
      </c>
      <c r="D228" s="4" t="s">
        <v>14</v>
      </c>
      <c r="E228" s="4" t="s">
        <v>16</v>
      </c>
      <c r="F228" s="4">
        <v>350</v>
      </c>
      <c r="G228" s="4">
        <v>500</v>
      </c>
      <c r="H228" s="4">
        <v>10</v>
      </c>
      <c r="I228" s="4">
        <v>5000</v>
      </c>
      <c r="J228" s="4">
        <v>0.1</v>
      </c>
      <c r="K228" s="4">
        <v>0.05</v>
      </c>
      <c r="L228" s="4">
        <v>250</v>
      </c>
      <c r="M228" s="6">
        <v>4500</v>
      </c>
      <c r="N228">
        <f t="shared" si="22"/>
        <v>1</v>
      </c>
      <c r="O228">
        <f t="shared" si="23"/>
        <v>2020</v>
      </c>
      <c r="P228" t="str">
        <f t="shared" si="24"/>
        <v>1r semestre</v>
      </c>
      <c r="Q228" t="str">
        <f t="shared" si="25"/>
        <v>-</v>
      </c>
      <c r="R228">
        <f t="shared" si="26"/>
        <v>4500</v>
      </c>
      <c r="S228" t="str">
        <f t="shared" si="27"/>
        <v>-</v>
      </c>
      <c r="T228" t="str">
        <f t="shared" si="28"/>
        <v>-</v>
      </c>
    </row>
    <row r="229" spans="1:20" x14ac:dyDescent="0.25">
      <c r="A229" s="7">
        <v>20200115</v>
      </c>
      <c r="B229" s="8" t="s">
        <v>21</v>
      </c>
      <c r="C229" s="9">
        <v>43852</v>
      </c>
      <c r="D229" s="8" t="s">
        <v>14</v>
      </c>
      <c r="E229" s="8" t="s">
        <v>16</v>
      </c>
      <c r="F229" s="8">
        <v>350</v>
      </c>
      <c r="G229" s="8">
        <v>500</v>
      </c>
      <c r="H229" s="8">
        <v>10</v>
      </c>
      <c r="I229" s="8">
        <v>5000</v>
      </c>
      <c r="J229" s="8">
        <v>0.1</v>
      </c>
      <c r="K229" s="8">
        <v>0.05</v>
      </c>
      <c r="L229" s="8">
        <v>250</v>
      </c>
      <c r="M229" s="10">
        <v>4500</v>
      </c>
      <c r="N229">
        <f t="shared" si="22"/>
        <v>1</v>
      </c>
      <c r="O229">
        <f t="shared" si="23"/>
        <v>2020</v>
      </c>
      <c r="P229" t="str">
        <f t="shared" si="24"/>
        <v>1r semestre</v>
      </c>
      <c r="Q229" t="str">
        <f t="shared" si="25"/>
        <v>-</v>
      </c>
      <c r="R229">
        <f t="shared" si="26"/>
        <v>4500</v>
      </c>
      <c r="S229" t="str">
        <f t="shared" si="27"/>
        <v>-</v>
      </c>
      <c r="T229" t="str">
        <f t="shared" si="28"/>
        <v>-</v>
      </c>
    </row>
    <row r="230" spans="1:20" x14ac:dyDescent="0.25">
      <c r="A230" s="3">
        <v>20200116</v>
      </c>
      <c r="B230" s="4" t="s">
        <v>21</v>
      </c>
      <c r="C230" s="5">
        <v>43853</v>
      </c>
      <c r="D230" s="4" t="s">
        <v>14</v>
      </c>
      <c r="E230" s="4" t="s">
        <v>16</v>
      </c>
      <c r="F230" s="4">
        <v>350</v>
      </c>
      <c r="G230" s="4">
        <v>500</v>
      </c>
      <c r="H230" s="4">
        <v>10</v>
      </c>
      <c r="I230" s="4">
        <v>5000</v>
      </c>
      <c r="J230" s="4">
        <v>0.1</v>
      </c>
      <c r="K230" s="4">
        <v>0.05</v>
      </c>
      <c r="L230" s="4">
        <v>250</v>
      </c>
      <c r="M230" s="6">
        <v>4500</v>
      </c>
      <c r="N230">
        <f t="shared" si="22"/>
        <v>1</v>
      </c>
      <c r="O230">
        <f t="shared" si="23"/>
        <v>2020</v>
      </c>
      <c r="P230" t="str">
        <f t="shared" si="24"/>
        <v>1r semestre</v>
      </c>
      <c r="Q230" t="str">
        <f t="shared" si="25"/>
        <v>-</v>
      </c>
      <c r="R230">
        <f t="shared" si="26"/>
        <v>4500</v>
      </c>
      <c r="S230" t="str">
        <f t="shared" si="27"/>
        <v>-</v>
      </c>
      <c r="T230" t="str">
        <f t="shared" si="28"/>
        <v>-</v>
      </c>
    </row>
    <row r="231" spans="1:20" x14ac:dyDescent="0.25">
      <c r="A231" s="7">
        <v>20200117</v>
      </c>
      <c r="B231" s="8" t="s">
        <v>21</v>
      </c>
      <c r="C231" s="9">
        <v>43854</v>
      </c>
      <c r="D231" s="8" t="s">
        <v>14</v>
      </c>
      <c r="E231" s="8" t="s">
        <v>16</v>
      </c>
      <c r="F231" s="8">
        <v>350</v>
      </c>
      <c r="G231" s="8">
        <v>500</v>
      </c>
      <c r="H231" s="8">
        <v>10</v>
      </c>
      <c r="I231" s="8">
        <v>5000</v>
      </c>
      <c r="J231" s="8">
        <v>0.1</v>
      </c>
      <c r="K231" s="8">
        <v>0.05</v>
      </c>
      <c r="L231" s="8">
        <v>250</v>
      </c>
      <c r="M231" s="10">
        <v>4500</v>
      </c>
      <c r="N231">
        <f t="shared" si="22"/>
        <v>1</v>
      </c>
      <c r="O231">
        <f t="shared" si="23"/>
        <v>2020</v>
      </c>
      <c r="P231" t="str">
        <f t="shared" si="24"/>
        <v>1r semestre</v>
      </c>
      <c r="Q231" t="str">
        <f t="shared" si="25"/>
        <v>-</v>
      </c>
      <c r="R231">
        <f t="shared" si="26"/>
        <v>4500</v>
      </c>
      <c r="S231" t="str">
        <f t="shared" si="27"/>
        <v>-</v>
      </c>
      <c r="T231" t="str">
        <f t="shared" si="28"/>
        <v>-</v>
      </c>
    </row>
    <row r="232" spans="1:20" x14ac:dyDescent="0.25">
      <c r="A232" s="3">
        <v>20200118</v>
      </c>
      <c r="B232" s="4" t="s">
        <v>21</v>
      </c>
      <c r="C232" s="5">
        <v>43855</v>
      </c>
      <c r="D232" s="4" t="s">
        <v>14</v>
      </c>
      <c r="E232" s="4" t="s">
        <v>16</v>
      </c>
      <c r="F232" s="4">
        <v>350</v>
      </c>
      <c r="G232" s="4">
        <v>500</v>
      </c>
      <c r="H232" s="4">
        <v>10</v>
      </c>
      <c r="I232" s="4">
        <v>5000</v>
      </c>
      <c r="J232" s="4">
        <v>0.1</v>
      </c>
      <c r="K232" s="4">
        <v>0.05</v>
      </c>
      <c r="L232" s="4">
        <v>250</v>
      </c>
      <c r="M232" s="6">
        <v>4500</v>
      </c>
      <c r="N232">
        <f t="shared" si="22"/>
        <v>1</v>
      </c>
      <c r="O232">
        <f t="shared" si="23"/>
        <v>2020</v>
      </c>
      <c r="P232" t="str">
        <f t="shared" si="24"/>
        <v>1r semestre</v>
      </c>
      <c r="Q232" t="str">
        <f t="shared" si="25"/>
        <v>-</v>
      </c>
      <c r="R232">
        <f t="shared" si="26"/>
        <v>4500</v>
      </c>
      <c r="S232" t="str">
        <f t="shared" si="27"/>
        <v>-</v>
      </c>
      <c r="T232" t="str">
        <f t="shared" si="28"/>
        <v>-</v>
      </c>
    </row>
    <row r="233" spans="1:20" x14ac:dyDescent="0.25">
      <c r="A233" s="7">
        <v>20200119</v>
      </c>
      <c r="B233" s="8" t="s">
        <v>21</v>
      </c>
      <c r="C233" s="9">
        <v>43856</v>
      </c>
      <c r="D233" s="8" t="s">
        <v>14</v>
      </c>
      <c r="E233" s="8" t="s">
        <v>16</v>
      </c>
      <c r="F233" s="8">
        <v>350</v>
      </c>
      <c r="G233" s="8">
        <v>500</v>
      </c>
      <c r="H233" s="8">
        <v>10</v>
      </c>
      <c r="I233" s="8">
        <v>5000</v>
      </c>
      <c r="J233" s="8">
        <v>0.1</v>
      </c>
      <c r="K233" s="8">
        <v>0.05</v>
      </c>
      <c r="L233" s="8">
        <v>250</v>
      </c>
      <c r="M233" s="10">
        <v>4500</v>
      </c>
      <c r="N233">
        <f t="shared" si="22"/>
        <v>1</v>
      </c>
      <c r="O233">
        <f t="shared" si="23"/>
        <v>2020</v>
      </c>
      <c r="P233" t="str">
        <f t="shared" si="24"/>
        <v>1r semestre</v>
      </c>
      <c r="Q233" t="str">
        <f t="shared" si="25"/>
        <v>-</v>
      </c>
      <c r="R233">
        <f t="shared" si="26"/>
        <v>4500</v>
      </c>
      <c r="S233" t="str">
        <f t="shared" si="27"/>
        <v>-</v>
      </c>
      <c r="T233" t="str">
        <f t="shared" si="28"/>
        <v>-</v>
      </c>
    </row>
    <row r="234" spans="1:20" x14ac:dyDescent="0.25">
      <c r="A234" s="3">
        <v>20200120</v>
      </c>
      <c r="B234" s="4" t="s">
        <v>21</v>
      </c>
      <c r="C234" s="5">
        <v>43857</v>
      </c>
      <c r="D234" s="4" t="s">
        <v>14</v>
      </c>
      <c r="E234" s="4" t="s">
        <v>16</v>
      </c>
      <c r="F234" s="4">
        <v>350</v>
      </c>
      <c r="G234" s="4">
        <v>500</v>
      </c>
      <c r="H234" s="4">
        <v>10</v>
      </c>
      <c r="I234" s="4">
        <v>5000</v>
      </c>
      <c r="J234" s="4">
        <v>0.1</v>
      </c>
      <c r="K234" s="4">
        <v>0.05</v>
      </c>
      <c r="L234" s="4">
        <v>250</v>
      </c>
      <c r="M234" s="6">
        <v>4500</v>
      </c>
      <c r="N234">
        <f t="shared" si="22"/>
        <v>1</v>
      </c>
      <c r="O234">
        <f t="shared" si="23"/>
        <v>2020</v>
      </c>
      <c r="P234" t="str">
        <f t="shared" si="24"/>
        <v>1r semestre</v>
      </c>
      <c r="Q234" t="str">
        <f t="shared" si="25"/>
        <v>-</v>
      </c>
      <c r="R234">
        <f t="shared" si="26"/>
        <v>4500</v>
      </c>
      <c r="S234" t="str">
        <f t="shared" si="27"/>
        <v>-</v>
      </c>
      <c r="T234" t="str">
        <f t="shared" si="28"/>
        <v>-</v>
      </c>
    </row>
    <row r="235" spans="1:20" x14ac:dyDescent="0.25">
      <c r="A235" s="7">
        <v>20200121</v>
      </c>
      <c r="B235" s="8" t="s">
        <v>21</v>
      </c>
      <c r="C235" s="9">
        <v>43858</v>
      </c>
      <c r="D235" s="8" t="s">
        <v>14</v>
      </c>
      <c r="E235" s="8" t="s">
        <v>16</v>
      </c>
      <c r="F235" s="8">
        <v>350</v>
      </c>
      <c r="G235" s="8">
        <v>500</v>
      </c>
      <c r="H235" s="8">
        <v>10</v>
      </c>
      <c r="I235" s="8">
        <v>5000</v>
      </c>
      <c r="J235" s="8">
        <v>0.1</v>
      </c>
      <c r="K235" s="8">
        <v>0.05</v>
      </c>
      <c r="L235" s="8">
        <v>250</v>
      </c>
      <c r="M235" s="10">
        <v>4500</v>
      </c>
      <c r="N235">
        <f t="shared" si="22"/>
        <v>1</v>
      </c>
      <c r="O235">
        <f t="shared" si="23"/>
        <v>2020</v>
      </c>
      <c r="P235" t="str">
        <f t="shared" si="24"/>
        <v>1r semestre</v>
      </c>
      <c r="Q235" t="str">
        <f t="shared" si="25"/>
        <v>-</v>
      </c>
      <c r="R235">
        <f t="shared" si="26"/>
        <v>4500</v>
      </c>
      <c r="S235" t="str">
        <f t="shared" si="27"/>
        <v>-</v>
      </c>
      <c r="T235" t="str">
        <f t="shared" si="28"/>
        <v>-</v>
      </c>
    </row>
    <row r="236" spans="1:20" x14ac:dyDescent="0.25">
      <c r="A236" s="3">
        <v>20200122</v>
      </c>
      <c r="B236" s="4" t="s">
        <v>21</v>
      </c>
      <c r="C236" s="5">
        <v>43859</v>
      </c>
      <c r="D236" s="4" t="s">
        <v>14</v>
      </c>
      <c r="E236" s="4" t="s">
        <v>16</v>
      </c>
      <c r="F236" s="4">
        <v>350</v>
      </c>
      <c r="G236" s="4">
        <v>500</v>
      </c>
      <c r="H236" s="4">
        <v>10</v>
      </c>
      <c r="I236" s="4">
        <v>5000</v>
      </c>
      <c r="J236" s="4">
        <v>0.1</v>
      </c>
      <c r="K236" s="4">
        <v>0.05</v>
      </c>
      <c r="L236" s="4">
        <v>250</v>
      </c>
      <c r="M236" s="6">
        <v>4500</v>
      </c>
      <c r="N236">
        <f t="shared" si="22"/>
        <v>1</v>
      </c>
      <c r="O236">
        <f t="shared" si="23"/>
        <v>2020</v>
      </c>
      <c r="P236" t="str">
        <f t="shared" si="24"/>
        <v>1r semestre</v>
      </c>
      <c r="Q236" t="str">
        <f t="shared" si="25"/>
        <v>-</v>
      </c>
      <c r="R236">
        <f t="shared" si="26"/>
        <v>4500</v>
      </c>
      <c r="S236" t="str">
        <f t="shared" si="27"/>
        <v>-</v>
      </c>
      <c r="T236" t="str">
        <f t="shared" si="28"/>
        <v>-</v>
      </c>
    </row>
    <row r="237" spans="1:20" x14ac:dyDescent="0.25">
      <c r="A237" s="7">
        <v>20200123</v>
      </c>
      <c r="B237" s="8" t="s">
        <v>21</v>
      </c>
      <c r="C237" s="9">
        <v>43860</v>
      </c>
      <c r="D237" s="8" t="s">
        <v>14</v>
      </c>
      <c r="E237" s="8" t="s">
        <v>16</v>
      </c>
      <c r="F237" s="8">
        <v>350</v>
      </c>
      <c r="G237" s="8">
        <v>500</v>
      </c>
      <c r="H237" s="8">
        <v>10</v>
      </c>
      <c r="I237" s="8">
        <v>5000</v>
      </c>
      <c r="J237" s="8">
        <v>0.1</v>
      </c>
      <c r="K237" s="8">
        <v>0.05</v>
      </c>
      <c r="L237" s="8">
        <v>250</v>
      </c>
      <c r="M237" s="10">
        <v>4500</v>
      </c>
      <c r="N237">
        <f t="shared" si="22"/>
        <v>1</v>
      </c>
      <c r="O237">
        <f t="shared" si="23"/>
        <v>2020</v>
      </c>
      <c r="P237" t="str">
        <f t="shared" si="24"/>
        <v>1r semestre</v>
      </c>
      <c r="Q237" t="str">
        <f t="shared" si="25"/>
        <v>-</v>
      </c>
      <c r="R237">
        <f t="shared" si="26"/>
        <v>4500</v>
      </c>
      <c r="S237" t="str">
        <f t="shared" si="27"/>
        <v>-</v>
      </c>
      <c r="T237" t="str">
        <f t="shared" si="28"/>
        <v>-</v>
      </c>
    </row>
    <row r="238" spans="1:20" x14ac:dyDescent="0.25">
      <c r="A238" s="3">
        <v>20200124</v>
      </c>
      <c r="B238" s="4" t="s">
        <v>21</v>
      </c>
      <c r="C238" s="5">
        <v>43861</v>
      </c>
      <c r="D238" s="4" t="s">
        <v>14</v>
      </c>
      <c r="E238" s="4" t="s">
        <v>16</v>
      </c>
      <c r="F238" s="4">
        <v>350</v>
      </c>
      <c r="G238" s="4">
        <v>500</v>
      </c>
      <c r="H238" s="4">
        <v>10</v>
      </c>
      <c r="I238" s="4">
        <v>5000</v>
      </c>
      <c r="J238" s="4">
        <v>0.1</v>
      </c>
      <c r="K238" s="4">
        <v>0.05</v>
      </c>
      <c r="L238" s="4">
        <v>250</v>
      </c>
      <c r="M238" s="6">
        <v>4500</v>
      </c>
      <c r="N238">
        <f t="shared" si="22"/>
        <v>1</v>
      </c>
      <c r="O238">
        <f t="shared" si="23"/>
        <v>2020</v>
      </c>
      <c r="P238" t="str">
        <f t="shared" si="24"/>
        <v>1r semestre</v>
      </c>
      <c r="Q238" t="str">
        <f t="shared" si="25"/>
        <v>-</v>
      </c>
      <c r="R238">
        <f t="shared" si="26"/>
        <v>4500</v>
      </c>
      <c r="S238" t="str">
        <f t="shared" si="27"/>
        <v>-</v>
      </c>
      <c r="T238" t="str">
        <f t="shared" si="28"/>
        <v>-</v>
      </c>
    </row>
    <row r="239" spans="1:20" x14ac:dyDescent="0.25">
      <c r="A239" s="7">
        <v>20190125</v>
      </c>
      <c r="B239" s="8" t="s">
        <v>21</v>
      </c>
      <c r="C239" s="9">
        <v>43467</v>
      </c>
      <c r="D239" s="8" t="s">
        <v>14</v>
      </c>
      <c r="E239" s="8" t="s">
        <v>16</v>
      </c>
      <c r="F239" s="8">
        <v>350</v>
      </c>
      <c r="G239" s="8">
        <v>500</v>
      </c>
      <c r="H239" s="8">
        <v>10</v>
      </c>
      <c r="I239" s="8">
        <v>5000</v>
      </c>
      <c r="J239" s="8">
        <v>0.1</v>
      </c>
      <c r="K239" s="8">
        <v>0.05</v>
      </c>
      <c r="L239" s="8">
        <v>250</v>
      </c>
      <c r="M239" s="10">
        <v>4500</v>
      </c>
      <c r="N239">
        <f t="shared" si="22"/>
        <v>1</v>
      </c>
      <c r="O239">
        <f t="shared" si="23"/>
        <v>2019</v>
      </c>
      <c r="P239" t="str">
        <f t="shared" si="24"/>
        <v>1r semestre</v>
      </c>
      <c r="Q239">
        <f t="shared" si="25"/>
        <v>4500</v>
      </c>
      <c r="R239" t="str">
        <f t="shared" si="26"/>
        <v>-</v>
      </c>
      <c r="S239" t="str">
        <f t="shared" si="27"/>
        <v>-</v>
      </c>
      <c r="T239" t="str">
        <f t="shared" si="28"/>
        <v>-</v>
      </c>
    </row>
    <row r="240" spans="1:20" x14ac:dyDescent="0.25">
      <c r="A240" s="3">
        <v>20190126</v>
      </c>
      <c r="B240" s="4" t="s">
        <v>21</v>
      </c>
      <c r="C240" s="5">
        <v>43468</v>
      </c>
      <c r="D240" s="4" t="s">
        <v>14</v>
      </c>
      <c r="E240" s="4" t="s">
        <v>16</v>
      </c>
      <c r="F240" s="4">
        <v>350</v>
      </c>
      <c r="G240" s="4">
        <v>500</v>
      </c>
      <c r="H240" s="4">
        <v>10</v>
      </c>
      <c r="I240" s="4">
        <v>5000</v>
      </c>
      <c r="J240" s="4">
        <v>0.1</v>
      </c>
      <c r="K240" s="4">
        <v>0.05</v>
      </c>
      <c r="L240" s="4">
        <v>250</v>
      </c>
      <c r="M240" s="6">
        <v>4500</v>
      </c>
      <c r="N240">
        <f t="shared" si="22"/>
        <v>1</v>
      </c>
      <c r="O240">
        <f t="shared" si="23"/>
        <v>2019</v>
      </c>
      <c r="P240" t="str">
        <f t="shared" si="24"/>
        <v>1r semestre</v>
      </c>
      <c r="Q240">
        <f t="shared" si="25"/>
        <v>4500</v>
      </c>
      <c r="R240" t="str">
        <f t="shared" si="26"/>
        <v>-</v>
      </c>
      <c r="S240" t="str">
        <f t="shared" si="27"/>
        <v>-</v>
      </c>
      <c r="T240" t="str">
        <f t="shared" si="28"/>
        <v>-</v>
      </c>
    </row>
    <row r="241" spans="1:20" x14ac:dyDescent="0.25">
      <c r="A241" s="7">
        <v>20190127</v>
      </c>
      <c r="B241" s="8" t="s">
        <v>21</v>
      </c>
      <c r="C241" s="9">
        <v>43489</v>
      </c>
      <c r="D241" s="8" t="s">
        <v>14</v>
      </c>
      <c r="E241" s="8" t="s">
        <v>16</v>
      </c>
      <c r="F241" s="8">
        <v>350</v>
      </c>
      <c r="G241" s="8">
        <v>500</v>
      </c>
      <c r="H241" s="8">
        <v>10</v>
      </c>
      <c r="I241" s="8">
        <v>5000</v>
      </c>
      <c r="J241" s="8">
        <v>0.1</v>
      </c>
      <c r="K241" s="8">
        <v>0.05</v>
      </c>
      <c r="L241" s="8">
        <v>250</v>
      </c>
      <c r="M241" s="10">
        <v>4500</v>
      </c>
      <c r="N241">
        <f t="shared" si="22"/>
        <v>1</v>
      </c>
      <c r="O241">
        <f t="shared" si="23"/>
        <v>2019</v>
      </c>
      <c r="P241" t="str">
        <f t="shared" si="24"/>
        <v>1r semestre</v>
      </c>
      <c r="Q241">
        <f t="shared" si="25"/>
        <v>4500</v>
      </c>
      <c r="R241" t="str">
        <f t="shared" si="26"/>
        <v>-</v>
      </c>
      <c r="S241" t="str">
        <f t="shared" si="27"/>
        <v>-</v>
      </c>
      <c r="T241" t="str">
        <f t="shared" si="28"/>
        <v>-</v>
      </c>
    </row>
    <row r="242" spans="1:20" x14ac:dyDescent="0.25">
      <c r="A242" s="3">
        <v>20190128</v>
      </c>
      <c r="B242" s="4" t="s">
        <v>21</v>
      </c>
      <c r="C242" s="5">
        <v>43488</v>
      </c>
      <c r="D242" s="4" t="s">
        <v>14</v>
      </c>
      <c r="E242" s="4" t="s">
        <v>16</v>
      </c>
      <c r="F242" s="4">
        <v>350</v>
      </c>
      <c r="G242" s="4">
        <v>500</v>
      </c>
      <c r="H242" s="4">
        <v>10</v>
      </c>
      <c r="I242" s="4">
        <v>5000</v>
      </c>
      <c r="J242" s="4">
        <v>0.1</v>
      </c>
      <c r="K242" s="4">
        <v>0.05</v>
      </c>
      <c r="L242" s="4">
        <v>250</v>
      </c>
      <c r="M242" s="6">
        <v>4500</v>
      </c>
      <c r="N242">
        <f t="shared" si="22"/>
        <v>1</v>
      </c>
      <c r="O242">
        <f t="shared" si="23"/>
        <v>2019</v>
      </c>
      <c r="P242" t="str">
        <f t="shared" si="24"/>
        <v>1r semestre</v>
      </c>
      <c r="Q242">
        <f t="shared" si="25"/>
        <v>4500</v>
      </c>
      <c r="R242" t="str">
        <f t="shared" si="26"/>
        <v>-</v>
      </c>
      <c r="S242" t="str">
        <f t="shared" si="27"/>
        <v>-</v>
      </c>
      <c r="T242" t="str">
        <f t="shared" si="28"/>
        <v>-</v>
      </c>
    </row>
    <row r="243" spans="1:20" x14ac:dyDescent="0.25">
      <c r="A243" s="7">
        <v>20190129</v>
      </c>
      <c r="B243" s="8" t="s">
        <v>21</v>
      </c>
      <c r="C243" s="9">
        <v>43487</v>
      </c>
      <c r="D243" s="8" t="s">
        <v>14</v>
      </c>
      <c r="E243" s="8" t="s">
        <v>16</v>
      </c>
      <c r="F243" s="8">
        <v>350</v>
      </c>
      <c r="G243" s="8">
        <v>500</v>
      </c>
      <c r="H243" s="8">
        <v>10</v>
      </c>
      <c r="I243" s="8">
        <v>5000</v>
      </c>
      <c r="J243" s="8">
        <v>0.1</v>
      </c>
      <c r="K243" s="8">
        <v>0.05</v>
      </c>
      <c r="L243" s="8">
        <v>250</v>
      </c>
      <c r="M243" s="10">
        <v>4500</v>
      </c>
      <c r="N243">
        <f t="shared" si="22"/>
        <v>1</v>
      </c>
      <c r="O243">
        <f t="shared" si="23"/>
        <v>2019</v>
      </c>
      <c r="P243" t="str">
        <f t="shared" si="24"/>
        <v>1r semestre</v>
      </c>
      <c r="Q243">
        <f t="shared" si="25"/>
        <v>4500</v>
      </c>
      <c r="R243" t="str">
        <f t="shared" si="26"/>
        <v>-</v>
      </c>
      <c r="S243" t="str">
        <f t="shared" si="27"/>
        <v>-</v>
      </c>
      <c r="T243" t="str">
        <f t="shared" si="28"/>
        <v>-</v>
      </c>
    </row>
    <row r="244" spans="1:20" x14ac:dyDescent="0.25">
      <c r="A244" s="3">
        <v>20190130</v>
      </c>
      <c r="B244" s="4" t="s">
        <v>21</v>
      </c>
      <c r="C244" s="5">
        <v>43485</v>
      </c>
      <c r="D244" s="4" t="s">
        <v>14</v>
      </c>
      <c r="E244" s="4" t="s">
        <v>16</v>
      </c>
      <c r="F244" s="4">
        <v>350</v>
      </c>
      <c r="G244" s="4">
        <v>500</v>
      </c>
      <c r="H244" s="4">
        <v>10</v>
      </c>
      <c r="I244" s="4">
        <v>5000</v>
      </c>
      <c r="J244" s="4">
        <v>0.1</v>
      </c>
      <c r="K244" s="4">
        <v>0.05</v>
      </c>
      <c r="L244" s="4">
        <v>250</v>
      </c>
      <c r="M244" s="6">
        <v>4500</v>
      </c>
      <c r="N244">
        <f t="shared" si="22"/>
        <v>1</v>
      </c>
      <c r="O244">
        <f t="shared" si="23"/>
        <v>2019</v>
      </c>
      <c r="P244" t="str">
        <f t="shared" si="24"/>
        <v>1r semestre</v>
      </c>
      <c r="Q244">
        <f t="shared" si="25"/>
        <v>4500</v>
      </c>
      <c r="R244" t="str">
        <f t="shared" si="26"/>
        <v>-</v>
      </c>
      <c r="S244" t="str">
        <f t="shared" si="27"/>
        <v>-</v>
      </c>
      <c r="T244" t="str">
        <f t="shared" si="28"/>
        <v>-</v>
      </c>
    </row>
    <row r="245" spans="1:20" x14ac:dyDescent="0.25">
      <c r="A245" s="7">
        <v>20190131</v>
      </c>
      <c r="B245" s="8" t="s">
        <v>21</v>
      </c>
      <c r="C245" s="9">
        <v>43484</v>
      </c>
      <c r="D245" s="8" t="s">
        <v>14</v>
      </c>
      <c r="E245" s="8" t="s">
        <v>16</v>
      </c>
      <c r="F245" s="8">
        <v>350</v>
      </c>
      <c r="G245" s="8">
        <v>500</v>
      </c>
      <c r="H245" s="8">
        <v>10</v>
      </c>
      <c r="I245" s="8">
        <v>5000</v>
      </c>
      <c r="J245" s="8">
        <v>0.1</v>
      </c>
      <c r="K245" s="8">
        <v>0.05</v>
      </c>
      <c r="L245" s="8">
        <v>250</v>
      </c>
      <c r="M245" s="10">
        <v>4500</v>
      </c>
      <c r="N245">
        <f t="shared" si="22"/>
        <v>1</v>
      </c>
      <c r="O245">
        <f t="shared" si="23"/>
        <v>2019</v>
      </c>
      <c r="P245" t="str">
        <f t="shared" si="24"/>
        <v>1r semestre</v>
      </c>
      <c r="Q245">
        <f t="shared" si="25"/>
        <v>4500</v>
      </c>
      <c r="R245" t="str">
        <f t="shared" si="26"/>
        <v>-</v>
      </c>
      <c r="S245" t="str">
        <f t="shared" si="27"/>
        <v>-</v>
      </c>
      <c r="T245" t="str">
        <f t="shared" si="28"/>
        <v>-</v>
      </c>
    </row>
    <row r="246" spans="1:20" x14ac:dyDescent="0.25">
      <c r="A246" s="3">
        <v>20190132</v>
      </c>
      <c r="B246" s="4" t="s">
        <v>21</v>
      </c>
      <c r="C246" s="5">
        <v>43483</v>
      </c>
      <c r="D246" s="4" t="s">
        <v>14</v>
      </c>
      <c r="E246" s="4" t="s">
        <v>16</v>
      </c>
      <c r="F246" s="4">
        <v>350</v>
      </c>
      <c r="G246" s="4">
        <v>500</v>
      </c>
      <c r="H246" s="4">
        <v>10</v>
      </c>
      <c r="I246" s="4">
        <v>5000</v>
      </c>
      <c r="J246" s="4">
        <v>0.1</v>
      </c>
      <c r="K246" s="4">
        <v>0.05</v>
      </c>
      <c r="L246" s="4">
        <v>250</v>
      </c>
      <c r="M246" s="6">
        <v>4500</v>
      </c>
      <c r="N246">
        <f t="shared" si="22"/>
        <v>1</v>
      </c>
      <c r="O246">
        <f t="shared" si="23"/>
        <v>2019</v>
      </c>
      <c r="P246" t="str">
        <f t="shared" si="24"/>
        <v>1r semestre</v>
      </c>
      <c r="Q246">
        <f t="shared" si="25"/>
        <v>4500</v>
      </c>
      <c r="R246" t="str">
        <f t="shared" si="26"/>
        <v>-</v>
      </c>
      <c r="S246" t="str">
        <f t="shared" si="27"/>
        <v>-</v>
      </c>
      <c r="T246" t="str">
        <f t="shared" si="28"/>
        <v>-</v>
      </c>
    </row>
    <row r="247" spans="1:20" x14ac:dyDescent="0.25">
      <c r="A247" s="7">
        <v>20190133</v>
      </c>
      <c r="B247" s="8" t="s">
        <v>21</v>
      </c>
      <c r="C247" s="9">
        <v>43481</v>
      </c>
      <c r="D247" s="8" t="s">
        <v>14</v>
      </c>
      <c r="E247" s="8" t="s">
        <v>16</v>
      </c>
      <c r="F247" s="8">
        <v>350</v>
      </c>
      <c r="G247" s="8">
        <v>500</v>
      </c>
      <c r="H247" s="8">
        <v>10</v>
      </c>
      <c r="I247" s="8">
        <v>5000</v>
      </c>
      <c r="J247" s="8">
        <v>0.1</v>
      </c>
      <c r="K247" s="8">
        <v>0.05</v>
      </c>
      <c r="L247" s="8">
        <v>250</v>
      </c>
      <c r="M247" s="10">
        <v>4500</v>
      </c>
      <c r="N247">
        <f t="shared" si="22"/>
        <v>1</v>
      </c>
      <c r="O247">
        <f t="shared" si="23"/>
        <v>2019</v>
      </c>
      <c r="P247" t="str">
        <f t="shared" si="24"/>
        <v>1r semestre</v>
      </c>
      <c r="Q247">
        <f t="shared" si="25"/>
        <v>4500</v>
      </c>
      <c r="R247" t="str">
        <f t="shared" si="26"/>
        <v>-</v>
      </c>
      <c r="S247" t="str">
        <f t="shared" si="27"/>
        <v>-</v>
      </c>
      <c r="T247" t="str">
        <f t="shared" si="28"/>
        <v>-</v>
      </c>
    </row>
    <row r="248" spans="1:20" x14ac:dyDescent="0.25">
      <c r="A248" s="3">
        <v>20190134</v>
      </c>
      <c r="B248" s="4" t="s">
        <v>21</v>
      </c>
      <c r="C248" s="5">
        <v>43480</v>
      </c>
      <c r="D248" s="4" t="s">
        <v>14</v>
      </c>
      <c r="E248" s="4" t="s">
        <v>16</v>
      </c>
      <c r="F248" s="4">
        <v>350</v>
      </c>
      <c r="G248" s="4">
        <v>500</v>
      </c>
      <c r="H248" s="4">
        <v>10</v>
      </c>
      <c r="I248" s="4">
        <v>5000</v>
      </c>
      <c r="J248" s="4">
        <v>0.1</v>
      </c>
      <c r="K248" s="4">
        <v>0.05</v>
      </c>
      <c r="L248" s="4">
        <v>250</v>
      </c>
      <c r="M248" s="6">
        <v>4500</v>
      </c>
      <c r="N248">
        <f t="shared" si="22"/>
        <v>1</v>
      </c>
      <c r="O248">
        <f t="shared" si="23"/>
        <v>2019</v>
      </c>
      <c r="P248" t="str">
        <f t="shared" si="24"/>
        <v>1r semestre</v>
      </c>
      <c r="Q248">
        <f t="shared" si="25"/>
        <v>4500</v>
      </c>
      <c r="R248" t="str">
        <f t="shared" si="26"/>
        <v>-</v>
      </c>
      <c r="S248" t="str">
        <f t="shared" si="27"/>
        <v>-</v>
      </c>
      <c r="T248" t="str">
        <f t="shared" si="28"/>
        <v>-</v>
      </c>
    </row>
    <row r="249" spans="1:20" x14ac:dyDescent="0.25">
      <c r="A249" s="7">
        <v>20190135</v>
      </c>
      <c r="B249" s="8" t="s">
        <v>21</v>
      </c>
      <c r="C249" s="9">
        <v>43479</v>
      </c>
      <c r="D249" s="8" t="s">
        <v>14</v>
      </c>
      <c r="E249" s="8" t="s">
        <v>16</v>
      </c>
      <c r="F249" s="8">
        <v>350</v>
      </c>
      <c r="G249" s="8">
        <v>500</v>
      </c>
      <c r="H249" s="8">
        <v>10</v>
      </c>
      <c r="I249" s="8">
        <v>5000</v>
      </c>
      <c r="J249" s="8">
        <v>0.1</v>
      </c>
      <c r="K249" s="8">
        <v>0.05</v>
      </c>
      <c r="L249" s="8">
        <v>250</v>
      </c>
      <c r="M249" s="10">
        <v>4500</v>
      </c>
      <c r="N249">
        <f t="shared" si="22"/>
        <v>1</v>
      </c>
      <c r="O249">
        <f t="shared" si="23"/>
        <v>2019</v>
      </c>
      <c r="P249" t="str">
        <f t="shared" si="24"/>
        <v>1r semestre</v>
      </c>
      <c r="Q249">
        <f t="shared" si="25"/>
        <v>4500</v>
      </c>
      <c r="R249" t="str">
        <f t="shared" si="26"/>
        <v>-</v>
      </c>
      <c r="S249" t="str">
        <f t="shared" si="27"/>
        <v>-</v>
      </c>
      <c r="T249" t="str">
        <f t="shared" si="28"/>
        <v>-</v>
      </c>
    </row>
    <row r="250" spans="1:20" x14ac:dyDescent="0.25">
      <c r="A250" s="3">
        <v>20190136</v>
      </c>
      <c r="B250" s="4" t="s">
        <v>21</v>
      </c>
      <c r="C250" s="5">
        <v>43477</v>
      </c>
      <c r="D250" s="4" t="s">
        <v>14</v>
      </c>
      <c r="E250" s="4" t="s">
        <v>16</v>
      </c>
      <c r="F250" s="4">
        <v>350</v>
      </c>
      <c r="G250" s="4">
        <v>500</v>
      </c>
      <c r="H250" s="4">
        <v>10</v>
      </c>
      <c r="I250" s="4">
        <v>5000</v>
      </c>
      <c r="J250" s="4">
        <v>0.1</v>
      </c>
      <c r="K250" s="4">
        <v>0.05</v>
      </c>
      <c r="L250" s="4">
        <v>250</v>
      </c>
      <c r="M250" s="6">
        <v>4500</v>
      </c>
      <c r="N250">
        <f t="shared" si="22"/>
        <v>1</v>
      </c>
      <c r="O250">
        <f t="shared" si="23"/>
        <v>2019</v>
      </c>
      <c r="P250" t="str">
        <f t="shared" si="24"/>
        <v>1r semestre</v>
      </c>
      <c r="Q250">
        <f t="shared" si="25"/>
        <v>4500</v>
      </c>
      <c r="R250" t="str">
        <f t="shared" si="26"/>
        <v>-</v>
      </c>
      <c r="S250" t="str">
        <f t="shared" si="27"/>
        <v>-</v>
      </c>
      <c r="T250" t="str">
        <f t="shared" si="28"/>
        <v>-</v>
      </c>
    </row>
    <row r="251" spans="1:20" x14ac:dyDescent="0.25">
      <c r="A251" s="7">
        <v>20190137</v>
      </c>
      <c r="B251" s="8" t="s">
        <v>21</v>
      </c>
      <c r="C251" s="9">
        <v>43476</v>
      </c>
      <c r="D251" s="8" t="s">
        <v>14</v>
      </c>
      <c r="E251" s="8" t="s">
        <v>16</v>
      </c>
      <c r="F251" s="8">
        <v>350</v>
      </c>
      <c r="G251" s="8">
        <v>500</v>
      </c>
      <c r="H251" s="8">
        <v>10</v>
      </c>
      <c r="I251" s="8">
        <v>5000</v>
      </c>
      <c r="J251" s="8">
        <v>0.1</v>
      </c>
      <c r="K251" s="8">
        <v>0.05</v>
      </c>
      <c r="L251" s="8">
        <v>250</v>
      </c>
      <c r="M251" s="10">
        <v>4500</v>
      </c>
      <c r="N251">
        <f t="shared" si="22"/>
        <v>1</v>
      </c>
      <c r="O251">
        <f t="shared" si="23"/>
        <v>2019</v>
      </c>
      <c r="P251" t="str">
        <f t="shared" si="24"/>
        <v>1r semestre</v>
      </c>
      <c r="Q251">
        <f t="shared" si="25"/>
        <v>4500</v>
      </c>
      <c r="R251" t="str">
        <f t="shared" si="26"/>
        <v>-</v>
      </c>
      <c r="S251" t="str">
        <f t="shared" si="27"/>
        <v>-</v>
      </c>
      <c r="T251" t="str">
        <f t="shared" si="28"/>
        <v>-</v>
      </c>
    </row>
    <row r="252" spans="1:20" x14ac:dyDescent="0.25">
      <c r="A252" s="3">
        <v>20190138</v>
      </c>
      <c r="B252" s="4" t="s">
        <v>21</v>
      </c>
      <c r="C252" s="5">
        <v>43472</v>
      </c>
      <c r="D252" s="4" t="s">
        <v>14</v>
      </c>
      <c r="E252" s="4" t="s">
        <v>16</v>
      </c>
      <c r="F252" s="4">
        <v>350</v>
      </c>
      <c r="G252" s="4">
        <v>500</v>
      </c>
      <c r="H252" s="4">
        <v>10</v>
      </c>
      <c r="I252" s="4">
        <v>5000</v>
      </c>
      <c r="J252" s="4">
        <v>0.1</v>
      </c>
      <c r="K252" s="4">
        <v>0.05</v>
      </c>
      <c r="L252" s="4">
        <v>250</v>
      </c>
      <c r="M252" s="6">
        <v>4500</v>
      </c>
      <c r="N252">
        <f t="shared" si="22"/>
        <v>1</v>
      </c>
      <c r="O252">
        <f t="shared" si="23"/>
        <v>2019</v>
      </c>
      <c r="P252" t="str">
        <f t="shared" si="24"/>
        <v>1r semestre</v>
      </c>
      <c r="Q252">
        <f t="shared" si="25"/>
        <v>4500</v>
      </c>
      <c r="R252" t="str">
        <f t="shared" si="26"/>
        <v>-</v>
      </c>
      <c r="S252" t="str">
        <f t="shared" si="27"/>
        <v>-</v>
      </c>
      <c r="T252" t="str">
        <f t="shared" si="28"/>
        <v>-</v>
      </c>
    </row>
    <row r="253" spans="1:20" x14ac:dyDescent="0.25">
      <c r="A253" s="7">
        <v>20190139</v>
      </c>
      <c r="B253" s="8" t="s">
        <v>21</v>
      </c>
      <c r="C253" s="9">
        <v>43472</v>
      </c>
      <c r="D253" s="8" t="s">
        <v>14</v>
      </c>
      <c r="E253" s="8" t="s">
        <v>16</v>
      </c>
      <c r="F253" s="8">
        <v>350</v>
      </c>
      <c r="G253" s="8">
        <v>500</v>
      </c>
      <c r="H253" s="8">
        <v>10</v>
      </c>
      <c r="I253" s="8">
        <v>5000</v>
      </c>
      <c r="J253" s="8">
        <v>0.1</v>
      </c>
      <c r="K253" s="8">
        <v>0.05</v>
      </c>
      <c r="L253" s="8">
        <v>250</v>
      </c>
      <c r="M253" s="10">
        <v>4500</v>
      </c>
      <c r="N253">
        <f t="shared" si="22"/>
        <v>1</v>
      </c>
      <c r="O253">
        <f t="shared" si="23"/>
        <v>2019</v>
      </c>
      <c r="P253" t="str">
        <f t="shared" si="24"/>
        <v>1r semestre</v>
      </c>
      <c r="Q253">
        <f t="shared" si="25"/>
        <v>4500</v>
      </c>
      <c r="R253" t="str">
        <f t="shared" si="26"/>
        <v>-</v>
      </c>
      <c r="S253" t="str">
        <f t="shared" si="27"/>
        <v>-</v>
      </c>
      <c r="T253" t="str">
        <f t="shared" si="28"/>
        <v>-</v>
      </c>
    </row>
    <row r="254" spans="1:20" x14ac:dyDescent="0.25">
      <c r="A254" s="7">
        <v>20190025</v>
      </c>
      <c r="B254" s="8" t="s">
        <v>21</v>
      </c>
      <c r="C254" s="9">
        <v>43466</v>
      </c>
      <c r="D254" s="8" t="s">
        <v>14</v>
      </c>
      <c r="E254" s="8" t="s">
        <v>16</v>
      </c>
      <c r="F254" s="8">
        <v>350</v>
      </c>
      <c r="G254" s="8">
        <v>500</v>
      </c>
      <c r="H254" s="8">
        <v>10</v>
      </c>
      <c r="I254" s="8">
        <v>5000</v>
      </c>
      <c r="J254" s="8">
        <v>0.1</v>
      </c>
      <c r="K254" s="8">
        <v>0.05</v>
      </c>
      <c r="L254" s="8">
        <v>250</v>
      </c>
      <c r="M254" s="10">
        <v>4500</v>
      </c>
      <c r="N254">
        <f t="shared" si="22"/>
        <v>1</v>
      </c>
      <c r="O254">
        <f t="shared" si="23"/>
        <v>2019</v>
      </c>
      <c r="P254" t="str">
        <f t="shared" si="24"/>
        <v>1r semestre</v>
      </c>
      <c r="Q254">
        <f t="shared" si="25"/>
        <v>4500</v>
      </c>
      <c r="R254" t="str">
        <f t="shared" si="26"/>
        <v>-</v>
      </c>
      <c r="S254" t="str">
        <f t="shared" si="27"/>
        <v>-</v>
      </c>
      <c r="T254" t="str">
        <f t="shared" si="28"/>
        <v>-</v>
      </c>
    </row>
    <row r="255" spans="1:20" x14ac:dyDescent="0.25">
      <c r="A255" s="3">
        <v>20190026</v>
      </c>
      <c r="B255" s="4" t="s">
        <v>21</v>
      </c>
      <c r="C255" s="5">
        <v>43467</v>
      </c>
      <c r="D255" s="4" t="s">
        <v>14</v>
      </c>
      <c r="E255" s="4" t="s">
        <v>16</v>
      </c>
      <c r="F255" s="4">
        <v>350</v>
      </c>
      <c r="G255" s="4">
        <v>500</v>
      </c>
      <c r="H255" s="4">
        <v>10</v>
      </c>
      <c r="I255" s="4">
        <v>5000</v>
      </c>
      <c r="J255" s="4">
        <v>0.1</v>
      </c>
      <c r="K255" s="4">
        <v>0.05</v>
      </c>
      <c r="L255" s="4">
        <v>250</v>
      </c>
      <c r="M255" s="6">
        <v>4500</v>
      </c>
      <c r="N255">
        <f t="shared" si="22"/>
        <v>1</v>
      </c>
      <c r="O255">
        <f t="shared" si="23"/>
        <v>2019</v>
      </c>
      <c r="P255" t="str">
        <f t="shared" si="24"/>
        <v>1r semestre</v>
      </c>
      <c r="Q255">
        <f t="shared" si="25"/>
        <v>4500</v>
      </c>
      <c r="R255" t="str">
        <f t="shared" si="26"/>
        <v>-</v>
      </c>
      <c r="S255" t="str">
        <f t="shared" si="27"/>
        <v>-</v>
      </c>
      <c r="T255" t="str">
        <f t="shared" si="28"/>
        <v>-</v>
      </c>
    </row>
    <row r="256" spans="1:20" x14ac:dyDescent="0.25">
      <c r="A256" s="7">
        <v>20190027</v>
      </c>
      <c r="B256" s="8" t="s">
        <v>21</v>
      </c>
      <c r="C256" s="9">
        <v>43467</v>
      </c>
      <c r="D256" s="8" t="s">
        <v>14</v>
      </c>
      <c r="E256" s="8" t="s">
        <v>16</v>
      </c>
      <c r="F256" s="8">
        <v>350</v>
      </c>
      <c r="G256" s="8">
        <v>500</v>
      </c>
      <c r="H256" s="8">
        <v>10</v>
      </c>
      <c r="I256" s="8">
        <v>5000</v>
      </c>
      <c r="J256" s="8">
        <v>0.1</v>
      </c>
      <c r="K256" s="8">
        <v>0.05</v>
      </c>
      <c r="L256" s="8">
        <v>250</v>
      </c>
      <c r="M256" s="10">
        <v>4500</v>
      </c>
      <c r="N256">
        <f t="shared" si="22"/>
        <v>1</v>
      </c>
      <c r="O256">
        <f t="shared" si="23"/>
        <v>2019</v>
      </c>
      <c r="P256" t="str">
        <f t="shared" si="24"/>
        <v>1r semestre</v>
      </c>
      <c r="Q256">
        <f t="shared" si="25"/>
        <v>4500</v>
      </c>
      <c r="R256" t="str">
        <f t="shared" si="26"/>
        <v>-</v>
      </c>
      <c r="S256" t="str">
        <f t="shared" si="27"/>
        <v>-</v>
      </c>
      <c r="T256" t="str">
        <f t="shared" si="28"/>
        <v>-</v>
      </c>
    </row>
    <row r="257" spans="1:20" x14ac:dyDescent="0.25">
      <c r="A257" s="3">
        <v>20200028</v>
      </c>
      <c r="B257" s="4" t="s">
        <v>21</v>
      </c>
      <c r="C257" s="5">
        <v>43881</v>
      </c>
      <c r="D257" s="4" t="s">
        <v>14</v>
      </c>
      <c r="E257" s="4" t="s">
        <v>16</v>
      </c>
      <c r="F257" s="4">
        <v>350</v>
      </c>
      <c r="G257" s="4">
        <v>500</v>
      </c>
      <c r="H257" s="4">
        <v>10</v>
      </c>
      <c r="I257" s="4">
        <v>5000</v>
      </c>
      <c r="J257" s="4">
        <v>0.1</v>
      </c>
      <c r="K257" s="4">
        <v>0.05</v>
      </c>
      <c r="L257" s="4">
        <v>250</v>
      </c>
      <c r="M257" s="6">
        <v>4500</v>
      </c>
      <c r="N257">
        <f t="shared" si="22"/>
        <v>2</v>
      </c>
      <c r="O257">
        <f t="shared" si="23"/>
        <v>2020</v>
      </c>
      <c r="P257" t="str">
        <f t="shared" si="24"/>
        <v>1r semestre</v>
      </c>
      <c r="Q257" t="str">
        <f t="shared" si="25"/>
        <v>-</v>
      </c>
      <c r="R257">
        <f t="shared" si="26"/>
        <v>4500</v>
      </c>
      <c r="S257" t="str">
        <f t="shared" si="27"/>
        <v>-</v>
      </c>
      <c r="T257" t="str">
        <f t="shared" si="28"/>
        <v>-</v>
      </c>
    </row>
    <row r="258" spans="1:20" x14ac:dyDescent="0.25">
      <c r="A258" s="7">
        <v>20200029</v>
      </c>
      <c r="B258" s="8" t="s">
        <v>21</v>
      </c>
      <c r="C258" s="9">
        <v>43942</v>
      </c>
      <c r="D258" s="8" t="s">
        <v>14</v>
      </c>
      <c r="E258" s="8" t="s">
        <v>16</v>
      </c>
      <c r="F258" s="8">
        <v>350</v>
      </c>
      <c r="G258" s="8">
        <v>500</v>
      </c>
      <c r="H258" s="8">
        <v>10</v>
      </c>
      <c r="I258" s="8">
        <v>5000</v>
      </c>
      <c r="J258" s="8">
        <v>0.1</v>
      </c>
      <c r="K258" s="8">
        <v>0.05</v>
      </c>
      <c r="L258" s="8">
        <v>250</v>
      </c>
      <c r="M258" s="10">
        <v>4500</v>
      </c>
      <c r="N258">
        <f t="shared" si="22"/>
        <v>4</v>
      </c>
      <c r="O258">
        <f t="shared" si="23"/>
        <v>2020</v>
      </c>
      <c r="P258" t="str">
        <f t="shared" si="24"/>
        <v>1r semestre</v>
      </c>
      <c r="Q258" t="str">
        <f t="shared" si="25"/>
        <v>-</v>
      </c>
      <c r="R258">
        <f t="shared" si="26"/>
        <v>4500</v>
      </c>
      <c r="S258" t="str">
        <f t="shared" si="27"/>
        <v>-</v>
      </c>
      <c r="T258" t="str">
        <f t="shared" si="28"/>
        <v>-</v>
      </c>
    </row>
    <row r="259" spans="1:20" x14ac:dyDescent="0.25">
      <c r="A259" s="3">
        <v>20200030</v>
      </c>
      <c r="B259" s="4" t="s">
        <v>21</v>
      </c>
      <c r="C259" s="5">
        <v>43943</v>
      </c>
      <c r="D259" s="4" t="s">
        <v>14</v>
      </c>
      <c r="E259" s="4" t="s">
        <v>16</v>
      </c>
      <c r="F259" s="4">
        <v>350</v>
      </c>
      <c r="G259" s="4">
        <v>500</v>
      </c>
      <c r="H259" s="4">
        <v>10</v>
      </c>
      <c r="I259" s="4">
        <v>5000</v>
      </c>
      <c r="J259" s="4">
        <v>0.1</v>
      </c>
      <c r="K259" s="4">
        <v>0.05</v>
      </c>
      <c r="L259" s="4">
        <v>250</v>
      </c>
      <c r="M259" s="6">
        <v>4500</v>
      </c>
      <c r="N259">
        <f t="shared" ref="N259:N322" si="29">MONTH(C259)</f>
        <v>4</v>
      </c>
      <c r="O259">
        <f t="shared" ref="O259:O322" si="30">YEAR(C259)</f>
        <v>2020</v>
      </c>
      <c r="P259" t="str">
        <f t="shared" ref="P259:P322" si="31">IF(N259&lt;7,"1r semestre","2n semestre")</f>
        <v>1r semestre</v>
      </c>
      <c r="Q259" t="str">
        <f t="shared" ref="Q259:Q322" si="32">IF(O259=2019,M259,"-")</f>
        <v>-</v>
      </c>
      <c r="R259">
        <f t="shared" ref="R259:R322" si="33">IF(O259=2020,M259,"-")</f>
        <v>4500</v>
      </c>
      <c r="S259" t="str">
        <f t="shared" ref="S259:S322" si="34">IF(B259="Emilio Garcia",Q259,"-")</f>
        <v>-</v>
      </c>
      <c r="T259" t="str">
        <f t="shared" ref="T259:T322" si="35">IF(B259="Emilio Garcia",R259,"-")</f>
        <v>-</v>
      </c>
    </row>
    <row r="260" spans="1:20" x14ac:dyDescent="0.25">
      <c r="A260" s="7">
        <v>20200031</v>
      </c>
      <c r="B260" s="8" t="s">
        <v>21</v>
      </c>
      <c r="C260" s="9">
        <v>43974</v>
      </c>
      <c r="D260" s="8" t="s">
        <v>14</v>
      </c>
      <c r="E260" s="8" t="s">
        <v>16</v>
      </c>
      <c r="F260" s="8">
        <v>350</v>
      </c>
      <c r="G260" s="8">
        <v>500</v>
      </c>
      <c r="H260" s="8">
        <v>10</v>
      </c>
      <c r="I260" s="8">
        <v>5000</v>
      </c>
      <c r="J260" s="8">
        <v>0.1</v>
      </c>
      <c r="K260" s="8">
        <v>0.05</v>
      </c>
      <c r="L260" s="8">
        <v>250</v>
      </c>
      <c r="M260" s="10">
        <v>4500</v>
      </c>
      <c r="N260">
        <f t="shared" si="29"/>
        <v>5</v>
      </c>
      <c r="O260">
        <f t="shared" si="30"/>
        <v>2020</v>
      </c>
      <c r="P260" t="str">
        <f t="shared" si="31"/>
        <v>1r semestre</v>
      </c>
      <c r="Q260" t="str">
        <f t="shared" si="32"/>
        <v>-</v>
      </c>
      <c r="R260">
        <f t="shared" si="33"/>
        <v>4500</v>
      </c>
      <c r="S260" t="str">
        <f t="shared" si="34"/>
        <v>-</v>
      </c>
      <c r="T260" t="str">
        <f t="shared" si="35"/>
        <v>-</v>
      </c>
    </row>
    <row r="261" spans="1:20" x14ac:dyDescent="0.25">
      <c r="A261" s="3">
        <v>20200032</v>
      </c>
      <c r="B261" s="4" t="s">
        <v>21</v>
      </c>
      <c r="C261" s="5">
        <v>43914</v>
      </c>
      <c r="D261" s="4" t="s">
        <v>14</v>
      </c>
      <c r="E261" s="4" t="s">
        <v>16</v>
      </c>
      <c r="F261" s="4">
        <v>350</v>
      </c>
      <c r="G261" s="4">
        <v>500</v>
      </c>
      <c r="H261" s="4">
        <v>10</v>
      </c>
      <c r="I261" s="4">
        <v>5000</v>
      </c>
      <c r="J261" s="4">
        <v>0.1</v>
      </c>
      <c r="K261" s="4">
        <v>0.05</v>
      </c>
      <c r="L261" s="4">
        <v>250</v>
      </c>
      <c r="M261" s="6">
        <v>4500</v>
      </c>
      <c r="N261">
        <f t="shared" si="29"/>
        <v>3</v>
      </c>
      <c r="O261">
        <f t="shared" si="30"/>
        <v>2020</v>
      </c>
      <c r="P261" t="str">
        <f t="shared" si="31"/>
        <v>1r semestre</v>
      </c>
      <c r="Q261" t="str">
        <f t="shared" si="32"/>
        <v>-</v>
      </c>
      <c r="R261">
        <f t="shared" si="33"/>
        <v>4500</v>
      </c>
      <c r="S261" t="str">
        <f t="shared" si="34"/>
        <v>-</v>
      </c>
      <c r="T261" t="str">
        <f t="shared" si="35"/>
        <v>-</v>
      </c>
    </row>
    <row r="262" spans="1:20" x14ac:dyDescent="0.25">
      <c r="A262" s="7">
        <v>20200033</v>
      </c>
      <c r="B262" s="8" t="s">
        <v>21</v>
      </c>
      <c r="C262" s="9">
        <v>43886</v>
      </c>
      <c r="D262" s="8" t="s">
        <v>14</v>
      </c>
      <c r="E262" s="8" t="s">
        <v>16</v>
      </c>
      <c r="F262" s="8">
        <v>350</v>
      </c>
      <c r="G262" s="8">
        <v>500</v>
      </c>
      <c r="H262" s="8">
        <v>10</v>
      </c>
      <c r="I262" s="8">
        <v>5000</v>
      </c>
      <c r="J262" s="8">
        <v>0.1</v>
      </c>
      <c r="K262" s="8">
        <v>0.05</v>
      </c>
      <c r="L262" s="8">
        <v>250</v>
      </c>
      <c r="M262" s="10">
        <v>4500</v>
      </c>
      <c r="N262">
        <f t="shared" si="29"/>
        <v>2</v>
      </c>
      <c r="O262">
        <f t="shared" si="30"/>
        <v>2020</v>
      </c>
      <c r="P262" t="str">
        <f t="shared" si="31"/>
        <v>1r semestre</v>
      </c>
      <c r="Q262" t="str">
        <f t="shared" si="32"/>
        <v>-</v>
      </c>
      <c r="R262">
        <f t="shared" si="33"/>
        <v>4500</v>
      </c>
      <c r="S262" t="str">
        <f t="shared" si="34"/>
        <v>-</v>
      </c>
      <c r="T262" t="str">
        <f t="shared" si="35"/>
        <v>-</v>
      </c>
    </row>
    <row r="263" spans="1:20" x14ac:dyDescent="0.25">
      <c r="A263" s="3">
        <v>20200034</v>
      </c>
      <c r="B263" s="4" t="s">
        <v>21</v>
      </c>
      <c r="C263" s="5">
        <v>43916</v>
      </c>
      <c r="D263" s="4" t="s">
        <v>14</v>
      </c>
      <c r="E263" s="4" t="s">
        <v>16</v>
      </c>
      <c r="F263" s="4">
        <v>350</v>
      </c>
      <c r="G263" s="4">
        <v>500</v>
      </c>
      <c r="H263" s="4">
        <v>10</v>
      </c>
      <c r="I263" s="4">
        <v>5000</v>
      </c>
      <c r="J263" s="4">
        <v>0.1</v>
      </c>
      <c r="K263" s="4">
        <v>0.05</v>
      </c>
      <c r="L263" s="4">
        <v>250</v>
      </c>
      <c r="M263" s="6">
        <v>4500</v>
      </c>
      <c r="N263">
        <f t="shared" si="29"/>
        <v>3</v>
      </c>
      <c r="O263">
        <f t="shared" si="30"/>
        <v>2020</v>
      </c>
      <c r="P263" t="str">
        <f t="shared" si="31"/>
        <v>1r semestre</v>
      </c>
      <c r="Q263" t="str">
        <f t="shared" si="32"/>
        <v>-</v>
      </c>
      <c r="R263">
        <f t="shared" si="33"/>
        <v>4500</v>
      </c>
      <c r="S263" t="str">
        <f t="shared" si="34"/>
        <v>-</v>
      </c>
      <c r="T263" t="str">
        <f t="shared" si="35"/>
        <v>-</v>
      </c>
    </row>
    <row r="264" spans="1:20" x14ac:dyDescent="0.25">
      <c r="A264" s="7">
        <v>20200035</v>
      </c>
      <c r="B264" s="8" t="s">
        <v>21</v>
      </c>
      <c r="C264" s="9">
        <v>44039</v>
      </c>
      <c r="D264" s="8" t="s">
        <v>14</v>
      </c>
      <c r="E264" s="8" t="s">
        <v>16</v>
      </c>
      <c r="F264" s="8">
        <v>350</v>
      </c>
      <c r="G264" s="8">
        <v>500</v>
      </c>
      <c r="H264" s="8">
        <v>10</v>
      </c>
      <c r="I264" s="8">
        <v>5000</v>
      </c>
      <c r="J264" s="8">
        <v>0.1</v>
      </c>
      <c r="K264" s="8">
        <v>0.05</v>
      </c>
      <c r="L264" s="8">
        <v>250</v>
      </c>
      <c r="M264" s="10">
        <v>4500</v>
      </c>
      <c r="N264">
        <f t="shared" si="29"/>
        <v>7</v>
      </c>
      <c r="O264">
        <f t="shared" si="30"/>
        <v>2020</v>
      </c>
      <c r="P264" t="str">
        <f t="shared" si="31"/>
        <v>2n semestre</v>
      </c>
      <c r="Q264" t="str">
        <f t="shared" si="32"/>
        <v>-</v>
      </c>
      <c r="R264">
        <f t="shared" si="33"/>
        <v>4500</v>
      </c>
      <c r="S264" t="str">
        <f t="shared" si="34"/>
        <v>-</v>
      </c>
      <c r="T264" t="str">
        <f t="shared" si="35"/>
        <v>-</v>
      </c>
    </row>
    <row r="265" spans="1:20" x14ac:dyDescent="0.25">
      <c r="A265" s="3">
        <v>20200036</v>
      </c>
      <c r="B265" s="4" t="s">
        <v>21</v>
      </c>
      <c r="C265" s="5">
        <v>44071</v>
      </c>
      <c r="D265" s="4" t="s">
        <v>14</v>
      </c>
      <c r="E265" s="4" t="s">
        <v>16</v>
      </c>
      <c r="F265" s="4">
        <v>350</v>
      </c>
      <c r="G265" s="4">
        <v>500</v>
      </c>
      <c r="H265" s="4">
        <v>10</v>
      </c>
      <c r="I265" s="4">
        <v>5000</v>
      </c>
      <c r="J265" s="4">
        <v>0.1</v>
      </c>
      <c r="K265" s="4">
        <v>0.05</v>
      </c>
      <c r="L265" s="4">
        <v>250</v>
      </c>
      <c r="M265" s="6">
        <v>4500</v>
      </c>
      <c r="N265">
        <f t="shared" si="29"/>
        <v>8</v>
      </c>
      <c r="O265">
        <f t="shared" si="30"/>
        <v>2020</v>
      </c>
      <c r="P265" t="str">
        <f t="shared" si="31"/>
        <v>2n semestre</v>
      </c>
      <c r="Q265" t="str">
        <f t="shared" si="32"/>
        <v>-</v>
      </c>
      <c r="R265">
        <f t="shared" si="33"/>
        <v>4500</v>
      </c>
      <c r="S265" t="str">
        <f t="shared" si="34"/>
        <v>-</v>
      </c>
      <c r="T265" t="str">
        <f t="shared" si="35"/>
        <v>-</v>
      </c>
    </row>
    <row r="266" spans="1:20" x14ac:dyDescent="0.25">
      <c r="A266" s="7">
        <v>20200037</v>
      </c>
      <c r="B266" s="8" t="s">
        <v>21</v>
      </c>
      <c r="C266" s="9">
        <v>44103</v>
      </c>
      <c r="D266" s="8" t="s">
        <v>14</v>
      </c>
      <c r="E266" s="8" t="s">
        <v>16</v>
      </c>
      <c r="F266" s="8">
        <v>350</v>
      </c>
      <c r="G266" s="8">
        <v>500</v>
      </c>
      <c r="H266" s="8">
        <v>10</v>
      </c>
      <c r="I266" s="8">
        <v>5000</v>
      </c>
      <c r="J266" s="8">
        <v>0.1</v>
      </c>
      <c r="K266" s="8">
        <v>0.05</v>
      </c>
      <c r="L266" s="8">
        <v>250</v>
      </c>
      <c r="M266" s="10">
        <v>4500</v>
      </c>
      <c r="N266">
        <f t="shared" si="29"/>
        <v>9</v>
      </c>
      <c r="O266">
        <f t="shared" si="30"/>
        <v>2020</v>
      </c>
      <c r="P266" t="str">
        <f t="shared" si="31"/>
        <v>2n semestre</v>
      </c>
      <c r="Q266" t="str">
        <f t="shared" si="32"/>
        <v>-</v>
      </c>
      <c r="R266">
        <f t="shared" si="33"/>
        <v>4500</v>
      </c>
      <c r="S266" t="str">
        <f t="shared" si="34"/>
        <v>-</v>
      </c>
      <c r="T266" t="str">
        <f t="shared" si="35"/>
        <v>-</v>
      </c>
    </row>
    <row r="267" spans="1:20" x14ac:dyDescent="0.25">
      <c r="A267" s="3">
        <v>20200038</v>
      </c>
      <c r="B267" s="4" t="s">
        <v>21</v>
      </c>
      <c r="C267" s="5">
        <v>44134</v>
      </c>
      <c r="D267" s="4" t="s">
        <v>14</v>
      </c>
      <c r="E267" s="4" t="s">
        <v>16</v>
      </c>
      <c r="F267" s="4">
        <v>350</v>
      </c>
      <c r="G267" s="4">
        <v>500</v>
      </c>
      <c r="H267" s="4">
        <v>10</v>
      </c>
      <c r="I267" s="4">
        <v>5000</v>
      </c>
      <c r="J267" s="4">
        <v>0.1</v>
      </c>
      <c r="K267" s="4">
        <v>0.05</v>
      </c>
      <c r="L267" s="4">
        <v>250</v>
      </c>
      <c r="M267" s="6">
        <v>4500</v>
      </c>
      <c r="N267">
        <f t="shared" si="29"/>
        <v>10</v>
      </c>
      <c r="O267">
        <f t="shared" si="30"/>
        <v>2020</v>
      </c>
      <c r="P267" t="str">
        <f t="shared" si="31"/>
        <v>2n semestre</v>
      </c>
      <c r="Q267" t="str">
        <f t="shared" si="32"/>
        <v>-</v>
      </c>
      <c r="R267">
        <f t="shared" si="33"/>
        <v>4500</v>
      </c>
      <c r="S267" t="str">
        <f t="shared" si="34"/>
        <v>-</v>
      </c>
      <c r="T267" t="str">
        <f t="shared" si="35"/>
        <v>-</v>
      </c>
    </row>
    <row r="268" spans="1:20" x14ac:dyDescent="0.25">
      <c r="A268" s="7">
        <v>20200039</v>
      </c>
      <c r="B268" s="8" t="s">
        <v>21</v>
      </c>
      <c r="C268" s="9">
        <v>44135</v>
      </c>
      <c r="D268" s="8" t="s">
        <v>14</v>
      </c>
      <c r="E268" s="8" t="s">
        <v>16</v>
      </c>
      <c r="F268" s="8">
        <v>350</v>
      </c>
      <c r="G268" s="8">
        <v>500</v>
      </c>
      <c r="H268" s="8">
        <v>10</v>
      </c>
      <c r="I268" s="8">
        <v>5000</v>
      </c>
      <c r="J268" s="8">
        <v>0.1</v>
      </c>
      <c r="K268" s="8">
        <v>0.05</v>
      </c>
      <c r="L268" s="8">
        <v>250</v>
      </c>
      <c r="M268" s="10">
        <v>4500</v>
      </c>
      <c r="N268">
        <f t="shared" si="29"/>
        <v>10</v>
      </c>
      <c r="O268">
        <f t="shared" si="30"/>
        <v>2020</v>
      </c>
      <c r="P268" t="str">
        <f t="shared" si="31"/>
        <v>2n semestre</v>
      </c>
      <c r="Q268" t="str">
        <f t="shared" si="32"/>
        <v>-</v>
      </c>
      <c r="R268">
        <f t="shared" si="33"/>
        <v>4500</v>
      </c>
      <c r="S268" t="str">
        <f t="shared" si="34"/>
        <v>-</v>
      </c>
      <c r="T268" t="str">
        <f t="shared" si="35"/>
        <v>-</v>
      </c>
    </row>
    <row r="269" spans="1:20" x14ac:dyDescent="0.25">
      <c r="A269" s="3">
        <v>20190040</v>
      </c>
      <c r="B269" s="4" t="s">
        <v>21</v>
      </c>
      <c r="C269" s="5">
        <v>43771</v>
      </c>
      <c r="D269" s="4" t="s">
        <v>14</v>
      </c>
      <c r="E269" s="4" t="s">
        <v>16</v>
      </c>
      <c r="F269" s="4">
        <v>350</v>
      </c>
      <c r="G269" s="4">
        <v>500</v>
      </c>
      <c r="H269" s="4">
        <v>10</v>
      </c>
      <c r="I269" s="4">
        <v>5000</v>
      </c>
      <c r="J269" s="4">
        <v>0.1</v>
      </c>
      <c r="K269" s="4">
        <v>0.05</v>
      </c>
      <c r="L269" s="4">
        <v>250</v>
      </c>
      <c r="M269" s="6">
        <v>4500</v>
      </c>
      <c r="N269">
        <f t="shared" si="29"/>
        <v>11</v>
      </c>
      <c r="O269">
        <f t="shared" si="30"/>
        <v>2019</v>
      </c>
      <c r="P269" t="str">
        <f t="shared" si="31"/>
        <v>2n semestre</v>
      </c>
      <c r="Q269">
        <f t="shared" si="32"/>
        <v>4500</v>
      </c>
      <c r="R269" t="str">
        <f t="shared" si="33"/>
        <v>-</v>
      </c>
      <c r="S269" t="str">
        <f t="shared" si="34"/>
        <v>-</v>
      </c>
      <c r="T269" t="str">
        <f t="shared" si="35"/>
        <v>-</v>
      </c>
    </row>
    <row r="270" spans="1:20" x14ac:dyDescent="0.25">
      <c r="A270" s="7">
        <v>20190041</v>
      </c>
      <c r="B270" s="8" t="s">
        <v>21</v>
      </c>
      <c r="C270" s="9">
        <v>43527</v>
      </c>
      <c r="D270" s="8" t="s">
        <v>14</v>
      </c>
      <c r="E270" s="8" t="s">
        <v>16</v>
      </c>
      <c r="F270" s="8">
        <v>350</v>
      </c>
      <c r="G270" s="8">
        <v>500</v>
      </c>
      <c r="H270" s="8">
        <v>10</v>
      </c>
      <c r="I270" s="8">
        <v>5000</v>
      </c>
      <c r="J270" s="8">
        <v>0.1</v>
      </c>
      <c r="K270" s="8">
        <v>0.05</v>
      </c>
      <c r="L270" s="8">
        <v>250</v>
      </c>
      <c r="M270" s="10">
        <v>4500</v>
      </c>
      <c r="N270">
        <f t="shared" si="29"/>
        <v>3</v>
      </c>
      <c r="O270">
        <f t="shared" si="30"/>
        <v>2019</v>
      </c>
      <c r="P270" t="str">
        <f t="shared" si="31"/>
        <v>1r semestre</v>
      </c>
      <c r="Q270">
        <f t="shared" si="32"/>
        <v>4500</v>
      </c>
      <c r="R270" t="str">
        <f t="shared" si="33"/>
        <v>-</v>
      </c>
      <c r="S270" t="str">
        <f t="shared" si="34"/>
        <v>-</v>
      </c>
      <c r="T270" t="str">
        <f t="shared" si="35"/>
        <v>-</v>
      </c>
    </row>
    <row r="271" spans="1:20" x14ac:dyDescent="0.25">
      <c r="A271" s="3">
        <v>20190042</v>
      </c>
      <c r="B271" s="4" t="s">
        <v>21</v>
      </c>
      <c r="C271" s="5">
        <v>43579</v>
      </c>
      <c r="D271" s="4" t="s">
        <v>14</v>
      </c>
      <c r="E271" s="4" t="s">
        <v>16</v>
      </c>
      <c r="F271" s="4">
        <v>350</v>
      </c>
      <c r="G271" s="4">
        <v>500</v>
      </c>
      <c r="H271" s="4">
        <v>10</v>
      </c>
      <c r="I271" s="4">
        <v>5000</v>
      </c>
      <c r="J271" s="4">
        <v>0.1</v>
      </c>
      <c r="K271" s="4">
        <v>0.05</v>
      </c>
      <c r="L271" s="4">
        <v>250</v>
      </c>
      <c r="M271" s="6">
        <v>4500</v>
      </c>
      <c r="N271">
        <f t="shared" si="29"/>
        <v>4</v>
      </c>
      <c r="O271">
        <f t="shared" si="30"/>
        <v>2019</v>
      </c>
      <c r="P271" t="str">
        <f t="shared" si="31"/>
        <v>1r semestre</v>
      </c>
      <c r="Q271">
        <f t="shared" si="32"/>
        <v>4500</v>
      </c>
      <c r="R271" t="str">
        <f t="shared" si="33"/>
        <v>-</v>
      </c>
      <c r="S271" t="str">
        <f t="shared" si="34"/>
        <v>-</v>
      </c>
      <c r="T271" t="str">
        <f t="shared" si="35"/>
        <v>-</v>
      </c>
    </row>
    <row r="272" spans="1:20" x14ac:dyDescent="0.25">
      <c r="A272" s="7">
        <v>20190043</v>
      </c>
      <c r="B272" s="8" t="s">
        <v>21</v>
      </c>
      <c r="C272" s="9">
        <v>43578</v>
      </c>
      <c r="D272" s="8" t="s">
        <v>14</v>
      </c>
      <c r="E272" s="8" t="s">
        <v>16</v>
      </c>
      <c r="F272" s="8">
        <v>350</v>
      </c>
      <c r="G272" s="8">
        <v>500</v>
      </c>
      <c r="H272" s="8">
        <v>10</v>
      </c>
      <c r="I272" s="8">
        <v>5000</v>
      </c>
      <c r="J272" s="8">
        <v>0.1</v>
      </c>
      <c r="K272" s="8">
        <v>0.05</v>
      </c>
      <c r="L272" s="8">
        <v>250</v>
      </c>
      <c r="M272" s="10">
        <v>4500</v>
      </c>
      <c r="N272">
        <f t="shared" si="29"/>
        <v>4</v>
      </c>
      <c r="O272">
        <f t="shared" si="30"/>
        <v>2019</v>
      </c>
      <c r="P272" t="str">
        <f t="shared" si="31"/>
        <v>1r semestre</v>
      </c>
      <c r="Q272">
        <f t="shared" si="32"/>
        <v>4500</v>
      </c>
      <c r="R272" t="str">
        <f t="shared" si="33"/>
        <v>-</v>
      </c>
      <c r="S272" t="str">
        <f t="shared" si="34"/>
        <v>-</v>
      </c>
      <c r="T272" t="str">
        <f t="shared" si="35"/>
        <v>-</v>
      </c>
    </row>
    <row r="273" spans="1:20" x14ac:dyDescent="0.25">
      <c r="A273" s="3">
        <v>20190044</v>
      </c>
      <c r="B273" s="4" t="s">
        <v>21</v>
      </c>
      <c r="C273" s="5">
        <v>43577</v>
      </c>
      <c r="D273" s="4" t="s">
        <v>14</v>
      </c>
      <c r="E273" s="4" t="s">
        <v>16</v>
      </c>
      <c r="F273" s="4">
        <v>350</v>
      </c>
      <c r="G273" s="4">
        <v>500</v>
      </c>
      <c r="H273" s="4">
        <v>10</v>
      </c>
      <c r="I273" s="4">
        <v>5000</v>
      </c>
      <c r="J273" s="4">
        <v>0.1</v>
      </c>
      <c r="K273" s="4">
        <v>0.05</v>
      </c>
      <c r="L273" s="4">
        <v>250</v>
      </c>
      <c r="M273" s="6">
        <v>4500</v>
      </c>
      <c r="N273">
        <f t="shared" si="29"/>
        <v>4</v>
      </c>
      <c r="O273">
        <f t="shared" si="30"/>
        <v>2019</v>
      </c>
      <c r="P273" t="str">
        <f t="shared" si="31"/>
        <v>1r semestre</v>
      </c>
      <c r="Q273">
        <f t="shared" si="32"/>
        <v>4500</v>
      </c>
      <c r="R273" t="str">
        <f t="shared" si="33"/>
        <v>-</v>
      </c>
      <c r="S273" t="str">
        <f t="shared" si="34"/>
        <v>-</v>
      </c>
      <c r="T273" t="str">
        <f t="shared" si="35"/>
        <v>-</v>
      </c>
    </row>
    <row r="274" spans="1:20" x14ac:dyDescent="0.25">
      <c r="A274" s="7">
        <v>20190045</v>
      </c>
      <c r="B274" s="8" t="s">
        <v>21</v>
      </c>
      <c r="C274" s="9">
        <v>43605</v>
      </c>
      <c r="D274" s="8" t="s">
        <v>14</v>
      </c>
      <c r="E274" s="8" t="s">
        <v>16</v>
      </c>
      <c r="F274" s="8">
        <v>350</v>
      </c>
      <c r="G274" s="8">
        <v>500</v>
      </c>
      <c r="H274" s="8">
        <v>10</v>
      </c>
      <c r="I274" s="8">
        <v>5000</v>
      </c>
      <c r="J274" s="8">
        <v>0.1</v>
      </c>
      <c r="K274" s="8">
        <v>0.05</v>
      </c>
      <c r="L274" s="8">
        <v>250</v>
      </c>
      <c r="M274" s="10">
        <v>4500</v>
      </c>
      <c r="N274">
        <f t="shared" si="29"/>
        <v>5</v>
      </c>
      <c r="O274">
        <f t="shared" si="30"/>
        <v>2019</v>
      </c>
      <c r="P274" t="str">
        <f t="shared" si="31"/>
        <v>1r semestre</v>
      </c>
      <c r="Q274">
        <f t="shared" si="32"/>
        <v>4500</v>
      </c>
      <c r="R274" t="str">
        <f t="shared" si="33"/>
        <v>-</v>
      </c>
      <c r="S274" t="str">
        <f t="shared" si="34"/>
        <v>-</v>
      </c>
      <c r="T274" t="str">
        <f t="shared" si="35"/>
        <v>-</v>
      </c>
    </row>
    <row r="275" spans="1:20" x14ac:dyDescent="0.25">
      <c r="A275" s="3">
        <v>20190046</v>
      </c>
      <c r="B275" s="4" t="s">
        <v>21</v>
      </c>
      <c r="C275" s="5">
        <v>43665</v>
      </c>
      <c r="D275" s="4" t="s">
        <v>14</v>
      </c>
      <c r="E275" s="4" t="s">
        <v>16</v>
      </c>
      <c r="F275" s="4">
        <v>350</v>
      </c>
      <c r="G275" s="4">
        <v>500</v>
      </c>
      <c r="H275" s="4">
        <v>10</v>
      </c>
      <c r="I275" s="4">
        <v>5000</v>
      </c>
      <c r="J275" s="4">
        <v>0.1</v>
      </c>
      <c r="K275" s="4">
        <v>0.05</v>
      </c>
      <c r="L275" s="4">
        <v>250</v>
      </c>
      <c r="M275" s="6">
        <v>4500</v>
      </c>
      <c r="N275">
        <f t="shared" si="29"/>
        <v>7</v>
      </c>
      <c r="O275">
        <f t="shared" si="30"/>
        <v>2019</v>
      </c>
      <c r="P275" t="str">
        <f t="shared" si="31"/>
        <v>2n semestre</v>
      </c>
      <c r="Q275">
        <f t="shared" si="32"/>
        <v>4500</v>
      </c>
      <c r="R275" t="str">
        <f t="shared" si="33"/>
        <v>-</v>
      </c>
      <c r="S275" t="str">
        <f t="shared" si="34"/>
        <v>-</v>
      </c>
      <c r="T275" t="str">
        <f t="shared" si="35"/>
        <v>-</v>
      </c>
    </row>
    <row r="276" spans="1:20" x14ac:dyDescent="0.25">
      <c r="A276" s="7">
        <v>20190047</v>
      </c>
      <c r="B276" s="8" t="s">
        <v>21</v>
      </c>
      <c r="C276" s="9">
        <v>43695</v>
      </c>
      <c r="D276" s="8" t="s">
        <v>14</v>
      </c>
      <c r="E276" s="8" t="s">
        <v>16</v>
      </c>
      <c r="F276" s="8">
        <v>350</v>
      </c>
      <c r="G276" s="8">
        <v>500</v>
      </c>
      <c r="H276" s="8">
        <v>10</v>
      </c>
      <c r="I276" s="8">
        <v>5000</v>
      </c>
      <c r="J276" s="8">
        <v>0.1</v>
      </c>
      <c r="K276" s="8">
        <v>0.05</v>
      </c>
      <c r="L276" s="8">
        <v>250</v>
      </c>
      <c r="M276" s="10">
        <v>4500</v>
      </c>
      <c r="N276">
        <f t="shared" si="29"/>
        <v>8</v>
      </c>
      <c r="O276">
        <f t="shared" si="30"/>
        <v>2019</v>
      </c>
      <c r="P276" t="str">
        <f t="shared" si="31"/>
        <v>2n semestre</v>
      </c>
      <c r="Q276">
        <f t="shared" si="32"/>
        <v>4500</v>
      </c>
      <c r="R276" t="str">
        <f t="shared" si="33"/>
        <v>-</v>
      </c>
      <c r="S276" t="str">
        <f t="shared" si="34"/>
        <v>-</v>
      </c>
      <c r="T276" t="str">
        <f t="shared" si="35"/>
        <v>-</v>
      </c>
    </row>
    <row r="277" spans="1:20" x14ac:dyDescent="0.25">
      <c r="A277" s="3">
        <v>20190048</v>
      </c>
      <c r="B277" s="4" t="s">
        <v>21</v>
      </c>
      <c r="C277" s="5">
        <v>43571</v>
      </c>
      <c r="D277" s="4" t="s">
        <v>14</v>
      </c>
      <c r="E277" s="4" t="s">
        <v>16</v>
      </c>
      <c r="F277" s="4">
        <v>350</v>
      </c>
      <c r="G277" s="4">
        <v>500</v>
      </c>
      <c r="H277" s="4">
        <v>10</v>
      </c>
      <c r="I277" s="4">
        <v>5000</v>
      </c>
      <c r="J277" s="4">
        <v>0.1</v>
      </c>
      <c r="K277" s="4">
        <v>0.05</v>
      </c>
      <c r="L277" s="4">
        <v>250</v>
      </c>
      <c r="M277" s="6">
        <v>4500</v>
      </c>
      <c r="N277">
        <f t="shared" si="29"/>
        <v>4</v>
      </c>
      <c r="O277">
        <f t="shared" si="30"/>
        <v>2019</v>
      </c>
      <c r="P277" t="str">
        <f t="shared" si="31"/>
        <v>1r semestre</v>
      </c>
      <c r="Q277">
        <f t="shared" si="32"/>
        <v>4500</v>
      </c>
      <c r="R277" t="str">
        <f t="shared" si="33"/>
        <v>-</v>
      </c>
      <c r="S277" t="str">
        <f t="shared" si="34"/>
        <v>-</v>
      </c>
      <c r="T277" t="str">
        <f t="shared" si="35"/>
        <v>-</v>
      </c>
    </row>
    <row r="278" spans="1:20" x14ac:dyDescent="0.25">
      <c r="A278" s="7">
        <v>20190049</v>
      </c>
      <c r="B278" s="8" t="s">
        <v>21</v>
      </c>
      <c r="C278" s="9">
        <v>43539</v>
      </c>
      <c r="D278" s="8" t="s">
        <v>14</v>
      </c>
      <c r="E278" s="8" t="s">
        <v>16</v>
      </c>
      <c r="F278" s="8">
        <v>350</v>
      </c>
      <c r="G278" s="8">
        <v>500</v>
      </c>
      <c r="H278" s="8">
        <v>10</v>
      </c>
      <c r="I278" s="8">
        <v>5000</v>
      </c>
      <c r="J278" s="8">
        <v>0.1</v>
      </c>
      <c r="K278" s="8">
        <v>0.05</v>
      </c>
      <c r="L278" s="8">
        <v>250</v>
      </c>
      <c r="M278" s="10">
        <v>4500</v>
      </c>
      <c r="N278">
        <f t="shared" si="29"/>
        <v>3</v>
      </c>
      <c r="O278">
        <f t="shared" si="30"/>
        <v>2019</v>
      </c>
      <c r="P278" t="str">
        <f t="shared" si="31"/>
        <v>1r semestre</v>
      </c>
      <c r="Q278">
        <f t="shared" si="32"/>
        <v>4500</v>
      </c>
      <c r="R278" t="str">
        <f t="shared" si="33"/>
        <v>-</v>
      </c>
      <c r="S278" t="str">
        <f t="shared" si="34"/>
        <v>-</v>
      </c>
      <c r="T278" t="str">
        <f t="shared" si="35"/>
        <v>-</v>
      </c>
    </row>
    <row r="279" spans="1:20" x14ac:dyDescent="0.25">
      <c r="A279" s="3">
        <v>20190050</v>
      </c>
      <c r="B279" s="4" t="s">
        <v>21</v>
      </c>
      <c r="C279" s="5">
        <v>43510</v>
      </c>
      <c r="D279" s="4" t="s">
        <v>14</v>
      </c>
      <c r="E279" s="4" t="s">
        <v>16</v>
      </c>
      <c r="F279" s="4">
        <v>350</v>
      </c>
      <c r="G279" s="4">
        <v>500</v>
      </c>
      <c r="H279" s="4">
        <v>10</v>
      </c>
      <c r="I279" s="4">
        <v>5000</v>
      </c>
      <c r="J279" s="4">
        <v>0.1</v>
      </c>
      <c r="K279" s="4">
        <v>0.05</v>
      </c>
      <c r="L279" s="4">
        <v>250</v>
      </c>
      <c r="M279" s="6">
        <v>4500</v>
      </c>
      <c r="N279">
        <f t="shared" si="29"/>
        <v>2</v>
      </c>
      <c r="O279">
        <f t="shared" si="30"/>
        <v>2019</v>
      </c>
      <c r="P279" t="str">
        <f t="shared" si="31"/>
        <v>1r semestre</v>
      </c>
      <c r="Q279">
        <f t="shared" si="32"/>
        <v>4500</v>
      </c>
      <c r="R279" t="str">
        <f t="shared" si="33"/>
        <v>-</v>
      </c>
      <c r="S279" t="str">
        <f t="shared" si="34"/>
        <v>-</v>
      </c>
      <c r="T279" t="str">
        <f t="shared" si="35"/>
        <v>-</v>
      </c>
    </row>
    <row r="280" spans="1:20" x14ac:dyDescent="0.25">
      <c r="A280" s="7">
        <v>20190051</v>
      </c>
      <c r="B280" s="8" t="s">
        <v>21</v>
      </c>
      <c r="C280" s="9">
        <v>43477</v>
      </c>
      <c r="D280" s="8" t="s">
        <v>14</v>
      </c>
      <c r="E280" s="8" t="s">
        <v>16</v>
      </c>
      <c r="F280" s="8">
        <v>350</v>
      </c>
      <c r="G280" s="8">
        <v>500</v>
      </c>
      <c r="H280" s="8">
        <v>10</v>
      </c>
      <c r="I280" s="8">
        <v>5000</v>
      </c>
      <c r="J280" s="8">
        <v>0.1</v>
      </c>
      <c r="K280" s="8">
        <v>0.05</v>
      </c>
      <c r="L280" s="8">
        <v>250</v>
      </c>
      <c r="M280" s="10">
        <v>4500</v>
      </c>
      <c r="N280">
        <f t="shared" si="29"/>
        <v>1</v>
      </c>
      <c r="O280">
        <f t="shared" si="30"/>
        <v>2019</v>
      </c>
      <c r="P280" t="str">
        <f t="shared" si="31"/>
        <v>1r semestre</v>
      </c>
      <c r="Q280">
        <f t="shared" si="32"/>
        <v>4500</v>
      </c>
      <c r="R280" t="str">
        <f t="shared" si="33"/>
        <v>-</v>
      </c>
      <c r="S280" t="str">
        <f t="shared" si="34"/>
        <v>-</v>
      </c>
      <c r="T280" t="str">
        <f t="shared" si="35"/>
        <v>-</v>
      </c>
    </row>
    <row r="281" spans="1:20" x14ac:dyDescent="0.25">
      <c r="A281" s="3">
        <v>20190052</v>
      </c>
      <c r="B281" s="4" t="s">
        <v>21</v>
      </c>
      <c r="C281" s="5">
        <v>43780</v>
      </c>
      <c r="D281" s="4" t="s">
        <v>14</v>
      </c>
      <c r="E281" s="4" t="s">
        <v>16</v>
      </c>
      <c r="F281" s="4">
        <v>350</v>
      </c>
      <c r="G281" s="4">
        <v>500</v>
      </c>
      <c r="H281" s="4">
        <v>10</v>
      </c>
      <c r="I281" s="4">
        <v>5000</v>
      </c>
      <c r="J281" s="4">
        <v>0.1</v>
      </c>
      <c r="K281" s="4">
        <v>0.05</v>
      </c>
      <c r="L281" s="4">
        <v>250</v>
      </c>
      <c r="M281" s="6">
        <v>4500</v>
      </c>
      <c r="N281">
        <f t="shared" si="29"/>
        <v>11</v>
      </c>
      <c r="O281">
        <f t="shared" si="30"/>
        <v>2019</v>
      </c>
      <c r="P281" t="str">
        <f t="shared" si="31"/>
        <v>2n semestre</v>
      </c>
      <c r="Q281">
        <f t="shared" si="32"/>
        <v>4500</v>
      </c>
      <c r="R281" t="str">
        <f t="shared" si="33"/>
        <v>-</v>
      </c>
      <c r="S281" t="str">
        <f t="shared" si="34"/>
        <v>-</v>
      </c>
      <c r="T281" t="str">
        <f t="shared" si="35"/>
        <v>-</v>
      </c>
    </row>
    <row r="282" spans="1:20" x14ac:dyDescent="0.25">
      <c r="A282" s="7">
        <v>20190053</v>
      </c>
      <c r="B282" s="8" t="s">
        <v>21</v>
      </c>
      <c r="C282" s="9">
        <v>43806</v>
      </c>
      <c r="D282" s="8" t="s">
        <v>14</v>
      </c>
      <c r="E282" s="8" t="s">
        <v>16</v>
      </c>
      <c r="F282" s="8">
        <v>350</v>
      </c>
      <c r="G282" s="8">
        <v>500</v>
      </c>
      <c r="H282" s="8">
        <v>10</v>
      </c>
      <c r="I282" s="8">
        <v>5000</v>
      </c>
      <c r="J282" s="8">
        <v>0.1</v>
      </c>
      <c r="K282" s="8">
        <v>0.05</v>
      </c>
      <c r="L282" s="8">
        <v>250</v>
      </c>
      <c r="M282" s="10">
        <v>4500</v>
      </c>
      <c r="N282">
        <f t="shared" si="29"/>
        <v>12</v>
      </c>
      <c r="O282">
        <f t="shared" si="30"/>
        <v>2019</v>
      </c>
      <c r="P282" t="str">
        <f t="shared" si="31"/>
        <v>2n semestre</v>
      </c>
      <c r="Q282">
        <f t="shared" si="32"/>
        <v>4500</v>
      </c>
      <c r="R282" t="str">
        <f t="shared" si="33"/>
        <v>-</v>
      </c>
      <c r="S282" t="str">
        <f t="shared" si="34"/>
        <v>-</v>
      </c>
      <c r="T282" t="str">
        <f t="shared" si="35"/>
        <v>-</v>
      </c>
    </row>
    <row r="283" spans="1:20" x14ac:dyDescent="0.25">
      <c r="A283" s="3">
        <v>20190054</v>
      </c>
      <c r="B283" s="4" t="s">
        <v>21</v>
      </c>
      <c r="C283" s="5">
        <v>43562</v>
      </c>
      <c r="D283" s="4" t="s">
        <v>14</v>
      </c>
      <c r="E283" s="4" t="s">
        <v>16</v>
      </c>
      <c r="F283" s="4">
        <v>350</v>
      </c>
      <c r="G283" s="4">
        <v>500</v>
      </c>
      <c r="H283" s="4">
        <v>10</v>
      </c>
      <c r="I283" s="4">
        <v>5000</v>
      </c>
      <c r="J283" s="4">
        <v>0.1</v>
      </c>
      <c r="K283" s="4">
        <v>0.05</v>
      </c>
      <c r="L283" s="4">
        <v>250</v>
      </c>
      <c r="M283" s="6">
        <v>4500</v>
      </c>
      <c r="N283">
        <f t="shared" si="29"/>
        <v>4</v>
      </c>
      <c r="O283">
        <f t="shared" si="30"/>
        <v>2019</v>
      </c>
      <c r="P283" t="str">
        <f t="shared" si="31"/>
        <v>1r semestre</v>
      </c>
      <c r="Q283">
        <f t="shared" si="32"/>
        <v>4500</v>
      </c>
      <c r="R283" t="str">
        <f t="shared" si="33"/>
        <v>-</v>
      </c>
      <c r="S283" t="str">
        <f t="shared" si="34"/>
        <v>-</v>
      </c>
      <c r="T283" t="str">
        <f t="shared" si="35"/>
        <v>-</v>
      </c>
    </row>
    <row r="284" spans="1:20" x14ac:dyDescent="0.25">
      <c r="A284" s="3">
        <v>20190110</v>
      </c>
      <c r="B284" s="4" t="s">
        <v>21</v>
      </c>
      <c r="C284" s="5">
        <v>43466</v>
      </c>
      <c r="D284" s="4" t="s">
        <v>14</v>
      </c>
      <c r="E284" s="4" t="s">
        <v>16</v>
      </c>
      <c r="F284" s="4">
        <v>350</v>
      </c>
      <c r="G284" s="4">
        <v>500</v>
      </c>
      <c r="H284" s="4">
        <v>10</v>
      </c>
      <c r="I284" s="4">
        <v>5000</v>
      </c>
      <c r="J284" s="4">
        <v>0.1</v>
      </c>
      <c r="K284" s="4">
        <v>0.05</v>
      </c>
      <c r="L284" s="4">
        <v>250</v>
      </c>
      <c r="M284" s="6">
        <v>4500</v>
      </c>
      <c r="N284">
        <f t="shared" si="29"/>
        <v>1</v>
      </c>
      <c r="O284">
        <f t="shared" si="30"/>
        <v>2019</v>
      </c>
      <c r="P284" t="str">
        <f t="shared" si="31"/>
        <v>1r semestre</v>
      </c>
      <c r="Q284">
        <f t="shared" si="32"/>
        <v>4500</v>
      </c>
      <c r="R284" t="str">
        <f t="shared" si="33"/>
        <v>-</v>
      </c>
      <c r="S284" t="str">
        <f t="shared" si="34"/>
        <v>-</v>
      </c>
      <c r="T284" t="str">
        <f t="shared" si="35"/>
        <v>-</v>
      </c>
    </row>
    <row r="285" spans="1:20" x14ac:dyDescent="0.25">
      <c r="A285" s="7">
        <v>20190111</v>
      </c>
      <c r="B285" s="8" t="s">
        <v>21</v>
      </c>
      <c r="C285" s="9">
        <v>43467</v>
      </c>
      <c r="D285" s="8" t="s">
        <v>14</v>
      </c>
      <c r="E285" s="8" t="s">
        <v>16</v>
      </c>
      <c r="F285" s="8">
        <v>350</v>
      </c>
      <c r="G285" s="8">
        <v>500</v>
      </c>
      <c r="H285" s="8">
        <v>10</v>
      </c>
      <c r="I285" s="8">
        <v>5000</v>
      </c>
      <c r="J285" s="8">
        <v>0.1</v>
      </c>
      <c r="K285" s="8">
        <v>0.05</v>
      </c>
      <c r="L285" s="8">
        <v>250</v>
      </c>
      <c r="M285" s="10">
        <v>4500</v>
      </c>
      <c r="N285">
        <f t="shared" si="29"/>
        <v>1</v>
      </c>
      <c r="O285">
        <f t="shared" si="30"/>
        <v>2019</v>
      </c>
      <c r="P285" t="str">
        <f t="shared" si="31"/>
        <v>1r semestre</v>
      </c>
      <c r="Q285">
        <f t="shared" si="32"/>
        <v>4500</v>
      </c>
      <c r="R285" t="str">
        <f t="shared" si="33"/>
        <v>-</v>
      </c>
      <c r="S285" t="str">
        <f t="shared" si="34"/>
        <v>-</v>
      </c>
      <c r="T285" t="str">
        <f t="shared" si="35"/>
        <v>-</v>
      </c>
    </row>
    <row r="286" spans="1:20" x14ac:dyDescent="0.25">
      <c r="A286" s="3">
        <v>20190112</v>
      </c>
      <c r="B286" s="4" t="s">
        <v>21</v>
      </c>
      <c r="C286" s="5">
        <v>43467</v>
      </c>
      <c r="D286" s="4" t="s">
        <v>14</v>
      </c>
      <c r="E286" s="4" t="s">
        <v>16</v>
      </c>
      <c r="F286" s="4">
        <v>350</v>
      </c>
      <c r="G286" s="4">
        <v>500</v>
      </c>
      <c r="H286" s="4">
        <v>10</v>
      </c>
      <c r="I286" s="4">
        <v>5000</v>
      </c>
      <c r="J286" s="4">
        <v>0.1</v>
      </c>
      <c r="K286" s="4">
        <v>0.05</v>
      </c>
      <c r="L286" s="4">
        <v>250</v>
      </c>
      <c r="M286" s="6">
        <v>4500</v>
      </c>
      <c r="N286">
        <f t="shared" si="29"/>
        <v>1</v>
      </c>
      <c r="O286">
        <f t="shared" si="30"/>
        <v>2019</v>
      </c>
      <c r="P286" t="str">
        <f t="shared" si="31"/>
        <v>1r semestre</v>
      </c>
      <c r="Q286">
        <f t="shared" si="32"/>
        <v>4500</v>
      </c>
      <c r="R286" t="str">
        <f t="shared" si="33"/>
        <v>-</v>
      </c>
      <c r="S286" t="str">
        <f t="shared" si="34"/>
        <v>-</v>
      </c>
      <c r="T286" t="str">
        <f t="shared" si="35"/>
        <v>-</v>
      </c>
    </row>
    <row r="287" spans="1:20" x14ac:dyDescent="0.25">
      <c r="A287" s="7">
        <v>20200113</v>
      </c>
      <c r="B287" s="8" t="s">
        <v>21</v>
      </c>
      <c r="C287" s="9">
        <v>43850</v>
      </c>
      <c r="D287" s="8" t="s">
        <v>14</v>
      </c>
      <c r="E287" s="8" t="s">
        <v>16</v>
      </c>
      <c r="F287" s="8">
        <v>350</v>
      </c>
      <c r="G287" s="8">
        <v>500</v>
      </c>
      <c r="H287" s="8">
        <v>10</v>
      </c>
      <c r="I287" s="8">
        <v>5000</v>
      </c>
      <c r="J287" s="8">
        <v>0.1</v>
      </c>
      <c r="K287" s="8">
        <v>0.05</v>
      </c>
      <c r="L287" s="8">
        <v>250</v>
      </c>
      <c r="M287" s="10">
        <v>4500</v>
      </c>
      <c r="N287">
        <f t="shared" si="29"/>
        <v>1</v>
      </c>
      <c r="O287">
        <f t="shared" si="30"/>
        <v>2020</v>
      </c>
      <c r="P287" t="str">
        <f t="shared" si="31"/>
        <v>1r semestre</v>
      </c>
      <c r="Q287" t="str">
        <f t="shared" si="32"/>
        <v>-</v>
      </c>
      <c r="R287">
        <f t="shared" si="33"/>
        <v>4500</v>
      </c>
      <c r="S287" t="str">
        <f t="shared" si="34"/>
        <v>-</v>
      </c>
      <c r="T287" t="str">
        <f t="shared" si="35"/>
        <v>-</v>
      </c>
    </row>
    <row r="288" spans="1:20" x14ac:dyDescent="0.25">
      <c r="A288" s="3">
        <v>20200114</v>
      </c>
      <c r="B288" s="4" t="s">
        <v>21</v>
      </c>
      <c r="C288" s="5">
        <v>43851</v>
      </c>
      <c r="D288" s="4" t="s">
        <v>14</v>
      </c>
      <c r="E288" s="4" t="s">
        <v>16</v>
      </c>
      <c r="F288" s="4">
        <v>350</v>
      </c>
      <c r="G288" s="4">
        <v>500</v>
      </c>
      <c r="H288" s="4">
        <v>10</v>
      </c>
      <c r="I288" s="4">
        <v>5000</v>
      </c>
      <c r="J288" s="4">
        <v>0.1</v>
      </c>
      <c r="K288" s="4">
        <v>0.05</v>
      </c>
      <c r="L288" s="4">
        <v>250</v>
      </c>
      <c r="M288" s="6">
        <v>4500</v>
      </c>
      <c r="N288">
        <f t="shared" si="29"/>
        <v>1</v>
      </c>
      <c r="O288">
        <f t="shared" si="30"/>
        <v>2020</v>
      </c>
      <c r="P288" t="str">
        <f t="shared" si="31"/>
        <v>1r semestre</v>
      </c>
      <c r="Q288" t="str">
        <f t="shared" si="32"/>
        <v>-</v>
      </c>
      <c r="R288">
        <f t="shared" si="33"/>
        <v>4500</v>
      </c>
      <c r="S288" t="str">
        <f t="shared" si="34"/>
        <v>-</v>
      </c>
      <c r="T288" t="str">
        <f t="shared" si="35"/>
        <v>-</v>
      </c>
    </row>
    <row r="289" spans="1:20" x14ac:dyDescent="0.25">
      <c r="A289" s="7">
        <v>20200115</v>
      </c>
      <c r="B289" s="8" t="s">
        <v>21</v>
      </c>
      <c r="C289" s="9">
        <v>43852</v>
      </c>
      <c r="D289" s="8" t="s">
        <v>14</v>
      </c>
      <c r="E289" s="8" t="s">
        <v>16</v>
      </c>
      <c r="F289" s="8">
        <v>350</v>
      </c>
      <c r="G289" s="8">
        <v>500</v>
      </c>
      <c r="H289" s="8">
        <v>10</v>
      </c>
      <c r="I289" s="8">
        <v>5000</v>
      </c>
      <c r="J289" s="8">
        <v>0.1</v>
      </c>
      <c r="K289" s="8">
        <v>0.05</v>
      </c>
      <c r="L289" s="8">
        <v>250</v>
      </c>
      <c r="M289" s="10">
        <v>4500</v>
      </c>
      <c r="N289">
        <f t="shared" si="29"/>
        <v>1</v>
      </c>
      <c r="O289">
        <f t="shared" si="30"/>
        <v>2020</v>
      </c>
      <c r="P289" t="str">
        <f t="shared" si="31"/>
        <v>1r semestre</v>
      </c>
      <c r="Q289" t="str">
        <f t="shared" si="32"/>
        <v>-</v>
      </c>
      <c r="R289">
        <f t="shared" si="33"/>
        <v>4500</v>
      </c>
      <c r="S289" t="str">
        <f t="shared" si="34"/>
        <v>-</v>
      </c>
      <c r="T289" t="str">
        <f t="shared" si="35"/>
        <v>-</v>
      </c>
    </row>
    <row r="290" spans="1:20" x14ac:dyDescent="0.25">
      <c r="A290" s="3">
        <v>20200116</v>
      </c>
      <c r="B290" s="4" t="s">
        <v>21</v>
      </c>
      <c r="C290" s="5">
        <v>43853</v>
      </c>
      <c r="D290" s="4" t="s">
        <v>14</v>
      </c>
      <c r="E290" s="4" t="s">
        <v>16</v>
      </c>
      <c r="F290" s="4">
        <v>350</v>
      </c>
      <c r="G290" s="4">
        <v>500</v>
      </c>
      <c r="H290" s="4">
        <v>10</v>
      </c>
      <c r="I290" s="4">
        <v>5000</v>
      </c>
      <c r="J290" s="4">
        <v>0.1</v>
      </c>
      <c r="K290" s="4">
        <v>0.05</v>
      </c>
      <c r="L290" s="4">
        <v>250</v>
      </c>
      <c r="M290" s="6">
        <v>4500</v>
      </c>
      <c r="N290">
        <f t="shared" si="29"/>
        <v>1</v>
      </c>
      <c r="O290">
        <f t="shared" si="30"/>
        <v>2020</v>
      </c>
      <c r="P290" t="str">
        <f t="shared" si="31"/>
        <v>1r semestre</v>
      </c>
      <c r="Q290" t="str">
        <f t="shared" si="32"/>
        <v>-</v>
      </c>
      <c r="R290">
        <f t="shared" si="33"/>
        <v>4500</v>
      </c>
      <c r="S290" t="str">
        <f t="shared" si="34"/>
        <v>-</v>
      </c>
      <c r="T290" t="str">
        <f t="shared" si="35"/>
        <v>-</v>
      </c>
    </row>
    <row r="291" spans="1:20" x14ac:dyDescent="0.25">
      <c r="A291" s="7">
        <v>20200117</v>
      </c>
      <c r="B291" s="8" t="s">
        <v>21</v>
      </c>
      <c r="C291" s="9">
        <v>43854</v>
      </c>
      <c r="D291" s="8" t="s">
        <v>14</v>
      </c>
      <c r="E291" s="8" t="s">
        <v>16</v>
      </c>
      <c r="F291" s="8">
        <v>350</v>
      </c>
      <c r="G291" s="8">
        <v>500</v>
      </c>
      <c r="H291" s="8">
        <v>10</v>
      </c>
      <c r="I291" s="8">
        <v>5000</v>
      </c>
      <c r="J291" s="8">
        <v>0.1</v>
      </c>
      <c r="K291" s="8">
        <v>0.05</v>
      </c>
      <c r="L291" s="8">
        <v>250</v>
      </c>
      <c r="M291" s="10">
        <v>4500</v>
      </c>
      <c r="N291">
        <f t="shared" si="29"/>
        <v>1</v>
      </c>
      <c r="O291">
        <f t="shared" si="30"/>
        <v>2020</v>
      </c>
      <c r="P291" t="str">
        <f t="shared" si="31"/>
        <v>1r semestre</v>
      </c>
      <c r="Q291" t="str">
        <f t="shared" si="32"/>
        <v>-</v>
      </c>
      <c r="R291">
        <f t="shared" si="33"/>
        <v>4500</v>
      </c>
      <c r="S291" t="str">
        <f t="shared" si="34"/>
        <v>-</v>
      </c>
      <c r="T291" t="str">
        <f t="shared" si="35"/>
        <v>-</v>
      </c>
    </row>
    <row r="292" spans="1:20" x14ac:dyDescent="0.25">
      <c r="A292" s="3">
        <v>20200118</v>
      </c>
      <c r="B292" s="4" t="s">
        <v>21</v>
      </c>
      <c r="C292" s="5">
        <v>43855</v>
      </c>
      <c r="D292" s="4" t="s">
        <v>14</v>
      </c>
      <c r="E292" s="4" t="s">
        <v>16</v>
      </c>
      <c r="F292" s="4">
        <v>350</v>
      </c>
      <c r="G292" s="4">
        <v>500</v>
      </c>
      <c r="H292" s="4">
        <v>10</v>
      </c>
      <c r="I292" s="4">
        <v>5000</v>
      </c>
      <c r="J292" s="4">
        <v>0.1</v>
      </c>
      <c r="K292" s="4">
        <v>0.05</v>
      </c>
      <c r="L292" s="4">
        <v>250</v>
      </c>
      <c r="M292" s="6">
        <v>4500</v>
      </c>
      <c r="N292">
        <f t="shared" si="29"/>
        <v>1</v>
      </c>
      <c r="O292">
        <f t="shared" si="30"/>
        <v>2020</v>
      </c>
      <c r="P292" t="str">
        <f t="shared" si="31"/>
        <v>1r semestre</v>
      </c>
      <c r="Q292" t="str">
        <f t="shared" si="32"/>
        <v>-</v>
      </c>
      <c r="R292">
        <f t="shared" si="33"/>
        <v>4500</v>
      </c>
      <c r="S292" t="str">
        <f t="shared" si="34"/>
        <v>-</v>
      </c>
      <c r="T292" t="str">
        <f t="shared" si="35"/>
        <v>-</v>
      </c>
    </row>
    <row r="293" spans="1:20" x14ac:dyDescent="0.25">
      <c r="A293" s="7">
        <v>20200119</v>
      </c>
      <c r="B293" s="8" t="s">
        <v>21</v>
      </c>
      <c r="C293" s="9">
        <v>43856</v>
      </c>
      <c r="D293" s="8" t="s">
        <v>14</v>
      </c>
      <c r="E293" s="8" t="s">
        <v>16</v>
      </c>
      <c r="F293" s="8">
        <v>350</v>
      </c>
      <c r="G293" s="8">
        <v>500</v>
      </c>
      <c r="H293" s="8">
        <v>10</v>
      </c>
      <c r="I293" s="8">
        <v>5000</v>
      </c>
      <c r="J293" s="8">
        <v>0.1</v>
      </c>
      <c r="K293" s="8">
        <v>0.05</v>
      </c>
      <c r="L293" s="8">
        <v>250</v>
      </c>
      <c r="M293" s="10">
        <v>4500</v>
      </c>
      <c r="N293">
        <f t="shared" si="29"/>
        <v>1</v>
      </c>
      <c r="O293">
        <f t="shared" si="30"/>
        <v>2020</v>
      </c>
      <c r="P293" t="str">
        <f t="shared" si="31"/>
        <v>1r semestre</v>
      </c>
      <c r="Q293" t="str">
        <f t="shared" si="32"/>
        <v>-</v>
      </c>
      <c r="R293">
        <f t="shared" si="33"/>
        <v>4500</v>
      </c>
      <c r="S293" t="str">
        <f t="shared" si="34"/>
        <v>-</v>
      </c>
      <c r="T293" t="str">
        <f t="shared" si="35"/>
        <v>-</v>
      </c>
    </row>
    <row r="294" spans="1:20" x14ac:dyDescent="0.25">
      <c r="A294" s="3">
        <v>20200120</v>
      </c>
      <c r="B294" s="4" t="s">
        <v>21</v>
      </c>
      <c r="C294" s="5">
        <v>43857</v>
      </c>
      <c r="D294" s="4" t="s">
        <v>14</v>
      </c>
      <c r="E294" s="4" t="s">
        <v>16</v>
      </c>
      <c r="F294" s="4">
        <v>350</v>
      </c>
      <c r="G294" s="4">
        <v>500</v>
      </c>
      <c r="H294" s="4">
        <v>10</v>
      </c>
      <c r="I294" s="4">
        <v>5000</v>
      </c>
      <c r="J294" s="4">
        <v>0.1</v>
      </c>
      <c r="K294" s="4">
        <v>0.05</v>
      </c>
      <c r="L294" s="4">
        <v>250</v>
      </c>
      <c r="M294" s="6">
        <v>4500</v>
      </c>
      <c r="N294">
        <f t="shared" si="29"/>
        <v>1</v>
      </c>
      <c r="O294">
        <f t="shared" si="30"/>
        <v>2020</v>
      </c>
      <c r="P294" t="str">
        <f t="shared" si="31"/>
        <v>1r semestre</v>
      </c>
      <c r="Q294" t="str">
        <f t="shared" si="32"/>
        <v>-</v>
      </c>
      <c r="R294">
        <f t="shared" si="33"/>
        <v>4500</v>
      </c>
      <c r="S294" t="str">
        <f t="shared" si="34"/>
        <v>-</v>
      </c>
      <c r="T294" t="str">
        <f t="shared" si="35"/>
        <v>-</v>
      </c>
    </row>
    <row r="295" spans="1:20" x14ac:dyDescent="0.25">
      <c r="A295" s="7">
        <v>20200121</v>
      </c>
      <c r="B295" s="8" t="s">
        <v>21</v>
      </c>
      <c r="C295" s="9">
        <v>43858</v>
      </c>
      <c r="D295" s="8" t="s">
        <v>14</v>
      </c>
      <c r="E295" s="8" t="s">
        <v>16</v>
      </c>
      <c r="F295" s="8">
        <v>350</v>
      </c>
      <c r="G295" s="8">
        <v>500</v>
      </c>
      <c r="H295" s="8">
        <v>10</v>
      </c>
      <c r="I295" s="8">
        <v>5000</v>
      </c>
      <c r="J295" s="8">
        <v>0.1</v>
      </c>
      <c r="K295" s="8">
        <v>0.05</v>
      </c>
      <c r="L295" s="8">
        <v>250</v>
      </c>
      <c r="M295" s="10">
        <v>4500</v>
      </c>
      <c r="N295">
        <f t="shared" si="29"/>
        <v>1</v>
      </c>
      <c r="O295">
        <f t="shared" si="30"/>
        <v>2020</v>
      </c>
      <c r="P295" t="str">
        <f t="shared" si="31"/>
        <v>1r semestre</v>
      </c>
      <c r="Q295" t="str">
        <f t="shared" si="32"/>
        <v>-</v>
      </c>
      <c r="R295">
        <f t="shared" si="33"/>
        <v>4500</v>
      </c>
      <c r="S295" t="str">
        <f t="shared" si="34"/>
        <v>-</v>
      </c>
      <c r="T295" t="str">
        <f t="shared" si="35"/>
        <v>-</v>
      </c>
    </row>
    <row r="296" spans="1:20" x14ac:dyDescent="0.25">
      <c r="A296" s="3">
        <v>20200122</v>
      </c>
      <c r="B296" s="4" t="s">
        <v>21</v>
      </c>
      <c r="C296" s="5">
        <v>43859</v>
      </c>
      <c r="D296" s="4" t="s">
        <v>14</v>
      </c>
      <c r="E296" s="4" t="s">
        <v>16</v>
      </c>
      <c r="F296" s="4">
        <v>350</v>
      </c>
      <c r="G296" s="4">
        <v>500</v>
      </c>
      <c r="H296" s="4">
        <v>10</v>
      </c>
      <c r="I296" s="4">
        <v>5000</v>
      </c>
      <c r="J296" s="4">
        <v>0.1</v>
      </c>
      <c r="K296" s="4">
        <v>0.05</v>
      </c>
      <c r="L296" s="4">
        <v>250</v>
      </c>
      <c r="M296" s="6">
        <v>4500</v>
      </c>
      <c r="N296">
        <f t="shared" si="29"/>
        <v>1</v>
      </c>
      <c r="O296">
        <f t="shared" si="30"/>
        <v>2020</v>
      </c>
      <c r="P296" t="str">
        <f t="shared" si="31"/>
        <v>1r semestre</v>
      </c>
      <c r="Q296" t="str">
        <f t="shared" si="32"/>
        <v>-</v>
      </c>
      <c r="R296">
        <f t="shared" si="33"/>
        <v>4500</v>
      </c>
      <c r="S296" t="str">
        <f t="shared" si="34"/>
        <v>-</v>
      </c>
      <c r="T296" t="str">
        <f t="shared" si="35"/>
        <v>-</v>
      </c>
    </row>
    <row r="297" spans="1:20" x14ac:dyDescent="0.25">
      <c r="A297" s="7">
        <v>20200123</v>
      </c>
      <c r="B297" s="8" t="s">
        <v>21</v>
      </c>
      <c r="C297" s="9">
        <v>43860</v>
      </c>
      <c r="D297" s="8" t="s">
        <v>14</v>
      </c>
      <c r="E297" s="8" t="s">
        <v>16</v>
      </c>
      <c r="F297" s="8">
        <v>350</v>
      </c>
      <c r="G297" s="8">
        <v>500</v>
      </c>
      <c r="H297" s="8">
        <v>10</v>
      </c>
      <c r="I297" s="8">
        <v>5000</v>
      </c>
      <c r="J297" s="8">
        <v>0.1</v>
      </c>
      <c r="K297" s="8">
        <v>0.05</v>
      </c>
      <c r="L297" s="8">
        <v>250</v>
      </c>
      <c r="M297" s="10">
        <v>4500</v>
      </c>
      <c r="N297">
        <f t="shared" si="29"/>
        <v>1</v>
      </c>
      <c r="O297">
        <f t="shared" si="30"/>
        <v>2020</v>
      </c>
      <c r="P297" t="str">
        <f t="shared" si="31"/>
        <v>1r semestre</v>
      </c>
      <c r="Q297" t="str">
        <f t="shared" si="32"/>
        <v>-</v>
      </c>
      <c r="R297">
        <f t="shared" si="33"/>
        <v>4500</v>
      </c>
      <c r="S297" t="str">
        <f t="shared" si="34"/>
        <v>-</v>
      </c>
      <c r="T297" t="str">
        <f t="shared" si="35"/>
        <v>-</v>
      </c>
    </row>
    <row r="298" spans="1:20" x14ac:dyDescent="0.25">
      <c r="A298" s="3">
        <v>20200124</v>
      </c>
      <c r="B298" s="4" t="s">
        <v>21</v>
      </c>
      <c r="C298" s="5">
        <v>43861</v>
      </c>
      <c r="D298" s="4" t="s">
        <v>14</v>
      </c>
      <c r="E298" s="4" t="s">
        <v>16</v>
      </c>
      <c r="F298" s="4">
        <v>350</v>
      </c>
      <c r="G298" s="4">
        <v>500</v>
      </c>
      <c r="H298" s="4">
        <v>10</v>
      </c>
      <c r="I298" s="4">
        <v>5000</v>
      </c>
      <c r="J298" s="4">
        <v>0.1</v>
      </c>
      <c r="K298" s="4">
        <v>0.05</v>
      </c>
      <c r="L298" s="4">
        <v>250</v>
      </c>
      <c r="M298" s="6">
        <v>4500</v>
      </c>
      <c r="N298">
        <f t="shared" si="29"/>
        <v>1</v>
      </c>
      <c r="O298">
        <f t="shared" si="30"/>
        <v>2020</v>
      </c>
      <c r="P298" t="str">
        <f t="shared" si="31"/>
        <v>1r semestre</v>
      </c>
      <c r="Q298" t="str">
        <f t="shared" si="32"/>
        <v>-</v>
      </c>
      <c r="R298">
        <f t="shared" si="33"/>
        <v>4500</v>
      </c>
      <c r="S298" t="str">
        <f t="shared" si="34"/>
        <v>-</v>
      </c>
      <c r="T298" t="str">
        <f t="shared" si="35"/>
        <v>-</v>
      </c>
    </row>
    <row r="299" spans="1:20" x14ac:dyDescent="0.25">
      <c r="A299" s="7">
        <v>20190125</v>
      </c>
      <c r="B299" s="8" t="s">
        <v>21</v>
      </c>
      <c r="C299" s="9">
        <v>43467</v>
      </c>
      <c r="D299" s="8" t="s">
        <v>14</v>
      </c>
      <c r="E299" s="8" t="s">
        <v>16</v>
      </c>
      <c r="F299" s="8">
        <v>350</v>
      </c>
      <c r="G299" s="8">
        <v>500</v>
      </c>
      <c r="H299" s="8">
        <v>10</v>
      </c>
      <c r="I299" s="8">
        <v>5000</v>
      </c>
      <c r="J299" s="8">
        <v>0.1</v>
      </c>
      <c r="K299" s="8">
        <v>0.05</v>
      </c>
      <c r="L299" s="8">
        <v>250</v>
      </c>
      <c r="M299" s="10">
        <v>4500</v>
      </c>
      <c r="N299">
        <f t="shared" si="29"/>
        <v>1</v>
      </c>
      <c r="O299">
        <f t="shared" si="30"/>
        <v>2019</v>
      </c>
      <c r="P299" t="str">
        <f t="shared" si="31"/>
        <v>1r semestre</v>
      </c>
      <c r="Q299">
        <f t="shared" si="32"/>
        <v>4500</v>
      </c>
      <c r="R299" t="str">
        <f t="shared" si="33"/>
        <v>-</v>
      </c>
      <c r="S299" t="str">
        <f t="shared" si="34"/>
        <v>-</v>
      </c>
      <c r="T299" t="str">
        <f t="shared" si="35"/>
        <v>-</v>
      </c>
    </row>
    <row r="300" spans="1:20" x14ac:dyDescent="0.25">
      <c r="A300" s="3">
        <v>20190126</v>
      </c>
      <c r="B300" s="4" t="s">
        <v>21</v>
      </c>
      <c r="C300" s="5">
        <v>43468</v>
      </c>
      <c r="D300" s="4" t="s">
        <v>14</v>
      </c>
      <c r="E300" s="4" t="s">
        <v>16</v>
      </c>
      <c r="F300" s="4">
        <v>350</v>
      </c>
      <c r="G300" s="4">
        <v>500</v>
      </c>
      <c r="H300" s="4">
        <v>10</v>
      </c>
      <c r="I300" s="4">
        <v>5000</v>
      </c>
      <c r="J300" s="4">
        <v>0.1</v>
      </c>
      <c r="K300" s="4">
        <v>0.05</v>
      </c>
      <c r="L300" s="4">
        <v>250</v>
      </c>
      <c r="M300" s="6">
        <v>4500</v>
      </c>
      <c r="N300">
        <f t="shared" si="29"/>
        <v>1</v>
      </c>
      <c r="O300">
        <f t="shared" si="30"/>
        <v>2019</v>
      </c>
      <c r="P300" t="str">
        <f t="shared" si="31"/>
        <v>1r semestre</v>
      </c>
      <c r="Q300">
        <f t="shared" si="32"/>
        <v>4500</v>
      </c>
      <c r="R300" t="str">
        <f t="shared" si="33"/>
        <v>-</v>
      </c>
      <c r="S300" t="str">
        <f t="shared" si="34"/>
        <v>-</v>
      </c>
      <c r="T300" t="str">
        <f t="shared" si="35"/>
        <v>-</v>
      </c>
    </row>
    <row r="301" spans="1:20" x14ac:dyDescent="0.25">
      <c r="A301" s="7">
        <v>20190127</v>
      </c>
      <c r="B301" s="8" t="s">
        <v>21</v>
      </c>
      <c r="C301" s="9">
        <v>43489</v>
      </c>
      <c r="D301" s="8" t="s">
        <v>14</v>
      </c>
      <c r="E301" s="8" t="s">
        <v>16</v>
      </c>
      <c r="F301" s="8">
        <v>350</v>
      </c>
      <c r="G301" s="8">
        <v>500</v>
      </c>
      <c r="H301" s="8">
        <v>10</v>
      </c>
      <c r="I301" s="8">
        <v>5000</v>
      </c>
      <c r="J301" s="8">
        <v>0.1</v>
      </c>
      <c r="K301" s="8">
        <v>0.05</v>
      </c>
      <c r="L301" s="8">
        <v>250</v>
      </c>
      <c r="M301" s="10">
        <v>4500</v>
      </c>
      <c r="N301">
        <f t="shared" si="29"/>
        <v>1</v>
      </c>
      <c r="O301">
        <f t="shared" si="30"/>
        <v>2019</v>
      </c>
      <c r="P301" t="str">
        <f t="shared" si="31"/>
        <v>1r semestre</v>
      </c>
      <c r="Q301">
        <f t="shared" si="32"/>
        <v>4500</v>
      </c>
      <c r="R301" t="str">
        <f t="shared" si="33"/>
        <v>-</v>
      </c>
      <c r="S301" t="str">
        <f t="shared" si="34"/>
        <v>-</v>
      </c>
      <c r="T301" t="str">
        <f t="shared" si="35"/>
        <v>-</v>
      </c>
    </row>
    <row r="302" spans="1:20" x14ac:dyDescent="0.25">
      <c r="A302" s="3">
        <v>20190128</v>
      </c>
      <c r="B302" s="4" t="s">
        <v>21</v>
      </c>
      <c r="C302" s="5">
        <v>43488</v>
      </c>
      <c r="D302" s="4" t="s">
        <v>14</v>
      </c>
      <c r="E302" s="4" t="s">
        <v>16</v>
      </c>
      <c r="F302" s="4">
        <v>350</v>
      </c>
      <c r="G302" s="4">
        <v>500</v>
      </c>
      <c r="H302" s="4">
        <v>10</v>
      </c>
      <c r="I302" s="4">
        <v>5000</v>
      </c>
      <c r="J302" s="4">
        <v>0.1</v>
      </c>
      <c r="K302" s="4">
        <v>0.05</v>
      </c>
      <c r="L302" s="4">
        <v>250</v>
      </c>
      <c r="M302" s="6">
        <v>4500</v>
      </c>
      <c r="N302">
        <f t="shared" si="29"/>
        <v>1</v>
      </c>
      <c r="O302">
        <f t="shared" si="30"/>
        <v>2019</v>
      </c>
      <c r="P302" t="str">
        <f t="shared" si="31"/>
        <v>1r semestre</v>
      </c>
      <c r="Q302">
        <f t="shared" si="32"/>
        <v>4500</v>
      </c>
      <c r="R302" t="str">
        <f t="shared" si="33"/>
        <v>-</v>
      </c>
      <c r="S302" t="str">
        <f t="shared" si="34"/>
        <v>-</v>
      </c>
      <c r="T302" t="str">
        <f t="shared" si="35"/>
        <v>-</v>
      </c>
    </row>
    <row r="303" spans="1:20" x14ac:dyDescent="0.25">
      <c r="A303" s="7">
        <v>20190129</v>
      </c>
      <c r="B303" s="8" t="s">
        <v>21</v>
      </c>
      <c r="C303" s="9">
        <v>43487</v>
      </c>
      <c r="D303" s="8" t="s">
        <v>14</v>
      </c>
      <c r="E303" s="8" t="s">
        <v>16</v>
      </c>
      <c r="F303" s="8">
        <v>350</v>
      </c>
      <c r="G303" s="8">
        <v>500</v>
      </c>
      <c r="H303" s="8">
        <v>10</v>
      </c>
      <c r="I303" s="8">
        <v>5000</v>
      </c>
      <c r="J303" s="8">
        <v>0.1</v>
      </c>
      <c r="K303" s="8">
        <v>0.05</v>
      </c>
      <c r="L303" s="8">
        <v>250</v>
      </c>
      <c r="M303" s="10">
        <v>4500</v>
      </c>
      <c r="N303">
        <f t="shared" si="29"/>
        <v>1</v>
      </c>
      <c r="O303">
        <f t="shared" si="30"/>
        <v>2019</v>
      </c>
      <c r="P303" t="str">
        <f t="shared" si="31"/>
        <v>1r semestre</v>
      </c>
      <c r="Q303">
        <f t="shared" si="32"/>
        <v>4500</v>
      </c>
      <c r="R303" t="str">
        <f t="shared" si="33"/>
        <v>-</v>
      </c>
      <c r="S303" t="str">
        <f t="shared" si="34"/>
        <v>-</v>
      </c>
      <c r="T303" t="str">
        <f t="shared" si="35"/>
        <v>-</v>
      </c>
    </row>
    <row r="304" spans="1:20" x14ac:dyDescent="0.25">
      <c r="A304" s="3">
        <v>20190130</v>
      </c>
      <c r="B304" s="4" t="s">
        <v>21</v>
      </c>
      <c r="C304" s="5">
        <v>43485</v>
      </c>
      <c r="D304" s="4" t="s">
        <v>14</v>
      </c>
      <c r="E304" s="4" t="s">
        <v>16</v>
      </c>
      <c r="F304" s="4">
        <v>350</v>
      </c>
      <c r="G304" s="4">
        <v>500</v>
      </c>
      <c r="H304" s="4">
        <v>10</v>
      </c>
      <c r="I304" s="4">
        <v>5000</v>
      </c>
      <c r="J304" s="4">
        <v>0.1</v>
      </c>
      <c r="K304" s="4">
        <v>0.05</v>
      </c>
      <c r="L304" s="4">
        <v>250</v>
      </c>
      <c r="M304" s="6">
        <v>4500</v>
      </c>
      <c r="N304">
        <f t="shared" si="29"/>
        <v>1</v>
      </c>
      <c r="O304">
        <f t="shared" si="30"/>
        <v>2019</v>
      </c>
      <c r="P304" t="str">
        <f t="shared" si="31"/>
        <v>1r semestre</v>
      </c>
      <c r="Q304">
        <f t="shared" si="32"/>
        <v>4500</v>
      </c>
      <c r="R304" t="str">
        <f t="shared" si="33"/>
        <v>-</v>
      </c>
      <c r="S304" t="str">
        <f t="shared" si="34"/>
        <v>-</v>
      </c>
      <c r="T304" t="str">
        <f t="shared" si="35"/>
        <v>-</v>
      </c>
    </row>
    <row r="305" spans="1:20" x14ac:dyDescent="0.25">
      <c r="A305" s="7">
        <v>20190131</v>
      </c>
      <c r="B305" s="8" t="s">
        <v>21</v>
      </c>
      <c r="C305" s="9">
        <v>43484</v>
      </c>
      <c r="D305" s="8" t="s">
        <v>14</v>
      </c>
      <c r="E305" s="8" t="s">
        <v>16</v>
      </c>
      <c r="F305" s="8">
        <v>350</v>
      </c>
      <c r="G305" s="8">
        <v>500</v>
      </c>
      <c r="H305" s="8">
        <v>10</v>
      </c>
      <c r="I305" s="8">
        <v>5000</v>
      </c>
      <c r="J305" s="8">
        <v>0.1</v>
      </c>
      <c r="K305" s="8">
        <v>0.05</v>
      </c>
      <c r="L305" s="8">
        <v>250</v>
      </c>
      <c r="M305" s="10">
        <v>4500</v>
      </c>
      <c r="N305">
        <f t="shared" si="29"/>
        <v>1</v>
      </c>
      <c r="O305">
        <f t="shared" si="30"/>
        <v>2019</v>
      </c>
      <c r="P305" t="str">
        <f t="shared" si="31"/>
        <v>1r semestre</v>
      </c>
      <c r="Q305">
        <f t="shared" si="32"/>
        <v>4500</v>
      </c>
      <c r="R305" t="str">
        <f t="shared" si="33"/>
        <v>-</v>
      </c>
      <c r="S305" t="str">
        <f t="shared" si="34"/>
        <v>-</v>
      </c>
      <c r="T305" t="str">
        <f t="shared" si="35"/>
        <v>-</v>
      </c>
    </row>
    <row r="306" spans="1:20" x14ac:dyDescent="0.25">
      <c r="A306" s="3">
        <v>20190132</v>
      </c>
      <c r="B306" s="4" t="s">
        <v>21</v>
      </c>
      <c r="C306" s="5">
        <v>43483</v>
      </c>
      <c r="D306" s="4" t="s">
        <v>14</v>
      </c>
      <c r="E306" s="4" t="s">
        <v>16</v>
      </c>
      <c r="F306" s="4">
        <v>350</v>
      </c>
      <c r="G306" s="4">
        <v>500</v>
      </c>
      <c r="H306" s="4">
        <v>10</v>
      </c>
      <c r="I306" s="4">
        <v>5000</v>
      </c>
      <c r="J306" s="4">
        <v>0.1</v>
      </c>
      <c r="K306" s="4">
        <v>0.05</v>
      </c>
      <c r="L306" s="4">
        <v>250</v>
      </c>
      <c r="M306" s="6">
        <v>4500</v>
      </c>
      <c r="N306">
        <f t="shared" si="29"/>
        <v>1</v>
      </c>
      <c r="O306">
        <f t="shared" si="30"/>
        <v>2019</v>
      </c>
      <c r="P306" t="str">
        <f t="shared" si="31"/>
        <v>1r semestre</v>
      </c>
      <c r="Q306">
        <f t="shared" si="32"/>
        <v>4500</v>
      </c>
      <c r="R306" t="str">
        <f t="shared" si="33"/>
        <v>-</v>
      </c>
      <c r="S306" t="str">
        <f t="shared" si="34"/>
        <v>-</v>
      </c>
      <c r="T306" t="str">
        <f t="shared" si="35"/>
        <v>-</v>
      </c>
    </row>
    <row r="307" spans="1:20" x14ac:dyDescent="0.25">
      <c r="A307" s="7">
        <v>20190133</v>
      </c>
      <c r="B307" s="8" t="s">
        <v>21</v>
      </c>
      <c r="C307" s="9">
        <v>43481</v>
      </c>
      <c r="D307" s="8" t="s">
        <v>14</v>
      </c>
      <c r="E307" s="8" t="s">
        <v>16</v>
      </c>
      <c r="F307" s="8">
        <v>350</v>
      </c>
      <c r="G307" s="8">
        <v>500</v>
      </c>
      <c r="H307" s="8">
        <v>10</v>
      </c>
      <c r="I307" s="8">
        <v>5000</v>
      </c>
      <c r="J307" s="8">
        <v>0.1</v>
      </c>
      <c r="K307" s="8">
        <v>0.05</v>
      </c>
      <c r="L307" s="8">
        <v>250</v>
      </c>
      <c r="M307" s="10">
        <v>4500</v>
      </c>
      <c r="N307">
        <f t="shared" si="29"/>
        <v>1</v>
      </c>
      <c r="O307">
        <f t="shared" si="30"/>
        <v>2019</v>
      </c>
      <c r="P307" t="str">
        <f t="shared" si="31"/>
        <v>1r semestre</v>
      </c>
      <c r="Q307">
        <f t="shared" si="32"/>
        <v>4500</v>
      </c>
      <c r="R307" t="str">
        <f t="shared" si="33"/>
        <v>-</v>
      </c>
      <c r="S307" t="str">
        <f t="shared" si="34"/>
        <v>-</v>
      </c>
      <c r="T307" t="str">
        <f t="shared" si="35"/>
        <v>-</v>
      </c>
    </row>
    <row r="308" spans="1:20" x14ac:dyDescent="0.25">
      <c r="A308" s="3">
        <v>20190134</v>
      </c>
      <c r="B308" s="4" t="s">
        <v>21</v>
      </c>
      <c r="C308" s="5">
        <v>43480</v>
      </c>
      <c r="D308" s="4" t="s">
        <v>14</v>
      </c>
      <c r="E308" s="4" t="s">
        <v>16</v>
      </c>
      <c r="F308" s="4">
        <v>350</v>
      </c>
      <c r="G308" s="4">
        <v>500</v>
      </c>
      <c r="H308" s="4">
        <v>10</v>
      </c>
      <c r="I308" s="4">
        <v>5000</v>
      </c>
      <c r="J308" s="4">
        <v>0.1</v>
      </c>
      <c r="K308" s="4">
        <v>0.05</v>
      </c>
      <c r="L308" s="4">
        <v>250</v>
      </c>
      <c r="M308" s="6">
        <v>4500</v>
      </c>
      <c r="N308">
        <f t="shared" si="29"/>
        <v>1</v>
      </c>
      <c r="O308">
        <f t="shared" si="30"/>
        <v>2019</v>
      </c>
      <c r="P308" t="str">
        <f t="shared" si="31"/>
        <v>1r semestre</v>
      </c>
      <c r="Q308">
        <f t="shared" si="32"/>
        <v>4500</v>
      </c>
      <c r="R308" t="str">
        <f t="shared" si="33"/>
        <v>-</v>
      </c>
      <c r="S308" t="str">
        <f t="shared" si="34"/>
        <v>-</v>
      </c>
      <c r="T308" t="str">
        <f t="shared" si="35"/>
        <v>-</v>
      </c>
    </row>
    <row r="309" spans="1:20" x14ac:dyDescent="0.25">
      <c r="A309" s="7">
        <v>20190135</v>
      </c>
      <c r="B309" s="8" t="s">
        <v>21</v>
      </c>
      <c r="C309" s="9">
        <v>43479</v>
      </c>
      <c r="D309" s="8" t="s">
        <v>14</v>
      </c>
      <c r="E309" s="8" t="s">
        <v>16</v>
      </c>
      <c r="F309" s="8">
        <v>350</v>
      </c>
      <c r="G309" s="8">
        <v>500</v>
      </c>
      <c r="H309" s="8">
        <v>10</v>
      </c>
      <c r="I309" s="8">
        <v>5000</v>
      </c>
      <c r="J309" s="8">
        <v>0.1</v>
      </c>
      <c r="K309" s="8">
        <v>0.05</v>
      </c>
      <c r="L309" s="8">
        <v>250</v>
      </c>
      <c r="M309" s="10">
        <v>4500</v>
      </c>
      <c r="N309">
        <f t="shared" si="29"/>
        <v>1</v>
      </c>
      <c r="O309">
        <f t="shared" si="30"/>
        <v>2019</v>
      </c>
      <c r="P309" t="str">
        <f t="shared" si="31"/>
        <v>1r semestre</v>
      </c>
      <c r="Q309">
        <f t="shared" si="32"/>
        <v>4500</v>
      </c>
      <c r="R309" t="str">
        <f t="shared" si="33"/>
        <v>-</v>
      </c>
      <c r="S309" t="str">
        <f t="shared" si="34"/>
        <v>-</v>
      </c>
      <c r="T309" t="str">
        <f t="shared" si="35"/>
        <v>-</v>
      </c>
    </row>
    <row r="310" spans="1:20" x14ac:dyDescent="0.25">
      <c r="A310" s="3">
        <v>20190136</v>
      </c>
      <c r="B310" s="4" t="s">
        <v>21</v>
      </c>
      <c r="C310" s="5">
        <v>43477</v>
      </c>
      <c r="D310" s="4" t="s">
        <v>14</v>
      </c>
      <c r="E310" s="4" t="s">
        <v>16</v>
      </c>
      <c r="F310" s="4">
        <v>350</v>
      </c>
      <c r="G310" s="4">
        <v>500</v>
      </c>
      <c r="H310" s="4">
        <v>10</v>
      </c>
      <c r="I310" s="4">
        <v>5000</v>
      </c>
      <c r="J310" s="4">
        <v>0.1</v>
      </c>
      <c r="K310" s="4">
        <v>0.05</v>
      </c>
      <c r="L310" s="4">
        <v>250</v>
      </c>
      <c r="M310" s="6">
        <v>4500</v>
      </c>
      <c r="N310">
        <f t="shared" si="29"/>
        <v>1</v>
      </c>
      <c r="O310">
        <f t="shared" si="30"/>
        <v>2019</v>
      </c>
      <c r="P310" t="str">
        <f t="shared" si="31"/>
        <v>1r semestre</v>
      </c>
      <c r="Q310">
        <f t="shared" si="32"/>
        <v>4500</v>
      </c>
      <c r="R310" t="str">
        <f t="shared" si="33"/>
        <v>-</v>
      </c>
      <c r="S310" t="str">
        <f t="shared" si="34"/>
        <v>-</v>
      </c>
      <c r="T310" t="str">
        <f t="shared" si="35"/>
        <v>-</v>
      </c>
    </row>
    <row r="311" spans="1:20" x14ac:dyDescent="0.25">
      <c r="A311" s="7">
        <v>20190137</v>
      </c>
      <c r="B311" s="8" t="s">
        <v>21</v>
      </c>
      <c r="C311" s="9">
        <v>43476</v>
      </c>
      <c r="D311" s="8" t="s">
        <v>14</v>
      </c>
      <c r="E311" s="8" t="s">
        <v>16</v>
      </c>
      <c r="F311" s="8">
        <v>350</v>
      </c>
      <c r="G311" s="8">
        <v>500</v>
      </c>
      <c r="H311" s="8">
        <v>10</v>
      </c>
      <c r="I311" s="8">
        <v>5000</v>
      </c>
      <c r="J311" s="8">
        <v>0.1</v>
      </c>
      <c r="K311" s="8">
        <v>0.05</v>
      </c>
      <c r="L311" s="8">
        <v>250</v>
      </c>
      <c r="M311" s="10">
        <v>4500</v>
      </c>
      <c r="N311">
        <f t="shared" si="29"/>
        <v>1</v>
      </c>
      <c r="O311">
        <f t="shared" si="30"/>
        <v>2019</v>
      </c>
      <c r="P311" t="str">
        <f t="shared" si="31"/>
        <v>1r semestre</v>
      </c>
      <c r="Q311">
        <f t="shared" si="32"/>
        <v>4500</v>
      </c>
      <c r="R311" t="str">
        <f t="shared" si="33"/>
        <v>-</v>
      </c>
      <c r="S311" t="str">
        <f t="shared" si="34"/>
        <v>-</v>
      </c>
      <c r="T311" t="str">
        <f t="shared" si="35"/>
        <v>-</v>
      </c>
    </row>
    <row r="312" spans="1:20" x14ac:dyDescent="0.25">
      <c r="A312" s="3">
        <v>20190138</v>
      </c>
      <c r="B312" s="4" t="s">
        <v>21</v>
      </c>
      <c r="C312" s="5">
        <v>43472</v>
      </c>
      <c r="D312" s="4" t="s">
        <v>14</v>
      </c>
      <c r="E312" s="4" t="s">
        <v>16</v>
      </c>
      <c r="F312" s="4">
        <v>350</v>
      </c>
      <c r="G312" s="4">
        <v>500</v>
      </c>
      <c r="H312" s="4">
        <v>10</v>
      </c>
      <c r="I312" s="4">
        <v>5000</v>
      </c>
      <c r="J312" s="4">
        <v>0.1</v>
      </c>
      <c r="K312" s="4">
        <v>0.05</v>
      </c>
      <c r="L312" s="4">
        <v>250</v>
      </c>
      <c r="M312" s="6">
        <v>4500</v>
      </c>
      <c r="N312">
        <f t="shared" si="29"/>
        <v>1</v>
      </c>
      <c r="O312">
        <f t="shared" si="30"/>
        <v>2019</v>
      </c>
      <c r="P312" t="str">
        <f t="shared" si="31"/>
        <v>1r semestre</v>
      </c>
      <c r="Q312">
        <f t="shared" si="32"/>
        <v>4500</v>
      </c>
      <c r="R312" t="str">
        <f t="shared" si="33"/>
        <v>-</v>
      </c>
      <c r="S312" t="str">
        <f t="shared" si="34"/>
        <v>-</v>
      </c>
      <c r="T312" t="str">
        <f t="shared" si="35"/>
        <v>-</v>
      </c>
    </row>
    <row r="313" spans="1:20" x14ac:dyDescent="0.25">
      <c r="A313" s="7">
        <v>20190139</v>
      </c>
      <c r="B313" s="8" t="s">
        <v>21</v>
      </c>
      <c r="C313" s="9">
        <v>43472</v>
      </c>
      <c r="D313" s="8" t="s">
        <v>14</v>
      </c>
      <c r="E313" s="8" t="s">
        <v>16</v>
      </c>
      <c r="F313" s="8">
        <v>350</v>
      </c>
      <c r="G313" s="8">
        <v>500</v>
      </c>
      <c r="H313" s="8">
        <v>10</v>
      </c>
      <c r="I313" s="8">
        <v>5000</v>
      </c>
      <c r="J313" s="8">
        <v>0.1</v>
      </c>
      <c r="K313" s="8">
        <v>0.05</v>
      </c>
      <c r="L313" s="8">
        <v>250</v>
      </c>
      <c r="M313" s="10">
        <v>4500</v>
      </c>
      <c r="N313">
        <f t="shared" si="29"/>
        <v>1</v>
      </c>
      <c r="O313">
        <f t="shared" si="30"/>
        <v>2019</v>
      </c>
      <c r="P313" t="str">
        <f t="shared" si="31"/>
        <v>1r semestre</v>
      </c>
      <c r="Q313">
        <f t="shared" si="32"/>
        <v>4500</v>
      </c>
      <c r="R313" t="str">
        <f t="shared" si="33"/>
        <v>-</v>
      </c>
      <c r="S313" t="str">
        <f t="shared" si="34"/>
        <v>-</v>
      </c>
      <c r="T313" t="str">
        <f t="shared" si="35"/>
        <v>-</v>
      </c>
    </row>
    <row r="314" spans="1:20" x14ac:dyDescent="0.25">
      <c r="A314" s="7">
        <v>20190057</v>
      </c>
      <c r="B314" s="8" t="s">
        <v>21</v>
      </c>
      <c r="C314" s="9">
        <v>43469</v>
      </c>
      <c r="D314" s="8" t="s">
        <v>18</v>
      </c>
      <c r="E314" s="8" t="s">
        <v>19</v>
      </c>
      <c r="F314" s="8">
        <v>350</v>
      </c>
      <c r="G314" s="8">
        <v>500</v>
      </c>
      <c r="H314" s="8">
        <v>10</v>
      </c>
      <c r="I314" s="8">
        <v>5000</v>
      </c>
      <c r="J314" s="8">
        <v>0.1</v>
      </c>
      <c r="K314" s="8">
        <v>0.05</v>
      </c>
      <c r="L314" s="8">
        <v>250</v>
      </c>
      <c r="M314" s="10">
        <v>4500</v>
      </c>
      <c r="N314">
        <f t="shared" si="29"/>
        <v>1</v>
      </c>
      <c r="O314">
        <f t="shared" si="30"/>
        <v>2019</v>
      </c>
      <c r="P314" t="str">
        <f t="shared" si="31"/>
        <v>1r semestre</v>
      </c>
      <c r="Q314">
        <f t="shared" si="32"/>
        <v>4500</v>
      </c>
      <c r="R314" t="str">
        <f t="shared" si="33"/>
        <v>-</v>
      </c>
      <c r="S314" t="str">
        <f t="shared" si="34"/>
        <v>-</v>
      </c>
      <c r="T314" t="str">
        <f t="shared" si="35"/>
        <v>-</v>
      </c>
    </row>
    <row r="315" spans="1:20" x14ac:dyDescent="0.25">
      <c r="A315" s="3">
        <v>20190142</v>
      </c>
      <c r="B315" s="4" t="s">
        <v>21</v>
      </c>
      <c r="C315" s="5">
        <v>43469</v>
      </c>
      <c r="D315" s="4" t="s">
        <v>18</v>
      </c>
      <c r="E315" s="4" t="s">
        <v>19</v>
      </c>
      <c r="F315" s="4">
        <v>350</v>
      </c>
      <c r="G315" s="4">
        <v>500</v>
      </c>
      <c r="H315" s="4">
        <v>10</v>
      </c>
      <c r="I315" s="4">
        <v>5000</v>
      </c>
      <c r="J315" s="4">
        <v>0.1</v>
      </c>
      <c r="K315" s="4">
        <v>0.05</v>
      </c>
      <c r="L315" s="4">
        <v>250</v>
      </c>
      <c r="M315" s="6">
        <v>4500</v>
      </c>
      <c r="N315">
        <f t="shared" si="29"/>
        <v>1</v>
      </c>
      <c r="O315">
        <f t="shared" si="30"/>
        <v>2019</v>
      </c>
      <c r="P315" t="str">
        <f t="shared" si="31"/>
        <v>1r semestre</v>
      </c>
      <c r="Q315">
        <f t="shared" si="32"/>
        <v>4500</v>
      </c>
      <c r="R315" t="str">
        <f t="shared" si="33"/>
        <v>-</v>
      </c>
      <c r="S315" t="str">
        <f t="shared" si="34"/>
        <v>-</v>
      </c>
      <c r="T315" t="str">
        <f t="shared" si="35"/>
        <v>-</v>
      </c>
    </row>
    <row r="316" spans="1:20" x14ac:dyDescent="0.25">
      <c r="A316" s="7">
        <v>20190057</v>
      </c>
      <c r="B316" s="8" t="s">
        <v>21</v>
      </c>
      <c r="C316" s="9">
        <v>43469</v>
      </c>
      <c r="D316" s="8" t="s">
        <v>18</v>
      </c>
      <c r="E316" s="8" t="s">
        <v>19</v>
      </c>
      <c r="F316" s="8">
        <v>350</v>
      </c>
      <c r="G316" s="8">
        <v>500</v>
      </c>
      <c r="H316" s="8">
        <v>10</v>
      </c>
      <c r="I316" s="8">
        <v>5000</v>
      </c>
      <c r="J316" s="8">
        <v>0.1</v>
      </c>
      <c r="K316" s="8">
        <v>0.05</v>
      </c>
      <c r="L316" s="8">
        <v>250</v>
      </c>
      <c r="M316" s="10">
        <v>4500</v>
      </c>
      <c r="N316">
        <f t="shared" si="29"/>
        <v>1</v>
      </c>
      <c r="O316">
        <f t="shared" si="30"/>
        <v>2019</v>
      </c>
      <c r="P316" t="str">
        <f t="shared" si="31"/>
        <v>1r semestre</v>
      </c>
      <c r="Q316">
        <f t="shared" si="32"/>
        <v>4500</v>
      </c>
      <c r="R316" t="str">
        <f t="shared" si="33"/>
        <v>-</v>
      </c>
      <c r="S316" t="str">
        <f t="shared" si="34"/>
        <v>-</v>
      </c>
      <c r="T316" t="str">
        <f t="shared" si="35"/>
        <v>-</v>
      </c>
    </row>
    <row r="317" spans="1:20" x14ac:dyDescent="0.25">
      <c r="A317" s="3">
        <v>20190142</v>
      </c>
      <c r="B317" s="4" t="s">
        <v>21</v>
      </c>
      <c r="C317" s="5">
        <v>43469</v>
      </c>
      <c r="D317" s="4" t="s">
        <v>18</v>
      </c>
      <c r="E317" s="4" t="s">
        <v>19</v>
      </c>
      <c r="F317" s="4">
        <v>350</v>
      </c>
      <c r="G317" s="4">
        <v>500</v>
      </c>
      <c r="H317" s="4">
        <v>10</v>
      </c>
      <c r="I317" s="4">
        <v>5000</v>
      </c>
      <c r="J317" s="4">
        <v>0.1</v>
      </c>
      <c r="K317" s="4">
        <v>0.05</v>
      </c>
      <c r="L317" s="4">
        <v>250</v>
      </c>
      <c r="M317" s="6">
        <v>4500</v>
      </c>
      <c r="N317">
        <f t="shared" si="29"/>
        <v>1</v>
      </c>
      <c r="O317">
        <f t="shared" si="30"/>
        <v>2019</v>
      </c>
      <c r="P317" t="str">
        <f t="shared" si="31"/>
        <v>1r semestre</v>
      </c>
      <c r="Q317">
        <f t="shared" si="32"/>
        <v>4500</v>
      </c>
      <c r="R317" t="str">
        <f t="shared" si="33"/>
        <v>-</v>
      </c>
      <c r="S317" t="str">
        <f t="shared" si="34"/>
        <v>-</v>
      </c>
      <c r="T317" t="str">
        <f t="shared" si="35"/>
        <v>-</v>
      </c>
    </row>
    <row r="318" spans="1:20" x14ac:dyDescent="0.25">
      <c r="A318" s="7">
        <v>20190057</v>
      </c>
      <c r="B318" s="8" t="s">
        <v>21</v>
      </c>
      <c r="C318" s="9">
        <v>43469</v>
      </c>
      <c r="D318" s="8" t="s">
        <v>18</v>
      </c>
      <c r="E318" s="8" t="s">
        <v>19</v>
      </c>
      <c r="F318" s="8">
        <v>350</v>
      </c>
      <c r="G318" s="8">
        <v>500</v>
      </c>
      <c r="H318" s="8">
        <v>10</v>
      </c>
      <c r="I318" s="8">
        <v>5000</v>
      </c>
      <c r="J318" s="8">
        <v>0.1</v>
      </c>
      <c r="K318" s="8">
        <v>0.05</v>
      </c>
      <c r="L318" s="8">
        <v>250</v>
      </c>
      <c r="M318" s="10">
        <v>4500</v>
      </c>
      <c r="N318">
        <f t="shared" si="29"/>
        <v>1</v>
      </c>
      <c r="O318">
        <f t="shared" si="30"/>
        <v>2019</v>
      </c>
      <c r="P318" t="str">
        <f t="shared" si="31"/>
        <v>1r semestre</v>
      </c>
      <c r="Q318">
        <f t="shared" si="32"/>
        <v>4500</v>
      </c>
      <c r="R318" t="str">
        <f t="shared" si="33"/>
        <v>-</v>
      </c>
      <c r="S318" t="str">
        <f t="shared" si="34"/>
        <v>-</v>
      </c>
      <c r="T318" t="str">
        <f t="shared" si="35"/>
        <v>-</v>
      </c>
    </row>
    <row r="319" spans="1:20" x14ac:dyDescent="0.25">
      <c r="A319" s="3">
        <v>20190142</v>
      </c>
      <c r="B319" s="4" t="s">
        <v>21</v>
      </c>
      <c r="C319" s="5">
        <v>43469</v>
      </c>
      <c r="D319" s="4" t="s">
        <v>18</v>
      </c>
      <c r="E319" s="4" t="s">
        <v>19</v>
      </c>
      <c r="F319" s="4">
        <v>350</v>
      </c>
      <c r="G319" s="4">
        <v>500</v>
      </c>
      <c r="H319" s="4">
        <v>10</v>
      </c>
      <c r="I319" s="4">
        <v>5000</v>
      </c>
      <c r="J319" s="4">
        <v>0.1</v>
      </c>
      <c r="K319" s="4">
        <v>0.05</v>
      </c>
      <c r="L319" s="4">
        <v>250</v>
      </c>
      <c r="M319" s="6">
        <v>4500</v>
      </c>
      <c r="N319">
        <f t="shared" si="29"/>
        <v>1</v>
      </c>
      <c r="O319">
        <f t="shared" si="30"/>
        <v>2019</v>
      </c>
      <c r="P319" t="str">
        <f t="shared" si="31"/>
        <v>1r semestre</v>
      </c>
      <c r="Q319">
        <f t="shared" si="32"/>
        <v>4500</v>
      </c>
      <c r="R319" t="str">
        <f t="shared" si="33"/>
        <v>-</v>
      </c>
      <c r="S319" t="str">
        <f t="shared" si="34"/>
        <v>-</v>
      </c>
      <c r="T319" t="str">
        <f t="shared" si="35"/>
        <v>-</v>
      </c>
    </row>
    <row r="320" spans="1:20" x14ac:dyDescent="0.25">
      <c r="A320" s="3">
        <v>20190066</v>
      </c>
      <c r="B320" s="4" t="s">
        <v>21</v>
      </c>
      <c r="C320" s="5">
        <v>43663</v>
      </c>
      <c r="D320" s="4" t="s">
        <v>18</v>
      </c>
      <c r="E320" s="4" t="s">
        <v>22</v>
      </c>
      <c r="F320" s="4">
        <v>350</v>
      </c>
      <c r="G320" s="4">
        <v>500</v>
      </c>
      <c r="H320" s="4">
        <v>10</v>
      </c>
      <c r="I320" s="4">
        <v>5000</v>
      </c>
      <c r="J320" s="4">
        <v>0.1</v>
      </c>
      <c r="K320" s="4">
        <v>0.05</v>
      </c>
      <c r="L320" s="4">
        <v>250</v>
      </c>
      <c r="M320" s="6">
        <v>4500</v>
      </c>
      <c r="N320">
        <f t="shared" si="29"/>
        <v>7</v>
      </c>
      <c r="O320">
        <f t="shared" si="30"/>
        <v>2019</v>
      </c>
      <c r="P320" t="str">
        <f t="shared" si="31"/>
        <v>2n semestre</v>
      </c>
      <c r="Q320">
        <f t="shared" si="32"/>
        <v>4500</v>
      </c>
      <c r="R320" t="str">
        <f t="shared" si="33"/>
        <v>-</v>
      </c>
      <c r="S320" t="str">
        <f t="shared" si="34"/>
        <v>-</v>
      </c>
      <c r="T320" t="str">
        <f t="shared" si="35"/>
        <v>-</v>
      </c>
    </row>
    <row r="321" spans="1:20" x14ac:dyDescent="0.25">
      <c r="A321" s="7">
        <v>20190067</v>
      </c>
      <c r="B321" s="8" t="s">
        <v>21</v>
      </c>
      <c r="C321" s="9">
        <v>43664</v>
      </c>
      <c r="D321" s="8" t="s">
        <v>18</v>
      </c>
      <c r="E321" s="8" t="s">
        <v>22</v>
      </c>
      <c r="F321" s="8">
        <v>350</v>
      </c>
      <c r="G321" s="8">
        <v>500</v>
      </c>
      <c r="H321" s="8">
        <v>10</v>
      </c>
      <c r="I321" s="8">
        <v>5000</v>
      </c>
      <c r="J321" s="8">
        <v>0.1</v>
      </c>
      <c r="K321" s="8">
        <v>0.05</v>
      </c>
      <c r="L321" s="8">
        <v>250</v>
      </c>
      <c r="M321" s="10">
        <v>4500</v>
      </c>
      <c r="N321">
        <f t="shared" si="29"/>
        <v>7</v>
      </c>
      <c r="O321">
        <f t="shared" si="30"/>
        <v>2019</v>
      </c>
      <c r="P321" t="str">
        <f t="shared" si="31"/>
        <v>2n semestre</v>
      </c>
      <c r="Q321">
        <f t="shared" si="32"/>
        <v>4500</v>
      </c>
      <c r="R321" t="str">
        <f t="shared" si="33"/>
        <v>-</v>
      </c>
      <c r="S321" t="str">
        <f t="shared" si="34"/>
        <v>-</v>
      </c>
      <c r="T321" t="str">
        <f t="shared" si="35"/>
        <v>-</v>
      </c>
    </row>
    <row r="322" spans="1:20" x14ac:dyDescent="0.25">
      <c r="A322" s="3">
        <v>20190068</v>
      </c>
      <c r="B322" s="4" t="s">
        <v>21</v>
      </c>
      <c r="C322" s="5">
        <v>43636</v>
      </c>
      <c r="D322" s="4" t="s">
        <v>18</v>
      </c>
      <c r="E322" s="4" t="s">
        <v>22</v>
      </c>
      <c r="F322" s="4">
        <v>350</v>
      </c>
      <c r="G322" s="4">
        <v>500</v>
      </c>
      <c r="H322" s="4">
        <v>10</v>
      </c>
      <c r="I322" s="4">
        <v>5000</v>
      </c>
      <c r="J322" s="4">
        <v>0.1</v>
      </c>
      <c r="K322" s="4">
        <v>0.05</v>
      </c>
      <c r="L322" s="4">
        <v>250</v>
      </c>
      <c r="M322" s="6">
        <v>4500</v>
      </c>
      <c r="N322">
        <f t="shared" si="29"/>
        <v>6</v>
      </c>
      <c r="O322">
        <f t="shared" si="30"/>
        <v>2019</v>
      </c>
      <c r="P322" t="str">
        <f t="shared" si="31"/>
        <v>1r semestre</v>
      </c>
      <c r="Q322">
        <f t="shared" si="32"/>
        <v>4500</v>
      </c>
      <c r="R322" t="str">
        <f t="shared" si="33"/>
        <v>-</v>
      </c>
      <c r="S322" t="str">
        <f t="shared" si="34"/>
        <v>-</v>
      </c>
      <c r="T322" t="str">
        <f t="shared" si="35"/>
        <v>-</v>
      </c>
    </row>
    <row r="323" spans="1:20" x14ac:dyDescent="0.25">
      <c r="A323" s="7">
        <v>20190069</v>
      </c>
      <c r="B323" s="8" t="s">
        <v>21</v>
      </c>
      <c r="C323" s="9">
        <v>43607</v>
      </c>
      <c r="D323" s="8" t="s">
        <v>18</v>
      </c>
      <c r="E323" s="8" t="s">
        <v>22</v>
      </c>
      <c r="F323" s="8">
        <v>350</v>
      </c>
      <c r="G323" s="8">
        <v>500</v>
      </c>
      <c r="H323" s="8">
        <v>10</v>
      </c>
      <c r="I323" s="8">
        <v>5000</v>
      </c>
      <c r="J323" s="8">
        <v>0.1</v>
      </c>
      <c r="K323" s="8">
        <v>0.05</v>
      </c>
      <c r="L323" s="8">
        <v>250</v>
      </c>
      <c r="M323" s="10">
        <v>4500</v>
      </c>
      <c r="N323">
        <f t="shared" ref="N323:N386" si="36">MONTH(C323)</f>
        <v>5</v>
      </c>
      <c r="O323">
        <f t="shared" ref="O323:O386" si="37">YEAR(C323)</f>
        <v>2019</v>
      </c>
      <c r="P323" t="str">
        <f t="shared" ref="P323:P386" si="38">IF(N323&lt;7,"1r semestre","2n semestre")</f>
        <v>1r semestre</v>
      </c>
      <c r="Q323">
        <f t="shared" ref="Q323:Q386" si="39">IF(O323=2019,M323,"-")</f>
        <v>4500</v>
      </c>
      <c r="R323" t="str">
        <f t="shared" ref="R323:R386" si="40">IF(O323=2020,M323,"-")</f>
        <v>-</v>
      </c>
      <c r="S323" t="str">
        <f t="shared" ref="S323:S386" si="41">IF(B323="Emilio Garcia",Q323,"-")</f>
        <v>-</v>
      </c>
      <c r="T323" t="str">
        <f t="shared" ref="T323:T386" si="42">IF(B323="Emilio Garcia",R323,"-")</f>
        <v>-</v>
      </c>
    </row>
    <row r="324" spans="1:20" x14ac:dyDescent="0.25">
      <c r="A324" s="7">
        <v>20190151</v>
      </c>
      <c r="B324" s="8" t="s">
        <v>21</v>
      </c>
      <c r="C324" s="9">
        <v>43482</v>
      </c>
      <c r="D324" s="8" t="s">
        <v>18</v>
      </c>
      <c r="E324" s="8" t="s">
        <v>22</v>
      </c>
      <c r="F324" s="8">
        <v>350</v>
      </c>
      <c r="G324" s="8">
        <v>500</v>
      </c>
      <c r="H324" s="8">
        <v>10</v>
      </c>
      <c r="I324" s="8">
        <v>5000</v>
      </c>
      <c r="J324" s="8">
        <v>0.1</v>
      </c>
      <c r="K324" s="8">
        <v>0.05</v>
      </c>
      <c r="L324" s="8">
        <v>250</v>
      </c>
      <c r="M324" s="10">
        <v>4500</v>
      </c>
      <c r="N324">
        <f t="shared" si="36"/>
        <v>1</v>
      </c>
      <c r="O324">
        <f t="shared" si="37"/>
        <v>2019</v>
      </c>
      <c r="P324" t="str">
        <f t="shared" si="38"/>
        <v>1r semestre</v>
      </c>
      <c r="Q324">
        <f t="shared" si="39"/>
        <v>4500</v>
      </c>
      <c r="R324" t="str">
        <f t="shared" si="40"/>
        <v>-</v>
      </c>
      <c r="S324" t="str">
        <f t="shared" si="41"/>
        <v>-</v>
      </c>
      <c r="T324" t="str">
        <f t="shared" si="42"/>
        <v>-</v>
      </c>
    </row>
    <row r="325" spans="1:20" x14ac:dyDescent="0.25">
      <c r="A325" s="3">
        <v>20190152</v>
      </c>
      <c r="B325" s="4" t="s">
        <v>21</v>
      </c>
      <c r="C325" s="5">
        <v>43483</v>
      </c>
      <c r="D325" s="4" t="s">
        <v>18</v>
      </c>
      <c r="E325" s="4" t="s">
        <v>22</v>
      </c>
      <c r="F325" s="4">
        <v>350</v>
      </c>
      <c r="G325" s="4">
        <v>500</v>
      </c>
      <c r="H325" s="4">
        <v>10</v>
      </c>
      <c r="I325" s="4">
        <v>5000</v>
      </c>
      <c r="J325" s="4">
        <v>0.1</v>
      </c>
      <c r="K325" s="4">
        <v>0.05</v>
      </c>
      <c r="L325" s="4">
        <v>250</v>
      </c>
      <c r="M325" s="6">
        <v>4500</v>
      </c>
      <c r="N325">
        <f t="shared" si="36"/>
        <v>1</v>
      </c>
      <c r="O325">
        <f t="shared" si="37"/>
        <v>2019</v>
      </c>
      <c r="P325" t="str">
        <f t="shared" si="38"/>
        <v>1r semestre</v>
      </c>
      <c r="Q325">
        <f t="shared" si="39"/>
        <v>4500</v>
      </c>
      <c r="R325" t="str">
        <f t="shared" si="40"/>
        <v>-</v>
      </c>
      <c r="S325" t="str">
        <f t="shared" si="41"/>
        <v>-</v>
      </c>
      <c r="T325" t="str">
        <f t="shared" si="42"/>
        <v>-</v>
      </c>
    </row>
    <row r="326" spans="1:20" x14ac:dyDescent="0.25">
      <c r="A326" s="7">
        <v>20190153</v>
      </c>
      <c r="B326" s="8" t="s">
        <v>21</v>
      </c>
      <c r="C326" s="9">
        <v>43485</v>
      </c>
      <c r="D326" s="8" t="s">
        <v>18</v>
      </c>
      <c r="E326" s="8" t="s">
        <v>22</v>
      </c>
      <c r="F326" s="8">
        <v>350</v>
      </c>
      <c r="G326" s="8">
        <v>500</v>
      </c>
      <c r="H326" s="8">
        <v>10</v>
      </c>
      <c r="I326" s="8">
        <v>5000</v>
      </c>
      <c r="J326" s="8">
        <v>0.1</v>
      </c>
      <c r="K326" s="8">
        <v>0.05</v>
      </c>
      <c r="L326" s="8">
        <v>250</v>
      </c>
      <c r="M326" s="10">
        <v>4500</v>
      </c>
      <c r="N326">
        <f t="shared" si="36"/>
        <v>1</v>
      </c>
      <c r="O326">
        <f t="shared" si="37"/>
        <v>2019</v>
      </c>
      <c r="P326" t="str">
        <f t="shared" si="38"/>
        <v>1r semestre</v>
      </c>
      <c r="Q326">
        <f t="shared" si="39"/>
        <v>4500</v>
      </c>
      <c r="R326" t="str">
        <f t="shared" si="40"/>
        <v>-</v>
      </c>
      <c r="S326" t="str">
        <f t="shared" si="41"/>
        <v>-</v>
      </c>
      <c r="T326" t="str">
        <f t="shared" si="42"/>
        <v>-</v>
      </c>
    </row>
    <row r="327" spans="1:20" x14ac:dyDescent="0.25">
      <c r="A327" s="3">
        <v>20190154</v>
      </c>
      <c r="B327" s="4" t="s">
        <v>21</v>
      </c>
      <c r="C327" s="5">
        <v>43487</v>
      </c>
      <c r="D327" s="4" t="s">
        <v>18</v>
      </c>
      <c r="E327" s="4" t="s">
        <v>22</v>
      </c>
      <c r="F327" s="4">
        <v>350</v>
      </c>
      <c r="G327" s="4">
        <v>500</v>
      </c>
      <c r="H327" s="4">
        <v>10</v>
      </c>
      <c r="I327" s="4">
        <v>5000</v>
      </c>
      <c r="J327" s="4">
        <v>0.1</v>
      </c>
      <c r="K327" s="4">
        <v>0.05</v>
      </c>
      <c r="L327" s="4">
        <v>250</v>
      </c>
      <c r="M327" s="6">
        <v>4500</v>
      </c>
      <c r="N327">
        <f t="shared" si="36"/>
        <v>1</v>
      </c>
      <c r="O327">
        <f t="shared" si="37"/>
        <v>2019</v>
      </c>
      <c r="P327" t="str">
        <f t="shared" si="38"/>
        <v>1r semestre</v>
      </c>
      <c r="Q327">
        <f t="shared" si="39"/>
        <v>4500</v>
      </c>
      <c r="R327" t="str">
        <f t="shared" si="40"/>
        <v>-</v>
      </c>
      <c r="S327" t="str">
        <f t="shared" si="41"/>
        <v>-</v>
      </c>
      <c r="T327" t="str">
        <f t="shared" si="42"/>
        <v>-</v>
      </c>
    </row>
    <row r="328" spans="1:20" x14ac:dyDescent="0.25">
      <c r="A328" s="3">
        <v>20190066</v>
      </c>
      <c r="B328" s="4" t="s">
        <v>21</v>
      </c>
      <c r="C328" s="5">
        <v>43663</v>
      </c>
      <c r="D328" s="4" t="s">
        <v>18</v>
      </c>
      <c r="E328" s="4" t="s">
        <v>22</v>
      </c>
      <c r="F328" s="4">
        <v>350</v>
      </c>
      <c r="G328" s="4">
        <v>500</v>
      </c>
      <c r="H328" s="4">
        <v>10</v>
      </c>
      <c r="I328" s="4">
        <v>5000</v>
      </c>
      <c r="J328" s="4">
        <v>0.1</v>
      </c>
      <c r="K328" s="4">
        <v>0.05</v>
      </c>
      <c r="L328" s="4">
        <v>250</v>
      </c>
      <c r="M328" s="6">
        <v>4500</v>
      </c>
      <c r="N328">
        <f t="shared" si="36"/>
        <v>7</v>
      </c>
      <c r="O328">
        <f t="shared" si="37"/>
        <v>2019</v>
      </c>
      <c r="P328" t="str">
        <f t="shared" si="38"/>
        <v>2n semestre</v>
      </c>
      <c r="Q328">
        <f t="shared" si="39"/>
        <v>4500</v>
      </c>
      <c r="R328" t="str">
        <f t="shared" si="40"/>
        <v>-</v>
      </c>
      <c r="S328" t="str">
        <f t="shared" si="41"/>
        <v>-</v>
      </c>
      <c r="T328" t="str">
        <f t="shared" si="42"/>
        <v>-</v>
      </c>
    </row>
    <row r="329" spans="1:20" x14ac:dyDescent="0.25">
      <c r="A329" s="7">
        <v>20190067</v>
      </c>
      <c r="B329" s="8" t="s">
        <v>21</v>
      </c>
      <c r="C329" s="9">
        <v>43664</v>
      </c>
      <c r="D329" s="8" t="s">
        <v>18</v>
      </c>
      <c r="E329" s="8" t="s">
        <v>22</v>
      </c>
      <c r="F329" s="8">
        <v>350</v>
      </c>
      <c r="G329" s="8">
        <v>500</v>
      </c>
      <c r="H329" s="8">
        <v>10</v>
      </c>
      <c r="I329" s="8">
        <v>5000</v>
      </c>
      <c r="J329" s="8">
        <v>0.1</v>
      </c>
      <c r="K329" s="8">
        <v>0.05</v>
      </c>
      <c r="L329" s="8">
        <v>250</v>
      </c>
      <c r="M329" s="10">
        <v>4500</v>
      </c>
      <c r="N329">
        <f t="shared" si="36"/>
        <v>7</v>
      </c>
      <c r="O329">
        <f t="shared" si="37"/>
        <v>2019</v>
      </c>
      <c r="P329" t="str">
        <f t="shared" si="38"/>
        <v>2n semestre</v>
      </c>
      <c r="Q329">
        <f t="shared" si="39"/>
        <v>4500</v>
      </c>
      <c r="R329" t="str">
        <f t="shared" si="40"/>
        <v>-</v>
      </c>
      <c r="S329" t="str">
        <f t="shared" si="41"/>
        <v>-</v>
      </c>
      <c r="T329" t="str">
        <f t="shared" si="42"/>
        <v>-</v>
      </c>
    </row>
    <row r="330" spans="1:20" x14ac:dyDescent="0.25">
      <c r="A330" s="3">
        <v>20190068</v>
      </c>
      <c r="B330" s="4" t="s">
        <v>21</v>
      </c>
      <c r="C330" s="5">
        <v>43636</v>
      </c>
      <c r="D330" s="4" t="s">
        <v>18</v>
      </c>
      <c r="E330" s="4" t="s">
        <v>22</v>
      </c>
      <c r="F330" s="4">
        <v>350</v>
      </c>
      <c r="G330" s="4">
        <v>500</v>
      </c>
      <c r="H330" s="4">
        <v>10</v>
      </c>
      <c r="I330" s="4">
        <v>5000</v>
      </c>
      <c r="J330" s="4">
        <v>0.1</v>
      </c>
      <c r="K330" s="4">
        <v>0.05</v>
      </c>
      <c r="L330" s="4">
        <v>250</v>
      </c>
      <c r="M330" s="6">
        <v>4500</v>
      </c>
      <c r="N330">
        <f t="shared" si="36"/>
        <v>6</v>
      </c>
      <c r="O330">
        <f t="shared" si="37"/>
        <v>2019</v>
      </c>
      <c r="P330" t="str">
        <f t="shared" si="38"/>
        <v>1r semestre</v>
      </c>
      <c r="Q330">
        <f t="shared" si="39"/>
        <v>4500</v>
      </c>
      <c r="R330" t="str">
        <f t="shared" si="40"/>
        <v>-</v>
      </c>
      <c r="S330" t="str">
        <f t="shared" si="41"/>
        <v>-</v>
      </c>
      <c r="T330" t="str">
        <f t="shared" si="42"/>
        <v>-</v>
      </c>
    </row>
    <row r="331" spans="1:20" x14ac:dyDescent="0.25">
      <c r="A331" s="7">
        <v>20190069</v>
      </c>
      <c r="B331" s="8" t="s">
        <v>21</v>
      </c>
      <c r="C331" s="9">
        <v>43607</v>
      </c>
      <c r="D331" s="8" t="s">
        <v>18</v>
      </c>
      <c r="E331" s="8" t="s">
        <v>22</v>
      </c>
      <c r="F331" s="8">
        <v>350</v>
      </c>
      <c r="G331" s="8">
        <v>500</v>
      </c>
      <c r="H331" s="8">
        <v>10</v>
      </c>
      <c r="I331" s="8">
        <v>5000</v>
      </c>
      <c r="J331" s="8">
        <v>0.1</v>
      </c>
      <c r="K331" s="8">
        <v>0.05</v>
      </c>
      <c r="L331" s="8">
        <v>250</v>
      </c>
      <c r="M331" s="10">
        <v>4500</v>
      </c>
      <c r="N331">
        <f t="shared" si="36"/>
        <v>5</v>
      </c>
      <c r="O331">
        <f t="shared" si="37"/>
        <v>2019</v>
      </c>
      <c r="P331" t="str">
        <f t="shared" si="38"/>
        <v>1r semestre</v>
      </c>
      <c r="Q331">
        <f t="shared" si="39"/>
        <v>4500</v>
      </c>
      <c r="R331" t="str">
        <f t="shared" si="40"/>
        <v>-</v>
      </c>
      <c r="S331" t="str">
        <f t="shared" si="41"/>
        <v>-</v>
      </c>
      <c r="T331" t="str">
        <f t="shared" si="42"/>
        <v>-</v>
      </c>
    </row>
    <row r="332" spans="1:20" x14ac:dyDescent="0.25">
      <c r="A332" s="7">
        <v>20190151</v>
      </c>
      <c r="B332" s="8" t="s">
        <v>21</v>
      </c>
      <c r="C332" s="9">
        <v>43482</v>
      </c>
      <c r="D332" s="8" t="s">
        <v>18</v>
      </c>
      <c r="E332" s="8" t="s">
        <v>22</v>
      </c>
      <c r="F332" s="8">
        <v>350</v>
      </c>
      <c r="G332" s="8">
        <v>500</v>
      </c>
      <c r="H332" s="8">
        <v>10</v>
      </c>
      <c r="I332" s="8">
        <v>5000</v>
      </c>
      <c r="J332" s="8">
        <v>0.1</v>
      </c>
      <c r="K332" s="8">
        <v>0.05</v>
      </c>
      <c r="L332" s="8">
        <v>250</v>
      </c>
      <c r="M332" s="10">
        <v>4500</v>
      </c>
      <c r="N332">
        <f t="shared" si="36"/>
        <v>1</v>
      </c>
      <c r="O332">
        <f t="shared" si="37"/>
        <v>2019</v>
      </c>
      <c r="P332" t="str">
        <f t="shared" si="38"/>
        <v>1r semestre</v>
      </c>
      <c r="Q332">
        <f t="shared" si="39"/>
        <v>4500</v>
      </c>
      <c r="R332" t="str">
        <f t="shared" si="40"/>
        <v>-</v>
      </c>
      <c r="S332" t="str">
        <f t="shared" si="41"/>
        <v>-</v>
      </c>
      <c r="T332" t="str">
        <f t="shared" si="42"/>
        <v>-</v>
      </c>
    </row>
    <row r="333" spans="1:20" x14ac:dyDescent="0.25">
      <c r="A333" s="3">
        <v>20190152</v>
      </c>
      <c r="B333" s="4" t="s">
        <v>21</v>
      </c>
      <c r="C333" s="5">
        <v>43483</v>
      </c>
      <c r="D333" s="4" t="s">
        <v>18</v>
      </c>
      <c r="E333" s="4" t="s">
        <v>22</v>
      </c>
      <c r="F333" s="4">
        <v>350</v>
      </c>
      <c r="G333" s="4">
        <v>500</v>
      </c>
      <c r="H333" s="4">
        <v>10</v>
      </c>
      <c r="I333" s="4">
        <v>5000</v>
      </c>
      <c r="J333" s="4">
        <v>0.1</v>
      </c>
      <c r="K333" s="4">
        <v>0.05</v>
      </c>
      <c r="L333" s="4">
        <v>250</v>
      </c>
      <c r="M333" s="6">
        <v>4500</v>
      </c>
      <c r="N333">
        <f t="shared" si="36"/>
        <v>1</v>
      </c>
      <c r="O333">
        <f t="shared" si="37"/>
        <v>2019</v>
      </c>
      <c r="P333" t="str">
        <f t="shared" si="38"/>
        <v>1r semestre</v>
      </c>
      <c r="Q333">
        <f t="shared" si="39"/>
        <v>4500</v>
      </c>
      <c r="R333" t="str">
        <f t="shared" si="40"/>
        <v>-</v>
      </c>
      <c r="S333" t="str">
        <f t="shared" si="41"/>
        <v>-</v>
      </c>
      <c r="T333" t="str">
        <f t="shared" si="42"/>
        <v>-</v>
      </c>
    </row>
    <row r="334" spans="1:20" x14ac:dyDescent="0.25">
      <c r="A334" s="7">
        <v>20190153</v>
      </c>
      <c r="B334" s="8" t="s">
        <v>21</v>
      </c>
      <c r="C334" s="9">
        <v>43485</v>
      </c>
      <c r="D334" s="8" t="s">
        <v>18</v>
      </c>
      <c r="E334" s="8" t="s">
        <v>22</v>
      </c>
      <c r="F334" s="8">
        <v>350</v>
      </c>
      <c r="G334" s="8">
        <v>500</v>
      </c>
      <c r="H334" s="8">
        <v>10</v>
      </c>
      <c r="I334" s="8">
        <v>5000</v>
      </c>
      <c r="J334" s="8">
        <v>0.1</v>
      </c>
      <c r="K334" s="8">
        <v>0.05</v>
      </c>
      <c r="L334" s="8">
        <v>250</v>
      </c>
      <c r="M334" s="10">
        <v>4500</v>
      </c>
      <c r="N334">
        <f t="shared" si="36"/>
        <v>1</v>
      </c>
      <c r="O334">
        <f t="shared" si="37"/>
        <v>2019</v>
      </c>
      <c r="P334" t="str">
        <f t="shared" si="38"/>
        <v>1r semestre</v>
      </c>
      <c r="Q334">
        <f t="shared" si="39"/>
        <v>4500</v>
      </c>
      <c r="R334" t="str">
        <f t="shared" si="40"/>
        <v>-</v>
      </c>
      <c r="S334" t="str">
        <f t="shared" si="41"/>
        <v>-</v>
      </c>
      <c r="T334" t="str">
        <f t="shared" si="42"/>
        <v>-</v>
      </c>
    </row>
    <row r="335" spans="1:20" x14ac:dyDescent="0.25">
      <c r="A335" s="3">
        <v>20190154</v>
      </c>
      <c r="B335" s="4" t="s">
        <v>21</v>
      </c>
      <c r="C335" s="5">
        <v>43487</v>
      </c>
      <c r="D335" s="4" t="s">
        <v>18</v>
      </c>
      <c r="E335" s="4" t="s">
        <v>22</v>
      </c>
      <c r="F335" s="4">
        <v>350</v>
      </c>
      <c r="G335" s="4">
        <v>500</v>
      </c>
      <c r="H335" s="4">
        <v>10</v>
      </c>
      <c r="I335" s="4">
        <v>5000</v>
      </c>
      <c r="J335" s="4">
        <v>0.1</v>
      </c>
      <c r="K335" s="4">
        <v>0.05</v>
      </c>
      <c r="L335" s="4">
        <v>250</v>
      </c>
      <c r="M335" s="6">
        <v>4500</v>
      </c>
      <c r="N335">
        <f t="shared" si="36"/>
        <v>1</v>
      </c>
      <c r="O335">
        <f t="shared" si="37"/>
        <v>2019</v>
      </c>
      <c r="P335" t="str">
        <f t="shared" si="38"/>
        <v>1r semestre</v>
      </c>
      <c r="Q335">
        <f t="shared" si="39"/>
        <v>4500</v>
      </c>
      <c r="R335" t="str">
        <f t="shared" si="40"/>
        <v>-</v>
      </c>
      <c r="S335" t="str">
        <f t="shared" si="41"/>
        <v>-</v>
      </c>
      <c r="T335" t="str">
        <f t="shared" si="42"/>
        <v>-</v>
      </c>
    </row>
    <row r="336" spans="1:20" x14ac:dyDescent="0.25">
      <c r="A336" s="3">
        <v>20190066</v>
      </c>
      <c r="B336" s="4" t="s">
        <v>21</v>
      </c>
      <c r="C336" s="5">
        <v>43663</v>
      </c>
      <c r="D336" s="4" t="s">
        <v>18</v>
      </c>
      <c r="E336" s="4" t="s">
        <v>22</v>
      </c>
      <c r="F336" s="4">
        <v>350</v>
      </c>
      <c r="G336" s="4">
        <v>500</v>
      </c>
      <c r="H336" s="4">
        <v>10</v>
      </c>
      <c r="I336" s="4">
        <v>5000</v>
      </c>
      <c r="J336" s="4">
        <v>0.1</v>
      </c>
      <c r="K336" s="4">
        <v>0.05</v>
      </c>
      <c r="L336" s="4">
        <v>250</v>
      </c>
      <c r="M336" s="6">
        <v>4500</v>
      </c>
      <c r="N336">
        <f t="shared" si="36"/>
        <v>7</v>
      </c>
      <c r="O336">
        <f t="shared" si="37"/>
        <v>2019</v>
      </c>
      <c r="P336" t="str">
        <f t="shared" si="38"/>
        <v>2n semestre</v>
      </c>
      <c r="Q336">
        <f t="shared" si="39"/>
        <v>4500</v>
      </c>
      <c r="R336" t="str">
        <f t="shared" si="40"/>
        <v>-</v>
      </c>
      <c r="S336" t="str">
        <f t="shared" si="41"/>
        <v>-</v>
      </c>
      <c r="T336" t="str">
        <f t="shared" si="42"/>
        <v>-</v>
      </c>
    </row>
    <row r="337" spans="1:20" x14ac:dyDescent="0.25">
      <c r="A337" s="7">
        <v>20190067</v>
      </c>
      <c r="B337" s="8" t="s">
        <v>21</v>
      </c>
      <c r="C337" s="9">
        <v>43664</v>
      </c>
      <c r="D337" s="8" t="s">
        <v>18</v>
      </c>
      <c r="E337" s="8" t="s">
        <v>22</v>
      </c>
      <c r="F337" s="8">
        <v>350</v>
      </c>
      <c r="G337" s="8">
        <v>500</v>
      </c>
      <c r="H337" s="8">
        <v>10</v>
      </c>
      <c r="I337" s="8">
        <v>5000</v>
      </c>
      <c r="J337" s="8">
        <v>0.1</v>
      </c>
      <c r="K337" s="8">
        <v>0.05</v>
      </c>
      <c r="L337" s="8">
        <v>250</v>
      </c>
      <c r="M337" s="10">
        <v>4500</v>
      </c>
      <c r="N337">
        <f t="shared" si="36"/>
        <v>7</v>
      </c>
      <c r="O337">
        <f t="shared" si="37"/>
        <v>2019</v>
      </c>
      <c r="P337" t="str">
        <f t="shared" si="38"/>
        <v>2n semestre</v>
      </c>
      <c r="Q337">
        <f t="shared" si="39"/>
        <v>4500</v>
      </c>
      <c r="R337" t="str">
        <f t="shared" si="40"/>
        <v>-</v>
      </c>
      <c r="S337" t="str">
        <f t="shared" si="41"/>
        <v>-</v>
      </c>
      <c r="T337" t="str">
        <f t="shared" si="42"/>
        <v>-</v>
      </c>
    </row>
    <row r="338" spans="1:20" x14ac:dyDescent="0.25">
      <c r="A338" s="3">
        <v>20190068</v>
      </c>
      <c r="B338" s="4" t="s">
        <v>21</v>
      </c>
      <c r="C338" s="5">
        <v>43636</v>
      </c>
      <c r="D338" s="4" t="s">
        <v>18</v>
      </c>
      <c r="E338" s="4" t="s">
        <v>22</v>
      </c>
      <c r="F338" s="4">
        <v>350</v>
      </c>
      <c r="G338" s="4">
        <v>500</v>
      </c>
      <c r="H338" s="4">
        <v>10</v>
      </c>
      <c r="I338" s="4">
        <v>5000</v>
      </c>
      <c r="J338" s="4">
        <v>0.1</v>
      </c>
      <c r="K338" s="4">
        <v>0.05</v>
      </c>
      <c r="L338" s="4">
        <v>250</v>
      </c>
      <c r="M338" s="6">
        <v>4500</v>
      </c>
      <c r="N338">
        <f t="shared" si="36"/>
        <v>6</v>
      </c>
      <c r="O338">
        <f t="shared" si="37"/>
        <v>2019</v>
      </c>
      <c r="P338" t="str">
        <f t="shared" si="38"/>
        <v>1r semestre</v>
      </c>
      <c r="Q338">
        <f t="shared" si="39"/>
        <v>4500</v>
      </c>
      <c r="R338" t="str">
        <f t="shared" si="40"/>
        <v>-</v>
      </c>
      <c r="S338" t="str">
        <f t="shared" si="41"/>
        <v>-</v>
      </c>
      <c r="T338" t="str">
        <f t="shared" si="42"/>
        <v>-</v>
      </c>
    </row>
    <row r="339" spans="1:20" x14ac:dyDescent="0.25">
      <c r="A339" s="7">
        <v>20190069</v>
      </c>
      <c r="B339" s="8" t="s">
        <v>21</v>
      </c>
      <c r="C339" s="9">
        <v>43607</v>
      </c>
      <c r="D339" s="8" t="s">
        <v>18</v>
      </c>
      <c r="E339" s="8" t="s">
        <v>22</v>
      </c>
      <c r="F339" s="8">
        <v>350</v>
      </c>
      <c r="G339" s="8">
        <v>500</v>
      </c>
      <c r="H339" s="8">
        <v>10</v>
      </c>
      <c r="I339" s="8">
        <v>5000</v>
      </c>
      <c r="J339" s="8">
        <v>0.1</v>
      </c>
      <c r="K339" s="8">
        <v>0.05</v>
      </c>
      <c r="L339" s="8">
        <v>250</v>
      </c>
      <c r="M339" s="10">
        <v>4500</v>
      </c>
      <c r="N339">
        <f t="shared" si="36"/>
        <v>5</v>
      </c>
      <c r="O339">
        <f t="shared" si="37"/>
        <v>2019</v>
      </c>
      <c r="P339" t="str">
        <f t="shared" si="38"/>
        <v>1r semestre</v>
      </c>
      <c r="Q339">
        <f t="shared" si="39"/>
        <v>4500</v>
      </c>
      <c r="R339" t="str">
        <f t="shared" si="40"/>
        <v>-</v>
      </c>
      <c r="S339" t="str">
        <f t="shared" si="41"/>
        <v>-</v>
      </c>
      <c r="T339" t="str">
        <f t="shared" si="42"/>
        <v>-</v>
      </c>
    </row>
    <row r="340" spans="1:20" x14ac:dyDescent="0.25">
      <c r="A340" s="7">
        <v>20190151</v>
      </c>
      <c r="B340" s="8" t="s">
        <v>21</v>
      </c>
      <c r="C340" s="9">
        <v>43482</v>
      </c>
      <c r="D340" s="8" t="s">
        <v>18</v>
      </c>
      <c r="E340" s="8" t="s">
        <v>22</v>
      </c>
      <c r="F340" s="8">
        <v>350</v>
      </c>
      <c r="G340" s="8">
        <v>500</v>
      </c>
      <c r="H340" s="8">
        <v>10</v>
      </c>
      <c r="I340" s="8">
        <v>5000</v>
      </c>
      <c r="J340" s="8">
        <v>0.1</v>
      </c>
      <c r="K340" s="8">
        <v>0.05</v>
      </c>
      <c r="L340" s="8">
        <v>250</v>
      </c>
      <c r="M340" s="10">
        <v>4500</v>
      </c>
      <c r="N340">
        <f t="shared" si="36"/>
        <v>1</v>
      </c>
      <c r="O340">
        <f t="shared" si="37"/>
        <v>2019</v>
      </c>
      <c r="P340" t="str">
        <f t="shared" si="38"/>
        <v>1r semestre</v>
      </c>
      <c r="Q340">
        <f t="shared" si="39"/>
        <v>4500</v>
      </c>
      <c r="R340" t="str">
        <f t="shared" si="40"/>
        <v>-</v>
      </c>
      <c r="S340" t="str">
        <f t="shared" si="41"/>
        <v>-</v>
      </c>
      <c r="T340" t="str">
        <f t="shared" si="42"/>
        <v>-</v>
      </c>
    </row>
    <row r="341" spans="1:20" x14ac:dyDescent="0.25">
      <c r="A341" s="3">
        <v>20190152</v>
      </c>
      <c r="B341" s="4" t="s">
        <v>21</v>
      </c>
      <c r="C341" s="5">
        <v>43483</v>
      </c>
      <c r="D341" s="4" t="s">
        <v>18</v>
      </c>
      <c r="E341" s="4" t="s">
        <v>22</v>
      </c>
      <c r="F341" s="4">
        <v>350</v>
      </c>
      <c r="G341" s="4">
        <v>500</v>
      </c>
      <c r="H341" s="4">
        <v>10</v>
      </c>
      <c r="I341" s="4">
        <v>5000</v>
      </c>
      <c r="J341" s="4">
        <v>0.1</v>
      </c>
      <c r="K341" s="4">
        <v>0.05</v>
      </c>
      <c r="L341" s="4">
        <v>250</v>
      </c>
      <c r="M341" s="6">
        <v>4500</v>
      </c>
      <c r="N341">
        <f t="shared" si="36"/>
        <v>1</v>
      </c>
      <c r="O341">
        <f t="shared" si="37"/>
        <v>2019</v>
      </c>
      <c r="P341" t="str">
        <f t="shared" si="38"/>
        <v>1r semestre</v>
      </c>
      <c r="Q341">
        <f t="shared" si="39"/>
        <v>4500</v>
      </c>
      <c r="R341" t="str">
        <f t="shared" si="40"/>
        <v>-</v>
      </c>
      <c r="S341" t="str">
        <f t="shared" si="41"/>
        <v>-</v>
      </c>
      <c r="T341" t="str">
        <f t="shared" si="42"/>
        <v>-</v>
      </c>
    </row>
    <row r="342" spans="1:20" x14ac:dyDescent="0.25">
      <c r="A342" s="7">
        <v>20190153</v>
      </c>
      <c r="B342" s="8" t="s">
        <v>21</v>
      </c>
      <c r="C342" s="9">
        <v>43485</v>
      </c>
      <c r="D342" s="8" t="s">
        <v>18</v>
      </c>
      <c r="E342" s="8" t="s">
        <v>22</v>
      </c>
      <c r="F342" s="8">
        <v>350</v>
      </c>
      <c r="G342" s="8">
        <v>500</v>
      </c>
      <c r="H342" s="8">
        <v>10</v>
      </c>
      <c r="I342" s="8">
        <v>5000</v>
      </c>
      <c r="J342" s="8">
        <v>0.1</v>
      </c>
      <c r="K342" s="8">
        <v>0.05</v>
      </c>
      <c r="L342" s="8">
        <v>250</v>
      </c>
      <c r="M342" s="10">
        <v>4500</v>
      </c>
      <c r="N342">
        <f t="shared" si="36"/>
        <v>1</v>
      </c>
      <c r="O342">
        <f t="shared" si="37"/>
        <v>2019</v>
      </c>
      <c r="P342" t="str">
        <f t="shared" si="38"/>
        <v>1r semestre</v>
      </c>
      <c r="Q342">
        <f t="shared" si="39"/>
        <v>4500</v>
      </c>
      <c r="R342" t="str">
        <f t="shared" si="40"/>
        <v>-</v>
      </c>
      <c r="S342" t="str">
        <f t="shared" si="41"/>
        <v>-</v>
      </c>
      <c r="T342" t="str">
        <f t="shared" si="42"/>
        <v>-</v>
      </c>
    </row>
    <row r="343" spans="1:20" x14ac:dyDescent="0.25">
      <c r="A343" s="3">
        <v>20190154</v>
      </c>
      <c r="B343" s="4" t="s">
        <v>21</v>
      </c>
      <c r="C343" s="5">
        <v>43487</v>
      </c>
      <c r="D343" s="4" t="s">
        <v>18</v>
      </c>
      <c r="E343" s="4" t="s">
        <v>22</v>
      </c>
      <c r="F343" s="4">
        <v>350</v>
      </c>
      <c r="G343" s="4">
        <v>500</v>
      </c>
      <c r="H343" s="4">
        <v>10</v>
      </c>
      <c r="I343" s="4">
        <v>5000</v>
      </c>
      <c r="J343" s="4">
        <v>0.1</v>
      </c>
      <c r="K343" s="4">
        <v>0.05</v>
      </c>
      <c r="L343" s="4">
        <v>250</v>
      </c>
      <c r="M343" s="6">
        <v>4500</v>
      </c>
      <c r="N343">
        <f t="shared" si="36"/>
        <v>1</v>
      </c>
      <c r="O343">
        <f t="shared" si="37"/>
        <v>2019</v>
      </c>
      <c r="P343" t="str">
        <f t="shared" si="38"/>
        <v>1r semestre</v>
      </c>
      <c r="Q343">
        <f t="shared" si="39"/>
        <v>4500</v>
      </c>
      <c r="R343" t="str">
        <f t="shared" si="40"/>
        <v>-</v>
      </c>
      <c r="S343" t="str">
        <f t="shared" si="41"/>
        <v>-</v>
      </c>
      <c r="T343" t="str">
        <f t="shared" si="42"/>
        <v>-</v>
      </c>
    </row>
    <row r="344" spans="1:20" x14ac:dyDescent="0.25">
      <c r="A344" s="7">
        <v>20190077</v>
      </c>
      <c r="B344" s="8" t="s">
        <v>23</v>
      </c>
      <c r="C344" s="9">
        <v>43558</v>
      </c>
      <c r="D344" s="8" t="s">
        <v>18</v>
      </c>
      <c r="E344" s="8" t="s">
        <v>19</v>
      </c>
      <c r="F344" s="8">
        <v>350</v>
      </c>
      <c r="G344" s="8">
        <v>500</v>
      </c>
      <c r="H344" s="8">
        <v>10</v>
      </c>
      <c r="I344" s="8">
        <v>5000</v>
      </c>
      <c r="J344" s="8">
        <v>0.1</v>
      </c>
      <c r="K344" s="8">
        <v>0.05</v>
      </c>
      <c r="L344" s="8">
        <v>250</v>
      </c>
      <c r="M344" s="10">
        <v>4500</v>
      </c>
      <c r="N344">
        <f t="shared" si="36"/>
        <v>4</v>
      </c>
      <c r="O344">
        <f t="shared" si="37"/>
        <v>2019</v>
      </c>
      <c r="P344" t="str">
        <f t="shared" si="38"/>
        <v>1r semestre</v>
      </c>
      <c r="Q344">
        <f t="shared" si="39"/>
        <v>4500</v>
      </c>
      <c r="R344" t="str">
        <f t="shared" si="40"/>
        <v>-</v>
      </c>
      <c r="S344" t="str">
        <f t="shared" si="41"/>
        <v>-</v>
      </c>
      <c r="T344" t="str">
        <f t="shared" si="42"/>
        <v>-</v>
      </c>
    </row>
    <row r="345" spans="1:20" x14ac:dyDescent="0.25">
      <c r="A345" s="3">
        <v>20190078</v>
      </c>
      <c r="B345" s="4" t="s">
        <v>23</v>
      </c>
      <c r="C345" s="5">
        <v>43588</v>
      </c>
      <c r="D345" s="4" t="s">
        <v>18</v>
      </c>
      <c r="E345" s="4" t="s">
        <v>19</v>
      </c>
      <c r="F345" s="4">
        <v>350</v>
      </c>
      <c r="G345" s="4">
        <v>500</v>
      </c>
      <c r="H345" s="4">
        <v>10</v>
      </c>
      <c r="I345" s="4">
        <v>5000</v>
      </c>
      <c r="J345" s="4">
        <v>0.1</v>
      </c>
      <c r="K345" s="4">
        <v>0.05</v>
      </c>
      <c r="L345" s="4">
        <v>250</v>
      </c>
      <c r="M345" s="6">
        <v>4500</v>
      </c>
      <c r="N345">
        <f t="shared" si="36"/>
        <v>5</v>
      </c>
      <c r="O345">
        <f t="shared" si="37"/>
        <v>2019</v>
      </c>
      <c r="P345" t="str">
        <f t="shared" si="38"/>
        <v>1r semestre</v>
      </c>
      <c r="Q345">
        <f t="shared" si="39"/>
        <v>4500</v>
      </c>
      <c r="R345" t="str">
        <f t="shared" si="40"/>
        <v>-</v>
      </c>
      <c r="S345" t="str">
        <f t="shared" si="41"/>
        <v>-</v>
      </c>
      <c r="T345" t="str">
        <f t="shared" si="42"/>
        <v>-</v>
      </c>
    </row>
    <row r="346" spans="1:20" x14ac:dyDescent="0.25">
      <c r="A346" s="7">
        <v>20190079</v>
      </c>
      <c r="B346" s="8" t="s">
        <v>23</v>
      </c>
      <c r="C346" s="9">
        <v>43558</v>
      </c>
      <c r="D346" s="8" t="s">
        <v>18</v>
      </c>
      <c r="E346" s="8" t="s">
        <v>19</v>
      </c>
      <c r="F346" s="8">
        <v>350</v>
      </c>
      <c r="G346" s="8">
        <v>500</v>
      </c>
      <c r="H346" s="8">
        <v>10</v>
      </c>
      <c r="I346" s="8">
        <v>5000</v>
      </c>
      <c r="J346" s="8">
        <v>0.1</v>
      </c>
      <c r="K346" s="8">
        <v>0.05</v>
      </c>
      <c r="L346" s="8">
        <v>250</v>
      </c>
      <c r="M346" s="10">
        <v>4500</v>
      </c>
      <c r="N346">
        <f t="shared" si="36"/>
        <v>4</v>
      </c>
      <c r="O346">
        <f t="shared" si="37"/>
        <v>2019</v>
      </c>
      <c r="P346" t="str">
        <f t="shared" si="38"/>
        <v>1r semestre</v>
      </c>
      <c r="Q346">
        <f t="shared" si="39"/>
        <v>4500</v>
      </c>
      <c r="R346" t="str">
        <f t="shared" si="40"/>
        <v>-</v>
      </c>
      <c r="S346" t="str">
        <f t="shared" si="41"/>
        <v>-</v>
      </c>
      <c r="T346" t="str">
        <f t="shared" si="42"/>
        <v>-</v>
      </c>
    </row>
    <row r="347" spans="1:20" x14ac:dyDescent="0.25">
      <c r="A347" s="3">
        <v>20190080</v>
      </c>
      <c r="B347" s="4" t="s">
        <v>23</v>
      </c>
      <c r="C347" s="5">
        <v>43588</v>
      </c>
      <c r="D347" s="4" t="s">
        <v>18</v>
      </c>
      <c r="E347" s="4" t="s">
        <v>19</v>
      </c>
      <c r="F347" s="4">
        <v>350</v>
      </c>
      <c r="G347" s="4">
        <v>500</v>
      </c>
      <c r="H347" s="4">
        <v>10</v>
      </c>
      <c r="I347" s="4">
        <v>5000</v>
      </c>
      <c r="J347" s="4">
        <v>0.1</v>
      </c>
      <c r="K347" s="4">
        <v>0.05</v>
      </c>
      <c r="L347" s="4">
        <v>250</v>
      </c>
      <c r="M347" s="6">
        <v>4500</v>
      </c>
      <c r="N347">
        <f t="shared" si="36"/>
        <v>5</v>
      </c>
      <c r="O347">
        <f t="shared" si="37"/>
        <v>2019</v>
      </c>
      <c r="P347" t="str">
        <f t="shared" si="38"/>
        <v>1r semestre</v>
      </c>
      <c r="Q347">
        <f t="shared" si="39"/>
        <v>4500</v>
      </c>
      <c r="R347" t="str">
        <f t="shared" si="40"/>
        <v>-</v>
      </c>
      <c r="S347" t="str">
        <f t="shared" si="41"/>
        <v>-</v>
      </c>
      <c r="T347" t="str">
        <f t="shared" si="42"/>
        <v>-</v>
      </c>
    </row>
    <row r="348" spans="1:20" x14ac:dyDescent="0.25">
      <c r="A348" s="7">
        <v>20190081</v>
      </c>
      <c r="B348" s="8" t="s">
        <v>23</v>
      </c>
      <c r="C348" s="9">
        <v>43588</v>
      </c>
      <c r="D348" s="8" t="s">
        <v>18</v>
      </c>
      <c r="E348" s="8" t="s">
        <v>19</v>
      </c>
      <c r="F348" s="8">
        <v>350</v>
      </c>
      <c r="G348" s="8">
        <v>500</v>
      </c>
      <c r="H348" s="8">
        <v>10</v>
      </c>
      <c r="I348" s="8">
        <v>5000</v>
      </c>
      <c r="J348" s="8">
        <v>0.1</v>
      </c>
      <c r="K348" s="8">
        <v>0.05</v>
      </c>
      <c r="L348" s="8">
        <v>250</v>
      </c>
      <c r="M348" s="10">
        <v>4500</v>
      </c>
      <c r="N348">
        <f t="shared" si="36"/>
        <v>5</v>
      </c>
      <c r="O348">
        <f t="shared" si="37"/>
        <v>2019</v>
      </c>
      <c r="P348" t="str">
        <f t="shared" si="38"/>
        <v>1r semestre</v>
      </c>
      <c r="Q348">
        <f t="shared" si="39"/>
        <v>4500</v>
      </c>
      <c r="R348" t="str">
        <f t="shared" si="40"/>
        <v>-</v>
      </c>
      <c r="S348" t="str">
        <f t="shared" si="41"/>
        <v>-</v>
      </c>
      <c r="T348" t="str">
        <f t="shared" si="42"/>
        <v>-</v>
      </c>
    </row>
    <row r="349" spans="1:20" x14ac:dyDescent="0.25">
      <c r="A349" s="3">
        <v>20190082</v>
      </c>
      <c r="B349" s="4" t="s">
        <v>23</v>
      </c>
      <c r="C349" s="5">
        <v>43620</v>
      </c>
      <c r="D349" s="4" t="s">
        <v>18</v>
      </c>
      <c r="E349" s="4" t="s">
        <v>19</v>
      </c>
      <c r="F349" s="4">
        <v>350</v>
      </c>
      <c r="G349" s="4">
        <v>500</v>
      </c>
      <c r="H349" s="4">
        <v>10</v>
      </c>
      <c r="I349" s="4">
        <v>5000</v>
      </c>
      <c r="J349" s="4">
        <v>0.1</v>
      </c>
      <c r="K349" s="4">
        <v>0.05</v>
      </c>
      <c r="L349" s="4">
        <v>250</v>
      </c>
      <c r="M349" s="6">
        <v>4500</v>
      </c>
      <c r="N349">
        <f t="shared" si="36"/>
        <v>6</v>
      </c>
      <c r="O349">
        <f t="shared" si="37"/>
        <v>2019</v>
      </c>
      <c r="P349" t="str">
        <f t="shared" si="38"/>
        <v>1r semestre</v>
      </c>
      <c r="Q349">
        <f t="shared" si="39"/>
        <v>4500</v>
      </c>
      <c r="R349" t="str">
        <f t="shared" si="40"/>
        <v>-</v>
      </c>
      <c r="S349" t="str">
        <f t="shared" si="41"/>
        <v>-</v>
      </c>
      <c r="T349" t="str">
        <f t="shared" si="42"/>
        <v>-</v>
      </c>
    </row>
    <row r="350" spans="1:20" x14ac:dyDescent="0.25">
      <c r="A350" s="7">
        <v>20190083</v>
      </c>
      <c r="B350" s="8" t="s">
        <v>23</v>
      </c>
      <c r="C350" s="9">
        <v>43586</v>
      </c>
      <c r="D350" s="8" t="s">
        <v>18</v>
      </c>
      <c r="E350" s="8" t="s">
        <v>19</v>
      </c>
      <c r="F350" s="8">
        <v>350</v>
      </c>
      <c r="G350" s="8">
        <v>500</v>
      </c>
      <c r="H350" s="8">
        <v>10</v>
      </c>
      <c r="I350" s="8">
        <v>5000</v>
      </c>
      <c r="J350" s="8">
        <v>0.1</v>
      </c>
      <c r="K350" s="8">
        <v>0.05</v>
      </c>
      <c r="L350" s="8">
        <v>250</v>
      </c>
      <c r="M350" s="10">
        <v>4500</v>
      </c>
      <c r="N350">
        <f t="shared" si="36"/>
        <v>5</v>
      </c>
      <c r="O350">
        <f t="shared" si="37"/>
        <v>2019</v>
      </c>
      <c r="P350" t="str">
        <f t="shared" si="38"/>
        <v>1r semestre</v>
      </c>
      <c r="Q350">
        <f t="shared" si="39"/>
        <v>4500</v>
      </c>
      <c r="R350" t="str">
        <f t="shared" si="40"/>
        <v>-</v>
      </c>
      <c r="S350" t="str">
        <f t="shared" si="41"/>
        <v>-</v>
      </c>
      <c r="T350" t="str">
        <f t="shared" si="42"/>
        <v>-</v>
      </c>
    </row>
    <row r="351" spans="1:20" x14ac:dyDescent="0.25">
      <c r="A351" s="3">
        <v>20190162</v>
      </c>
      <c r="B351" s="4" t="s">
        <v>23</v>
      </c>
      <c r="C351" s="5">
        <v>43468</v>
      </c>
      <c r="D351" s="4" t="s">
        <v>18</v>
      </c>
      <c r="E351" s="4" t="s">
        <v>19</v>
      </c>
      <c r="F351" s="4">
        <v>350</v>
      </c>
      <c r="G351" s="4">
        <v>500</v>
      </c>
      <c r="H351" s="4">
        <v>10</v>
      </c>
      <c r="I351" s="4">
        <v>5000</v>
      </c>
      <c r="J351" s="4">
        <v>0.1</v>
      </c>
      <c r="K351" s="4">
        <v>0.05</v>
      </c>
      <c r="L351" s="4">
        <v>250</v>
      </c>
      <c r="M351" s="6">
        <v>4500</v>
      </c>
      <c r="N351">
        <f t="shared" si="36"/>
        <v>1</v>
      </c>
      <c r="O351">
        <f t="shared" si="37"/>
        <v>2019</v>
      </c>
      <c r="P351" t="str">
        <f t="shared" si="38"/>
        <v>1r semestre</v>
      </c>
      <c r="Q351">
        <f t="shared" si="39"/>
        <v>4500</v>
      </c>
      <c r="R351" t="str">
        <f t="shared" si="40"/>
        <v>-</v>
      </c>
      <c r="S351" t="str">
        <f t="shared" si="41"/>
        <v>-</v>
      </c>
      <c r="T351" t="str">
        <f t="shared" si="42"/>
        <v>-</v>
      </c>
    </row>
    <row r="352" spans="1:20" x14ac:dyDescent="0.25">
      <c r="A352" s="7">
        <v>20190163</v>
      </c>
      <c r="B352" s="8" t="s">
        <v>23</v>
      </c>
      <c r="C352" s="9">
        <v>43468</v>
      </c>
      <c r="D352" s="8" t="s">
        <v>18</v>
      </c>
      <c r="E352" s="8" t="s">
        <v>19</v>
      </c>
      <c r="F352" s="8">
        <v>350</v>
      </c>
      <c r="G352" s="8">
        <v>500</v>
      </c>
      <c r="H352" s="8">
        <v>10</v>
      </c>
      <c r="I352" s="8">
        <v>5000</v>
      </c>
      <c r="J352" s="8">
        <v>0.1</v>
      </c>
      <c r="K352" s="8">
        <v>0.05</v>
      </c>
      <c r="L352" s="8">
        <v>250</v>
      </c>
      <c r="M352" s="10">
        <v>4500</v>
      </c>
      <c r="N352">
        <f t="shared" si="36"/>
        <v>1</v>
      </c>
      <c r="O352">
        <f t="shared" si="37"/>
        <v>2019</v>
      </c>
      <c r="P352" t="str">
        <f t="shared" si="38"/>
        <v>1r semestre</v>
      </c>
      <c r="Q352">
        <f t="shared" si="39"/>
        <v>4500</v>
      </c>
      <c r="R352" t="str">
        <f t="shared" si="40"/>
        <v>-</v>
      </c>
      <c r="S352" t="str">
        <f t="shared" si="41"/>
        <v>-</v>
      </c>
      <c r="T352" t="str">
        <f t="shared" si="42"/>
        <v>-</v>
      </c>
    </row>
    <row r="353" spans="1:20" x14ac:dyDescent="0.25">
      <c r="A353" s="3">
        <v>20190164</v>
      </c>
      <c r="B353" s="4" t="s">
        <v>23</v>
      </c>
      <c r="C353" s="5">
        <v>43468</v>
      </c>
      <c r="D353" s="4" t="s">
        <v>18</v>
      </c>
      <c r="E353" s="4" t="s">
        <v>19</v>
      </c>
      <c r="F353" s="4">
        <v>350</v>
      </c>
      <c r="G353" s="4">
        <v>500</v>
      </c>
      <c r="H353" s="4">
        <v>10</v>
      </c>
      <c r="I353" s="4">
        <v>5000</v>
      </c>
      <c r="J353" s="4">
        <v>0.1</v>
      </c>
      <c r="K353" s="4">
        <v>0.05</v>
      </c>
      <c r="L353" s="4">
        <v>250</v>
      </c>
      <c r="M353" s="6">
        <v>4500</v>
      </c>
      <c r="N353">
        <f t="shared" si="36"/>
        <v>1</v>
      </c>
      <c r="O353">
        <f t="shared" si="37"/>
        <v>2019</v>
      </c>
      <c r="P353" t="str">
        <f t="shared" si="38"/>
        <v>1r semestre</v>
      </c>
      <c r="Q353">
        <f t="shared" si="39"/>
        <v>4500</v>
      </c>
      <c r="R353" t="str">
        <f t="shared" si="40"/>
        <v>-</v>
      </c>
      <c r="S353" t="str">
        <f t="shared" si="41"/>
        <v>-</v>
      </c>
      <c r="T353" t="str">
        <f t="shared" si="42"/>
        <v>-</v>
      </c>
    </row>
    <row r="354" spans="1:20" x14ac:dyDescent="0.25">
      <c r="A354" s="7">
        <v>20190165</v>
      </c>
      <c r="B354" s="8" t="s">
        <v>23</v>
      </c>
      <c r="C354" s="9">
        <v>43468</v>
      </c>
      <c r="D354" s="8" t="s">
        <v>18</v>
      </c>
      <c r="E354" s="8" t="s">
        <v>19</v>
      </c>
      <c r="F354" s="8">
        <v>350</v>
      </c>
      <c r="G354" s="8">
        <v>500</v>
      </c>
      <c r="H354" s="8">
        <v>10</v>
      </c>
      <c r="I354" s="8">
        <v>5000</v>
      </c>
      <c r="J354" s="8">
        <v>0.1</v>
      </c>
      <c r="K354" s="8">
        <v>0.05</v>
      </c>
      <c r="L354" s="8">
        <v>250</v>
      </c>
      <c r="M354" s="10">
        <v>4500</v>
      </c>
      <c r="N354">
        <f t="shared" si="36"/>
        <v>1</v>
      </c>
      <c r="O354">
        <f t="shared" si="37"/>
        <v>2019</v>
      </c>
      <c r="P354" t="str">
        <f t="shared" si="38"/>
        <v>1r semestre</v>
      </c>
      <c r="Q354">
        <f t="shared" si="39"/>
        <v>4500</v>
      </c>
      <c r="R354" t="str">
        <f t="shared" si="40"/>
        <v>-</v>
      </c>
      <c r="S354" t="str">
        <f t="shared" si="41"/>
        <v>-</v>
      </c>
      <c r="T354" t="str">
        <f t="shared" si="42"/>
        <v>-</v>
      </c>
    </row>
    <row r="355" spans="1:20" x14ac:dyDescent="0.25">
      <c r="A355" s="3">
        <v>20190166</v>
      </c>
      <c r="B355" s="4" t="s">
        <v>23</v>
      </c>
      <c r="C355" s="5">
        <v>43468</v>
      </c>
      <c r="D355" s="4" t="s">
        <v>18</v>
      </c>
      <c r="E355" s="4" t="s">
        <v>19</v>
      </c>
      <c r="F355" s="4">
        <v>350</v>
      </c>
      <c r="G355" s="4">
        <v>500</v>
      </c>
      <c r="H355" s="4">
        <v>10</v>
      </c>
      <c r="I355" s="4">
        <v>5000</v>
      </c>
      <c r="J355" s="4">
        <v>0.1</v>
      </c>
      <c r="K355" s="4">
        <v>0.05</v>
      </c>
      <c r="L355" s="4">
        <v>250</v>
      </c>
      <c r="M355" s="6">
        <v>4500</v>
      </c>
      <c r="N355">
        <f t="shared" si="36"/>
        <v>1</v>
      </c>
      <c r="O355">
        <f t="shared" si="37"/>
        <v>2019</v>
      </c>
      <c r="P355" t="str">
        <f t="shared" si="38"/>
        <v>1r semestre</v>
      </c>
      <c r="Q355">
        <f t="shared" si="39"/>
        <v>4500</v>
      </c>
      <c r="R355" t="str">
        <f t="shared" si="40"/>
        <v>-</v>
      </c>
      <c r="S355" t="str">
        <f t="shared" si="41"/>
        <v>-</v>
      </c>
      <c r="T355" t="str">
        <f t="shared" si="42"/>
        <v>-</v>
      </c>
    </row>
    <row r="356" spans="1:20" x14ac:dyDescent="0.25">
      <c r="A356" s="7">
        <v>20190167</v>
      </c>
      <c r="B356" s="8" t="s">
        <v>23</v>
      </c>
      <c r="C356" s="9">
        <v>43469</v>
      </c>
      <c r="D356" s="8" t="s">
        <v>18</v>
      </c>
      <c r="E356" s="8" t="s">
        <v>19</v>
      </c>
      <c r="F356" s="8">
        <v>350</v>
      </c>
      <c r="G356" s="8">
        <v>500</v>
      </c>
      <c r="H356" s="8">
        <v>10</v>
      </c>
      <c r="I356" s="8">
        <v>5000</v>
      </c>
      <c r="J356" s="8">
        <v>0.1</v>
      </c>
      <c r="K356" s="8">
        <v>0.05</v>
      </c>
      <c r="L356" s="8">
        <v>250</v>
      </c>
      <c r="M356" s="10">
        <v>4500</v>
      </c>
      <c r="N356">
        <f t="shared" si="36"/>
        <v>1</v>
      </c>
      <c r="O356">
        <f t="shared" si="37"/>
        <v>2019</v>
      </c>
      <c r="P356" t="str">
        <f t="shared" si="38"/>
        <v>1r semestre</v>
      </c>
      <c r="Q356">
        <f t="shared" si="39"/>
        <v>4500</v>
      </c>
      <c r="R356" t="str">
        <f t="shared" si="40"/>
        <v>-</v>
      </c>
      <c r="S356" t="str">
        <f t="shared" si="41"/>
        <v>-</v>
      </c>
      <c r="T356" t="str">
        <f t="shared" si="42"/>
        <v>-</v>
      </c>
    </row>
    <row r="357" spans="1:20" x14ac:dyDescent="0.25">
      <c r="A357" s="3">
        <v>20190168</v>
      </c>
      <c r="B357" s="4" t="s">
        <v>23</v>
      </c>
      <c r="C357" s="5">
        <v>43466</v>
      </c>
      <c r="D357" s="4" t="s">
        <v>18</v>
      </c>
      <c r="E357" s="4" t="s">
        <v>19</v>
      </c>
      <c r="F357" s="4">
        <v>350</v>
      </c>
      <c r="G357" s="4">
        <v>500</v>
      </c>
      <c r="H357" s="4">
        <v>10</v>
      </c>
      <c r="I357" s="4">
        <v>5000</v>
      </c>
      <c r="J357" s="4">
        <v>0.1</v>
      </c>
      <c r="K357" s="4">
        <v>0.05</v>
      </c>
      <c r="L357" s="4">
        <v>250</v>
      </c>
      <c r="M357" s="6">
        <v>4500</v>
      </c>
      <c r="N357">
        <f t="shared" si="36"/>
        <v>1</v>
      </c>
      <c r="O357">
        <f t="shared" si="37"/>
        <v>2019</v>
      </c>
      <c r="P357" t="str">
        <f t="shared" si="38"/>
        <v>1r semestre</v>
      </c>
      <c r="Q357">
        <f t="shared" si="39"/>
        <v>4500</v>
      </c>
      <c r="R357" t="str">
        <f t="shared" si="40"/>
        <v>-</v>
      </c>
      <c r="S357" t="str">
        <f t="shared" si="41"/>
        <v>-</v>
      </c>
      <c r="T357" t="str">
        <f t="shared" si="42"/>
        <v>-</v>
      </c>
    </row>
    <row r="358" spans="1:20" x14ac:dyDescent="0.25">
      <c r="A358" s="7">
        <v>20190077</v>
      </c>
      <c r="B358" s="8" t="s">
        <v>23</v>
      </c>
      <c r="C358" s="9">
        <v>43558</v>
      </c>
      <c r="D358" s="8" t="s">
        <v>18</v>
      </c>
      <c r="E358" s="8" t="s">
        <v>19</v>
      </c>
      <c r="F358" s="8">
        <v>350</v>
      </c>
      <c r="G358" s="8">
        <v>500</v>
      </c>
      <c r="H358" s="8">
        <v>10</v>
      </c>
      <c r="I358" s="8">
        <v>5000</v>
      </c>
      <c r="J358" s="8">
        <v>0.1</v>
      </c>
      <c r="K358" s="8">
        <v>0.05</v>
      </c>
      <c r="L358" s="8">
        <v>250</v>
      </c>
      <c r="M358" s="10">
        <v>4500</v>
      </c>
      <c r="N358">
        <f t="shared" si="36"/>
        <v>4</v>
      </c>
      <c r="O358">
        <f t="shared" si="37"/>
        <v>2019</v>
      </c>
      <c r="P358" t="str">
        <f t="shared" si="38"/>
        <v>1r semestre</v>
      </c>
      <c r="Q358">
        <f t="shared" si="39"/>
        <v>4500</v>
      </c>
      <c r="R358" t="str">
        <f t="shared" si="40"/>
        <v>-</v>
      </c>
      <c r="S358" t="str">
        <f t="shared" si="41"/>
        <v>-</v>
      </c>
      <c r="T358" t="str">
        <f t="shared" si="42"/>
        <v>-</v>
      </c>
    </row>
    <row r="359" spans="1:20" x14ac:dyDescent="0.25">
      <c r="A359" s="3">
        <v>20190078</v>
      </c>
      <c r="B359" s="4" t="s">
        <v>23</v>
      </c>
      <c r="C359" s="5">
        <v>43588</v>
      </c>
      <c r="D359" s="4" t="s">
        <v>18</v>
      </c>
      <c r="E359" s="4" t="s">
        <v>19</v>
      </c>
      <c r="F359" s="4">
        <v>350</v>
      </c>
      <c r="G359" s="4">
        <v>500</v>
      </c>
      <c r="H359" s="4">
        <v>10</v>
      </c>
      <c r="I359" s="4">
        <v>5000</v>
      </c>
      <c r="J359" s="4">
        <v>0.1</v>
      </c>
      <c r="K359" s="4">
        <v>0.05</v>
      </c>
      <c r="L359" s="4">
        <v>250</v>
      </c>
      <c r="M359" s="6">
        <v>4500</v>
      </c>
      <c r="N359">
        <f t="shared" si="36"/>
        <v>5</v>
      </c>
      <c r="O359">
        <f t="shared" si="37"/>
        <v>2019</v>
      </c>
      <c r="P359" t="str">
        <f t="shared" si="38"/>
        <v>1r semestre</v>
      </c>
      <c r="Q359">
        <f t="shared" si="39"/>
        <v>4500</v>
      </c>
      <c r="R359" t="str">
        <f t="shared" si="40"/>
        <v>-</v>
      </c>
      <c r="S359" t="str">
        <f t="shared" si="41"/>
        <v>-</v>
      </c>
      <c r="T359" t="str">
        <f t="shared" si="42"/>
        <v>-</v>
      </c>
    </row>
    <row r="360" spans="1:20" x14ac:dyDescent="0.25">
      <c r="A360" s="7">
        <v>20190079</v>
      </c>
      <c r="B360" s="8" t="s">
        <v>23</v>
      </c>
      <c r="C360" s="9">
        <v>43558</v>
      </c>
      <c r="D360" s="8" t="s">
        <v>18</v>
      </c>
      <c r="E360" s="8" t="s">
        <v>19</v>
      </c>
      <c r="F360" s="8">
        <v>350</v>
      </c>
      <c r="G360" s="8">
        <v>500</v>
      </c>
      <c r="H360" s="8">
        <v>10</v>
      </c>
      <c r="I360" s="8">
        <v>5000</v>
      </c>
      <c r="J360" s="8">
        <v>0.1</v>
      </c>
      <c r="K360" s="8">
        <v>0.05</v>
      </c>
      <c r="L360" s="8">
        <v>250</v>
      </c>
      <c r="M360" s="10">
        <v>4500</v>
      </c>
      <c r="N360">
        <f t="shared" si="36"/>
        <v>4</v>
      </c>
      <c r="O360">
        <f t="shared" si="37"/>
        <v>2019</v>
      </c>
      <c r="P360" t="str">
        <f t="shared" si="38"/>
        <v>1r semestre</v>
      </c>
      <c r="Q360">
        <f t="shared" si="39"/>
        <v>4500</v>
      </c>
      <c r="R360" t="str">
        <f t="shared" si="40"/>
        <v>-</v>
      </c>
      <c r="S360" t="str">
        <f t="shared" si="41"/>
        <v>-</v>
      </c>
      <c r="T360" t="str">
        <f t="shared" si="42"/>
        <v>-</v>
      </c>
    </row>
    <row r="361" spans="1:20" x14ac:dyDescent="0.25">
      <c r="A361" s="3">
        <v>20190080</v>
      </c>
      <c r="B361" s="4" t="s">
        <v>23</v>
      </c>
      <c r="C361" s="5">
        <v>43588</v>
      </c>
      <c r="D361" s="4" t="s">
        <v>18</v>
      </c>
      <c r="E361" s="4" t="s">
        <v>19</v>
      </c>
      <c r="F361" s="4">
        <v>350</v>
      </c>
      <c r="G361" s="4">
        <v>500</v>
      </c>
      <c r="H361" s="4">
        <v>10</v>
      </c>
      <c r="I361" s="4">
        <v>5000</v>
      </c>
      <c r="J361" s="4">
        <v>0.1</v>
      </c>
      <c r="K361" s="4">
        <v>0.05</v>
      </c>
      <c r="L361" s="4">
        <v>250</v>
      </c>
      <c r="M361" s="6">
        <v>4500</v>
      </c>
      <c r="N361">
        <f t="shared" si="36"/>
        <v>5</v>
      </c>
      <c r="O361">
        <f t="shared" si="37"/>
        <v>2019</v>
      </c>
      <c r="P361" t="str">
        <f t="shared" si="38"/>
        <v>1r semestre</v>
      </c>
      <c r="Q361">
        <f t="shared" si="39"/>
        <v>4500</v>
      </c>
      <c r="R361" t="str">
        <f t="shared" si="40"/>
        <v>-</v>
      </c>
      <c r="S361" t="str">
        <f t="shared" si="41"/>
        <v>-</v>
      </c>
      <c r="T361" t="str">
        <f t="shared" si="42"/>
        <v>-</v>
      </c>
    </row>
    <row r="362" spans="1:20" x14ac:dyDescent="0.25">
      <c r="A362" s="7">
        <v>20190081</v>
      </c>
      <c r="B362" s="8" t="s">
        <v>23</v>
      </c>
      <c r="C362" s="9">
        <v>43588</v>
      </c>
      <c r="D362" s="8" t="s">
        <v>18</v>
      </c>
      <c r="E362" s="8" t="s">
        <v>19</v>
      </c>
      <c r="F362" s="8">
        <v>350</v>
      </c>
      <c r="G362" s="8">
        <v>500</v>
      </c>
      <c r="H362" s="8">
        <v>10</v>
      </c>
      <c r="I362" s="8">
        <v>5000</v>
      </c>
      <c r="J362" s="8">
        <v>0.1</v>
      </c>
      <c r="K362" s="8">
        <v>0.05</v>
      </c>
      <c r="L362" s="8">
        <v>250</v>
      </c>
      <c r="M362" s="10">
        <v>4500</v>
      </c>
      <c r="N362">
        <f t="shared" si="36"/>
        <v>5</v>
      </c>
      <c r="O362">
        <f t="shared" si="37"/>
        <v>2019</v>
      </c>
      <c r="P362" t="str">
        <f t="shared" si="38"/>
        <v>1r semestre</v>
      </c>
      <c r="Q362">
        <f t="shared" si="39"/>
        <v>4500</v>
      </c>
      <c r="R362" t="str">
        <f t="shared" si="40"/>
        <v>-</v>
      </c>
      <c r="S362" t="str">
        <f t="shared" si="41"/>
        <v>-</v>
      </c>
      <c r="T362" t="str">
        <f t="shared" si="42"/>
        <v>-</v>
      </c>
    </row>
    <row r="363" spans="1:20" x14ac:dyDescent="0.25">
      <c r="A363" s="3">
        <v>20190082</v>
      </c>
      <c r="B363" s="4" t="s">
        <v>23</v>
      </c>
      <c r="C363" s="5">
        <v>43620</v>
      </c>
      <c r="D363" s="4" t="s">
        <v>18</v>
      </c>
      <c r="E363" s="4" t="s">
        <v>19</v>
      </c>
      <c r="F363" s="4">
        <v>350</v>
      </c>
      <c r="G363" s="4">
        <v>500</v>
      </c>
      <c r="H363" s="4">
        <v>10</v>
      </c>
      <c r="I363" s="4">
        <v>5000</v>
      </c>
      <c r="J363" s="4">
        <v>0.1</v>
      </c>
      <c r="K363" s="4">
        <v>0.05</v>
      </c>
      <c r="L363" s="4">
        <v>250</v>
      </c>
      <c r="M363" s="6">
        <v>4500</v>
      </c>
      <c r="N363">
        <f t="shared" si="36"/>
        <v>6</v>
      </c>
      <c r="O363">
        <f t="shared" si="37"/>
        <v>2019</v>
      </c>
      <c r="P363" t="str">
        <f t="shared" si="38"/>
        <v>1r semestre</v>
      </c>
      <c r="Q363">
        <f t="shared" si="39"/>
        <v>4500</v>
      </c>
      <c r="R363" t="str">
        <f t="shared" si="40"/>
        <v>-</v>
      </c>
      <c r="S363" t="str">
        <f t="shared" si="41"/>
        <v>-</v>
      </c>
      <c r="T363" t="str">
        <f t="shared" si="42"/>
        <v>-</v>
      </c>
    </row>
    <row r="364" spans="1:20" x14ac:dyDescent="0.25">
      <c r="A364" s="7">
        <v>20190083</v>
      </c>
      <c r="B364" s="8" t="s">
        <v>23</v>
      </c>
      <c r="C364" s="9">
        <v>43586</v>
      </c>
      <c r="D364" s="8" t="s">
        <v>18</v>
      </c>
      <c r="E364" s="8" t="s">
        <v>19</v>
      </c>
      <c r="F364" s="8">
        <v>350</v>
      </c>
      <c r="G364" s="8">
        <v>500</v>
      </c>
      <c r="H364" s="8">
        <v>10</v>
      </c>
      <c r="I364" s="8">
        <v>5000</v>
      </c>
      <c r="J364" s="8">
        <v>0.1</v>
      </c>
      <c r="K364" s="8">
        <v>0.05</v>
      </c>
      <c r="L364" s="8">
        <v>250</v>
      </c>
      <c r="M364" s="10">
        <v>4500</v>
      </c>
      <c r="N364">
        <f t="shared" si="36"/>
        <v>5</v>
      </c>
      <c r="O364">
        <f t="shared" si="37"/>
        <v>2019</v>
      </c>
      <c r="P364" t="str">
        <f t="shared" si="38"/>
        <v>1r semestre</v>
      </c>
      <c r="Q364">
        <f t="shared" si="39"/>
        <v>4500</v>
      </c>
      <c r="R364" t="str">
        <f t="shared" si="40"/>
        <v>-</v>
      </c>
      <c r="S364" t="str">
        <f t="shared" si="41"/>
        <v>-</v>
      </c>
      <c r="T364" t="str">
        <f t="shared" si="42"/>
        <v>-</v>
      </c>
    </row>
    <row r="365" spans="1:20" x14ac:dyDescent="0.25">
      <c r="A365" s="3">
        <v>20190162</v>
      </c>
      <c r="B365" s="4" t="s">
        <v>23</v>
      </c>
      <c r="C365" s="5">
        <v>43468</v>
      </c>
      <c r="D365" s="4" t="s">
        <v>18</v>
      </c>
      <c r="E365" s="4" t="s">
        <v>19</v>
      </c>
      <c r="F365" s="4">
        <v>350</v>
      </c>
      <c r="G365" s="4">
        <v>500</v>
      </c>
      <c r="H365" s="4">
        <v>10</v>
      </c>
      <c r="I365" s="4">
        <v>5000</v>
      </c>
      <c r="J365" s="4">
        <v>0.1</v>
      </c>
      <c r="K365" s="4">
        <v>0.05</v>
      </c>
      <c r="L365" s="4">
        <v>250</v>
      </c>
      <c r="M365" s="6">
        <v>4500</v>
      </c>
      <c r="N365">
        <f t="shared" si="36"/>
        <v>1</v>
      </c>
      <c r="O365">
        <f t="shared" si="37"/>
        <v>2019</v>
      </c>
      <c r="P365" t="str">
        <f t="shared" si="38"/>
        <v>1r semestre</v>
      </c>
      <c r="Q365">
        <f t="shared" si="39"/>
        <v>4500</v>
      </c>
      <c r="R365" t="str">
        <f t="shared" si="40"/>
        <v>-</v>
      </c>
      <c r="S365" t="str">
        <f t="shared" si="41"/>
        <v>-</v>
      </c>
      <c r="T365" t="str">
        <f t="shared" si="42"/>
        <v>-</v>
      </c>
    </row>
    <row r="366" spans="1:20" x14ac:dyDescent="0.25">
      <c r="A366" s="7">
        <v>20190163</v>
      </c>
      <c r="B366" s="8" t="s">
        <v>23</v>
      </c>
      <c r="C366" s="9">
        <v>43468</v>
      </c>
      <c r="D366" s="8" t="s">
        <v>18</v>
      </c>
      <c r="E366" s="8" t="s">
        <v>19</v>
      </c>
      <c r="F366" s="8">
        <v>350</v>
      </c>
      <c r="G366" s="8">
        <v>500</v>
      </c>
      <c r="H366" s="8">
        <v>10</v>
      </c>
      <c r="I366" s="8">
        <v>5000</v>
      </c>
      <c r="J366" s="8">
        <v>0.1</v>
      </c>
      <c r="K366" s="8">
        <v>0.05</v>
      </c>
      <c r="L366" s="8">
        <v>250</v>
      </c>
      <c r="M366" s="10">
        <v>4500</v>
      </c>
      <c r="N366">
        <f t="shared" si="36"/>
        <v>1</v>
      </c>
      <c r="O366">
        <f t="shared" si="37"/>
        <v>2019</v>
      </c>
      <c r="P366" t="str">
        <f t="shared" si="38"/>
        <v>1r semestre</v>
      </c>
      <c r="Q366">
        <f t="shared" si="39"/>
        <v>4500</v>
      </c>
      <c r="R366" t="str">
        <f t="shared" si="40"/>
        <v>-</v>
      </c>
      <c r="S366" t="str">
        <f t="shared" si="41"/>
        <v>-</v>
      </c>
      <c r="T366" t="str">
        <f t="shared" si="42"/>
        <v>-</v>
      </c>
    </row>
    <row r="367" spans="1:20" x14ac:dyDescent="0.25">
      <c r="A367" s="3">
        <v>20190164</v>
      </c>
      <c r="B367" s="4" t="s">
        <v>23</v>
      </c>
      <c r="C367" s="5">
        <v>43468</v>
      </c>
      <c r="D367" s="4" t="s">
        <v>18</v>
      </c>
      <c r="E367" s="4" t="s">
        <v>19</v>
      </c>
      <c r="F367" s="4">
        <v>350</v>
      </c>
      <c r="G367" s="4">
        <v>500</v>
      </c>
      <c r="H367" s="4">
        <v>10</v>
      </c>
      <c r="I367" s="4">
        <v>5000</v>
      </c>
      <c r="J367" s="4">
        <v>0.1</v>
      </c>
      <c r="K367" s="4">
        <v>0.05</v>
      </c>
      <c r="L367" s="4">
        <v>250</v>
      </c>
      <c r="M367" s="6">
        <v>4500</v>
      </c>
      <c r="N367">
        <f t="shared" si="36"/>
        <v>1</v>
      </c>
      <c r="O367">
        <f t="shared" si="37"/>
        <v>2019</v>
      </c>
      <c r="P367" t="str">
        <f t="shared" si="38"/>
        <v>1r semestre</v>
      </c>
      <c r="Q367">
        <f t="shared" si="39"/>
        <v>4500</v>
      </c>
      <c r="R367" t="str">
        <f t="shared" si="40"/>
        <v>-</v>
      </c>
      <c r="S367" t="str">
        <f t="shared" si="41"/>
        <v>-</v>
      </c>
      <c r="T367" t="str">
        <f t="shared" si="42"/>
        <v>-</v>
      </c>
    </row>
    <row r="368" spans="1:20" x14ac:dyDescent="0.25">
      <c r="A368" s="7">
        <v>20190165</v>
      </c>
      <c r="B368" s="8" t="s">
        <v>23</v>
      </c>
      <c r="C368" s="9">
        <v>43468</v>
      </c>
      <c r="D368" s="8" t="s">
        <v>18</v>
      </c>
      <c r="E368" s="8" t="s">
        <v>19</v>
      </c>
      <c r="F368" s="8">
        <v>350</v>
      </c>
      <c r="G368" s="8">
        <v>500</v>
      </c>
      <c r="H368" s="8">
        <v>10</v>
      </c>
      <c r="I368" s="8">
        <v>5000</v>
      </c>
      <c r="J368" s="8">
        <v>0.1</v>
      </c>
      <c r="K368" s="8">
        <v>0.05</v>
      </c>
      <c r="L368" s="8">
        <v>250</v>
      </c>
      <c r="M368" s="10">
        <v>4500</v>
      </c>
      <c r="N368">
        <f t="shared" si="36"/>
        <v>1</v>
      </c>
      <c r="O368">
        <f t="shared" si="37"/>
        <v>2019</v>
      </c>
      <c r="P368" t="str">
        <f t="shared" si="38"/>
        <v>1r semestre</v>
      </c>
      <c r="Q368">
        <f t="shared" si="39"/>
        <v>4500</v>
      </c>
      <c r="R368" t="str">
        <f t="shared" si="40"/>
        <v>-</v>
      </c>
      <c r="S368" t="str">
        <f t="shared" si="41"/>
        <v>-</v>
      </c>
      <c r="T368" t="str">
        <f t="shared" si="42"/>
        <v>-</v>
      </c>
    </row>
    <row r="369" spans="1:20" x14ac:dyDescent="0.25">
      <c r="A369" s="3">
        <v>20190166</v>
      </c>
      <c r="B369" s="4" t="s">
        <v>23</v>
      </c>
      <c r="C369" s="5">
        <v>43468</v>
      </c>
      <c r="D369" s="4" t="s">
        <v>18</v>
      </c>
      <c r="E369" s="4" t="s">
        <v>19</v>
      </c>
      <c r="F369" s="4">
        <v>350</v>
      </c>
      <c r="G369" s="4">
        <v>500</v>
      </c>
      <c r="H369" s="4">
        <v>10</v>
      </c>
      <c r="I369" s="4">
        <v>5000</v>
      </c>
      <c r="J369" s="4">
        <v>0.1</v>
      </c>
      <c r="K369" s="4">
        <v>0.05</v>
      </c>
      <c r="L369" s="4">
        <v>250</v>
      </c>
      <c r="M369" s="6">
        <v>4500</v>
      </c>
      <c r="N369">
        <f t="shared" si="36"/>
        <v>1</v>
      </c>
      <c r="O369">
        <f t="shared" si="37"/>
        <v>2019</v>
      </c>
      <c r="P369" t="str">
        <f t="shared" si="38"/>
        <v>1r semestre</v>
      </c>
      <c r="Q369">
        <f t="shared" si="39"/>
        <v>4500</v>
      </c>
      <c r="R369" t="str">
        <f t="shared" si="40"/>
        <v>-</v>
      </c>
      <c r="S369" t="str">
        <f t="shared" si="41"/>
        <v>-</v>
      </c>
      <c r="T369" t="str">
        <f t="shared" si="42"/>
        <v>-</v>
      </c>
    </row>
    <row r="370" spans="1:20" x14ac:dyDescent="0.25">
      <c r="A370" s="7">
        <v>20190167</v>
      </c>
      <c r="B370" s="8" t="s">
        <v>23</v>
      </c>
      <c r="C370" s="9">
        <v>43469</v>
      </c>
      <c r="D370" s="8" t="s">
        <v>18</v>
      </c>
      <c r="E370" s="8" t="s">
        <v>19</v>
      </c>
      <c r="F370" s="8">
        <v>350</v>
      </c>
      <c r="G370" s="8">
        <v>500</v>
      </c>
      <c r="H370" s="8">
        <v>10</v>
      </c>
      <c r="I370" s="8">
        <v>5000</v>
      </c>
      <c r="J370" s="8">
        <v>0.1</v>
      </c>
      <c r="K370" s="8">
        <v>0.05</v>
      </c>
      <c r="L370" s="8">
        <v>250</v>
      </c>
      <c r="M370" s="10">
        <v>4500</v>
      </c>
      <c r="N370">
        <f t="shared" si="36"/>
        <v>1</v>
      </c>
      <c r="O370">
        <f t="shared" si="37"/>
        <v>2019</v>
      </c>
      <c r="P370" t="str">
        <f t="shared" si="38"/>
        <v>1r semestre</v>
      </c>
      <c r="Q370">
        <f t="shared" si="39"/>
        <v>4500</v>
      </c>
      <c r="R370" t="str">
        <f t="shared" si="40"/>
        <v>-</v>
      </c>
      <c r="S370" t="str">
        <f t="shared" si="41"/>
        <v>-</v>
      </c>
      <c r="T370" t="str">
        <f t="shared" si="42"/>
        <v>-</v>
      </c>
    </row>
    <row r="371" spans="1:20" x14ac:dyDescent="0.25">
      <c r="A371" s="3">
        <v>20190168</v>
      </c>
      <c r="B371" s="4" t="s">
        <v>23</v>
      </c>
      <c r="C371" s="5">
        <v>43466</v>
      </c>
      <c r="D371" s="4" t="s">
        <v>18</v>
      </c>
      <c r="E371" s="4" t="s">
        <v>19</v>
      </c>
      <c r="F371" s="4">
        <v>350</v>
      </c>
      <c r="G371" s="4">
        <v>500</v>
      </c>
      <c r="H371" s="4">
        <v>10</v>
      </c>
      <c r="I371" s="4">
        <v>5000</v>
      </c>
      <c r="J371" s="4">
        <v>0.1</v>
      </c>
      <c r="K371" s="4">
        <v>0.05</v>
      </c>
      <c r="L371" s="4">
        <v>250</v>
      </c>
      <c r="M371" s="6">
        <v>4500</v>
      </c>
      <c r="N371">
        <f t="shared" si="36"/>
        <v>1</v>
      </c>
      <c r="O371">
        <f t="shared" si="37"/>
        <v>2019</v>
      </c>
      <c r="P371" t="str">
        <f t="shared" si="38"/>
        <v>1r semestre</v>
      </c>
      <c r="Q371">
        <f t="shared" si="39"/>
        <v>4500</v>
      </c>
      <c r="R371" t="str">
        <f t="shared" si="40"/>
        <v>-</v>
      </c>
      <c r="S371" t="str">
        <f t="shared" si="41"/>
        <v>-</v>
      </c>
      <c r="T371" t="str">
        <f t="shared" si="42"/>
        <v>-</v>
      </c>
    </row>
    <row r="372" spans="1:20" x14ac:dyDescent="0.25">
      <c r="A372" s="7">
        <v>20190077</v>
      </c>
      <c r="B372" s="8" t="s">
        <v>23</v>
      </c>
      <c r="C372" s="9">
        <v>43558</v>
      </c>
      <c r="D372" s="8" t="s">
        <v>18</v>
      </c>
      <c r="E372" s="8" t="s">
        <v>19</v>
      </c>
      <c r="F372" s="8">
        <v>350</v>
      </c>
      <c r="G372" s="8">
        <v>500</v>
      </c>
      <c r="H372" s="8">
        <v>10</v>
      </c>
      <c r="I372" s="8">
        <v>5000</v>
      </c>
      <c r="J372" s="8">
        <v>0.1</v>
      </c>
      <c r="K372" s="8">
        <v>0.05</v>
      </c>
      <c r="L372" s="8">
        <v>250</v>
      </c>
      <c r="M372" s="10">
        <v>4500</v>
      </c>
      <c r="N372">
        <f t="shared" si="36"/>
        <v>4</v>
      </c>
      <c r="O372">
        <f t="shared" si="37"/>
        <v>2019</v>
      </c>
      <c r="P372" t="str">
        <f t="shared" si="38"/>
        <v>1r semestre</v>
      </c>
      <c r="Q372">
        <f t="shared" si="39"/>
        <v>4500</v>
      </c>
      <c r="R372" t="str">
        <f t="shared" si="40"/>
        <v>-</v>
      </c>
      <c r="S372" t="str">
        <f t="shared" si="41"/>
        <v>-</v>
      </c>
      <c r="T372" t="str">
        <f t="shared" si="42"/>
        <v>-</v>
      </c>
    </row>
    <row r="373" spans="1:20" x14ac:dyDescent="0.25">
      <c r="A373" s="3">
        <v>20190078</v>
      </c>
      <c r="B373" s="4" t="s">
        <v>23</v>
      </c>
      <c r="C373" s="5">
        <v>43588</v>
      </c>
      <c r="D373" s="4" t="s">
        <v>18</v>
      </c>
      <c r="E373" s="4" t="s">
        <v>19</v>
      </c>
      <c r="F373" s="4">
        <v>350</v>
      </c>
      <c r="G373" s="4">
        <v>500</v>
      </c>
      <c r="H373" s="4">
        <v>10</v>
      </c>
      <c r="I373" s="4">
        <v>5000</v>
      </c>
      <c r="J373" s="4">
        <v>0.1</v>
      </c>
      <c r="K373" s="4">
        <v>0.05</v>
      </c>
      <c r="L373" s="4">
        <v>250</v>
      </c>
      <c r="M373" s="6">
        <v>4500</v>
      </c>
      <c r="N373">
        <f t="shared" si="36"/>
        <v>5</v>
      </c>
      <c r="O373">
        <f t="shared" si="37"/>
        <v>2019</v>
      </c>
      <c r="P373" t="str">
        <f t="shared" si="38"/>
        <v>1r semestre</v>
      </c>
      <c r="Q373">
        <f t="shared" si="39"/>
        <v>4500</v>
      </c>
      <c r="R373" t="str">
        <f t="shared" si="40"/>
        <v>-</v>
      </c>
      <c r="S373" t="str">
        <f t="shared" si="41"/>
        <v>-</v>
      </c>
      <c r="T373" t="str">
        <f t="shared" si="42"/>
        <v>-</v>
      </c>
    </row>
    <row r="374" spans="1:20" x14ac:dyDescent="0.25">
      <c r="A374" s="7">
        <v>20190079</v>
      </c>
      <c r="B374" s="8" t="s">
        <v>23</v>
      </c>
      <c r="C374" s="9">
        <v>43558</v>
      </c>
      <c r="D374" s="8" t="s">
        <v>18</v>
      </c>
      <c r="E374" s="8" t="s">
        <v>19</v>
      </c>
      <c r="F374" s="8">
        <v>350</v>
      </c>
      <c r="G374" s="8">
        <v>500</v>
      </c>
      <c r="H374" s="8">
        <v>10</v>
      </c>
      <c r="I374" s="8">
        <v>5000</v>
      </c>
      <c r="J374" s="8">
        <v>0.1</v>
      </c>
      <c r="K374" s="8">
        <v>0.05</v>
      </c>
      <c r="L374" s="8">
        <v>250</v>
      </c>
      <c r="M374" s="10">
        <v>4500</v>
      </c>
      <c r="N374">
        <f t="shared" si="36"/>
        <v>4</v>
      </c>
      <c r="O374">
        <f t="shared" si="37"/>
        <v>2019</v>
      </c>
      <c r="P374" t="str">
        <f t="shared" si="38"/>
        <v>1r semestre</v>
      </c>
      <c r="Q374">
        <f t="shared" si="39"/>
        <v>4500</v>
      </c>
      <c r="R374" t="str">
        <f t="shared" si="40"/>
        <v>-</v>
      </c>
      <c r="S374" t="str">
        <f t="shared" si="41"/>
        <v>-</v>
      </c>
      <c r="T374" t="str">
        <f t="shared" si="42"/>
        <v>-</v>
      </c>
    </row>
    <row r="375" spans="1:20" x14ac:dyDescent="0.25">
      <c r="A375" s="3">
        <v>20190080</v>
      </c>
      <c r="B375" s="4" t="s">
        <v>23</v>
      </c>
      <c r="C375" s="5">
        <v>43588</v>
      </c>
      <c r="D375" s="4" t="s">
        <v>18</v>
      </c>
      <c r="E375" s="4" t="s">
        <v>19</v>
      </c>
      <c r="F375" s="4">
        <v>350</v>
      </c>
      <c r="G375" s="4">
        <v>500</v>
      </c>
      <c r="H375" s="4">
        <v>10</v>
      </c>
      <c r="I375" s="4">
        <v>5000</v>
      </c>
      <c r="J375" s="4">
        <v>0.1</v>
      </c>
      <c r="K375" s="4">
        <v>0.05</v>
      </c>
      <c r="L375" s="4">
        <v>250</v>
      </c>
      <c r="M375" s="6">
        <v>4500</v>
      </c>
      <c r="N375">
        <f t="shared" si="36"/>
        <v>5</v>
      </c>
      <c r="O375">
        <f t="shared" si="37"/>
        <v>2019</v>
      </c>
      <c r="P375" t="str">
        <f t="shared" si="38"/>
        <v>1r semestre</v>
      </c>
      <c r="Q375">
        <f t="shared" si="39"/>
        <v>4500</v>
      </c>
      <c r="R375" t="str">
        <f t="shared" si="40"/>
        <v>-</v>
      </c>
      <c r="S375" t="str">
        <f t="shared" si="41"/>
        <v>-</v>
      </c>
      <c r="T375" t="str">
        <f t="shared" si="42"/>
        <v>-</v>
      </c>
    </row>
    <row r="376" spans="1:20" x14ac:dyDescent="0.25">
      <c r="A376" s="7">
        <v>20190081</v>
      </c>
      <c r="B376" s="8" t="s">
        <v>23</v>
      </c>
      <c r="C376" s="9">
        <v>43588</v>
      </c>
      <c r="D376" s="8" t="s">
        <v>18</v>
      </c>
      <c r="E376" s="8" t="s">
        <v>19</v>
      </c>
      <c r="F376" s="8">
        <v>350</v>
      </c>
      <c r="G376" s="8">
        <v>500</v>
      </c>
      <c r="H376" s="8">
        <v>10</v>
      </c>
      <c r="I376" s="8">
        <v>5000</v>
      </c>
      <c r="J376" s="8">
        <v>0.1</v>
      </c>
      <c r="K376" s="8">
        <v>0.05</v>
      </c>
      <c r="L376" s="8">
        <v>250</v>
      </c>
      <c r="M376" s="10">
        <v>4500</v>
      </c>
      <c r="N376">
        <f t="shared" si="36"/>
        <v>5</v>
      </c>
      <c r="O376">
        <f t="shared" si="37"/>
        <v>2019</v>
      </c>
      <c r="P376" t="str">
        <f t="shared" si="38"/>
        <v>1r semestre</v>
      </c>
      <c r="Q376">
        <f t="shared" si="39"/>
        <v>4500</v>
      </c>
      <c r="R376" t="str">
        <f t="shared" si="40"/>
        <v>-</v>
      </c>
      <c r="S376" t="str">
        <f t="shared" si="41"/>
        <v>-</v>
      </c>
      <c r="T376" t="str">
        <f t="shared" si="42"/>
        <v>-</v>
      </c>
    </row>
    <row r="377" spans="1:20" x14ac:dyDescent="0.25">
      <c r="A377" s="3">
        <v>20190082</v>
      </c>
      <c r="B377" s="4" t="s">
        <v>23</v>
      </c>
      <c r="C377" s="5">
        <v>43620</v>
      </c>
      <c r="D377" s="4" t="s">
        <v>18</v>
      </c>
      <c r="E377" s="4" t="s">
        <v>19</v>
      </c>
      <c r="F377" s="4">
        <v>350</v>
      </c>
      <c r="G377" s="4">
        <v>500</v>
      </c>
      <c r="H377" s="4">
        <v>10</v>
      </c>
      <c r="I377" s="4">
        <v>5000</v>
      </c>
      <c r="J377" s="4">
        <v>0.1</v>
      </c>
      <c r="K377" s="4">
        <v>0.05</v>
      </c>
      <c r="L377" s="4">
        <v>250</v>
      </c>
      <c r="M377" s="6">
        <v>4500</v>
      </c>
      <c r="N377">
        <f t="shared" si="36"/>
        <v>6</v>
      </c>
      <c r="O377">
        <f t="shared" si="37"/>
        <v>2019</v>
      </c>
      <c r="P377" t="str">
        <f t="shared" si="38"/>
        <v>1r semestre</v>
      </c>
      <c r="Q377">
        <f t="shared" si="39"/>
        <v>4500</v>
      </c>
      <c r="R377" t="str">
        <f t="shared" si="40"/>
        <v>-</v>
      </c>
      <c r="S377" t="str">
        <f t="shared" si="41"/>
        <v>-</v>
      </c>
      <c r="T377" t="str">
        <f t="shared" si="42"/>
        <v>-</v>
      </c>
    </row>
    <row r="378" spans="1:20" x14ac:dyDescent="0.25">
      <c r="A378" s="7">
        <v>20190083</v>
      </c>
      <c r="B378" s="8" t="s">
        <v>23</v>
      </c>
      <c r="C378" s="9">
        <v>43586</v>
      </c>
      <c r="D378" s="8" t="s">
        <v>18</v>
      </c>
      <c r="E378" s="8" t="s">
        <v>19</v>
      </c>
      <c r="F378" s="8">
        <v>350</v>
      </c>
      <c r="G378" s="8">
        <v>500</v>
      </c>
      <c r="H378" s="8">
        <v>10</v>
      </c>
      <c r="I378" s="8">
        <v>5000</v>
      </c>
      <c r="J378" s="8">
        <v>0.1</v>
      </c>
      <c r="K378" s="8">
        <v>0.05</v>
      </c>
      <c r="L378" s="8">
        <v>250</v>
      </c>
      <c r="M378" s="10">
        <v>4500</v>
      </c>
      <c r="N378">
        <f t="shared" si="36"/>
        <v>5</v>
      </c>
      <c r="O378">
        <f t="shared" si="37"/>
        <v>2019</v>
      </c>
      <c r="P378" t="str">
        <f t="shared" si="38"/>
        <v>1r semestre</v>
      </c>
      <c r="Q378">
        <f t="shared" si="39"/>
        <v>4500</v>
      </c>
      <c r="R378" t="str">
        <f t="shared" si="40"/>
        <v>-</v>
      </c>
      <c r="S378" t="str">
        <f t="shared" si="41"/>
        <v>-</v>
      </c>
      <c r="T378" t="str">
        <f t="shared" si="42"/>
        <v>-</v>
      </c>
    </row>
    <row r="379" spans="1:20" x14ac:dyDescent="0.25">
      <c r="A379" s="3">
        <v>20190162</v>
      </c>
      <c r="B379" s="4" t="s">
        <v>23</v>
      </c>
      <c r="C379" s="5">
        <v>43468</v>
      </c>
      <c r="D379" s="4" t="s">
        <v>18</v>
      </c>
      <c r="E379" s="4" t="s">
        <v>19</v>
      </c>
      <c r="F379" s="4">
        <v>350</v>
      </c>
      <c r="G379" s="4">
        <v>500</v>
      </c>
      <c r="H379" s="4">
        <v>10</v>
      </c>
      <c r="I379" s="4">
        <v>5000</v>
      </c>
      <c r="J379" s="4">
        <v>0.1</v>
      </c>
      <c r="K379" s="4">
        <v>0.05</v>
      </c>
      <c r="L379" s="4">
        <v>250</v>
      </c>
      <c r="M379" s="6">
        <v>4500</v>
      </c>
      <c r="N379">
        <f t="shared" si="36"/>
        <v>1</v>
      </c>
      <c r="O379">
        <f t="shared" si="37"/>
        <v>2019</v>
      </c>
      <c r="P379" t="str">
        <f t="shared" si="38"/>
        <v>1r semestre</v>
      </c>
      <c r="Q379">
        <f t="shared" si="39"/>
        <v>4500</v>
      </c>
      <c r="R379" t="str">
        <f t="shared" si="40"/>
        <v>-</v>
      </c>
      <c r="S379" t="str">
        <f t="shared" si="41"/>
        <v>-</v>
      </c>
      <c r="T379" t="str">
        <f t="shared" si="42"/>
        <v>-</v>
      </c>
    </row>
    <row r="380" spans="1:20" x14ac:dyDescent="0.25">
      <c r="A380" s="7">
        <v>20190163</v>
      </c>
      <c r="B380" s="8" t="s">
        <v>23</v>
      </c>
      <c r="C380" s="9">
        <v>43468</v>
      </c>
      <c r="D380" s="8" t="s">
        <v>18</v>
      </c>
      <c r="E380" s="8" t="s">
        <v>19</v>
      </c>
      <c r="F380" s="8">
        <v>350</v>
      </c>
      <c r="G380" s="8">
        <v>500</v>
      </c>
      <c r="H380" s="8">
        <v>10</v>
      </c>
      <c r="I380" s="8">
        <v>5000</v>
      </c>
      <c r="J380" s="8">
        <v>0.1</v>
      </c>
      <c r="K380" s="8">
        <v>0.05</v>
      </c>
      <c r="L380" s="8">
        <v>250</v>
      </c>
      <c r="M380" s="10">
        <v>4500</v>
      </c>
      <c r="N380">
        <f t="shared" si="36"/>
        <v>1</v>
      </c>
      <c r="O380">
        <f t="shared" si="37"/>
        <v>2019</v>
      </c>
      <c r="P380" t="str">
        <f t="shared" si="38"/>
        <v>1r semestre</v>
      </c>
      <c r="Q380">
        <f t="shared" si="39"/>
        <v>4500</v>
      </c>
      <c r="R380" t="str">
        <f t="shared" si="40"/>
        <v>-</v>
      </c>
      <c r="S380" t="str">
        <f t="shared" si="41"/>
        <v>-</v>
      </c>
      <c r="T380" t="str">
        <f t="shared" si="42"/>
        <v>-</v>
      </c>
    </row>
    <row r="381" spans="1:20" x14ac:dyDescent="0.25">
      <c r="A381" s="3">
        <v>20190164</v>
      </c>
      <c r="B381" s="4" t="s">
        <v>23</v>
      </c>
      <c r="C381" s="5">
        <v>43468</v>
      </c>
      <c r="D381" s="4" t="s">
        <v>18</v>
      </c>
      <c r="E381" s="4" t="s">
        <v>19</v>
      </c>
      <c r="F381" s="4">
        <v>350</v>
      </c>
      <c r="G381" s="4">
        <v>500</v>
      </c>
      <c r="H381" s="4">
        <v>10</v>
      </c>
      <c r="I381" s="4">
        <v>5000</v>
      </c>
      <c r="J381" s="4">
        <v>0.1</v>
      </c>
      <c r="K381" s="4">
        <v>0.05</v>
      </c>
      <c r="L381" s="4">
        <v>250</v>
      </c>
      <c r="M381" s="6">
        <v>4500</v>
      </c>
      <c r="N381">
        <f t="shared" si="36"/>
        <v>1</v>
      </c>
      <c r="O381">
        <f t="shared" si="37"/>
        <v>2019</v>
      </c>
      <c r="P381" t="str">
        <f t="shared" si="38"/>
        <v>1r semestre</v>
      </c>
      <c r="Q381">
        <f t="shared" si="39"/>
        <v>4500</v>
      </c>
      <c r="R381" t="str">
        <f t="shared" si="40"/>
        <v>-</v>
      </c>
      <c r="S381" t="str">
        <f t="shared" si="41"/>
        <v>-</v>
      </c>
      <c r="T381" t="str">
        <f t="shared" si="42"/>
        <v>-</v>
      </c>
    </row>
    <row r="382" spans="1:20" x14ac:dyDescent="0.25">
      <c r="A382" s="7">
        <v>20190165</v>
      </c>
      <c r="B382" s="8" t="s">
        <v>23</v>
      </c>
      <c r="C382" s="9">
        <v>43468</v>
      </c>
      <c r="D382" s="8" t="s">
        <v>18</v>
      </c>
      <c r="E382" s="8" t="s">
        <v>19</v>
      </c>
      <c r="F382" s="8">
        <v>350</v>
      </c>
      <c r="G382" s="8">
        <v>500</v>
      </c>
      <c r="H382" s="8">
        <v>10</v>
      </c>
      <c r="I382" s="8">
        <v>5000</v>
      </c>
      <c r="J382" s="8">
        <v>0.1</v>
      </c>
      <c r="K382" s="8">
        <v>0.05</v>
      </c>
      <c r="L382" s="8">
        <v>250</v>
      </c>
      <c r="M382" s="10">
        <v>4500</v>
      </c>
      <c r="N382">
        <f t="shared" si="36"/>
        <v>1</v>
      </c>
      <c r="O382">
        <f t="shared" si="37"/>
        <v>2019</v>
      </c>
      <c r="P382" t="str">
        <f t="shared" si="38"/>
        <v>1r semestre</v>
      </c>
      <c r="Q382">
        <f t="shared" si="39"/>
        <v>4500</v>
      </c>
      <c r="R382" t="str">
        <f t="shared" si="40"/>
        <v>-</v>
      </c>
      <c r="S382" t="str">
        <f t="shared" si="41"/>
        <v>-</v>
      </c>
      <c r="T382" t="str">
        <f t="shared" si="42"/>
        <v>-</v>
      </c>
    </row>
    <row r="383" spans="1:20" x14ac:dyDescent="0.25">
      <c r="A383" s="3">
        <v>20190166</v>
      </c>
      <c r="B383" s="4" t="s">
        <v>23</v>
      </c>
      <c r="C383" s="5">
        <v>43468</v>
      </c>
      <c r="D383" s="4" t="s">
        <v>18</v>
      </c>
      <c r="E383" s="4" t="s">
        <v>19</v>
      </c>
      <c r="F383" s="4">
        <v>350</v>
      </c>
      <c r="G383" s="4">
        <v>500</v>
      </c>
      <c r="H383" s="4">
        <v>10</v>
      </c>
      <c r="I383" s="4">
        <v>5000</v>
      </c>
      <c r="J383" s="4">
        <v>0.1</v>
      </c>
      <c r="K383" s="4">
        <v>0.05</v>
      </c>
      <c r="L383" s="4">
        <v>250</v>
      </c>
      <c r="M383" s="6">
        <v>4500</v>
      </c>
      <c r="N383">
        <f t="shared" si="36"/>
        <v>1</v>
      </c>
      <c r="O383">
        <f t="shared" si="37"/>
        <v>2019</v>
      </c>
      <c r="P383" t="str">
        <f t="shared" si="38"/>
        <v>1r semestre</v>
      </c>
      <c r="Q383">
        <f t="shared" si="39"/>
        <v>4500</v>
      </c>
      <c r="R383" t="str">
        <f t="shared" si="40"/>
        <v>-</v>
      </c>
      <c r="S383" t="str">
        <f t="shared" si="41"/>
        <v>-</v>
      </c>
      <c r="T383" t="str">
        <f t="shared" si="42"/>
        <v>-</v>
      </c>
    </row>
    <row r="384" spans="1:20" x14ac:dyDescent="0.25">
      <c r="A384" s="7">
        <v>20190167</v>
      </c>
      <c r="B384" s="8" t="s">
        <v>23</v>
      </c>
      <c r="C384" s="9">
        <v>43469</v>
      </c>
      <c r="D384" s="8" t="s">
        <v>18</v>
      </c>
      <c r="E384" s="8" t="s">
        <v>19</v>
      </c>
      <c r="F384" s="8">
        <v>350</v>
      </c>
      <c r="G384" s="8">
        <v>500</v>
      </c>
      <c r="H384" s="8">
        <v>10</v>
      </c>
      <c r="I384" s="8">
        <v>5000</v>
      </c>
      <c r="J384" s="8">
        <v>0.1</v>
      </c>
      <c r="K384" s="8">
        <v>0.05</v>
      </c>
      <c r="L384" s="8">
        <v>250</v>
      </c>
      <c r="M384" s="10">
        <v>4500</v>
      </c>
      <c r="N384">
        <f t="shared" si="36"/>
        <v>1</v>
      </c>
      <c r="O384">
        <f t="shared" si="37"/>
        <v>2019</v>
      </c>
      <c r="P384" t="str">
        <f t="shared" si="38"/>
        <v>1r semestre</v>
      </c>
      <c r="Q384">
        <f t="shared" si="39"/>
        <v>4500</v>
      </c>
      <c r="R384" t="str">
        <f t="shared" si="40"/>
        <v>-</v>
      </c>
      <c r="S384" t="str">
        <f t="shared" si="41"/>
        <v>-</v>
      </c>
      <c r="T384" t="str">
        <f t="shared" si="42"/>
        <v>-</v>
      </c>
    </row>
    <row r="385" spans="1:20" x14ac:dyDescent="0.25">
      <c r="A385" s="3">
        <v>20190168</v>
      </c>
      <c r="B385" s="4" t="s">
        <v>23</v>
      </c>
      <c r="C385" s="5">
        <v>43466</v>
      </c>
      <c r="D385" s="4" t="s">
        <v>18</v>
      </c>
      <c r="E385" s="4" t="s">
        <v>19</v>
      </c>
      <c r="F385" s="4">
        <v>350</v>
      </c>
      <c r="G385" s="4">
        <v>500</v>
      </c>
      <c r="H385" s="4">
        <v>10</v>
      </c>
      <c r="I385" s="4">
        <v>5000</v>
      </c>
      <c r="J385" s="4">
        <v>0.1</v>
      </c>
      <c r="K385" s="4">
        <v>0.05</v>
      </c>
      <c r="L385" s="4">
        <v>250</v>
      </c>
      <c r="M385" s="6">
        <v>4500</v>
      </c>
      <c r="N385">
        <f t="shared" si="36"/>
        <v>1</v>
      </c>
      <c r="O385">
        <f t="shared" si="37"/>
        <v>2019</v>
      </c>
      <c r="P385" t="str">
        <f t="shared" si="38"/>
        <v>1r semestre</v>
      </c>
      <c r="Q385">
        <f t="shared" si="39"/>
        <v>4500</v>
      </c>
      <c r="R385" t="str">
        <f t="shared" si="40"/>
        <v>-</v>
      </c>
      <c r="S385" t="str">
        <f t="shared" si="41"/>
        <v>-</v>
      </c>
      <c r="T385" t="str">
        <f t="shared" si="42"/>
        <v>-</v>
      </c>
    </row>
    <row r="386" spans="1:20" x14ac:dyDescent="0.25">
      <c r="A386" s="3">
        <v>20200074</v>
      </c>
      <c r="B386" s="4" t="s">
        <v>23</v>
      </c>
      <c r="C386" s="5">
        <v>43964</v>
      </c>
      <c r="D386" s="4" t="s">
        <v>14</v>
      </c>
      <c r="E386" s="4" t="s">
        <v>15</v>
      </c>
      <c r="F386" s="4">
        <v>500</v>
      </c>
      <c r="G386" s="4">
        <v>700</v>
      </c>
      <c r="H386" s="4">
        <v>5</v>
      </c>
      <c r="I386" s="4">
        <v>3500</v>
      </c>
      <c r="J386" s="4">
        <v>0.03</v>
      </c>
      <c r="K386" s="4">
        <v>0.02</v>
      </c>
      <c r="L386" s="4">
        <v>70</v>
      </c>
      <c r="M386" s="6">
        <v>3395</v>
      </c>
      <c r="N386">
        <f t="shared" si="36"/>
        <v>5</v>
      </c>
      <c r="O386">
        <f t="shared" si="37"/>
        <v>2020</v>
      </c>
      <c r="P386" t="str">
        <f t="shared" si="38"/>
        <v>1r semestre</v>
      </c>
      <c r="Q386" t="str">
        <f t="shared" si="39"/>
        <v>-</v>
      </c>
      <c r="R386">
        <f t="shared" si="40"/>
        <v>3395</v>
      </c>
      <c r="S386" t="str">
        <f t="shared" si="41"/>
        <v>-</v>
      </c>
      <c r="T386" t="str">
        <f t="shared" si="42"/>
        <v>-</v>
      </c>
    </row>
    <row r="387" spans="1:20" x14ac:dyDescent="0.25">
      <c r="A387" s="7">
        <v>20200159</v>
      </c>
      <c r="B387" s="8" t="s">
        <v>23</v>
      </c>
      <c r="C387" s="9">
        <v>43843</v>
      </c>
      <c r="D387" s="8" t="s">
        <v>14</v>
      </c>
      <c r="E387" s="8" t="s">
        <v>15</v>
      </c>
      <c r="F387" s="8">
        <v>500</v>
      </c>
      <c r="G387" s="8">
        <v>700</v>
      </c>
      <c r="H387" s="8">
        <v>5</v>
      </c>
      <c r="I387" s="8">
        <v>3500</v>
      </c>
      <c r="J387" s="8">
        <v>0.03</v>
      </c>
      <c r="K387" s="8">
        <v>0.02</v>
      </c>
      <c r="L387" s="8">
        <v>70</v>
      </c>
      <c r="M387" s="10">
        <v>3395</v>
      </c>
      <c r="N387">
        <f t="shared" ref="N387:N450" si="43">MONTH(C387)</f>
        <v>1</v>
      </c>
      <c r="O387">
        <f t="shared" ref="O387:O450" si="44">YEAR(C387)</f>
        <v>2020</v>
      </c>
      <c r="P387" t="str">
        <f t="shared" ref="P387:P450" si="45">IF(N387&lt;7,"1r semestre","2n semestre")</f>
        <v>1r semestre</v>
      </c>
      <c r="Q387" t="str">
        <f t="shared" ref="Q387:Q450" si="46">IF(O387=2019,M387,"-")</f>
        <v>-</v>
      </c>
      <c r="R387">
        <f t="shared" ref="R387:R450" si="47">IF(O387=2020,M387,"-")</f>
        <v>3395</v>
      </c>
      <c r="S387" t="str">
        <f t="shared" ref="S387:S450" si="48">IF(B387="Emilio Garcia",Q387,"-")</f>
        <v>-</v>
      </c>
      <c r="T387" t="str">
        <f t="shared" ref="T387:T450" si="49">IF(B387="Emilio Garcia",R387,"-")</f>
        <v>-</v>
      </c>
    </row>
    <row r="388" spans="1:20" x14ac:dyDescent="0.25">
      <c r="A388" s="3">
        <v>20200074</v>
      </c>
      <c r="B388" s="4" t="s">
        <v>23</v>
      </c>
      <c r="C388" s="5">
        <v>43964</v>
      </c>
      <c r="D388" s="4" t="s">
        <v>14</v>
      </c>
      <c r="E388" s="4" t="s">
        <v>15</v>
      </c>
      <c r="F388" s="4">
        <v>500</v>
      </c>
      <c r="G388" s="4">
        <v>700</v>
      </c>
      <c r="H388" s="4">
        <v>5</v>
      </c>
      <c r="I388" s="4">
        <v>3500</v>
      </c>
      <c r="J388" s="4">
        <v>0.03</v>
      </c>
      <c r="K388" s="4">
        <v>0.02</v>
      </c>
      <c r="L388" s="4">
        <v>70</v>
      </c>
      <c r="M388" s="6">
        <v>3395</v>
      </c>
      <c r="N388">
        <f t="shared" si="43"/>
        <v>5</v>
      </c>
      <c r="O388">
        <f t="shared" si="44"/>
        <v>2020</v>
      </c>
      <c r="P388" t="str">
        <f t="shared" si="45"/>
        <v>1r semestre</v>
      </c>
      <c r="Q388" t="str">
        <f t="shared" si="46"/>
        <v>-</v>
      </c>
      <c r="R388">
        <f t="shared" si="47"/>
        <v>3395</v>
      </c>
      <c r="S388" t="str">
        <f t="shared" si="48"/>
        <v>-</v>
      </c>
      <c r="T388" t="str">
        <f t="shared" si="49"/>
        <v>-</v>
      </c>
    </row>
    <row r="389" spans="1:20" x14ac:dyDescent="0.25">
      <c r="A389" s="7">
        <v>20200159</v>
      </c>
      <c r="B389" s="8" t="s">
        <v>23</v>
      </c>
      <c r="C389" s="9">
        <v>43843</v>
      </c>
      <c r="D389" s="8" t="s">
        <v>14</v>
      </c>
      <c r="E389" s="8" t="s">
        <v>15</v>
      </c>
      <c r="F389" s="8">
        <v>500</v>
      </c>
      <c r="G389" s="8">
        <v>700</v>
      </c>
      <c r="H389" s="8">
        <v>5</v>
      </c>
      <c r="I389" s="8">
        <v>3500</v>
      </c>
      <c r="J389" s="8">
        <v>0.03</v>
      </c>
      <c r="K389" s="8">
        <v>0.02</v>
      </c>
      <c r="L389" s="8">
        <v>70</v>
      </c>
      <c r="M389" s="10">
        <v>3395</v>
      </c>
      <c r="N389">
        <f t="shared" si="43"/>
        <v>1</v>
      </c>
      <c r="O389">
        <f t="shared" si="44"/>
        <v>2020</v>
      </c>
      <c r="P389" t="str">
        <f t="shared" si="45"/>
        <v>1r semestre</v>
      </c>
      <c r="Q389" t="str">
        <f t="shared" si="46"/>
        <v>-</v>
      </c>
      <c r="R389">
        <f t="shared" si="47"/>
        <v>3395</v>
      </c>
      <c r="S389" t="str">
        <f t="shared" si="48"/>
        <v>-</v>
      </c>
      <c r="T389" t="str">
        <f t="shared" si="49"/>
        <v>-</v>
      </c>
    </row>
    <row r="390" spans="1:20" x14ac:dyDescent="0.25">
      <c r="A390" s="3">
        <v>20200074</v>
      </c>
      <c r="B390" s="4" t="s">
        <v>23</v>
      </c>
      <c r="C390" s="5">
        <v>43964</v>
      </c>
      <c r="D390" s="4" t="s">
        <v>14</v>
      </c>
      <c r="E390" s="4" t="s">
        <v>15</v>
      </c>
      <c r="F390" s="4">
        <v>500</v>
      </c>
      <c r="G390" s="4">
        <v>700</v>
      </c>
      <c r="H390" s="4">
        <v>5</v>
      </c>
      <c r="I390" s="4">
        <v>3500</v>
      </c>
      <c r="J390" s="4">
        <v>0.03</v>
      </c>
      <c r="K390" s="4">
        <v>0.02</v>
      </c>
      <c r="L390" s="4">
        <v>70</v>
      </c>
      <c r="M390" s="6">
        <v>3395</v>
      </c>
      <c r="N390">
        <f t="shared" si="43"/>
        <v>5</v>
      </c>
      <c r="O390">
        <f t="shared" si="44"/>
        <v>2020</v>
      </c>
      <c r="P390" t="str">
        <f t="shared" si="45"/>
        <v>1r semestre</v>
      </c>
      <c r="Q390" t="str">
        <f t="shared" si="46"/>
        <v>-</v>
      </c>
      <c r="R390">
        <f t="shared" si="47"/>
        <v>3395</v>
      </c>
      <c r="S390" t="str">
        <f t="shared" si="48"/>
        <v>-</v>
      </c>
      <c r="T390" t="str">
        <f t="shared" si="49"/>
        <v>-</v>
      </c>
    </row>
    <row r="391" spans="1:20" x14ac:dyDescent="0.25">
      <c r="A391" s="7">
        <v>20200159</v>
      </c>
      <c r="B391" s="8" t="s">
        <v>23</v>
      </c>
      <c r="C391" s="9">
        <v>43843</v>
      </c>
      <c r="D391" s="8" t="s">
        <v>14</v>
      </c>
      <c r="E391" s="8" t="s">
        <v>15</v>
      </c>
      <c r="F391" s="8">
        <v>500</v>
      </c>
      <c r="G391" s="8">
        <v>700</v>
      </c>
      <c r="H391" s="8">
        <v>5</v>
      </c>
      <c r="I391" s="8">
        <v>3500</v>
      </c>
      <c r="J391" s="8">
        <v>0.03</v>
      </c>
      <c r="K391" s="8">
        <v>0.02</v>
      </c>
      <c r="L391" s="8">
        <v>70</v>
      </c>
      <c r="M391" s="10">
        <v>3395</v>
      </c>
      <c r="N391">
        <f t="shared" si="43"/>
        <v>1</v>
      </c>
      <c r="O391">
        <f t="shared" si="44"/>
        <v>2020</v>
      </c>
      <c r="P391" t="str">
        <f t="shared" si="45"/>
        <v>1r semestre</v>
      </c>
      <c r="Q391" t="str">
        <f t="shared" si="46"/>
        <v>-</v>
      </c>
      <c r="R391">
        <f t="shared" si="47"/>
        <v>3395</v>
      </c>
      <c r="S391" t="str">
        <f t="shared" si="48"/>
        <v>-</v>
      </c>
      <c r="T391" t="str">
        <f t="shared" si="49"/>
        <v>-</v>
      </c>
    </row>
    <row r="392" spans="1:20" x14ac:dyDescent="0.25">
      <c r="A392" s="7">
        <v>20190055</v>
      </c>
      <c r="B392" s="8" t="s">
        <v>21</v>
      </c>
      <c r="C392" s="9">
        <v>43466</v>
      </c>
      <c r="D392" s="8" t="s">
        <v>14</v>
      </c>
      <c r="E392" s="8" t="s">
        <v>17</v>
      </c>
      <c r="F392" s="8">
        <v>500</v>
      </c>
      <c r="G392" s="8">
        <v>600</v>
      </c>
      <c r="H392" s="8">
        <v>6</v>
      </c>
      <c r="I392" s="8">
        <v>3600</v>
      </c>
      <c r="J392" s="8">
        <v>0.08</v>
      </c>
      <c r="K392" s="8">
        <v>0.1</v>
      </c>
      <c r="L392" s="8">
        <v>360</v>
      </c>
      <c r="M392" s="10">
        <v>3312</v>
      </c>
      <c r="N392">
        <f t="shared" si="43"/>
        <v>1</v>
      </c>
      <c r="O392">
        <f t="shared" si="44"/>
        <v>2019</v>
      </c>
      <c r="P392" t="str">
        <f t="shared" si="45"/>
        <v>1r semestre</v>
      </c>
      <c r="Q392">
        <f t="shared" si="46"/>
        <v>3312</v>
      </c>
      <c r="R392" t="str">
        <f t="shared" si="47"/>
        <v>-</v>
      </c>
      <c r="S392" t="str">
        <f t="shared" si="48"/>
        <v>-</v>
      </c>
      <c r="T392" t="str">
        <f t="shared" si="49"/>
        <v>-</v>
      </c>
    </row>
    <row r="393" spans="1:20" x14ac:dyDescent="0.25">
      <c r="A393" s="3">
        <v>20190140</v>
      </c>
      <c r="B393" s="4" t="s">
        <v>21</v>
      </c>
      <c r="C393" s="5">
        <v>43466</v>
      </c>
      <c r="D393" s="4" t="s">
        <v>14</v>
      </c>
      <c r="E393" s="4" t="s">
        <v>17</v>
      </c>
      <c r="F393" s="4">
        <v>500</v>
      </c>
      <c r="G393" s="4">
        <v>600</v>
      </c>
      <c r="H393" s="4">
        <v>6</v>
      </c>
      <c r="I393" s="4">
        <v>3600</v>
      </c>
      <c r="J393" s="4">
        <v>0.08</v>
      </c>
      <c r="K393" s="4">
        <v>0.1</v>
      </c>
      <c r="L393" s="4">
        <v>360</v>
      </c>
      <c r="M393" s="6">
        <v>3312</v>
      </c>
      <c r="N393">
        <f t="shared" si="43"/>
        <v>1</v>
      </c>
      <c r="O393">
        <f t="shared" si="44"/>
        <v>2019</v>
      </c>
      <c r="P393" t="str">
        <f t="shared" si="45"/>
        <v>1r semestre</v>
      </c>
      <c r="Q393">
        <f t="shared" si="46"/>
        <v>3312</v>
      </c>
      <c r="R393" t="str">
        <f t="shared" si="47"/>
        <v>-</v>
      </c>
      <c r="S393" t="str">
        <f t="shared" si="48"/>
        <v>-</v>
      </c>
      <c r="T393" t="str">
        <f t="shared" si="49"/>
        <v>-</v>
      </c>
    </row>
    <row r="394" spans="1:20" x14ac:dyDescent="0.25">
      <c r="A394" s="7">
        <v>20190055</v>
      </c>
      <c r="B394" s="8" t="s">
        <v>21</v>
      </c>
      <c r="C394" s="9">
        <v>43466</v>
      </c>
      <c r="D394" s="8" t="s">
        <v>14</v>
      </c>
      <c r="E394" s="8" t="s">
        <v>17</v>
      </c>
      <c r="F394" s="8">
        <v>500</v>
      </c>
      <c r="G394" s="8">
        <v>600</v>
      </c>
      <c r="H394" s="8">
        <v>6</v>
      </c>
      <c r="I394" s="8">
        <v>3600</v>
      </c>
      <c r="J394" s="8">
        <v>0.08</v>
      </c>
      <c r="K394" s="8">
        <v>0.1</v>
      </c>
      <c r="L394" s="8">
        <v>360</v>
      </c>
      <c r="M394" s="10">
        <v>3312</v>
      </c>
      <c r="N394">
        <f t="shared" si="43"/>
        <v>1</v>
      </c>
      <c r="O394">
        <f t="shared" si="44"/>
        <v>2019</v>
      </c>
      <c r="P394" t="str">
        <f t="shared" si="45"/>
        <v>1r semestre</v>
      </c>
      <c r="Q394">
        <f t="shared" si="46"/>
        <v>3312</v>
      </c>
      <c r="R394" t="str">
        <f t="shared" si="47"/>
        <v>-</v>
      </c>
      <c r="S394" t="str">
        <f t="shared" si="48"/>
        <v>-</v>
      </c>
      <c r="T394" t="str">
        <f t="shared" si="49"/>
        <v>-</v>
      </c>
    </row>
    <row r="395" spans="1:20" x14ac:dyDescent="0.25">
      <c r="A395" s="3">
        <v>20190140</v>
      </c>
      <c r="B395" s="4" t="s">
        <v>21</v>
      </c>
      <c r="C395" s="5">
        <v>43466</v>
      </c>
      <c r="D395" s="4" t="s">
        <v>14</v>
      </c>
      <c r="E395" s="4" t="s">
        <v>17</v>
      </c>
      <c r="F395" s="4">
        <v>500</v>
      </c>
      <c r="G395" s="4">
        <v>600</v>
      </c>
      <c r="H395" s="4">
        <v>6</v>
      </c>
      <c r="I395" s="4">
        <v>3600</v>
      </c>
      <c r="J395" s="4">
        <v>0.08</v>
      </c>
      <c r="K395" s="4">
        <v>0.1</v>
      </c>
      <c r="L395" s="4">
        <v>360</v>
      </c>
      <c r="M395" s="6">
        <v>3312</v>
      </c>
      <c r="N395">
        <f t="shared" si="43"/>
        <v>1</v>
      </c>
      <c r="O395">
        <f t="shared" si="44"/>
        <v>2019</v>
      </c>
      <c r="P395" t="str">
        <f t="shared" si="45"/>
        <v>1r semestre</v>
      </c>
      <c r="Q395">
        <f t="shared" si="46"/>
        <v>3312</v>
      </c>
      <c r="R395" t="str">
        <f t="shared" si="47"/>
        <v>-</v>
      </c>
      <c r="S395" t="str">
        <f t="shared" si="48"/>
        <v>-</v>
      </c>
      <c r="T395" t="str">
        <f t="shared" si="49"/>
        <v>-</v>
      </c>
    </row>
    <row r="396" spans="1:20" x14ac:dyDescent="0.25">
      <c r="A396" s="7">
        <v>20190055</v>
      </c>
      <c r="B396" s="8" t="s">
        <v>21</v>
      </c>
      <c r="C396" s="9">
        <v>43466</v>
      </c>
      <c r="D396" s="8" t="s">
        <v>14</v>
      </c>
      <c r="E396" s="8" t="s">
        <v>17</v>
      </c>
      <c r="F396" s="8">
        <v>500</v>
      </c>
      <c r="G396" s="8">
        <v>600</v>
      </c>
      <c r="H396" s="8">
        <v>6</v>
      </c>
      <c r="I396" s="8">
        <v>3600</v>
      </c>
      <c r="J396" s="8">
        <v>0.08</v>
      </c>
      <c r="K396" s="8">
        <v>0.1</v>
      </c>
      <c r="L396" s="8">
        <v>360</v>
      </c>
      <c r="M396" s="10">
        <v>3312</v>
      </c>
      <c r="N396">
        <f t="shared" si="43"/>
        <v>1</v>
      </c>
      <c r="O396">
        <f t="shared" si="44"/>
        <v>2019</v>
      </c>
      <c r="P396" t="str">
        <f t="shared" si="45"/>
        <v>1r semestre</v>
      </c>
      <c r="Q396">
        <f t="shared" si="46"/>
        <v>3312</v>
      </c>
      <c r="R396" t="str">
        <f t="shared" si="47"/>
        <v>-</v>
      </c>
      <c r="S396" t="str">
        <f t="shared" si="48"/>
        <v>-</v>
      </c>
      <c r="T396" t="str">
        <f t="shared" si="49"/>
        <v>-</v>
      </c>
    </row>
    <row r="397" spans="1:20" x14ac:dyDescent="0.25">
      <c r="A397" s="3">
        <v>20190140</v>
      </c>
      <c r="B397" s="4" t="s">
        <v>21</v>
      </c>
      <c r="C397" s="5">
        <v>43466</v>
      </c>
      <c r="D397" s="4" t="s">
        <v>14</v>
      </c>
      <c r="E397" s="4" t="s">
        <v>17</v>
      </c>
      <c r="F397" s="4">
        <v>500</v>
      </c>
      <c r="G397" s="4">
        <v>600</v>
      </c>
      <c r="H397" s="4">
        <v>6</v>
      </c>
      <c r="I397" s="4">
        <v>3600</v>
      </c>
      <c r="J397" s="4">
        <v>0.08</v>
      </c>
      <c r="K397" s="4">
        <v>0.1</v>
      </c>
      <c r="L397" s="4">
        <v>360</v>
      </c>
      <c r="M397" s="6">
        <v>3312</v>
      </c>
      <c r="N397">
        <f t="shared" si="43"/>
        <v>1</v>
      </c>
      <c r="O397">
        <f t="shared" si="44"/>
        <v>2019</v>
      </c>
      <c r="P397" t="str">
        <f t="shared" si="45"/>
        <v>1r semestre</v>
      </c>
      <c r="Q397">
        <f t="shared" si="46"/>
        <v>3312</v>
      </c>
      <c r="R397" t="str">
        <f t="shared" si="47"/>
        <v>-</v>
      </c>
      <c r="S397" t="str">
        <f t="shared" si="48"/>
        <v>-</v>
      </c>
      <c r="T397" t="str">
        <f t="shared" si="49"/>
        <v>-</v>
      </c>
    </row>
    <row r="398" spans="1:20" x14ac:dyDescent="0.25">
      <c r="A398" s="3">
        <v>20200072</v>
      </c>
      <c r="B398" s="4" t="s">
        <v>23</v>
      </c>
      <c r="C398" s="5">
        <v>43962</v>
      </c>
      <c r="D398" s="4" t="s">
        <v>14</v>
      </c>
      <c r="E398" s="4" t="s">
        <v>15</v>
      </c>
      <c r="F398" s="4">
        <v>600</v>
      </c>
      <c r="G398" s="4">
        <v>660</v>
      </c>
      <c r="H398" s="4">
        <v>5</v>
      </c>
      <c r="I398" s="4">
        <v>3300</v>
      </c>
      <c r="J398" s="4">
        <v>0.03</v>
      </c>
      <c r="K398" s="4">
        <v>0.02</v>
      </c>
      <c r="L398" s="4">
        <v>66</v>
      </c>
      <c r="M398" s="6">
        <v>3201</v>
      </c>
      <c r="N398">
        <f t="shared" si="43"/>
        <v>5</v>
      </c>
      <c r="O398">
        <f t="shared" si="44"/>
        <v>2020</v>
      </c>
      <c r="P398" t="str">
        <f t="shared" si="45"/>
        <v>1r semestre</v>
      </c>
      <c r="Q398" t="str">
        <f t="shared" si="46"/>
        <v>-</v>
      </c>
      <c r="R398">
        <f t="shared" si="47"/>
        <v>3201</v>
      </c>
      <c r="S398" t="str">
        <f t="shared" si="48"/>
        <v>-</v>
      </c>
      <c r="T398" t="str">
        <f t="shared" si="49"/>
        <v>-</v>
      </c>
    </row>
    <row r="399" spans="1:20" x14ac:dyDescent="0.25">
      <c r="A399" s="7">
        <v>20200157</v>
      </c>
      <c r="B399" s="8" t="s">
        <v>23</v>
      </c>
      <c r="C399" s="9">
        <v>43841</v>
      </c>
      <c r="D399" s="8" t="s">
        <v>14</v>
      </c>
      <c r="E399" s="8" t="s">
        <v>15</v>
      </c>
      <c r="F399" s="8">
        <v>600</v>
      </c>
      <c r="G399" s="8">
        <v>660</v>
      </c>
      <c r="H399" s="8">
        <v>5</v>
      </c>
      <c r="I399" s="8">
        <v>3300</v>
      </c>
      <c r="J399" s="8">
        <v>0.03</v>
      </c>
      <c r="K399" s="8">
        <v>0.02</v>
      </c>
      <c r="L399" s="8">
        <v>66</v>
      </c>
      <c r="M399" s="10">
        <v>3201</v>
      </c>
      <c r="N399">
        <f t="shared" si="43"/>
        <v>1</v>
      </c>
      <c r="O399">
        <f t="shared" si="44"/>
        <v>2020</v>
      </c>
      <c r="P399" t="str">
        <f t="shared" si="45"/>
        <v>1r semestre</v>
      </c>
      <c r="Q399" t="str">
        <f t="shared" si="46"/>
        <v>-</v>
      </c>
      <c r="R399">
        <f t="shared" si="47"/>
        <v>3201</v>
      </c>
      <c r="S399" t="str">
        <f t="shared" si="48"/>
        <v>-</v>
      </c>
      <c r="T399" t="str">
        <f t="shared" si="49"/>
        <v>-</v>
      </c>
    </row>
    <row r="400" spans="1:20" x14ac:dyDescent="0.25">
      <c r="A400" s="3">
        <v>20200072</v>
      </c>
      <c r="B400" s="4" t="s">
        <v>23</v>
      </c>
      <c r="C400" s="5">
        <v>43962</v>
      </c>
      <c r="D400" s="4" t="s">
        <v>14</v>
      </c>
      <c r="E400" s="4" t="s">
        <v>15</v>
      </c>
      <c r="F400" s="4">
        <v>600</v>
      </c>
      <c r="G400" s="4">
        <v>660</v>
      </c>
      <c r="H400" s="4">
        <v>5</v>
      </c>
      <c r="I400" s="4">
        <v>3300</v>
      </c>
      <c r="J400" s="4">
        <v>0.03</v>
      </c>
      <c r="K400" s="4">
        <v>0.02</v>
      </c>
      <c r="L400" s="4">
        <v>66</v>
      </c>
      <c r="M400" s="6">
        <v>3201</v>
      </c>
      <c r="N400">
        <f t="shared" si="43"/>
        <v>5</v>
      </c>
      <c r="O400">
        <f t="shared" si="44"/>
        <v>2020</v>
      </c>
      <c r="P400" t="str">
        <f t="shared" si="45"/>
        <v>1r semestre</v>
      </c>
      <c r="Q400" t="str">
        <f t="shared" si="46"/>
        <v>-</v>
      </c>
      <c r="R400">
        <f t="shared" si="47"/>
        <v>3201</v>
      </c>
      <c r="S400" t="str">
        <f t="shared" si="48"/>
        <v>-</v>
      </c>
      <c r="T400" t="str">
        <f t="shared" si="49"/>
        <v>-</v>
      </c>
    </row>
    <row r="401" spans="1:20" x14ac:dyDescent="0.25">
      <c r="A401" s="7">
        <v>20200157</v>
      </c>
      <c r="B401" s="8" t="s">
        <v>23</v>
      </c>
      <c r="C401" s="9">
        <v>43841</v>
      </c>
      <c r="D401" s="8" t="s">
        <v>14</v>
      </c>
      <c r="E401" s="8" t="s">
        <v>15</v>
      </c>
      <c r="F401" s="8">
        <v>600</v>
      </c>
      <c r="G401" s="8">
        <v>660</v>
      </c>
      <c r="H401" s="8">
        <v>5</v>
      </c>
      <c r="I401" s="8">
        <v>3300</v>
      </c>
      <c r="J401" s="8">
        <v>0.03</v>
      </c>
      <c r="K401" s="8">
        <v>0.02</v>
      </c>
      <c r="L401" s="8">
        <v>66</v>
      </c>
      <c r="M401" s="10">
        <v>3201</v>
      </c>
      <c r="N401">
        <f t="shared" si="43"/>
        <v>1</v>
      </c>
      <c r="O401">
        <f t="shared" si="44"/>
        <v>2020</v>
      </c>
      <c r="P401" t="str">
        <f t="shared" si="45"/>
        <v>1r semestre</v>
      </c>
      <c r="Q401" t="str">
        <f t="shared" si="46"/>
        <v>-</v>
      </c>
      <c r="R401">
        <f t="shared" si="47"/>
        <v>3201</v>
      </c>
      <c r="S401" t="str">
        <f t="shared" si="48"/>
        <v>-</v>
      </c>
      <c r="T401" t="str">
        <f t="shared" si="49"/>
        <v>-</v>
      </c>
    </row>
    <row r="402" spans="1:20" x14ac:dyDescent="0.25">
      <c r="A402" s="3">
        <v>20200072</v>
      </c>
      <c r="B402" s="4" t="s">
        <v>23</v>
      </c>
      <c r="C402" s="5">
        <v>43962</v>
      </c>
      <c r="D402" s="4" t="s">
        <v>14</v>
      </c>
      <c r="E402" s="4" t="s">
        <v>15</v>
      </c>
      <c r="F402" s="4">
        <v>600</v>
      </c>
      <c r="G402" s="4">
        <v>660</v>
      </c>
      <c r="H402" s="4">
        <v>5</v>
      </c>
      <c r="I402" s="4">
        <v>3300</v>
      </c>
      <c r="J402" s="4">
        <v>0.03</v>
      </c>
      <c r="K402" s="4">
        <v>0.02</v>
      </c>
      <c r="L402" s="4">
        <v>66</v>
      </c>
      <c r="M402" s="6">
        <v>3201</v>
      </c>
      <c r="N402">
        <f t="shared" si="43"/>
        <v>5</v>
      </c>
      <c r="O402">
        <f t="shared" si="44"/>
        <v>2020</v>
      </c>
      <c r="P402" t="str">
        <f t="shared" si="45"/>
        <v>1r semestre</v>
      </c>
      <c r="Q402" t="str">
        <f t="shared" si="46"/>
        <v>-</v>
      </c>
      <c r="R402">
        <f t="shared" si="47"/>
        <v>3201</v>
      </c>
      <c r="S402" t="str">
        <f t="shared" si="48"/>
        <v>-</v>
      </c>
      <c r="T402" t="str">
        <f t="shared" si="49"/>
        <v>-</v>
      </c>
    </row>
    <row r="403" spans="1:20" x14ac:dyDescent="0.25">
      <c r="A403" s="7">
        <v>20200157</v>
      </c>
      <c r="B403" s="8" t="s">
        <v>23</v>
      </c>
      <c r="C403" s="9">
        <v>43841</v>
      </c>
      <c r="D403" s="8" t="s">
        <v>14</v>
      </c>
      <c r="E403" s="8" t="s">
        <v>15</v>
      </c>
      <c r="F403" s="8">
        <v>600</v>
      </c>
      <c r="G403" s="8">
        <v>660</v>
      </c>
      <c r="H403" s="8">
        <v>5</v>
      </c>
      <c r="I403" s="8">
        <v>3300</v>
      </c>
      <c r="J403" s="8">
        <v>0.03</v>
      </c>
      <c r="K403" s="8">
        <v>0.02</v>
      </c>
      <c r="L403" s="8">
        <v>66</v>
      </c>
      <c r="M403" s="10">
        <v>3201</v>
      </c>
      <c r="N403">
        <f t="shared" si="43"/>
        <v>1</v>
      </c>
      <c r="O403">
        <f t="shared" si="44"/>
        <v>2020</v>
      </c>
      <c r="P403" t="str">
        <f t="shared" si="45"/>
        <v>1r semestre</v>
      </c>
      <c r="Q403" t="str">
        <f t="shared" si="46"/>
        <v>-</v>
      </c>
      <c r="R403">
        <f t="shared" si="47"/>
        <v>3201</v>
      </c>
      <c r="S403" t="str">
        <f t="shared" si="48"/>
        <v>-</v>
      </c>
      <c r="T403" t="str">
        <f t="shared" si="49"/>
        <v>-</v>
      </c>
    </row>
    <row r="404" spans="1:20" x14ac:dyDescent="0.25">
      <c r="A404" s="7">
        <v>20190013</v>
      </c>
      <c r="B404" s="8" t="s">
        <v>13</v>
      </c>
      <c r="C404" s="9">
        <v>43472</v>
      </c>
      <c r="D404" s="8" t="s">
        <v>18</v>
      </c>
      <c r="E404" s="8" t="s">
        <v>19</v>
      </c>
      <c r="F404" s="8">
        <v>350</v>
      </c>
      <c r="G404" s="8">
        <v>500</v>
      </c>
      <c r="H404" s="8">
        <v>7</v>
      </c>
      <c r="I404" s="8">
        <v>3500</v>
      </c>
      <c r="J404" s="8">
        <v>0.1</v>
      </c>
      <c r="K404" s="8">
        <v>0.05</v>
      </c>
      <c r="L404" s="8">
        <v>175</v>
      </c>
      <c r="M404" s="10">
        <v>3150</v>
      </c>
      <c r="N404">
        <f t="shared" si="43"/>
        <v>1</v>
      </c>
      <c r="O404">
        <f t="shared" si="44"/>
        <v>2019</v>
      </c>
      <c r="P404" t="str">
        <f t="shared" si="45"/>
        <v>1r semestre</v>
      </c>
      <c r="Q404">
        <f t="shared" si="46"/>
        <v>3150</v>
      </c>
      <c r="R404" t="str">
        <f t="shared" si="47"/>
        <v>-</v>
      </c>
      <c r="S404">
        <f t="shared" si="48"/>
        <v>3150</v>
      </c>
      <c r="T404" t="str">
        <f t="shared" si="49"/>
        <v>-</v>
      </c>
    </row>
    <row r="405" spans="1:20" x14ac:dyDescent="0.25">
      <c r="A405" s="3">
        <v>20190098</v>
      </c>
      <c r="B405" s="4" t="s">
        <v>13</v>
      </c>
      <c r="C405" s="5">
        <v>43472</v>
      </c>
      <c r="D405" s="4" t="s">
        <v>18</v>
      </c>
      <c r="E405" s="4" t="s">
        <v>19</v>
      </c>
      <c r="F405" s="4">
        <v>350</v>
      </c>
      <c r="G405" s="4">
        <v>500</v>
      </c>
      <c r="H405" s="4">
        <v>7</v>
      </c>
      <c r="I405" s="4">
        <v>3500</v>
      </c>
      <c r="J405" s="4">
        <v>0.1</v>
      </c>
      <c r="K405" s="4">
        <v>0.05</v>
      </c>
      <c r="L405" s="4">
        <v>175</v>
      </c>
      <c r="M405" s="6">
        <v>3150</v>
      </c>
      <c r="N405">
        <f t="shared" si="43"/>
        <v>1</v>
      </c>
      <c r="O405">
        <f t="shared" si="44"/>
        <v>2019</v>
      </c>
      <c r="P405" t="str">
        <f t="shared" si="45"/>
        <v>1r semestre</v>
      </c>
      <c r="Q405">
        <f t="shared" si="46"/>
        <v>3150</v>
      </c>
      <c r="R405" t="str">
        <f t="shared" si="47"/>
        <v>-</v>
      </c>
      <c r="S405">
        <f t="shared" si="48"/>
        <v>3150</v>
      </c>
      <c r="T405" t="str">
        <f t="shared" si="49"/>
        <v>-</v>
      </c>
    </row>
    <row r="406" spans="1:20" x14ac:dyDescent="0.25">
      <c r="A406" s="7">
        <v>20190013</v>
      </c>
      <c r="B406" s="8" t="s">
        <v>13</v>
      </c>
      <c r="C406" s="9">
        <v>43472</v>
      </c>
      <c r="D406" s="8" t="s">
        <v>18</v>
      </c>
      <c r="E406" s="8" t="s">
        <v>19</v>
      </c>
      <c r="F406" s="8">
        <v>350</v>
      </c>
      <c r="G406" s="8">
        <v>500</v>
      </c>
      <c r="H406" s="8">
        <v>7</v>
      </c>
      <c r="I406" s="8">
        <v>3500</v>
      </c>
      <c r="J406" s="8">
        <v>0.1</v>
      </c>
      <c r="K406" s="8">
        <v>0.05</v>
      </c>
      <c r="L406" s="8">
        <v>175</v>
      </c>
      <c r="M406" s="10">
        <v>3150</v>
      </c>
      <c r="N406">
        <f t="shared" si="43"/>
        <v>1</v>
      </c>
      <c r="O406">
        <f t="shared" si="44"/>
        <v>2019</v>
      </c>
      <c r="P406" t="str">
        <f t="shared" si="45"/>
        <v>1r semestre</v>
      </c>
      <c r="Q406">
        <f t="shared" si="46"/>
        <v>3150</v>
      </c>
      <c r="R406" t="str">
        <f t="shared" si="47"/>
        <v>-</v>
      </c>
      <c r="S406">
        <f t="shared" si="48"/>
        <v>3150</v>
      </c>
      <c r="T406" t="str">
        <f t="shared" si="49"/>
        <v>-</v>
      </c>
    </row>
    <row r="407" spans="1:20" x14ac:dyDescent="0.25">
      <c r="A407" s="3">
        <v>20190098</v>
      </c>
      <c r="B407" s="4" t="s">
        <v>13</v>
      </c>
      <c r="C407" s="5">
        <v>43472</v>
      </c>
      <c r="D407" s="4" t="s">
        <v>18</v>
      </c>
      <c r="E407" s="4" t="s">
        <v>19</v>
      </c>
      <c r="F407" s="4">
        <v>350</v>
      </c>
      <c r="G407" s="4">
        <v>500</v>
      </c>
      <c r="H407" s="4">
        <v>7</v>
      </c>
      <c r="I407" s="4">
        <v>3500</v>
      </c>
      <c r="J407" s="4">
        <v>0.1</v>
      </c>
      <c r="K407" s="4">
        <v>0.05</v>
      </c>
      <c r="L407" s="4">
        <v>175</v>
      </c>
      <c r="M407" s="6">
        <v>3150</v>
      </c>
      <c r="N407">
        <f t="shared" si="43"/>
        <v>1</v>
      </c>
      <c r="O407">
        <f t="shared" si="44"/>
        <v>2019</v>
      </c>
      <c r="P407" t="str">
        <f t="shared" si="45"/>
        <v>1r semestre</v>
      </c>
      <c r="Q407">
        <f t="shared" si="46"/>
        <v>3150</v>
      </c>
      <c r="R407" t="str">
        <f t="shared" si="47"/>
        <v>-</v>
      </c>
      <c r="S407">
        <f t="shared" si="48"/>
        <v>3150</v>
      </c>
      <c r="T407" t="str">
        <f t="shared" si="49"/>
        <v>-</v>
      </c>
    </row>
    <row r="408" spans="1:20" x14ac:dyDescent="0.25">
      <c r="A408" s="7">
        <v>20190013</v>
      </c>
      <c r="B408" s="8" t="s">
        <v>13</v>
      </c>
      <c r="C408" s="9">
        <v>43472</v>
      </c>
      <c r="D408" s="8" t="s">
        <v>18</v>
      </c>
      <c r="E408" s="8" t="s">
        <v>19</v>
      </c>
      <c r="F408" s="8">
        <v>350</v>
      </c>
      <c r="G408" s="8">
        <v>500</v>
      </c>
      <c r="H408" s="8">
        <v>7</v>
      </c>
      <c r="I408" s="8">
        <v>3500</v>
      </c>
      <c r="J408" s="8">
        <v>0.1</v>
      </c>
      <c r="K408" s="8">
        <v>0.05</v>
      </c>
      <c r="L408" s="8">
        <v>175</v>
      </c>
      <c r="M408" s="10">
        <v>3150</v>
      </c>
      <c r="N408">
        <f t="shared" si="43"/>
        <v>1</v>
      </c>
      <c r="O408">
        <f t="shared" si="44"/>
        <v>2019</v>
      </c>
      <c r="P408" t="str">
        <f t="shared" si="45"/>
        <v>1r semestre</v>
      </c>
      <c r="Q408">
        <f t="shared" si="46"/>
        <v>3150</v>
      </c>
      <c r="R408" t="str">
        <f t="shared" si="47"/>
        <v>-</v>
      </c>
      <c r="S408">
        <f t="shared" si="48"/>
        <v>3150</v>
      </c>
      <c r="T408" t="str">
        <f t="shared" si="49"/>
        <v>-</v>
      </c>
    </row>
    <row r="409" spans="1:20" x14ac:dyDescent="0.25">
      <c r="A409" s="3">
        <v>20190098</v>
      </c>
      <c r="B409" s="4" t="s">
        <v>13</v>
      </c>
      <c r="C409" s="5">
        <v>43472</v>
      </c>
      <c r="D409" s="4" t="s">
        <v>18</v>
      </c>
      <c r="E409" s="4" t="s">
        <v>19</v>
      </c>
      <c r="F409" s="4">
        <v>350</v>
      </c>
      <c r="G409" s="4">
        <v>500</v>
      </c>
      <c r="H409" s="4">
        <v>7</v>
      </c>
      <c r="I409" s="4">
        <v>3500</v>
      </c>
      <c r="J409" s="4">
        <v>0.1</v>
      </c>
      <c r="K409" s="4">
        <v>0.05</v>
      </c>
      <c r="L409" s="4">
        <v>175</v>
      </c>
      <c r="M409" s="6">
        <v>3150</v>
      </c>
      <c r="N409">
        <f t="shared" si="43"/>
        <v>1</v>
      </c>
      <c r="O409">
        <f t="shared" si="44"/>
        <v>2019</v>
      </c>
      <c r="P409" t="str">
        <f t="shared" si="45"/>
        <v>1r semestre</v>
      </c>
      <c r="Q409">
        <f t="shared" si="46"/>
        <v>3150</v>
      </c>
      <c r="R409" t="str">
        <f t="shared" si="47"/>
        <v>-</v>
      </c>
      <c r="S409">
        <f t="shared" si="48"/>
        <v>3150</v>
      </c>
      <c r="T409" t="str">
        <f t="shared" si="49"/>
        <v>-</v>
      </c>
    </row>
    <row r="410" spans="1:20" x14ac:dyDescent="0.25">
      <c r="A410" s="3">
        <v>20190022</v>
      </c>
      <c r="B410" s="4" t="s">
        <v>21</v>
      </c>
      <c r="C410" s="5">
        <v>43488</v>
      </c>
      <c r="D410" s="4" t="s">
        <v>14</v>
      </c>
      <c r="E410" s="4" t="s">
        <v>15</v>
      </c>
      <c r="F410" s="4">
        <v>400</v>
      </c>
      <c r="G410" s="4">
        <v>500</v>
      </c>
      <c r="H410" s="4">
        <v>6</v>
      </c>
      <c r="I410" s="4">
        <v>3000</v>
      </c>
      <c r="J410" s="4">
        <v>0.03</v>
      </c>
      <c r="K410" s="4">
        <v>0.02</v>
      </c>
      <c r="L410" s="4">
        <v>60</v>
      </c>
      <c r="M410" s="6">
        <v>2910</v>
      </c>
      <c r="N410">
        <f t="shared" si="43"/>
        <v>1</v>
      </c>
      <c r="O410">
        <f t="shared" si="44"/>
        <v>2019</v>
      </c>
      <c r="P410" t="str">
        <f t="shared" si="45"/>
        <v>1r semestre</v>
      </c>
      <c r="Q410">
        <f t="shared" si="46"/>
        <v>2910</v>
      </c>
      <c r="R410" t="str">
        <f t="shared" si="47"/>
        <v>-</v>
      </c>
      <c r="S410" t="str">
        <f t="shared" si="48"/>
        <v>-</v>
      </c>
      <c r="T410" t="str">
        <f t="shared" si="49"/>
        <v>-</v>
      </c>
    </row>
    <row r="411" spans="1:20" x14ac:dyDescent="0.25">
      <c r="A411" s="7">
        <v>20190107</v>
      </c>
      <c r="B411" s="8" t="s">
        <v>21</v>
      </c>
      <c r="C411" s="9">
        <v>43578</v>
      </c>
      <c r="D411" s="8" t="s">
        <v>14</v>
      </c>
      <c r="E411" s="8" t="s">
        <v>15</v>
      </c>
      <c r="F411" s="8">
        <v>400</v>
      </c>
      <c r="G411" s="8">
        <v>500</v>
      </c>
      <c r="H411" s="8">
        <v>6</v>
      </c>
      <c r="I411" s="8">
        <v>3000</v>
      </c>
      <c r="J411" s="8">
        <v>0.03</v>
      </c>
      <c r="K411" s="8">
        <v>0.02</v>
      </c>
      <c r="L411" s="8">
        <v>60</v>
      </c>
      <c r="M411" s="10">
        <v>2910</v>
      </c>
      <c r="N411">
        <f t="shared" si="43"/>
        <v>4</v>
      </c>
      <c r="O411">
        <f t="shared" si="44"/>
        <v>2019</v>
      </c>
      <c r="P411" t="str">
        <f t="shared" si="45"/>
        <v>1r semestre</v>
      </c>
      <c r="Q411">
        <f t="shared" si="46"/>
        <v>2910</v>
      </c>
      <c r="R411" t="str">
        <f t="shared" si="47"/>
        <v>-</v>
      </c>
      <c r="S411" t="str">
        <f t="shared" si="48"/>
        <v>-</v>
      </c>
      <c r="T411" t="str">
        <f t="shared" si="49"/>
        <v>-</v>
      </c>
    </row>
    <row r="412" spans="1:20" x14ac:dyDescent="0.25">
      <c r="A412" s="3">
        <v>20190022</v>
      </c>
      <c r="B412" s="4" t="s">
        <v>21</v>
      </c>
      <c r="C412" s="5">
        <v>43488</v>
      </c>
      <c r="D412" s="4" t="s">
        <v>14</v>
      </c>
      <c r="E412" s="4" t="s">
        <v>15</v>
      </c>
      <c r="F412" s="4">
        <v>400</v>
      </c>
      <c r="G412" s="4">
        <v>500</v>
      </c>
      <c r="H412" s="4">
        <v>6</v>
      </c>
      <c r="I412" s="4">
        <v>3000</v>
      </c>
      <c r="J412" s="4">
        <v>0.03</v>
      </c>
      <c r="K412" s="4">
        <v>0.02</v>
      </c>
      <c r="L412" s="4">
        <v>60</v>
      </c>
      <c r="M412" s="6">
        <v>2910</v>
      </c>
      <c r="N412">
        <f t="shared" si="43"/>
        <v>1</v>
      </c>
      <c r="O412">
        <f t="shared" si="44"/>
        <v>2019</v>
      </c>
      <c r="P412" t="str">
        <f t="shared" si="45"/>
        <v>1r semestre</v>
      </c>
      <c r="Q412">
        <f t="shared" si="46"/>
        <v>2910</v>
      </c>
      <c r="R412" t="str">
        <f t="shared" si="47"/>
        <v>-</v>
      </c>
      <c r="S412" t="str">
        <f t="shared" si="48"/>
        <v>-</v>
      </c>
      <c r="T412" t="str">
        <f t="shared" si="49"/>
        <v>-</v>
      </c>
    </row>
    <row r="413" spans="1:20" x14ac:dyDescent="0.25">
      <c r="A413" s="7">
        <v>20190107</v>
      </c>
      <c r="B413" s="8" t="s">
        <v>21</v>
      </c>
      <c r="C413" s="9">
        <v>43578</v>
      </c>
      <c r="D413" s="8" t="s">
        <v>14</v>
      </c>
      <c r="E413" s="8" t="s">
        <v>15</v>
      </c>
      <c r="F413" s="8">
        <v>400</v>
      </c>
      <c r="G413" s="8">
        <v>500</v>
      </c>
      <c r="H413" s="8">
        <v>6</v>
      </c>
      <c r="I413" s="8">
        <v>3000</v>
      </c>
      <c r="J413" s="8">
        <v>0.03</v>
      </c>
      <c r="K413" s="8">
        <v>0.02</v>
      </c>
      <c r="L413" s="8">
        <v>60</v>
      </c>
      <c r="M413" s="10">
        <v>2910</v>
      </c>
      <c r="N413">
        <f t="shared" si="43"/>
        <v>4</v>
      </c>
      <c r="O413">
        <f t="shared" si="44"/>
        <v>2019</v>
      </c>
      <c r="P413" t="str">
        <f t="shared" si="45"/>
        <v>1r semestre</v>
      </c>
      <c r="Q413">
        <f t="shared" si="46"/>
        <v>2910</v>
      </c>
      <c r="R413" t="str">
        <f t="shared" si="47"/>
        <v>-</v>
      </c>
      <c r="S413" t="str">
        <f t="shared" si="48"/>
        <v>-</v>
      </c>
      <c r="T413" t="str">
        <f t="shared" si="49"/>
        <v>-</v>
      </c>
    </row>
    <row r="414" spans="1:20" x14ac:dyDescent="0.25">
      <c r="A414" s="3">
        <v>20190022</v>
      </c>
      <c r="B414" s="4" t="s">
        <v>21</v>
      </c>
      <c r="C414" s="5">
        <v>43488</v>
      </c>
      <c r="D414" s="4" t="s">
        <v>14</v>
      </c>
      <c r="E414" s="4" t="s">
        <v>15</v>
      </c>
      <c r="F414" s="4">
        <v>400</v>
      </c>
      <c r="G414" s="4">
        <v>500</v>
      </c>
      <c r="H414" s="4">
        <v>6</v>
      </c>
      <c r="I414" s="4">
        <v>3000</v>
      </c>
      <c r="J414" s="4">
        <v>0.03</v>
      </c>
      <c r="K414" s="4">
        <v>0.02</v>
      </c>
      <c r="L414" s="4">
        <v>60</v>
      </c>
      <c r="M414" s="6">
        <v>2910</v>
      </c>
      <c r="N414">
        <f t="shared" si="43"/>
        <v>1</v>
      </c>
      <c r="O414">
        <f t="shared" si="44"/>
        <v>2019</v>
      </c>
      <c r="P414" t="str">
        <f t="shared" si="45"/>
        <v>1r semestre</v>
      </c>
      <c r="Q414">
        <f t="shared" si="46"/>
        <v>2910</v>
      </c>
      <c r="R414" t="str">
        <f t="shared" si="47"/>
        <v>-</v>
      </c>
      <c r="S414" t="str">
        <f t="shared" si="48"/>
        <v>-</v>
      </c>
      <c r="T414" t="str">
        <f t="shared" si="49"/>
        <v>-</v>
      </c>
    </row>
    <row r="415" spans="1:20" x14ac:dyDescent="0.25">
      <c r="A415" s="7">
        <v>20190107</v>
      </c>
      <c r="B415" s="8" t="s">
        <v>21</v>
      </c>
      <c r="C415" s="9">
        <v>43578</v>
      </c>
      <c r="D415" s="8" t="s">
        <v>14</v>
      </c>
      <c r="E415" s="8" t="s">
        <v>15</v>
      </c>
      <c r="F415" s="8">
        <v>400</v>
      </c>
      <c r="G415" s="8">
        <v>500</v>
      </c>
      <c r="H415" s="8">
        <v>6</v>
      </c>
      <c r="I415" s="8">
        <v>3000</v>
      </c>
      <c r="J415" s="8">
        <v>0.03</v>
      </c>
      <c r="K415" s="8">
        <v>0.02</v>
      </c>
      <c r="L415" s="8">
        <v>60</v>
      </c>
      <c r="M415" s="10">
        <v>2910</v>
      </c>
      <c r="N415">
        <f t="shared" si="43"/>
        <v>4</v>
      </c>
      <c r="O415">
        <f t="shared" si="44"/>
        <v>2019</v>
      </c>
      <c r="P415" t="str">
        <f t="shared" si="45"/>
        <v>1r semestre</v>
      </c>
      <c r="Q415">
        <f t="shared" si="46"/>
        <v>2910</v>
      </c>
      <c r="R415" t="str">
        <f t="shared" si="47"/>
        <v>-</v>
      </c>
      <c r="S415" t="str">
        <f t="shared" si="48"/>
        <v>-</v>
      </c>
      <c r="T415" t="str">
        <f t="shared" si="49"/>
        <v>-</v>
      </c>
    </row>
    <row r="416" spans="1:20" x14ac:dyDescent="0.25">
      <c r="A416" s="7">
        <v>20190001</v>
      </c>
      <c r="B416" s="8" t="s">
        <v>13</v>
      </c>
      <c r="C416" s="9">
        <v>43466</v>
      </c>
      <c r="D416" s="8" t="s">
        <v>14</v>
      </c>
      <c r="E416" s="8" t="s">
        <v>15</v>
      </c>
      <c r="F416" s="8">
        <v>400</v>
      </c>
      <c r="G416" s="8">
        <v>600</v>
      </c>
      <c r="H416" s="8">
        <v>5</v>
      </c>
      <c r="I416" s="8">
        <v>3000</v>
      </c>
      <c r="J416" s="8">
        <v>0.05</v>
      </c>
      <c r="K416" s="8">
        <v>0.02</v>
      </c>
      <c r="L416" s="8">
        <v>60</v>
      </c>
      <c r="M416" s="10">
        <v>2850</v>
      </c>
      <c r="N416">
        <f t="shared" si="43"/>
        <v>1</v>
      </c>
      <c r="O416">
        <f t="shared" si="44"/>
        <v>2019</v>
      </c>
      <c r="P416" t="str">
        <f t="shared" si="45"/>
        <v>1r semestre</v>
      </c>
      <c r="Q416">
        <f t="shared" si="46"/>
        <v>2850</v>
      </c>
      <c r="R416" t="str">
        <f t="shared" si="47"/>
        <v>-</v>
      </c>
      <c r="S416">
        <f t="shared" si="48"/>
        <v>2850</v>
      </c>
      <c r="T416" t="str">
        <f t="shared" si="49"/>
        <v>-</v>
      </c>
    </row>
    <row r="417" spans="1:20" x14ac:dyDescent="0.25">
      <c r="A417" s="3">
        <v>20190086</v>
      </c>
      <c r="B417" s="4" t="s">
        <v>13</v>
      </c>
      <c r="C417" s="5">
        <v>43586</v>
      </c>
      <c r="D417" s="4" t="s">
        <v>14</v>
      </c>
      <c r="E417" s="4" t="s">
        <v>15</v>
      </c>
      <c r="F417" s="4">
        <v>400</v>
      </c>
      <c r="G417" s="4">
        <v>600</v>
      </c>
      <c r="H417" s="4">
        <v>5</v>
      </c>
      <c r="I417" s="4">
        <v>3000</v>
      </c>
      <c r="J417" s="4">
        <v>0.05</v>
      </c>
      <c r="K417" s="4">
        <v>0.02</v>
      </c>
      <c r="L417" s="4">
        <v>60</v>
      </c>
      <c r="M417" s="6">
        <v>2850</v>
      </c>
      <c r="N417">
        <f t="shared" si="43"/>
        <v>5</v>
      </c>
      <c r="O417">
        <f t="shared" si="44"/>
        <v>2019</v>
      </c>
      <c r="P417" t="str">
        <f t="shared" si="45"/>
        <v>1r semestre</v>
      </c>
      <c r="Q417">
        <f t="shared" si="46"/>
        <v>2850</v>
      </c>
      <c r="R417" t="str">
        <f t="shared" si="47"/>
        <v>-</v>
      </c>
      <c r="S417">
        <f t="shared" si="48"/>
        <v>2850</v>
      </c>
      <c r="T417" t="str">
        <f t="shared" si="49"/>
        <v>-</v>
      </c>
    </row>
    <row r="418" spans="1:20" x14ac:dyDescent="0.25">
      <c r="A418" s="7">
        <v>20190001</v>
      </c>
      <c r="B418" s="8" t="s">
        <v>13</v>
      </c>
      <c r="C418" s="9">
        <v>43466</v>
      </c>
      <c r="D418" s="8" t="s">
        <v>14</v>
      </c>
      <c r="E418" s="8" t="s">
        <v>15</v>
      </c>
      <c r="F418" s="8">
        <v>400</v>
      </c>
      <c r="G418" s="8">
        <v>600</v>
      </c>
      <c r="H418" s="8">
        <v>5</v>
      </c>
      <c r="I418" s="8">
        <v>3000</v>
      </c>
      <c r="J418" s="8">
        <v>0.05</v>
      </c>
      <c r="K418" s="8">
        <v>0.02</v>
      </c>
      <c r="L418" s="8">
        <v>60</v>
      </c>
      <c r="M418" s="10">
        <v>2850</v>
      </c>
      <c r="N418">
        <f t="shared" si="43"/>
        <v>1</v>
      </c>
      <c r="O418">
        <f t="shared" si="44"/>
        <v>2019</v>
      </c>
      <c r="P418" t="str">
        <f t="shared" si="45"/>
        <v>1r semestre</v>
      </c>
      <c r="Q418">
        <f t="shared" si="46"/>
        <v>2850</v>
      </c>
      <c r="R418" t="str">
        <f t="shared" si="47"/>
        <v>-</v>
      </c>
      <c r="S418">
        <f t="shared" si="48"/>
        <v>2850</v>
      </c>
      <c r="T418" t="str">
        <f t="shared" si="49"/>
        <v>-</v>
      </c>
    </row>
    <row r="419" spans="1:20" x14ac:dyDescent="0.25">
      <c r="A419" s="3">
        <v>20190086</v>
      </c>
      <c r="B419" s="4" t="s">
        <v>13</v>
      </c>
      <c r="C419" s="5">
        <v>43586</v>
      </c>
      <c r="D419" s="4" t="s">
        <v>14</v>
      </c>
      <c r="E419" s="4" t="s">
        <v>15</v>
      </c>
      <c r="F419" s="4">
        <v>400</v>
      </c>
      <c r="G419" s="4">
        <v>600</v>
      </c>
      <c r="H419" s="4">
        <v>5</v>
      </c>
      <c r="I419" s="4">
        <v>3000</v>
      </c>
      <c r="J419" s="4">
        <v>0.05</v>
      </c>
      <c r="K419" s="4">
        <v>0.02</v>
      </c>
      <c r="L419" s="4">
        <v>60</v>
      </c>
      <c r="M419" s="6">
        <v>2850</v>
      </c>
      <c r="N419">
        <f t="shared" si="43"/>
        <v>5</v>
      </c>
      <c r="O419">
        <f t="shared" si="44"/>
        <v>2019</v>
      </c>
      <c r="P419" t="str">
        <f t="shared" si="45"/>
        <v>1r semestre</v>
      </c>
      <c r="Q419">
        <f t="shared" si="46"/>
        <v>2850</v>
      </c>
      <c r="R419" t="str">
        <f t="shared" si="47"/>
        <v>-</v>
      </c>
      <c r="S419">
        <f t="shared" si="48"/>
        <v>2850</v>
      </c>
      <c r="T419" t="str">
        <f t="shared" si="49"/>
        <v>-</v>
      </c>
    </row>
    <row r="420" spans="1:20" x14ac:dyDescent="0.25">
      <c r="A420" s="7">
        <v>20190001</v>
      </c>
      <c r="B420" s="8" t="s">
        <v>13</v>
      </c>
      <c r="C420" s="9">
        <v>43466</v>
      </c>
      <c r="D420" s="8" t="s">
        <v>14</v>
      </c>
      <c r="E420" s="8" t="s">
        <v>15</v>
      </c>
      <c r="F420" s="8">
        <v>400</v>
      </c>
      <c r="G420" s="8">
        <v>600</v>
      </c>
      <c r="H420" s="8">
        <v>5</v>
      </c>
      <c r="I420" s="8">
        <v>3000</v>
      </c>
      <c r="J420" s="8">
        <v>0.05</v>
      </c>
      <c r="K420" s="8">
        <v>0.02</v>
      </c>
      <c r="L420" s="8">
        <v>60</v>
      </c>
      <c r="M420" s="10">
        <v>2850</v>
      </c>
      <c r="N420">
        <f t="shared" si="43"/>
        <v>1</v>
      </c>
      <c r="O420">
        <f t="shared" si="44"/>
        <v>2019</v>
      </c>
      <c r="P420" t="str">
        <f t="shared" si="45"/>
        <v>1r semestre</v>
      </c>
      <c r="Q420">
        <f t="shared" si="46"/>
        <v>2850</v>
      </c>
      <c r="R420" t="str">
        <f t="shared" si="47"/>
        <v>-</v>
      </c>
      <c r="S420">
        <f t="shared" si="48"/>
        <v>2850</v>
      </c>
      <c r="T420" t="str">
        <f t="shared" si="49"/>
        <v>-</v>
      </c>
    </row>
    <row r="421" spans="1:20" x14ac:dyDescent="0.25">
      <c r="A421" s="3">
        <v>20190086</v>
      </c>
      <c r="B421" s="4" t="s">
        <v>13</v>
      </c>
      <c r="C421" s="5">
        <v>43586</v>
      </c>
      <c r="D421" s="4" t="s">
        <v>14</v>
      </c>
      <c r="E421" s="4" t="s">
        <v>15</v>
      </c>
      <c r="F421" s="4">
        <v>400</v>
      </c>
      <c r="G421" s="4">
        <v>600</v>
      </c>
      <c r="H421" s="4">
        <v>5</v>
      </c>
      <c r="I421" s="4">
        <v>3000</v>
      </c>
      <c r="J421" s="4">
        <v>0.05</v>
      </c>
      <c r="K421" s="4">
        <v>0.02</v>
      </c>
      <c r="L421" s="4">
        <v>60</v>
      </c>
      <c r="M421" s="6">
        <v>2850</v>
      </c>
      <c r="N421">
        <f t="shared" si="43"/>
        <v>5</v>
      </c>
      <c r="O421">
        <f t="shared" si="44"/>
        <v>2019</v>
      </c>
      <c r="P421" t="str">
        <f t="shared" si="45"/>
        <v>1r semestre</v>
      </c>
      <c r="Q421">
        <f t="shared" si="46"/>
        <v>2850</v>
      </c>
      <c r="R421" t="str">
        <f t="shared" si="47"/>
        <v>-</v>
      </c>
      <c r="S421">
        <f t="shared" si="48"/>
        <v>2850</v>
      </c>
      <c r="T421" t="str">
        <f t="shared" si="49"/>
        <v>-</v>
      </c>
    </row>
    <row r="422" spans="1:20" x14ac:dyDescent="0.25">
      <c r="A422" s="7">
        <v>20200071</v>
      </c>
      <c r="B422" s="8" t="s">
        <v>23</v>
      </c>
      <c r="C422" s="9">
        <v>44114</v>
      </c>
      <c r="D422" s="8" t="s">
        <v>14</v>
      </c>
      <c r="E422" s="8" t="s">
        <v>15</v>
      </c>
      <c r="F422" s="8">
        <v>500</v>
      </c>
      <c r="G422" s="8">
        <v>500</v>
      </c>
      <c r="H422" s="8">
        <v>5</v>
      </c>
      <c r="I422" s="8">
        <v>2500</v>
      </c>
      <c r="J422" s="8">
        <v>0.04</v>
      </c>
      <c r="K422" s="8">
        <v>0.02</v>
      </c>
      <c r="L422" s="8">
        <v>50</v>
      </c>
      <c r="M422" s="10">
        <v>2400</v>
      </c>
      <c r="N422">
        <f t="shared" si="43"/>
        <v>10</v>
      </c>
      <c r="O422">
        <f t="shared" si="44"/>
        <v>2020</v>
      </c>
      <c r="P422" t="str">
        <f t="shared" si="45"/>
        <v>2n semestre</v>
      </c>
      <c r="Q422" t="str">
        <f t="shared" si="46"/>
        <v>-</v>
      </c>
      <c r="R422">
        <f t="shared" si="47"/>
        <v>2400</v>
      </c>
      <c r="S422" t="str">
        <f t="shared" si="48"/>
        <v>-</v>
      </c>
      <c r="T422" t="str">
        <f t="shared" si="49"/>
        <v>-</v>
      </c>
    </row>
    <row r="423" spans="1:20" x14ac:dyDescent="0.25">
      <c r="A423" s="3">
        <v>20200156</v>
      </c>
      <c r="B423" s="4" t="s">
        <v>23</v>
      </c>
      <c r="C423" s="5">
        <v>43840</v>
      </c>
      <c r="D423" s="4" t="s">
        <v>14</v>
      </c>
      <c r="E423" s="4" t="s">
        <v>15</v>
      </c>
      <c r="F423" s="4">
        <v>500</v>
      </c>
      <c r="G423" s="4">
        <v>500</v>
      </c>
      <c r="H423" s="4">
        <v>5</v>
      </c>
      <c r="I423" s="4">
        <v>2500</v>
      </c>
      <c r="J423" s="4">
        <v>0.04</v>
      </c>
      <c r="K423" s="4">
        <v>0.02</v>
      </c>
      <c r="L423" s="4">
        <v>50</v>
      </c>
      <c r="M423" s="6">
        <v>2400</v>
      </c>
      <c r="N423">
        <f t="shared" si="43"/>
        <v>1</v>
      </c>
      <c r="O423">
        <f t="shared" si="44"/>
        <v>2020</v>
      </c>
      <c r="P423" t="str">
        <f t="shared" si="45"/>
        <v>1r semestre</v>
      </c>
      <c r="Q423" t="str">
        <f t="shared" si="46"/>
        <v>-</v>
      </c>
      <c r="R423">
        <f t="shared" si="47"/>
        <v>2400</v>
      </c>
      <c r="S423" t="str">
        <f t="shared" si="48"/>
        <v>-</v>
      </c>
      <c r="T423" t="str">
        <f t="shared" si="49"/>
        <v>-</v>
      </c>
    </row>
    <row r="424" spans="1:20" x14ac:dyDescent="0.25">
      <c r="A424" s="7">
        <v>20200071</v>
      </c>
      <c r="B424" s="8" t="s">
        <v>23</v>
      </c>
      <c r="C424" s="9">
        <v>44114</v>
      </c>
      <c r="D424" s="8" t="s">
        <v>14</v>
      </c>
      <c r="E424" s="8" t="s">
        <v>15</v>
      </c>
      <c r="F424" s="8">
        <v>500</v>
      </c>
      <c r="G424" s="8">
        <v>500</v>
      </c>
      <c r="H424" s="8">
        <v>5</v>
      </c>
      <c r="I424" s="8">
        <v>2500</v>
      </c>
      <c r="J424" s="8">
        <v>0.04</v>
      </c>
      <c r="K424" s="8">
        <v>0.02</v>
      </c>
      <c r="L424" s="8">
        <v>50</v>
      </c>
      <c r="M424" s="10">
        <v>2400</v>
      </c>
      <c r="N424">
        <f t="shared" si="43"/>
        <v>10</v>
      </c>
      <c r="O424">
        <f t="shared" si="44"/>
        <v>2020</v>
      </c>
      <c r="P424" t="str">
        <f t="shared" si="45"/>
        <v>2n semestre</v>
      </c>
      <c r="Q424" t="str">
        <f t="shared" si="46"/>
        <v>-</v>
      </c>
      <c r="R424">
        <f t="shared" si="47"/>
        <v>2400</v>
      </c>
      <c r="S424" t="str">
        <f t="shared" si="48"/>
        <v>-</v>
      </c>
      <c r="T424" t="str">
        <f t="shared" si="49"/>
        <v>-</v>
      </c>
    </row>
    <row r="425" spans="1:20" x14ac:dyDescent="0.25">
      <c r="A425" s="3">
        <v>20200156</v>
      </c>
      <c r="B425" s="4" t="s">
        <v>23</v>
      </c>
      <c r="C425" s="5">
        <v>43840</v>
      </c>
      <c r="D425" s="4" t="s">
        <v>14</v>
      </c>
      <c r="E425" s="4" t="s">
        <v>15</v>
      </c>
      <c r="F425" s="4">
        <v>500</v>
      </c>
      <c r="G425" s="4">
        <v>500</v>
      </c>
      <c r="H425" s="4">
        <v>5</v>
      </c>
      <c r="I425" s="4">
        <v>2500</v>
      </c>
      <c r="J425" s="4">
        <v>0.04</v>
      </c>
      <c r="K425" s="4">
        <v>0.02</v>
      </c>
      <c r="L425" s="4">
        <v>50</v>
      </c>
      <c r="M425" s="6">
        <v>2400</v>
      </c>
      <c r="N425">
        <f t="shared" si="43"/>
        <v>1</v>
      </c>
      <c r="O425">
        <f t="shared" si="44"/>
        <v>2020</v>
      </c>
      <c r="P425" t="str">
        <f t="shared" si="45"/>
        <v>1r semestre</v>
      </c>
      <c r="Q425" t="str">
        <f t="shared" si="46"/>
        <v>-</v>
      </c>
      <c r="R425">
        <f t="shared" si="47"/>
        <v>2400</v>
      </c>
      <c r="S425" t="str">
        <f t="shared" si="48"/>
        <v>-</v>
      </c>
      <c r="T425" t="str">
        <f t="shared" si="49"/>
        <v>-</v>
      </c>
    </row>
    <row r="426" spans="1:20" x14ac:dyDescent="0.25">
      <c r="A426" s="7">
        <v>20200071</v>
      </c>
      <c r="B426" s="8" t="s">
        <v>23</v>
      </c>
      <c r="C426" s="9">
        <v>44114</v>
      </c>
      <c r="D426" s="8" t="s">
        <v>14</v>
      </c>
      <c r="E426" s="8" t="s">
        <v>15</v>
      </c>
      <c r="F426" s="8">
        <v>500</v>
      </c>
      <c r="G426" s="8">
        <v>500</v>
      </c>
      <c r="H426" s="8">
        <v>5</v>
      </c>
      <c r="I426" s="8">
        <v>2500</v>
      </c>
      <c r="J426" s="8">
        <v>0.04</v>
      </c>
      <c r="K426" s="8">
        <v>0.02</v>
      </c>
      <c r="L426" s="8">
        <v>50</v>
      </c>
      <c r="M426" s="10">
        <v>2400</v>
      </c>
      <c r="N426">
        <f t="shared" si="43"/>
        <v>10</v>
      </c>
      <c r="O426">
        <f t="shared" si="44"/>
        <v>2020</v>
      </c>
      <c r="P426" t="str">
        <f t="shared" si="45"/>
        <v>2n semestre</v>
      </c>
      <c r="Q426" t="str">
        <f t="shared" si="46"/>
        <v>-</v>
      </c>
      <c r="R426">
        <f t="shared" si="47"/>
        <v>2400</v>
      </c>
      <c r="S426" t="str">
        <f t="shared" si="48"/>
        <v>-</v>
      </c>
      <c r="T426" t="str">
        <f t="shared" si="49"/>
        <v>-</v>
      </c>
    </row>
    <row r="427" spans="1:20" x14ac:dyDescent="0.25">
      <c r="A427" s="3">
        <v>20200156</v>
      </c>
      <c r="B427" s="4" t="s">
        <v>23</v>
      </c>
      <c r="C427" s="5">
        <v>43840</v>
      </c>
      <c r="D427" s="4" t="s">
        <v>14</v>
      </c>
      <c r="E427" s="4" t="s">
        <v>15</v>
      </c>
      <c r="F427" s="4">
        <v>500</v>
      </c>
      <c r="G427" s="4">
        <v>500</v>
      </c>
      <c r="H427" s="4">
        <v>5</v>
      </c>
      <c r="I427" s="4">
        <v>2500</v>
      </c>
      <c r="J427" s="4">
        <v>0.04</v>
      </c>
      <c r="K427" s="4">
        <v>0.02</v>
      </c>
      <c r="L427" s="4">
        <v>50</v>
      </c>
      <c r="M427" s="6">
        <v>2400</v>
      </c>
      <c r="N427">
        <f t="shared" si="43"/>
        <v>1</v>
      </c>
      <c r="O427">
        <f t="shared" si="44"/>
        <v>2020</v>
      </c>
      <c r="P427" t="str">
        <f t="shared" si="45"/>
        <v>1r semestre</v>
      </c>
      <c r="Q427" t="str">
        <f t="shared" si="46"/>
        <v>-</v>
      </c>
      <c r="R427">
        <f t="shared" si="47"/>
        <v>2400</v>
      </c>
      <c r="S427" t="str">
        <f t="shared" si="48"/>
        <v>-</v>
      </c>
      <c r="T427" t="str">
        <f t="shared" si="49"/>
        <v>-</v>
      </c>
    </row>
    <row r="428" spans="1:20" x14ac:dyDescent="0.25">
      <c r="A428" s="7">
        <v>20190059</v>
      </c>
      <c r="B428" s="8" t="s">
        <v>21</v>
      </c>
      <c r="C428" s="9">
        <v>43562</v>
      </c>
      <c r="D428" s="8" t="s">
        <v>18</v>
      </c>
      <c r="E428" s="8" t="s">
        <v>19</v>
      </c>
      <c r="F428" s="8">
        <v>350</v>
      </c>
      <c r="G428" s="8">
        <v>500</v>
      </c>
      <c r="H428" s="8">
        <v>5</v>
      </c>
      <c r="I428" s="8">
        <v>2500</v>
      </c>
      <c r="J428" s="8">
        <v>0.08</v>
      </c>
      <c r="K428" s="8">
        <v>0.05</v>
      </c>
      <c r="L428" s="8">
        <v>125</v>
      </c>
      <c r="M428" s="10">
        <v>2300</v>
      </c>
      <c r="N428">
        <f t="shared" si="43"/>
        <v>4</v>
      </c>
      <c r="O428">
        <f t="shared" si="44"/>
        <v>2019</v>
      </c>
      <c r="P428" t="str">
        <f t="shared" si="45"/>
        <v>1r semestre</v>
      </c>
      <c r="Q428">
        <f t="shared" si="46"/>
        <v>2300</v>
      </c>
      <c r="R428" t="str">
        <f t="shared" si="47"/>
        <v>-</v>
      </c>
      <c r="S428" t="str">
        <f t="shared" si="48"/>
        <v>-</v>
      </c>
      <c r="T428" t="str">
        <f t="shared" si="49"/>
        <v>-</v>
      </c>
    </row>
    <row r="429" spans="1:20" x14ac:dyDescent="0.25">
      <c r="A429" s="3">
        <v>20190144</v>
      </c>
      <c r="B429" s="4" t="s">
        <v>21</v>
      </c>
      <c r="C429" s="5">
        <v>43472</v>
      </c>
      <c r="D429" s="4" t="s">
        <v>18</v>
      </c>
      <c r="E429" s="4" t="s">
        <v>19</v>
      </c>
      <c r="F429" s="4">
        <v>350</v>
      </c>
      <c r="G429" s="4">
        <v>500</v>
      </c>
      <c r="H429" s="4">
        <v>5</v>
      </c>
      <c r="I429" s="4">
        <v>2500</v>
      </c>
      <c r="J429" s="4">
        <v>0.08</v>
      </c>
      <c r="K429" s="4">
        <v>0.05</v>
      </c>
      <c r="L429" s="4">
        <v>125</v>
      </c>
      <c r="M429" s="6">
        <v>2300</v>
      </c>
      <c r="N429">
        <f t="shared" si="43"/>
        <v>1</v>
      </c>
      <c r="O429">
        <f t="shared" si="44"/>
        <v>2019</v>
      </c>
      <c r="P429" t="str">
        <f t="shared" si="45"/>
        <v>1r semestre</v>
      </c>
      <c r="Q429">
        <f t="shared" si="46"/>
        <v>2300</v>
      </c>
      <c r="R429" t="str">
        <f t="shared" si="47"/>
        <v>-</v>
      </c>
      <c r="S429" t="str">
        <f t="shared" si="48"/>
        <v>-</v>
      </c>
      <c r="T429" t="str">
        <f t="shared" si="49"/>
        <v>-</v>
      </c>
    </row>
    <row r="430" spans="1:20" x14ac:dyDescent="0.25">
      <c r="A430" s="7">
        <v>20190059</v>
      </c>
      <c r="B430" s="8" t="s">
        <v>21</v>
      </c>
      <c r="C430" s="9">
        <v>43562</v>
      </c>
      <c r="D430" s="8" t="s">
        <v>18</v>
      </c>
      <c r="E430" s="8" t="s">
        <v>19</v>
      </c>
      <c r="F430" s="8">
        <v>350</v>
      </c>
      <c r="G430" s="8">
        <v>500</v>
      </c>
      <c r="H430" s="8">
        <v>5</v>
      </c>
      <c r="I430" s="8">
        <v>2500</v>
      </c>
      <c r="J430" s="8">
        <v>0.08</v>
      </c>
      <c r="K430" s="8">
        <v>0.05</v>
      </c>
      <c r="L430" s="8">
        <v>125</v>
      </c>
      <c r="M430" s="10">
        <v>2300</v>
      </c>
      <c r="N430">
        <f t="shared" si="43"/>
        <v>4</v>
      </c>
      <c r="O430">
        <f t="shared" si="44"/>
        <v>2019</v>
      </c>
      <c r="P430" t="str">
        <f t="shared" si="45"/>
        <v>1r semestre</v>
      </c>
      <c r="Q430">
        <f t="shared" si="46"/>
        <v>2300</v>
      </c>
      <c r="R430" t="str">
        <f t="shared" si="47"/>
        <v>-</v>
      </c>
      <c r="S430" t="str">
        <f t="shared" si="48"/>
        <v>-</v>
      </c>
      <c r="T430" t="str">
        <f t="shared" si="49"/>
        <v>-</v>
      </c>
    </row>
    <row r="431" spans="1:20" x14ac:dyDescent="0.25">
      <c r="A431" s="3">
        <v>20190144</v>
      </c>
      <c r="B431" s="4" t="s">
        <v>21</v>
      </c>
      <c r="C431" s="5">
        <v>43472</v>
      </c>
      <c r="D431" s="4" t="s">
        <v>18</v>
      </c>
      <c r="E431" s="4" t="s">
        <v>19</v>
      </c>
      <c r="F431" s="4">
        <v>350</v>
      </c>
      <c r="G431" s="4">
        <v>500</v>
      </c>
      <c r="H431" s="4">
        <v>5</v>
      </c>
      <c r="I431" s="4">
        <v>2500</v>
      </c>
      <c r="J431" s="4">
        <v>0.08</v>
      </c>
      <c r="K431" s="4">
        <v>0.05</v>
      </c>
      <c r="L431" s="4">
        <v>125</v>
      </c>
      <c r="M431" s="6">
        <v>2300</v>
      </c>
      <c r="N431">
        <f t="shared" si="43"/>
        <v>1</v>
      </c>
      <c r="O431">
        <f t="shared" si="44"/>
        <v>2019</v>
      </c>
      <c r="P431" t="str">
        <f t="shared" si="45"/>
        <v>1r semestre</v>
      </c>
      <c r="Q431">
        <f t="shared" si="46"/>
        <v>2300</v>
      </c>
      <c r="R431" t="str">
        <f t="shared" si="47"/>
        <v>-</v>
      </c>
      <c r="S431" t="str">
        <f t="shared" si="48"/>
        <v>-</v>
      </c>
      <c r="T431" t="str">
        <f t="shared" si="49"/>
        <v>-</v>
      </c>
    </row>
    <row r="432" spans="1:20" x14ac:dyDescent="0.25">
      <c r="A432" s="7">
        <v>20190059</v>
      </c>
      <c r="B432" s="8" t="s">
        <v>21</v>
      </c>
      <c r="C432" s="9">
        <v>43562</v>
      </c>
      <c r="D432" s="8" t="s">
        <v>18</v>
      </c>
      <c r="E432" s="8" t="s">
        <v>19</v>
      </c>
      <c r="F432" s="8">
        <v>350</v>
      </c>
      <c r="G432" s="8">
        <v>500</v>
      </c>
      <c r="H432" s="8">
        <v>5</v>
      </c>
      <c r="I432" s="8">
        <v>2500</v>
      </c>
      <c r="J432" s="8">
        <v>0.08</v>
      </c>
      <c r="K432" s="8">
        <v>0.05</v>
      </c>
      <c r="L432" s="8">
        <v>125</v>
      </c>
      <c r="M432" s="10">
        <v>2300</v>
      </c>
      <c r="N432">
        <f t="shared" si="43"/>
        <v>4</v>
      </c>
      <c r="O432">
        <f t="shared" si="44"/>
        <v>2019</v>
      </c>
      <c r="P432" t="str">
        <f t="shared" si="45"/>
        <v>1r semestre</v>
      </c>
      <c r="Q432">
        <f t="shared" si="46"/>
        <v>2300</v>
      </c>
      <c r="R432" t="str">
        <f t="shared" si="47"/>
        <v>-</v>
      </c>
      <c r="S432" t="str">
        <f t="shared" si="48"/>
        <v>-</v>
      </c>
      <c r="T432" t="str">
        <f t="shared" si="49"/>
        <v>-</v>
      </c>
    </row>
    <row r="433" spans="1:20" x14ac:dyDescent="0.25">
      <c r="A433" s="3">
        <v>20190144</v>
      </c>
      <c r="B433" s="4" t="s">
        <v>21</v>
      </c>
      <c r="C433" s="5">
        <v>43472</v>
      </c>
      <c r="D433" s="4" t="s">
        <v>18</v>
      </c>
      <c r="E433" s="4" t="s">
        <v>19</v>
      </c>
      <c r="F433" s="4">
        <v>350</v>
      </c>
      <c r="G433" s="4">
        <v>500</v>
      </c>
      <c r="H433" s="4">
        <v>5</v>
      </c>
      <c r="I433" s="4">
        <v>2500</v>
      </c>
      <c r="J433" s="4">
        <v>0.08</v>
      </c>
      <c r="K433" s="4">
        <v>0.05</v>
      </c>
      <c r="L433" s="4">
        <v>125</v>
      </c>
      <c r="M433" s="6">
        <v>2300</v>
      </c>
      <c r="N433">
        <f t="shared" si="43"/>
        <v>1</v>
      </c>
      <c r="O433">
        <f t="shared" si="44"/>
        <v>2019</v>
      </c>
      <c r="P433" t="str">
        <f t="shared" si="45"/>
        <v>1r semestre</v>
      </c>
      <c r="Q433">
        <f t="shared" si="46"/>
        <v>2300</v>
      </c>
      <c r="R433" t="str">
        <f t="shared" si="47"/>
        <v>-</v>
      </c>
      <c r="S433" t="str">
        <f t="shared" si="48"/>
        <v>-</v>
      </c>
      <c r="T433" t="str">
        <f t="shared" si="49"/>
        <v>-</v>
      </c>
    </row>
    <row r="434" spans="1:20" x14ac:dyDescent="0.25">
      <c r="A434" s="7">
        <v>20190061</v>
      </c>
      <c r="B434" s="8" t="s">
        <v>21</v>
      </c>
      <c r="C434" s="9">
        <v>43625</v>
      </c>
      <c r="D434" s="8" t="s">
        <v>18</v>
      </c>
      <c r="E434" s="8" t="s">
        <v>22</v>
      </c>
      <c r="F434" s="8">
        <v>350</v>
      </c>
      <c r="G434" s="8">
        <v>500</v>
      </c>
      <c r="H434" s="8">
        <v>5</v>
      </c>
      <c r="I434" s="8">
        <v>2500</v>
      </c>
      <c r="J434" s="8">
        <v>0.08</v>
      </c>
      <c r="K434" s="8">
        <v>0.05</v>
      </c>
      <c r="L434" s="8">
        <v>125</v>
      </c>
      <c r="M434" s="10">
        <v>2300</v>
      </c>
      <c r="N434">
        <f t="shared" si="43"/>
        <v>6</v>
      </c>
      <c r="O434">
        <f t="shared" si="44"/>
        <v>2019</v>
      </c>
      <c r="P434" t="str">
        <f t="shared" si="45"/>
        <v>1r semestre</v>
      </c>
      <c r="Q434">
        <f t="shared" si="46"/>
        <v>2300</v>
      </c>
      <c r="R434" t="str">
        <f t="shared" si="47"/>
        <v>-</v>
      </c>
      <c r="S434" t="str">
        <f t="shared" si="48"/>
        <v>-</v>
      </c>
      <c r="T434" t="str">
        <f t="shared" si="49"/>
        <v>-</v>
      </c>
    </row>
    <row r="435" spans="1:20" x14ac:dyDescent="0.25">
      <c r="A435" s="7">
        <v>20190063</v>
      </c>
      <c r="B435" s="8" t="s">
        <v>21</v>
      </c>
      <c r="C435" s="9">
        <v>43659</v>
      </c>
      <c r="D435" s="8" t="s">
        <v>18</v>
      </c>
      <c r="E435" s="8" t="s">
        <v>22</v>
      </c>
      <c r="F435" s="8">
        <v>350</v>
      </c>
      <c r="G435" s="8">
        <v>500</v>
      </c>
      <c r="H435" s="8">
        <v>5</v>
      </c>
      <c r="I435" s="8">
        <v>2500</v>
      </c>
      <c r="J435" s="8">
        <v>0.08</v>
      </c>
      <c r="K435" s="8">
        <v>0.05</v>
      </c>
      <c r="L435" s="8">
        <v>125</v>
      </c>
      <c r="M435" s="10">
        <v>2300</v>
      </c>
      <c r="N435">
        <f t="shared" si="43"/>
        <v>7</v>
      </c>
      <c r="O435">
        <f t="shared" si="44"/>
        <v>2019</v>
      </c>
      <c r="P435" t="str">
        <f t="shared" si="45"/>
        <v>2n semestre</v>
      </c>
      <c r="Q435">
        <f t="shared" si="46"/>
        <v>2300</v>
      </c>
      <c r="R435" t="str">
        <f t="shared" si="47"/>
        <v>-</v>
      </c>
      <c r="S435" t="str">
        <f t="shared" si="48"/>
        <v>-</v>
      </c>
      <c r="T435" t="str">
        <f t="shared" si="49"/>
        <v>-</v>
      </c>
    </row>
    <row r="436" spans="1:20" x14ac:dyDescent="0.25">
      <c r="A436" s="3">
        <v>20190146</v>
      </c>
      <c r="B436" s="4" t="s">
        <v>21</v>
      </c>
      <c r="C436" s="5">
        <v>43474</v>
      </c>
      <c r="D436" s="4" t="s">
        <v>18</v>
      </c>
      <c r="E436" s="4" t="s">
        <v>22</v>
      </c>
      <c r="F436" s="4">
        <v>350</v>
      </c>
      <c r="G436" s="4">
        <v>500</v>
      </c>
      <c r="H436" s="4">
        <v>5</v>
      </c>
      <c r="I436" s="4">
        <v>2500</v>
      </c>
      <c r="J436" s="4">
        <v>0.08</v>
      </c>
      <c r="K436" s="4">
        <v>0.05</v>
      </c>
      <c r="L436" s="4">
        <v>125</v>
      </c>
      <c r="M436" s="6">
        <v>2300</v>
      </c>
      <c r="N436">
        <f t="shared" si="43"/>
        <v>1</v>
      </c>
      <c r="O436">
        <f t="shared" si="44"/>
        <v>2019</v>
      </c>
      <c r="P436" t="str">
        <f t="shared" si="45"/>
        <v>1r semestre</v>
      </c>
      <c r="Q436">
        <f t="shared" si="46"/>
        <v>2300</v>
      </c>
      <c r="R436" t="str">
        <f t="shared" si="47"/>
        <v>-</v>
      </c>
      <c r="S436" t="str">
        <f t="shared" si="48"/>
        <v>-</v>
      </c>
      <c r="T436" t="str">
        <f t="shared" si="49"/>
        <v>-</v>
      </c>
    </row>
    <row r="437" spans="1:20" x14ac:dyDescent="0.25">
      <c r="A437" s="3">
        <v>20190148</v>
      </c>
      <c r="B437" s="4" t="s">
        <v>21</v>
      </c>
      <c r="C437" s="5">
        <v>43478</v>
      </c>
      <c r="D437" s="4" t="s">
        <v>18</v>
      </c>
      <c r="E437" s="4" t="s">
        <v>22</v>
      </c>
      <c r="F437" s="4">
        <v>350</v>
      </c>
      <c r="G437" s="4">
        <v>500</v>
      </c>
      <c r="H437" s="4">
        <v>5</v>
      </c>
      <c r="I437" s="4">
        <v>2500</v>
      </c>
      <c r="J437" s="4">
        <v>0.08</v>
      </c>
      <c r="K437" s="4">
        <v>0.05</v>
      </c>
      <c r="L437" s="4">
        <v>125</v>
      </c>
      <c r="M437" s="6">
        <v>2300</v>
      </c>
      <c r="N437">
        <f t="shared" si="43"/>
        <v>1</v>
      </c>
      <c r="O437">
        <f t="shared" si="44"/>
        <v>2019</v>
      </c>
      <c r="P437" t="str">
        <f t="shared" si="45"/>
        <v>1r semestre</v>
      </c>
      <c r="Q437">
        <f t="shared" si="46"/>
        <v>2300</v>
      </c>
      <c r="R437" t="str">
        <f t="shared" si="47"/>
        <v>-</v>
      </c>
      <c r="S437" t="str">
        <f t="shared" si="48"/>
        <v>-</v>
      </c>
      <c r="T437" t="str">
        <f t="shared" si="49"/>
        <v>-</v>
      </c>
    </row>
    <row r="438" spans="1:20" x14ac:dyDescent="0.25">
      <c r="A438" s="7">
        <v>20190061</v>
      </c>
      <c r="B438" s="8" t="s">
        <v>21</v>
      </c>
      <c r="C438" s="9">
        <v>43625</v>
      </c>
      <c r="D438" s="8" t="s">
        <v>18</v>
      </c>
      <c r="E438" s="8" t="s">
        <v>22</v>
      </c>
      <c r="F438" s="8">
        <v>350</v>
      </c>
      <c r="G438" s="8">
        <v>500</v>
      </c>
      <c r="H438" s="8">
        <v>5</v>
      </c>
      <c r="I438" s="8">
        <v>2500</v>
      </c>
      <c r="J438" s="8">
        <v>0.08</v>
      </c>
      <c r="K438" s="8">
        <v>0.05</v>
      </c>
      <c r="L438" s="8">
        <v>125</v>
      </c>
      <c r="M438" s="10">
        <v>2300</v>
      </c>
      <c r="N438">
        <f t="shared" si="43"/>
        <v>6</v>
      </c>
      <c r="O438">
        <f t="shared" si="44"/>
        <v>2019</v>
      </c>
      <c r="P438" t="str">
        <f t="shared" si="45"/>
        <v>1r semestre</v>
      </c>
      <c r="Q438">
        <f t="shared" si="46"/>
        <v>2300</v>
      </c>
      <c r="R438" t="str">
        <f t="shared" si="47"/>
        <v>-</v>
      </c>
      <c r="S438" t="str">
        <f t="shared" si="48"/>
        <v>-</v>
      </c>
      <c r="T438" t="str">
        <f t="shared" si="49"/>
        <v>-</v>
      </c>
    </row>
    <row r="439" spans="1:20" x14ac:dyDescent="0.25">
      <c r="A439" s="7">
        <v>20190063</v>
      </c>
      <c r="B439" s="8" t="s">
        <v>21</v>
      </c>
      <c r="C439" s="9">
        <v>43659</v>
      </c>
      <c r="D439" s="8" t="s">
        <v>18</v>
      </c>
      <c r="E439" s="8" t="s">
        <v>22</v>
      </c>
      <c r="F439" s="8">
        <v>350</v>
      </c>
      <c r="G439" s="8">
        <v>500</v>
      </c>
      <c r="H439" s="8">
        <v>5</v>
      </c>
      <c r="I439" s="8">
        <v>2500</v>
      </c>
      <c r="J439" s="8">
        <v>0.08</v>
      </c>
      <c r="K439" s="8">
        <v>0.05</v>
      </c>
      <c r="L439" s="8">
        <v>125</v>
      </c>
      <c r="M439" s="10">
        <v>2300</v>
      </c>
      <c r="N439">
        <f t="shared" si="43"/>
        <v>7</v>
      </c>
      <c r="O439">
        <f t="shared" si="44"/>
        <v>2019</v>
      </c>
      <c r="P439" t="str">
        <f t="shared" si="45"/>
        <v>2n semestre</v>
      </c>
      <c r="Q439">
        <f t="shared" si="46"/>
        <v>2300</v>
      </c>
      <c r="R439" t="str">
        <f t="shared" si="47"/>
        <v>-</v>
      </c>
      <c r="S439" t="str">
        <f t="shared" si="48"/>
        <v>-</v>
      </c>
      <c r="T439" t="str">
        <f t="shared" si="49"/>
        <v>-</v>
      </c>
    </row>
    <row r="440" spans="1:20" x14ac:dyDescent="0.25">
      <c r="A440" s="3">
        <v>20190146</v>
      </c>
      <c r="B440" s="4" t="s">
        <v>21</v>
      </c>
      <c r="C440" s="5">
        <v>43474</v>
      </c>
      <c r="D440" s="4" t="s">
        <v>18</v>
      </c>
      <c r="E440" s="4" t="s">
        <v>22</v>
      </c>
      <c r="F440" s="4">
        <v>350</v>
      </c>
      <c r="G440" s="4">
        <v>500</v>
      </c>
      <c r="H440" s="4">
        <v>5</v>
      </c>
      <c r="I440" s="4">
        <v>2500</v>
      </c>
      <c r="J440" s="4">
        <v>0.08</v>
      </c>
      <c r="K440" s="4">
        <v>0.05</v>
      </c>
      <c r="L440" s="4">
        <v>125</v>
      </c>
      <c r="M440" s="6">
        <v>2300</v>
      </c>
      <c r="N440">
        <f t="shared" si="43"/>
        <v>1</v>
      </c>
      <c r="O440">
        <f t="shared" si="44"/>
        <v>2019</v>
      </c>
      <c r="P440" t="str">
        <f t="shared" si="45"/>
        <v>1r semestre</v>
      </c>
      <c r="Q440">
        <f t="shared" si="46"/>
        <v>2300</v>
      </c>
      <c r="R440" t="str">
        <f t="shared" si="47"/>
        <v>-</v>
      </c>
      <c r="S440" t="str">
        <f t="shared" si="48"/>
        <v>-</v>
      </c>
      <c r="T440" t="str">
        <f t="shared" si="49"/>
        <v>-</v>
      </c>
    </row>
    <row r="441" spans="1:20" x14ac:dyDescent="0.25">
      <c r="A441" s="3">
        <v>20190148</v>
      </c>
      <c r="B441" s="4" t="s">
        <v>21</v>
      </c>
      <c r="C441" s="5">
        <v>43478</v>
      </c>
      <c r="D441" s="4" t="s">
        <v>18</v>
      </c>
      <c r="E441" s="4" t="s">
        <v>22</v>
      </c>
      <c r="F441" s="4">
        <v>350</v>
      </c>
      <c r="G441" s="4">
        <v>500</v>
      </c>
      <c r="H441" s="4">
        <v>5</v>
      </c>
      <c r="I441" s="4">
        <v>2500</v>
      </c>
      <c r="J441" s="4">
        <v>0.08</v>
      </c>
      <c r="K441" s="4">
        <v>0.05</v>
      </c>
      <c r="L441" s="4">
        <v>125</v>
      </c>
      <c r="M441" s="6">
        <v>2300</v>
      </c>
      <c r="N441">
        <f t="shared" si="43"/>
        <v>1</v>
      </c>
      <c r="O441">
        <f t="shared" si="44"/>
        <v>2019</v>
      </c>
      <c r="P441" t="str">
        <f t="shared" si="45"/>
        <v>1r semestre</v>
      </c>
      <c r="Q441">
        <f t="shared" si="46"/>
        <v>2300</v>
      </c>
      <c r="R441" t="str">
        <f t="shared" si="47"/>
        <v>-</v>
      </c>
      <c r="S441" t="str">
        <f t="shared" si="48"/>
        <v>-</v>
      </c>
      <c r="T441" t="str">
        <f t="shared" si="49"/>
        <v>-</v>
      </c>
    </row>
    <row r="442" spans="1:20" x14ac:dyDescent="0.25">
      <c r="A442" s="7">
        <v>20190061</v>
      </c>
      <c r="B442" s="8" t="s">
        <v>21</v>
      </c>
      <c r="C442" s="9">
        <v>43625</v>
      </c>
      <c r="D442" s="8" t="s">
        <v>18</v>
      </c>
      <c r="E442" s="8" t="s">
        <v>22</v>
      </c>
      <c r="F442" s="8">
        <v>350</v>
      </c>
      <c r="G442" s="8">
        <v>500</v>
      </c>
      <c r="H442" s="8">
        <v>5</v>
      </c>
      <c r="I442" s="8">
        <v>2500</v>
      </c>
      <c r="J442" s="8">
        <v>0.08</v>
      </c>
      <c r="K442" s="8">
        <v>0.05</v>
      </c>
      <c r="L442" s="8">
        <v>125</v>
      </c>
      <c r="M442" s="10">
        <v>2300</v>
      </c>
      <c r="N442">
        <f t="shared" si="43"/>
        <v>6</v>
      </c>
      <c r="O442">
        <f t="shared" si="44"/>
        <v>2019</v>
      </c>
      <c r="P442" t="str">
        <f t="shared" si="45"/>
        <v>1r semestre</v>
      </c>
      <c r="Q442">
        <f t="shared" si="46"/>
        <v>2300</v>
      </c>
      <c r="R442" t="str">
        <f t="shared" si="47"/>
        <v>-</v>
      </c>
      <c r="S442" t="str">
        <f t="shared" si="48"/>
        <v>-</v>
      </c>
      <c r="T442" t="str">
        <f t="shared" si="49"/>
        <v>-</v>
      </c>
    </row>
    <row r="443" spans="1:20" x14ac:dyDescent="0.25">
      <c r="A443" s="7">
        <v>20190063</v>
      </c>
      <c r="B443" s="8" t="s">
        <v>21</v>
      </c>
      <c r="C443" s="9">
        <v>43659</v>
      </c>
      <c r="D443" s="8" t="s">
        <v>18</v>
      </c>
      <c r="E443" s="8" t="s">
        <v>22</v>
      </c>
      <c r="F443" s="8">
        <v>350</v>
      </c>
      <c r="G443" s="8">
        <v>500</v>
      </c>
      <c r="H443" s="8">
        <v>5</v>
      </c>
      <c r="I443" s="8">
        <v>2500</v>
      </c>
      <c r="J443" s="8">
        <v>0.08</v>
      </c>
      <c r="K443" s="8">
        <v>0.05</v>
      </c>
      <c r="L443" s="8">
        <v>125</v>
      </c>
      <c r="M443" s="10">
        <v>2300</v>
      </c>
      <c r="N443">
        <f t="shared" si="43"/>
        <v>7</v>
      </c>
      <c r="O443">
        <f t="shared" si="44"/>
        <v>2019</v>
      </c>
      <c r="P443" t="str">
        <f t="shared" si="45"/>
        <v>2n semestre</v>
      </c>
      <c r="Q443">
        <f t="shared" si="46"/>
        <v>2300</v>
      </c>
      <c r="R443" t="str">
        <f t="shared" si="47"/>
        <v>-</v>
      </c>
      <c r="S443" t="str">
        <f t="shared" si="48"/>
        <v>-</v>
      </c>
      <c r="T443" t="str">
        <f t="shared" si="49"/>
        <v>-</v>
      </c>
    </row>
    <row r="444" spans="1:20" x14ac:dyDescent="0.25">
      <c r="A444" s="3">
        <v>20190146</v>
      </c>
      <c r="B444" s="4" t="s">
        <v>21</v>
      </c>
      <c r="C444" s="5">
        <v>43474</v>
      </c>
      <c r="D444" s="4" t="s">
        <v>18</v>
      </c>
      <c r="E444" s="4" t="s">
        <v>22</v>
      </c>
      <c r="F444" s="4">
        <v>350</v>
      </c>
      <c r="G444" s="4">
        <v>500</v>
      </c>
      <c r="H444" s="4">
        <v>5</v>
      </c>
      <c r="I444" s="4">
        <v>2500</v>
      </c>
      <c r="J444" s="4">
        <v>0.08</v>
      </c>
      <c r="K444" s="4">
        <v>0.05</v>
      </c>
      <c r="L444" s="4">
        <v>125</v>
      </c>
      <c r="M444" s="6">
        <v>2300</v>
      </c>
      <c r="N444">
        <f t="shared" si="43"/>
        <v>1</v>
      </c>
      <c r="O444">
        <f t="shared" si="44"/>
        <v>2019</v>
      </c>
      <c r="P444" t="str">
        <f t="shared" si="45"/>
        <v>1r semestre</v>
      </c>
      <c r="Q444">
        <f t="shared" si="46"/>
        <v>2300</v>
      </c>
      <c r="R444" t="str">
        <f t="shared" si="47"/>
        <v>-</v>
      </c>
      <c r="S444" t="str">
        <f t="shared" si="48"/>
        <v>-</v>
      </c>
      <c r="T444" t="str">
        <f t="shared" si="49"/>
        <v>-</v>
      </c>
    </row>
    <row r="445" spans="1:20" x14ac:dyDescent="0.25">
      <c r="A445" s="3">
        <v>20190148</v>
      </c>
      <c r="B445" s="4" t="s">
        <v>21</v>
      </c>
      <c r="C445" s="5">
        <v>43478</v>
      </c>
      <c r="D445" s="4" t="s">
        <v>18</v>
      </c>
      <c r="E445" s="4" t="s">
        <v>22</v>
      </c>
      <c r="F445" s="4">
        <v>350</v>
      </c>
      <c r="G445" s="4">
        <v>500</v>
      </c>
      <c r="H445" s="4">
        <v>5</v>
      </c>
      <c r="I445" s="4">
        <v>2500</v>
      </c>
      <c r="J445" s="4">
        <v>0.08</v>
      </c>
      <c r="K445" s="4">
        <v>0.05</v>
      </c>
      <c r="L445" s="4">
        <v>125</v>
      </c>
      <c r="M445" s="6">
        <v>2300</v>
      </c>
      <c r="N445">
        <f t="shared" si="43"/>
        <v>1</v>
      </c>
      <c r="O445">
        <f t="shared" si="44"/>
        <v>2019</v>
      </c>
      <c r="P445" t="str">
        <f t="shared" si="45"/>
        <v>1r semestre</v>
      </c>
      <c r="Q445">
        <f t="shared" si="46"/>
        <v>2300</v>
      </c>
      <c r="R445" t="str">
        <f t="shared" si="47"/>
        <v>-</v>
      </c>
      <c r="S445" t="str">
        <f t="shared" si="48"/>
        <v>-</v>
      </c>
      <c r="T445" t="str">
        <f t="shared" si="49"/>
        <v>-</v>
      </c>
    </row>
    <row r="446" spans="1:20" x14ac:dyDescent="0.25">
      <c r="A446" s="7">
        <v>20200073</v>
      </c>
      <c r="B446" s="8" t="s">
        <v>23</v>
      </c>
      <c r="C446" s="9">
        <v>43994</v>
      </c>
      <c r="D446" s="8" t="s">
        <v>14</v>
      </c>
      <c r="E446" s="8" t="s">
        <v>15</v>
      </c>
      <c r="F446" s="8">
        <v>600</v>
      </c>
      <c r="G446" s="8">
        <v>700</v>
      </c>
      <c r="H446" s="8">
        <v>3</v>
      </c>
      <c r="I446" s="8">
        <v>2100</v>
      </c>
      <c r="J446" s="8">
        <v>0.03</v>
      </c>
      <c r="K446" s="8">
        <v>0.02</v>
      </c>
      <c r="L446" s="8">
        <v>42</v>
      </c>
      <c r="M446" s="10">
        <v>2037</v>
      </c>
      <c r="N446">
        <f t="shared" si="43"/>
        <v>6</v>
      </c>
      <c r="O446">
        <f t="shared" si="44"/>
        <v>2020</v>
      </c>
      <c r="P446" t="str">
        <f t="shared" si="45"/>
        <v>1r semestre</v>
      </c>
      <c r="Q446" t="str">
        <f t="shared" si="46"/>
        <v>-</v>
      </c>
      <c r="R446">
        <f t="shared" si="47"/>
        <v>2037</v>
      </c>
      <c r="S446" t="str">
        <f t="shared" si="48"/>
        <v>-</v>
      </c>
      <c r="T446" t="str">
        <f t="shared" si="49"/>
        <v>-</v>
      </c>
    </row>
    <row r="447" spans="1:20" x14ac:dyDescent="0.25">
      <c r="A447" s="3">
        <v>20200158</v>
      </c>
      <c r="B447" s="4" t="s">
        <v>23</v>
      </c>
      <c r="C447" s="5">
        <v>43842</v>
      </c>
      <c r="D447" s="4" t="s">
        <v>14</v>
      </c>
      <c r="E447" s="4" t="s">
        <v>15</v>
      </c>
      <c r="F447" s="4">
        <v>600</v>
      </c>
      <c r="G447" s="4">
        <v>700</v>
      </c>
      <c r="H447" s="4">
        <v>3</v>
      </c>
      <c r="I447" s="4">
        <v>2100</v>
      </c>
      <c r="J447" s="4">
        <v>0.03</v>
      </c>
      <c r="K447" s="4">
        <v>0.02</v>
      </c>
      <c r="L447" s="4">
        <v>42</v>
      </c>
      <c r="M447" s="6">
        <v>2037</v>
      </c>
      <c r="N447">
        <f t="shared" si="43"/>
        <v>1</v>
      </c>
      <c r="O447">
        <f t="shared" si="44"/>
        <v>2020</v>
      </c>
      <c r="P447" t="str">
        <f t="shared" si="45"/>
        <v>1r semestre</v>
      </c>
      <c r="Q447" t="str">
        <f t="shared" si="46"/>
        <v>-</v>
      </c>
      <c r="R447">
        <f t="shared" si="47"/>
        <v>2037</v>
      </c>
      <c r="S447" t="str">
        <f t="shared" si="48"/>
        <v>-</v>
      </c>
      <c r="T447" t="str">
        <f t="shared" si="49"/>
        <v>-</v>
      </c>
    </row>
    <row r="448" spans="1:20" x14ac:dyDescent="0.25">
      <c r="A448" s="7">
        <v>20200073</v>
      </c>
      <c r="B448" s="8" t="s">
        <v>23</v>
      </c>
      <c r="C448" s="9">
        <v>43994</v>
      </c>
      <c r="D448" s="8" t="s">
        <v>14</v>
      </c>
      <c r="E448" s="8" t="s">
        <v>15</v>
      </c>
      <c r="F448" s="8">
        <v>600</v>
      </c>
      <c r="G448" s="8">
        <v>700</v>
      </c>
      <c r="H448" s="8">
        <v>3</v>
      </c>
      <c r="I448" s="8">
        <v>2100</v>
      </c>
      <c r="J448" s="8">
        <v>0.03</v>
      </c>
      <c r="K448" s="8">
        <v>0.02</v>
      </c>
      <c r="L448" s="8">
        <v>42</v>
      </c>
      <c r="M448" s="10">
        <v>2037</v>
      </c>
      <c r="N448">
        <f t="shared" si="43"/>
        <v>6</v>
      </c>
      <c r="O448">
        <f t="shared" si="44"/>
        <v>2020</v>
      </c>
      <c r="P448" t="str">
        <f t="shared" si="45"/>
        <v>1r semestre</v>
      </c>
      <c r="Q448" t="str">
        <f t="shared" si="46"/>
        <v>-</v>
      </c>
      <c r="R448">
        <f t="shared" si="47"/>
        <v>2037</v>
      </c>
      <c r="S448" t="str">
        <f t="shared" si="48"/>
        <v>-</v>
      </c>
      <c r="T448" t="str">
        <f t="shared" si="49"/>
        <v>-</v>
      </c>
    </row>
    <row r="449" spans="1:20" x14ac:dyDescent="0.25">
      <c r="A449" s="3">
        <v>20200158</v>
      </c>
      <c r="B449" s="4" t="s">
        <v>23</v>
      </c>
      <c r="C449" s="5">
        <v>43842</v>
      </c>
      <c r="D449" s="4" t="s">
        <v>14</v>
      </c>
      <c r="E449" s="4" t="s">
        <v>15</v>
      </c>
      <c r="F449" s="4">
        <v>600</v>
      </c>
      <c r="G449" s="4">
        <v>700</v>
      </c>
      <c r="H449" s="4">
        <v>3</v>
      </c>
      <c r="I449" s="4">
        <v>2100</v>
      </c>
      <c r="J449" s="4">
        <v>0.03</v>
      </c>
      <c r="K449" s="4">
        <v>0.02</v>
      </c>
      <c r="L449" s="4">
        <v>42</v>
      </c>
      <c r="M449" s="6">
        <v>2037</v>
      </c>
      <c r="N449">
        <f t="shared" si="43"/>
        <v>1</v>
      </c>
      <c r="O449">
        <f t="shared" si="44"/>
        <v>2020</v>
      </c>
      <c r="P449" t="str">
        <f t="shared" si="45"/>
        <v>1r semestre</v>
      </c>
      <c r="Q449" t="str">
        <f t="shared" si="46"/>
        <v>-</v>
      </c>
      <c r="R449">
        <f t="shared" si="47"/>
        <v>2037</v>
      </c>
      <c r="S449" t="str">
        <f t="shared" si="48"/>
        <v>-</v>
      </c>
      <c r="T449" t="str">
        <f t="shared" si="49"/>
        <v>-</v>
      </c>
    </row>
    <row r="450" spans="1:20" x14ac:dyDescent="0.25">
      <c r="A450" s="7">
        <v>20200073</v>
      </c>
      <c r="B450" s="8" t="s">
        <v>23</v>
      </c>
      <c r="C450" s="9">
        <v>43994</v>
      </c>
      <c r="D450" s="8" t="s">
        <v>14</v>
      </c>
      <c r="E450" s="8" t="s">
        <v>15</v>
      </c>
      <c r="F450" s="8">
        <v>600</v>
      </c>
      <c r="G450" s="8">
        <v>700</v>
      </c>
      <c r="H450" s="8">
        <v>3</v>
      </c>
      <c r="I450" s="8">
        <v>2100</v>
      </c>
      <c r="J450" s="8">
        <v>0.03</v>
      </c>
      <c r="K450" s="8">
        <v>0.02</v>
      </c>
      <c r="L450" s="8">
        <v>42</v>
      </c>
      <c r="M450" s="10">
        <v>2037</v>
      </c>
      <c r="N450">
        <f t="shared" si="43"/>
        <v>6</v>
      </c>
      <c r="O450">
        <f t="shared" si="44"/>
        <v>2020</v>
      </c>
      <c r="P450" t="str">
        <f t="shared" si="45"/>
        <v>1r semestre</v>
      </c>
      <c r="Q450" t="str">
        <f t="shared" si="46"/>
        <v>-</v>
      </c>
      <c r="R450">
        <f t="shared" si="47"/>
        <v>2037</v>
      </c>
      <c r="S450" t="str">
        <f t="shared" si="48"/>
        <v>-</v>
      </c>
      <c r="T450" t="str">
        <f t="shared" si="49"/>
        <v>-</v>
      </c>
    </row>
    <row r="451" spans="1:20" x14ac:dyDescent="0.25">
      <c r="A451" s="3">
        <v>20200158</v>
      </c>
      <c r="B451" s="4" t="s">
        <v>23</v>
      </c>
      <c r="C451" s="5">
        <v>43842</v>
      </c>
      <c r="D451" s="4" t="s">
        <v>14</v>
      </c>
      <c r="E451" s="4" t="s">
        <v>15</v>
      </c>
      <c r="F451" s="4">
        <v>600</v>
      </c>
      <c r="G451" s="4">
        <v>700</v>
      </c>
      <c r="H451" s="4">
        <v>3</v>
      </c>
      <c r="I451" s="4">
        <v>2100</v>
      </c>
      <c r="J451" s="4">
        <v>0.03</v>
      </c>
      <c r="K451" s="4">
        <v>0.02</v>
      </c>
      <c r="L451" s="4">
        <v>42</v>
      </c>
      <c r="M451" s="6">
        <v>2037</v>
      </c>
      <c r="N451">
        <f t="shared" ref="N451:N511" si="50">MONTH(C451)</f>
        <v>1</v>
      </c>
      <c r="O451">
        <f t="shared" ref="O451:O511" si="51">YEAR(C451)</f>
        <v>2020</v>
      </c>
      <c r="P451" t="str">
        <f t="shared" ref="P451:P511" si="52">IF(N451&lt;7,"1r semestre","2n semestre")</f>
        <v>1r semestre</v>
      </c>
      <c r="Q451" t="str">
        <f t="shared" ref="Q451:Q511" si="53">IF(O451=2019,M451,"-")</f>
        <v>-</v>
      </c>
      <c r="R451">
        <f t="shared" ref="R451:R511" si="54">IF(O451=2020,M451,"-")</f>
        <v>2037</v>
      </c>
      <c r="S451" t="str">
        <f t="shared" ref="S451:S511" si="55">IF(B451="Emilio Garcia",Q451,"-")</f>
        <v>-</v>
      </c>
      <c r="T451" t="str">
        <f t="shared" ref="T451:T511" si="56">IF(B451="Emilio Garcia",R451,"-")</f>
        <v>-</v>
      </c>
    </row>
    <row r="452" spans="1:20" x14ac:dyDescent="0.25">
      <c r="A452" s="7">
        <v>20200003</v>
      </c>
      <c r="B452" s="8" t="s">
        <v>13</v>
      </c>
      <c r="C452" s="9">
        <v>43844</v>
      </c>
      <c r="D452" s="8" t="s">
        <v>14</v>
      </c>
      <c r="E452" s="8" t="s">
        <v>15</v>
      </c>
      <c r="F452" s="8">
        <v>500</v>
      </c>
      <c r="G452" s="8">
        <v>500</v>
      </c>
      <c r="H452" s="8">
        <v>4</v>
      </c>
      <c r="I452" s="8">
        <v>2000</v>
      </c>
      <c r="J452" s="8">
        <v>0.03</v>
      </c>
      <c r="K452" s="8">
        <v>0.02</v>
      </c>
      <c r="L452" s="8">
        <v>40</v>
      </c>
      <c r="M452" s="10">
        <v>1940</v>
      </c>
      <c r="N452">
        <f t="shared" si="50"/>
        <v>1</v>
      </c>
      <c r="O452">
        <f t="shared" si="51"/>
        <v>2020</v>
      </c>
      <c r="P452" t="str">
        <f t="shared" si="52"/>
        <v>1r semestre</v>
      </c>
      <c r="Q452" t="str">
        <f t="shared" si="53"/>
        <v>-</v>
      </c>
      <c r="R452">
        <f t="shared" si="54"/>
        <v>1940</v>
      </c>
      <c r="S452" t="str">
        <f t="shared" si="55"/>
        <v>-</v>
      </c>
      <c r="T452">
        <f t="shared" si="56"/>
        <v>1940</v>
      </c>
    </row>
    <row r="453" spans="1:20" x14ac:dyDescent="0.25">
      <c r="A453" s="3">
        <v>20200088</v>
      </c>
      <c r="B453" s="4" t="s">
        <v>13</v>
      </c>
      <c r="C453" s="5">
        <v>43996</v>
      </c>
      <c r="D453" s="4" t="s">
        <v>14</v>
      </c>
      <c r="E453" s="4" t="s">
        <v>15</v>
      </c>
      <c r="F453" s="4">
        <v>500</v>
      </c>
      <c r="G453" s="4">
        <v>500</v>
      </c>
      <c r="H453" s="4">
        <v>4</v>
      </c>
      <c r="I453" s="4">
        <v>2000</v>
      </c>
      <c r="J453" s="4">
        <v>0.03</v>
      </c>
      <c r="K453" s="4">
        <v>0.02</v>
      </c>
      <c r="L453" s="4">
        <v>40</v>
      </c>
      <c r="M453" s="6">
        <v>1940</v>
      </c>
      <c r="N453">
        <f t="shared" si="50"/>
        <v>6</v>
      </c>
      <c r="O453">
        <f t="shared" si="51"/>
        <v>2020</v>
      </c>
      <c r="P453" t="str">
        <f t="shared" si="52"/>
        <v>1r semestre</v>
      </c>
      <c r="Q453" t="str">
        <f t="shared" si="53"/>
        <v>-</v>
      </c>
      <c r="R453">
        <f t="shared" si="54"/>
        <v>1940</v>
      </c>
      <c r="S453" t="str">
        <f t="shared" si="55"/>
        <v>-</v>
      </c>
      <c r="T453">
        <f t="shared" si="56"/>
        <v>1940</v>
      </c>
    </row>
    <row r="454" spans="1:20" x14ac:dyDescent="0.25">
      <c r="A454" s="7">
        <v>20200003</v>
      </c>
      <c r="B454" s="8" t="s">
        <v>13</v>
      </c>
      <c r="C454" s="9">
        <v>43844</v>
      </c>
      <c r="D454" s="8" t="s">
        <v>14</v>
      </c>
      <c r="E454" s="8" t="s">
        <v>15</v>
      </c>
      <c r="F454" s="8">
        <v>500</v>
      </c>
      <c r="G454" s="8">
        <v>500</v>
      </c>
      <c r="H454" s="8">
        <v>4</v>
      </c>
      <c r="I454" s="8">
        <v>2000</v>
      </c>
      <c r="J454" s="8">
        <v>0.03</v>
      </c>
      <c r="K454" s="8">
        <v>0.02</v>
      </c>
      <c r="L454" s="8">
        <v>40</v>
      </c>
      <c r="M454" s="10">
        <v>1940</v>
      </c>
      <c r="N454">
        <f t="shared" si="50"/>
        <v>1</v>
      </c>
      <c r="O454">
        <f t="shared" si="51"/>
        <v>2020</v>
      </c>
      <c r="P454" t="str">
        <f t="shared" si="52"/>
        <v>1r semestre</v>
      </c>
      <c r="Q454" t="str">
        <f t="shared" si="53"/>
        <v>-</v>
      </c>
      <c r="R454">
        <f t="shared" si="54"/>
        <v>1940</v>
      </c>
      <c r="S454" t="str">
        <f t="shared" si="55"/>
        <v>-</v>
      </c>
      <c r="T454">
        <f t="shared" si="56"/>
        <v>1940</v>
      </c>
    </row>
    <row r="455" spans="1:20" x14ac:dyDescent="0.25">
      <c r="A455" s="3">
        <v>20200088</v>
      </c>
      <c r="B455" s="4" t="s">
        <v>13</v>
      </c>
      <c r="C455" s="5">
        <v>43996</v>
      </c>
      <c r="D455" s="4" t="s">
        <v>14</v>
      </c>
      <c r="E455" s="4" t="s">
        <v>15</v>
      </c>
      <c r="F455" s="4">
        <v>500</v>
      </c>
      <c r="G455" s="4">
        <v>500</v>
      </c>
      <c r="H455" s="4">
        <v>4</v>
      </c>
      <c r="I455" s="4">
        <v>2000</v>
      </c>
      <c r="J455" s="4">
        <v>0.03</v>
      </c>
      <c r="K455" s="4">
        <v>0.02</v>
      </c>
      <c r="L455" s="4">
        <v>40</v>
      </c>
      <c r="M455" s="6">
        <v>1940</v>
      </c>
      <c r="N455">
        <f t="shared" si="50"/>
        <v>6</v>
      </c>
      <c r="O455">
        <f t="shared" si="51"/>
        <v>2020</v>
      </c>
      <c r="P455" t="str">
        <f t="shared" si="52"/>
        <v>1r semestre</v>
      </c>
      <c r="Q455" t="str">
        <f t="shared" si="53"/>
        <v>-</v>
      </c>
      <c r="R455">
        <f t="shared" si="54"/>
        <v>1940</v>
      </c>
      <c r="S455" t="str">
        <f t="shared" si="55"/>
        <v>-</v>
      </c>
      <c r="T455">
        <f t="shared" si="56"/>
        <v>1940</v>
      </c>
    </row>
    <row r="456" spans="1:20" x14ac:dyDescent="0.25">
      <c r="A456" s="7">
        <v>20200003</v>
      </c>
      <c r="B456" s="8" t="s">
        <v>13</v>
      </c>
      <c r="C456" s="9">
        <v>43844</v>
      </c>
      <c r="D456" s="8" t="s">
        <v>14</v>
      </c>
      <c r="E456" s="8" t="s">
        <v>15</v>
      </c>
      <c r="F456" s="8">
        <v>500</v>
      </c>
      <c r="G456" s="8">
        <v>500</v>
      </c>
      <c r="H456" s="8">
        <v>4</v>
      </c>
      <c r="I456" s="8">
        <v>2000</v>
      </c>
      <c r="J456" s="8">
        <v>0.03</v>
      </c>
      <c r="K456" s="8">
        <v>0.02</v>
      </c>
      <c r="L456" s="8">
        <v>40</v>
      </c>
      <c r="M456" s="10">
        <v>1940</v>
      </c>
      <c r="N456">
        <f t="shared" si="50"/>
        <v>1</v>
      </c>
      <c r="O456">
        <f t="shared" si="51"/>
        <v>2020</v>
      </c>
      <c r="P456" t="str">
        <f t="shared" si="52"/>
        <v>1r semestre</v>
      </c>
      <c r="Q456" t="str">
        <f t="shared" si="53"/>
        <v>-</v>
      </c>
      <c r="R456">
        <f t="shared" si="54"/>
        <v>1940</v>
      </c>
      <c r="S456" t="str">
        <f t="shared" si="55"/>
        <v>-</v>
      </c>
      <c r="T456">
        <f t="shared" si="56"/>
        <v>1940</v>
      </c>
    </row>
    <row r="457" spans="1:20" x14ac:dyDescent="0.25">
      <c r="A457" s="3">
        <v>20200088</v>
      </c>
      <c r="B457" s="4" t="s">
        <v>13</v>
      </c>
      <c r="C457" s="5">
        <v>43996</v>
      </c>
      <c r="D457" s="4" t="s">
        <v>14</v>
      </c>
      <c r="E457" s="4" t="s">
        <v>15</v>
      </c>
      <c r="F457" s="4">
        <v>500</v>
      </c>
      <c r="G457" s="4">
        <v>500</v>
      </c>
      <c r="H457" s="4">
        <v>4</v>
      </c>
      <c r="I457" s="4">
        <v>2000</v>
      </c>
      <c r="J457" s="4">
        <v>0.03</v>
      </c>
      <c r="K457" s="4">
        <v>0.02</v>
      </c>
      <c r="L457" s="4">
        <v>40</v>
      </c>
      <c r="M457" s="6">
        <v>1940</v>
      </c>
      <c r="N457">
        <f t="shared" si="50"/>
        <v>6</v>
      </c>
      <c r="O457">
        <f t="shared" si="51"/>
        <v>2020</v>
      </c>
      <c r="P457" t="str">
        <f t="shared" si="52"/>
        <v>1r semestre</v>
      </c>
      <c r="Q457" t="str">
        <f t="shared" si="53"/>
        <v>-</v>
      </c>
      <c r="R457">
        <f t="shared" si="54"/>
        <v>1940</v>
      </c>
      <c r="S457" t="str">
        <f t="shared" si="55"/>
        <v>-</v>
      </c>
      <c r="T457">
        <f t="shared" si="56"/>
        <v>1940</v>
      </c>
    </row>
    <row r="458" spans="1:20" x14ac:dyDescent="0.25">
      <c r="A458" s="3">
        <v>20190058</v>
      </c>
      <c r="B458" s="4" t="s">
        <v>21</v>
      </c>
      <c r="C458" s="5">
        <v>43469</v>
      </c>
      <c r="D458" s="4" t="s">
        <v>18</v>
      </c>
      <c r="E458" s="4" t="s">
        <v>19</v>
      </c>
      <c r="F458" s="4">
        <v>350</v>
      </c>
      <c r="G458" s="4">
        <v>500</v>
      </c>
      <c r="H458" s="4">
        <v>4</v>
      </c>
      <c r="I458" s="4">
        <v>2000</v>
      </c>
      <c r="J458" s="4">
        <v>0.08</v>
      </c>
      <c r="K458" s="4">
        <v>0.05</v>
      </c>
      <c r="L458" s="4">
        <v>100</v>
      </c>
      <c r="M458" s="6">
        <v>1840</v>
      </c>
      <c r="N458">
        <f t="shared" si="50"/>
        <v>1</v>
      </c>
      <c r="O458">
        <f t="shared" si="51"/>
        <v>2019</v>
      </c>
      <c r="P458" t="str">
        <f t="shared" si="52"/>
        <v>1r semestre</v>
      </c>
      <c r="Q458">
        <f t="shared" si="53"/>
        <v>1840</v>
      </c>
      <c r="R458" t="str">
        <f t="shared" si="54"/>
        <v>-</v>
      </c>
      <c r="S458" t="str">
        <f t="shared" si="55"/>
        <v>-</v>
      </c>
      <c r="T458" t="str">
        <f t="shared" si="56"/>
        <v>-</v>
      </c>
    </row>
    <row r="459" spans="1:20" x14ac:dyDescent="0.25">
      <c r="A459" s="7">
        <v>20190143</v>
      </c>
      <c r="B459" s="8" t="s">
        <v>21</v>
      </c>
      <c r="C459" s="9">
        <v>43469</v>
      </c>
      <c r="D459" s="8" t="s">
        <v>18</v>
      </c>
      <c r="E459" s="8" t="s">
        <v>19</v>
      </c>
      <c r="F459" s="8">
        <v>350</v>
      </c>
      <c r="G459" s="8">
        <v>500</v>
      </c>
      <c r="H459" s="8">
        <v>4</v>
      </c>
      <c r="I459" s="8">
        <v>2000</v>
      </c>
      <c r="J459" s="8">
        <v>0.08</v>
      </c>
      <c r="K459" s="8">
        <v>0.05</v>
      </c>
      <c r="L459" s="8">
        <v>100</v>
      </c>
      <c r="M459" s="10">
        <v>1840</v>
      </c>
      <c r="N459">
        <f t="shared" si="50"/>
        <v>1</v>
      </c>
      <c r="O459">
        <f t="shared" si="51"/>
        <v>2019</v>
      </c>
      <c r="P459" t="str">
        <f t="shared" si="52"/>
        <v>1r semestre</v>
      </c>
      <c r="Q459">
        <f t="shared" si="53"/>
        <v>1840</v>
      </c>
      <c r="R459" t="str">
        <f t="shared" si="54"/>
        <v>-</v>
      </c>
      <c r="S459" t="str">
        <f t="shared" si="55"/>
        <v>-</v>
      </c>
      <c r="T459" t="str">
        <f t="shared" si="56"/>
        <v>-</v>
      </c>
    </row>
    <row r="460" spans="1:20" x14ac:dyDescent="0.25">
      <c r="A460" s="3">
        <v>20190058</v>
      </c>
      <c r="B460" s="4" t="s">
        <v>21</v>
      </c>
      <c r="C460" s="5">
        <v>43469</v>
      </c>
      <c r="D460" s="4" t="s">
        <v>18</v>
      </c>
      <c r="E460" s="4" t="s">
        <v>19</v>
      </c>
      <c r="F460" s="4">
        <v>350</v>
      </c>
      <c r="G460" s="4">
        <v>500</v>
      </c>
      <c r="H460" s="4">
        <v>4</v>
      </c>
      <c r="I460" s="4">
        <v>2000</v>
      </c>
      <c r="J460" s="4">
        <v>0.08</v>
      </c>
      <c r="K460" s="4">
        <v>0.05</v>
      </c>
      <c r="L460" s="4">
        <v>100</v>
      </c>
      <c r="M460" s="6">
        <v>1840</v>
      </c>
      <c r="N460">
        <f t="shared" si="50"/>
        <v>1</v>
      </c>
      <c r="O460">
        <f t="shared" si="51"/>
        <v>2019</v>
      </c>
      <c r="P460" t="str">
        <f t="shared" si="52"/>
        <v>1r semestre</v>
      </c>
      <c r="Q460">
        <f t="shared" si="53"/>
        <v>1840</v>
      </c>
      <c r="R460" t="str">
        <f t="shared" si="54"/>
        <v>-</v>
      </c>
      <c r="S460" t="str">
        <f t="shared" si="55"/>
        <v>-</v>
      </c>
      <c r="T460" t="str">
        <f t="shared" si="56"/>
        <v>-</v>
      </c>
    </row>
    <row r="461" spans="1:20" x14ac:dyDescent="0.25">
      <c r="A461" s="7">
        <v>20190143</v>
      </c>
      <c r="B461" s="8" t="s">
        <v>21</v>
      </c>
      <c r="C461" s="9">
        <v>43469</v>
      </c>
      <c r="D461" s="8" t="s">
        <v>18</v>
      </c>
      <c r="E461" s="8" t="s">
        <v>19</v>
      </c>
      <c r="F461" s="8">
        <v>350</v>
      </c>
      <c r="G461" s="8">
        <v>500</v>
      </c>
      <c r="H461" s="8">
        <v>4</v>
      </c>
      <c r="I461" s="8">
        <v>2000</v>
      </c>
      <c r="J461" s="8">
        <v>0.08</v>
      </c>
      <c r="K461" s="8">
        <v>0.05</v>
      </c>
      <c r="L461" s="8">
        <v>100</v>
      </c>
      <c r="M461" s="10">
        <v>1840</v>
      </c>
      <c r="N461">
        <f t="shared" si="50"/>
        <v>1</v>
      </c>
      <c r="O461">
        <f t="shared" si="51"/>
        <v>2019</v>
      </c>
      <c r="P461" t="str">
        <f t="shared" si="52"/>
        <v>1r semestre</v>
      </c>
      <c r="Q461">
        <f t="shared" si="53"/>
        <v>1840</v>
      </c>
      <c r="R461" t="str">
        <f t="shared" si="54"/>
        <v>-</v>
      </c>
      <c r="S461" t="str">
        <f t="shared" si="55"/>
        <v>-</v>
      </c>
      <c r="T461" t="str">
        <f t="shared" si="56"/>
        <v>-</v>
      </c>
    </row>
    <row r="462" spans="1:20" x14ac:dyDescent="0.25">
      <c r="A462" s="3">
        <v>20190058</v>
      </c>
      <c r="B462" s="4" t="s">
        <v>21</v>
      </c>
      <c r="C462" s="5">
        <v>43469</v>
      </c>
      <c r="D462" s="4" t="s">
        <v>18</v>
      </c>
      <c r="E462" s="4" t="s">
        <v>19</v>
      </c>
      <c r="F462" s="4">
        <v>350</v>
      </c>
      <c r="G462" s="4">
        <v>500</v>
      </c>
      <c r="H462" s="4">
        <v>4</v>
      </c>
      <c r="I462" s="4">
        <v>2000</v>
      </c>
      <c r="J462" s="4">
        <v>0.08</v>
      </c>
      <c r="K462" s="4">
        <v>0.05</v>
      </c>
      <c r="L462" s="4">
        <v>100</v>
      </c>
      <c r="M462" s="6">
        <v>1840</v>
      </c>
      <c r="N462">
        <f t="shared" si="50"/>
        <v>1</v>
      </c>
      <c r="O462">
        <f t="shared" si="51"/>
        <v>2019</v>
      </c>
      <c r="P462" t="str">
        <f t="shared" si="52"/>
        <v>1r semestre</v>
      </c>
      <c r="Q462">
        <f t="shared" si="53"/>
        <v>1840</v>
      </c>
      <c r="R462" t="str">
        <f t="shared" si="54"/>
        <v>-</v>
      </c>
      <c r="S462" t="str">
        <f t="shared" si="55"/>
        <v>-</v>
      </c>
      <c r="T462" t="str">
        <f t="shared" si="56"/>
        <v>-</v>
      </c>
    </row>
    <row r="463" spans="1:20" x14ac:dyDescent="0.25">
      <c r="A463" s="7">
        <v>20190143</v>
      </c>
      <c r="B463" s="8" t="s">
        <v>21</v>
      </c>
      <c r="C463" s="9">
        <v>43469</v>
      </c>
      <c r="D463" s="8" t="s">
        <v>18</v>
      </c>
      <c r="E463" s="8" t="s">
        <v>19</v>
      </c>
      <c r="F463" s="8">
        <v>350</v>
      </c>
      <c r="G463" s="8">
        <v>500</v>
      </c>
      <c r="H463" s="8">
        <v>4</v>
      </c>
      <c r="I463" s="8">
        <v>2000</v>
      </c>
      <c r="J463" s="8">
        <v>0.08</v>
      </c>
      <c r="K463" s="8">
        <v>0.05</v>
      </c>
      <c r="L463" s="8">
        <v>100</v>
      </c>
      <c r="M463" s="10">
        <v>1840</v>
      </c>
      <c r="N463">
        <f t="shared" si="50"/>
        <v>1</v>
      </c>
      <c r="O463">
        <f t="shared" si="51"/>
        <v>2019</v>
      </c>
      <c r="P463" t="str">
        <f t="shared" si="52"/>
        <v>1r semestre</v>
      </c>
      <c r="Q463">
        <f t="shared" si="53"/>
        <v>1840</v>
      </c>
      <c r="R463" t="str">
        <f t="shared" si="54"/>
        <v>-</v>
      </c>
      <c r="S463" t="str">
        <f t="shared" si="55"/>
        <v>-</v>
      </c>
      <c r="T463" t="str">
        <f t="shared" si="56"/>
        <v>-</v>
      </c>
    </row>
    <row r="464" spans="1:20" x14ac:dyDescent="0.25">
      <c r="A464" s="3">
        <v>20190062</v>
      </c>
      <c r="B464" s="4" t="s">
        <v>21</v>
      </c>
      <c r="C464" s="5">
        <v>43627</v>
      </c>
      <c r="D464" s="4" t="s">
        <v>18</v>
      </c>
      <c r="E464" s="4" t="s">
        <v>22</v>
      </c>
      <c r="F464" s="4">
        <v>350</v>
      </c>
      <c r="G464" s="4">
        <v>500</v>
      </c>
      <c r="H464" s="4">
        <v>4</v>
      </c>
      <c r="I464" s="4">
        <v>2000</v>
      </c>
      <c r="J464" s="4">
        <v>0.08</v>
      </c>
      <c r="K464" s="4">
        <v>0.05</v>
      </c>
      <c r="L464" s="4">
        <v>100</v>
      </c>
      <c r="M464" s="6">
        <v>1840</v>
      </c>
      <c r="N464">
        <f t="shared" si="50"/>
        <v>6</v>
      </c>
      <c r="O464">
        <f t="shared" si="51"/>
        <v>2019</v>
      </c>
      <c r="P464" t="str">
        <f t="shared" si="52"/>
        <v>1r semestre</v>
      </c>
      <c r="Q464">
        <f t="shared" si="53"/>
        <v>1840</v>
      </c>
      <c r="R464" t="str">
        <f t="shared" si="54"/>
        <v>-</v>
      </c>
      <c r="S464" t="str">
        <f t="shared" si="55"/>
        <v>-</v>
      </c>
      <c r="T464" t="str">
        <f t="shared" si="56"/>
        <v>-</v>
      </c>
    </row>
    <row r="465" spans="1:20" x14ac:dyDescent="0.25">
      <c r="A465" s="3">
        <v>20190064</v>
      </c>
      <c r="B465" s="4" t="s">
        <v>21</v>
      </c>
      <c r="C465" s="5">
        <v>43676</v>
      </c>
      <c r="D465" s="4" t="s">
        <v>18</v>
      </c>
      <c r="E465" s="4" t="s">
        <v>22</v>
      </c>
      <c r="F465" s="4">
        <v>350</v>
      </c>
      <c r="G465" s="4">
        <v>500</v>
      </c>
      <c r="H465" s="4">
        <v>4</v>
      </c>
      <c r="I465" s="4">
        <v>2000</v>
      </c>
      <c r="J465" s="4">
        <v>0.08</v>
      </c>
      <c r="K465" s="4">
        <v>0.05</v>
      </c>
      <c r="L465" s="4">
        <v>100</v>
      </c>
      <c r="M465" s="6">
        <v>1840</v>
      </c>
      <c r="N465">
        <f t="shared" si="50"/>
        <v>7</v>
      </c>
      <c r="O465">
        <f t="shared" si="51"/>
        <v>2019</v>
      </c>
      <c r="P465" t="str">
        <f t="shared" si="52"/>
        <v>2n semestre</v>
      </c>
      <c r="Q465">
        <f t="shared" si="53"/>
        <v>1840</v>
      </c>
      <c r="R465" t="str">
        <f t="shared" si="54"/>
        <v>-</v>
      </c>
      <c r="S465" t="str">
        <f t="shared" si="55"/>
        <v>-</v>
      </c>
      <c r="T465" t="str">
        <f t="shared" si="56"/>
        <v>-</v>
      </c>
    </row>
    <row r="466" spans="1:20" x14ac:dyDescent="0.25">
      <c r="A466" s="7">
        <v>20190147</v>
      </c>
      <c r="B466" s="8" t="s">
        <v>21</v>
      </c>
      <c r="C466" s="9">
        <v>43476</v>
      </c>
      <c r="D466" s="8" t="s">
        <v>18</v>
      </c>
      <c r="E466" s="8" t="s">
        <v>22</v>
      </c>
      <c r="F466" s="8">
        <v>350</v>
      </c>
      <c r="G466" s="8">
        <v>500</v>
      </c>
      <c r="H466" s="8">
        <v>4</v>
      </c>
      <c r="I466" s="8">
        <v>2000</v>
      </c>
      <c r="J466" s="8">
        <v>0.08</v>
      </c>
      <c r="K466" s="8">
        <v>0.05</v>
      </c>
      <c r="L466" s="8">
        <v>100</v>
      </c>
      <c r="M466" s="10">
        <v>1840</v>
      </c>
      <c r="N466">
        <f t="shared" si="50"/>
        <v>1</v>
      </c>
      <c r="O466">
        <f t="shared" si="51"/>
        <v>2019</v>
      </c>
      <c r="P466" t="str">
        <f t="shared" si="52"/>
        <v>1r semestre</v>
      </c>
      <c r="Q466">
        <f t="shared" si="53"/>
        <v>1840</v>
      </c>
      <c r="R466" t="str">
        <f t="shared" si="54"/>
        <v>-</v>
      </c>
      <c r="S466" t="str">
        <f t="shared" si="55"/>
        <v>-</v>
      </c>
      <c r="T466" t="str">
        <f t="shared" si="56"/>
        <v>-</v>
      </c>
    </row>
    <row r="467" spans="1:20" x14ac:dyDescent="0.25">
      <c r="A467" s="7">
        <v>20190149</v>
      </c>
      <c r="B467" s="8" t="s">
        <v>21</v>
      </c>
      <c r="C467" s="9">
        <v>43495</v>
      </c>
      <c r="D467" s="8" t="s">
        <v>18</v>
      </c>
      <c r="E467" s="8" t="s">
        <v>22</v>
      </c>
      <c r="F467" s="8">
        <v>350</v>
      </c>
      <c r="G467" s="8">
        <v>500</v>
      </c>
      <c r="H467" s="8">
        <v>4</v>
      </c>
      <c r="I467" s="8">
        <v>2000</v>
      </c>
      <c r="J467" s="8">
        <v>0.08</v>
      </c>
      <c r="K467" s="8">
        <v>0.05</v>
      </c>
      <c r="L467" s="8">
        <v>100</v>
      </c>
      <c r="M467" s="10">
        <v>1840</v>
      </c>
      <c r="N467">
        <f t="shared" si="50"/>
        <v>1</v>
      </c>
      <c r="O467">
        <f t="shared" si="51"/>
        <v>2019</v>
      </c>
      <c r="P467" t="str">
        <f t="shared" si="52"/>
        <v>1r semestre</v>
      </c>
      <c r="Q467">
        <f t="shared" si="53"/>
        <v>1840</v>
      </c>
      <c r="R467" t="str">
        <f t="shared" si="54"/>
        <v>-</v>
      </c>
      <c r="S467" t="str">
        <f t="shared" si="55"/>
        <v>-</v>
      </c>
      <c r="T467" t="str">
        <f t="shared" si="56"/>
        <v>-</v>
      </c>
    </row>
    <row r="468" spans="1:20" x14ac:dyDescent="0.25">
      <c r="A468" s="3">
        <v>20190062</v>
      </c>
      <c r="B468" s="4" t="s">
        <v>21</v>
      </c>
      <c r="C468" s="5">
        <v>43627</v>
      </c>
      <c r="D468" s="4" t="s">
        <v>18</v>
      </c>
      <c r="E468" s="4" t="s">
        <v>22</v>
      </c>
      <c r="F468" s="4">
        <v>350</v>
      </c>
      <c r="G468" s="4">
        <v>500</v>
      </c>
      <c r="H468" s="4">
        <v>4</v>
      </c>
      <c r="I468" s="4">
        <v>2000</v>
      </c>
      <c r="J468" s="4">
        <v>0.08</v>
      </c>
      <c r="K468" s="4">
        <v>0.05</v>
      </c>
      <c r="L468" s="4">
        <v>100</v>
      </c>
      <c r="M468" s="6">
        <v>1840</v>
      </c>
      <c r="N468">
        <f t="shared" si="50"/>
        <v>6</v>
      </c>
      <c r="O468">
        <f t="shared" si="51"/>
        <v>2019</v>
      </c>
      <c r="P468" t="str">
        <f t="shared" si="52"/>
        <v>1r semestre</v>
      </c>
      <c r="Q468">
        <f t="shared" si="53"/>
        <v>1840</v>
      </c>
      <c r="R468" t="str">
        <f t="shared" si="54"/>
        <v>-</v>
      </c>
      <c r="S468" t="str">
        <f t="shared" si="55"/>
        <v>-</v>
      </c>
      <c r="T468" t="str">
        <f t="shared" si="56"/>
        <v>-</v>
      </c>
    </row>
    <row r="469" spans="1:20" x14ac:dyDescent="0.25">
      <c r="A469" s="3">
        <v>20190064</v>
      </c>
      <c r="B469" s="4" t="s">
        <v>21</v>
      </c>
      <c r="C469" s="5">
        <v>43676</v>
      </c>
      <c r="D469" s="4" t="s">
        <v>18</v>
      </c>
      <c r="E469" s="4" t="s">
        <v>22</v>
      </c>
      <c r="F469" s="4">
        <v>350</v>
      </c>
      <c r="G469" s="4">
        <v>500</v>
      </c>
      <c r="H469" s="4">
        <v>4</v>
      </c>
      <c r="I469" s="4">
        <v>2000</v>
      </c>
      <c r="J469" s="4">
        <v>0.08</v>
      </c>
      <c r="K469" s="4">
        <v>0.05</v>
      </c>
      <c r="L469" s="4">
        <v>100</v>
      </c>
      <c r="M469" s="6">
        <v>1840</v>
      </c>
      <c r="N469">
        <f t="shared" si="50"/>
        <v>7</v>
      </c>
      <c r="O469">
        <f t="shared" si="51"/>
        <v>2019</v>
      </c>
      <c r="P469" t="str">
        <f t="shared" si="52"/>
        <v>2n semestre</v>
      </c>
      <c r="Q469">
        <f t="shared" si="53"/>
        <v>1840</v>
      </c>
      <c r="R469" t="str">
        <f t="shared" si="54"/>
        <v>-</v>
      </c>
      <c r="S469" t="str">
        <f t="shared" si="55"/>
        <v>-</v>
      </c>
      <c r="T469" t="str">
        <f t="shared" si="56"/>
        <v>-</v>
      </c>
    </row>
    <row r="470" spans="1:20" x14ac:dyDescent="0.25">
      <c r="A470" s="7">
        <v>20190147</v>
      </c>
      <c r="B470" s="8" t="s">
        <v>21</v>
      </c>
      <c r="C470" s="9">
        <v>43476</v>
      </c>
      <c r="D470" s="8" t="s">
        <v>18</v>
      </c>
      <c r="E470" s="8" t="s">
        <v>22</v>
      </c>
      <c r="F470" s="8">
        <v>350</v>
      </c>
      <c r="G470" s="8">
        <v>500</v>
      </c>
      <c r="H470" s="8">
        <v>4</v>
      </c>
      <c r="I470" s="8">
        <v>2000</v>
      </c>
      <c r="J470" s="8">
        <v>0.08</v>
      </c>
      <c r="K470" s="8">
        <v>0.05</v>
      </c>
      <c r="L470" s="8">
        <v>100</v>
      </c>
      <c r="M470" s="10">
        <v>1840</v>
      </c>
      <c r="N470">
        <f t="shared" si="50"/>
        <v>1</v>
      </c>
      <c r="O470">
        <f t="shared" si="51"/>
        <v>2019</v>
      </c>
      <c r="P470" t="str">
        <f t="shared" si="52"/>
        <v>1r semestre</v>
      </c>
      <c r="Q470">
        <f t="shared" si="53"/>
        <v>1840</v>
      </c>
      <c r="R470" t="str">
        <f t="shared" si="54"/>
        <v>-</v>
      </c>
      <c r="S470" t="str">
        <f t="shared" si="55"/>
        <v>-</v>
      </c>
      <c r="T470" t="str">
        <f t="shared" si="56"/>
        <v>-</v>
      </c>
    </row>
    <row r="471" spans="1:20" x14ac:dyDescent="0.25">
      <c r="A471" s="7">
        <v>20190149</v>
      </c>
      <c r="B471" s="8" t="s">
        <v>21</v>
      </c>
      <c r="C471" s="9">
        <v>43495</v>
      </c>
      <c r="D471" s="8" t="s">
        <v>18</v>
      </c>
      <c r="E471" s="8" t="s">
        <v>22</v>
      </c>
      <c r="F471" s="8">
        <v>350</v>
      </c>
      <c r="G471" s="8">
        <v>500</v>
      </c>
      <c r="H471" s="8">
        <v>4</v>
      </c>
      <c r="I471" s="8">
        <v>2000</v>
      </c>
      <c r="J471" s="8">
        <v>0.08</v>
      </c>
      <c r="K471" s="8">
        <v>0.05</v>
      </c>
      <c r="L471" s="8">
        <v>100</v>
      </c>
      <c r="M471" s="10">
        <v>1840</v>
      </c>
      <c r="N471">
        <f t="shared" si="50"/>
        <v>1</v>
      </c>
      <c r="O471">
        <f t="shared" si="51"/>
        <v>2019</v>
      </c>
      <c r="P471" t="str">
        <f t="shared" si="52"/>
        <v>1r semestre</v>
      </c>
      <c r="Q471">
        <f t="shared" si="53"/>
        <v>1840</v>
      </c>
      <c r="R471" t="str">
        <f t="shared" si="54"/>
        <v>-</v>
      </c>
      <c r="S471" t="str">
        <f t="shared" si="55"/>
        <v>-</v>
      </c>
      <c r="T471" t="str">
        <f t="shared" si="56"/>
        <v>-</v>
      </c>
    </row>
    <row r="472" spans="1:20" x14ac:dyDescent="0.25">
      <c r="A472" s="3">
        <v>20190062</v>
      </c>
      <c r="B472" s="4" t="s">
        <v>21</v>
      </c>
      <c r="C472" s="5">
        <v>43627</v>
      </c>
      <c r="D472" s="4" t="s">
        <v>18</v>
      </c>
      <c r="E472" s="4" t="s">
        <v>22</v>
      </c>
      <c r="F472" s="4">
        <v>350</v>
      </c>
      <c r="G472" s="4">
        <v>500</v>
      </c>
      <c r="H472" s="4">
        <v>4</v>
      </c>
      <c r="I472" s="4">
        <v>2000</v>
      </c>
      <c r="J472" s="4">
        <v>0.08</v>
      </c>
      <c r="K472" s="4">
        <v>0.05</v>
      </c>
      <c r="L472" s="4">
        <v>100</v>
      </c>
      <c r="M472" s="6">
        <v>1840</v>
      </c>
      <c r="N472">
        <f t="shared" si="50"/>
        <v>6</v>
      </c>
      <c r="O472">
        <f t="shared" si="51"/>
        <v>2019</v>
      </c>
      <c r="P472" t="str">
        <f t="shared" si="52"/>
        <v>1r semestre</v>
      </c>
      <c r="Q472">
        <f t="shared" si="53"/>
        <v>1840</v>
      </c>
      <c r="R472" t="str">
        <f t="shared" si="54"/>
        <v>-</v>
      </c>
      <c r="S472" t="str">
        <f t="shared" si="55"/>
        <v>-</v>
      </c>
      <c r="T472" t="str">
        <f t="shared" si="56"/>
        <v>-</v>
      </c>
    </row>
    <row r="473" spans="1:20" x14ac:dyDescent="0.25">
      <c r="A473" s="3">
        <v>20190064</v>
      </c>
      <c r="B473" s="4" t="s">
        <v>21</v>
      </c>
      <c r="C473" s="5">
        <v>43676</v>
      </c>
      <c r="D473" s="4" t="s">
        <v>18</v>
      </c>
      <c r="E473" s="4" t="s">
        <v>22</v>
      </c>
      <c r="F473" s="4">
        <v>350</v>
      </c>
      <c r="G473" s="4">
        <v>500</v>
      </c>
      <c r="H473" s="4">
        <v>4</v>
      </c>
      <c r="I473" s="4">
        <v>2000</v>
      </c>
      <c r="J473" s="4">
        <v>0.08</v>
      </c>
      <c r="K473" s="4">
        <v>0.05</v>
      </c>
      <c r="L473" s="4">
        <v>100</v>
      </c>
      <c r="M473" s="6">
        <v>1840</v>
      </c>
      <c r="N473">
        <f t="shared" si="50"/>
        <v>7</v>
      </c>
      <c r="O473">
        <f t="shared" si="51"/>
        <v>2019</v>
      </c>
      <c r="P473" t="str">
        <f t="shared" si="52"/>
        <v>2n semestre</v>
      </c>
      <c r="Q473">
        <f t="shared" si="53"/>
        <v>1840</v>
      </c>
      <c r="R473" t="str">
        <f t="shared" si="54"/>
        <v>-</v>
      </c>
      <c r="S473" t="str">
        <f t="shared" si="55"/>
        <v>-</v>
      </c>
      <c r="T473" t="str">
        <f t="shared" si="56"/>
        <v>-</v>
      </c>
    </row>
    <row r="474" spans="1:20" x14ac:dyDescent="0.25">
      <c r="A474" s="7">
        <v>20190147</v>
      </c>
      <c r="B474" s="8" t="s">
        <v>21</v>
      </c>
      <c r="C474" s="9">
        <v>43476</v>
      </c>
      <c r="D474" s="8" t="s">
        <v>18</v>
      </c>
      <c r="E474" s="8" t="s">
        <v>22</v>
      </c>
      <c r="F474" s="8">
        <v>350</v>
      </c>
      <c r="G474" s="8">
        <v>500</v>
      </c>
      <c r="H474" s="8">
        <v>4</v>
      </c>
      <c r="I474" s="8">
        <v>2000</v>
      </c>
      <c r="J474" s="8">
        <v>0.08</v>
      </c>
      <c r="K474" s="8">
        <v>0.05</v>
      </c>
      <c r="L474" s="8">
        <v>100</v>
      </c>
      <c r="M474" s="10">
        <v>1840</v>
      </c>
      <c r="N474">
        <f t="shared" si="50"/>
        <v>1</v>
      </c>
      <c r="O474">
        <f t="shared" si="51"/>
        <v>2019</v>
      </c>
      <c r="P474" t="str">
        <f t="shared" si="52"/>
        <v>1r semestre</v>
      </c>
      <c r="Q474">
        <f t="shared" si="53"/>
        <v>1840</v>
      </c>
      <c r="R474" t="str">
        <f t="shared" si="54"/>
        <v>-</v>
      </c>
      <c r="S474" t="str">
        <f t="shared" si="55"/>
        <v>-</v>
      </c>
      <c r="T474" t="str">
        <f t="shared" si="56"/>
        <v>-</v>
      </c>
    </row>
    <row r="475" spans="1:20" x14ac:dyDescent="0.25">
      <c r="A475" s="7">
        <v>20190149</v>
      </c>
      <c r="B475" s="8" t="s">
        <v>21</v>
      </c>
      <c r="C475" s="9">
        <v>43495</v>
      </c>
      <c r="D475" s="8" t="s">
        <v>18</v>
      </c>
      <c r="E475" s="8" t="s">
        <v>22</v>
      </c>
      <c r="F475" s="8">
        <v>350</v>
      </c>
      <c r="G475" s="8">
        <v>500</v>
      </c>
      <c r="H475" s="8">
        <v>4</v>
      </c>
      <c r="I475" s="8">
        <v>2000</v>
      </c>
      <c r="J475" s="8">
        <v>0.08</v>
      </c>
      <c r="K475" s="8">
        <v>0.05</v>
      </c>
      <c r="L475" s="8">
        <v>100</v>
      </c>
      <c r="M475" s="10">
        <v>1840</v>
      </c>
      <c r="N475">
        <f t="shared" si="50"/>
        <v>1</v>
      </c>
      <c r="O475">
        <f t="shared" si="51"/>
        <v>2019</v>
      </c>
      <c r="P475" t="str">
        <f t="shared" si="52"/>
        <v>1r semestre</v>
      </c>
      <c r="Q475">
        <f t="shared" si="53"/>
        <v>1840</v>
      </c>
      <c r="R475" t="str">
        <f t="shared" si="54"/>
        <v>-</v>
      </c>
      <c r="S475" t="str">
        <f t="shared" si="55"/>
        <v>-</v>
      </c>
      <c r="T475" t="str">
        <f t="shared" si="56"/>
        <v>-</v>
      </c>
    </row>
    <row r="476" spans="1:20" x14ac:dyDescent="0.25">
      <c r="A476" s="3">
        <v>20190056</v>
      </c>
      <c r="B476" s="4" t="s">
        <v>21</v>
      </c>
      <c r="C476" s="5">
        <v>43466</v>
      </c>
      <c r="D476" s="4" t="s">
        <v>14</v>
      </c>
      <c r="E476" s="4" t="s">
        <v>17</v>
      </c>
      <c r="F476" s="4">
        <v>750</v>
      </c>
      <c r="G476" s="4">
        <v>800</v>
      </c>
      <c r="H476" s="4">
        <v>2</v>
      </c>
      <c r="I476" s="4">
        <v>1600</v>
      </c>
      <c r="J476" s="4">
        <v>0.08</v>
      </c>
      <c r="K476" s="4">
        <v>0.1</v>
      </c>
      <c r="L476" s="4">
        <v>160</v>
      </c>
      <c r="M476" s="6">
        <v>1472</v>
      </c>
      <c r="N476">
        <f t="shared" si="50"/>
        <v>1</v>
      </c>
      <c r="O476">
        <f t="shared" si="51"/>
        <v>2019</v>
      </c>
      <c r="P476" t="str">
        <f t="shared" si="52"/>
        <v>1r semestre</v>
      </c>
      <c r="Q476">
        <f t="shared" si="53"/>
        <v>1472</v>
      </c>
      <c r="R476" t="str">
        <f t="shared" si="54"/>
        <v>-</v>
      </c>
      <c r="S476" t="str">
        <f t="shared" si="55"/>
        <v>-</v>
      </c>
      <c r="T476" t="str">
        <f t="shared" si="56"/>
        <v>-</v>
      </c>
    </row>
    <row r="477" spans="1:20" x14ac:dyDescent="0.25">
      <c r="A477" s="7">
        <v>20190141</v>
      </c>
      <c r="B477" s="8" t="s">
        <v>21</v>
      </c>
      <c r="C477" s="9">
        <v>43466</v>
      </c>
      <c r="D477" s="8" t="s">
        <v>14</v>
      </c>
      <c r="E477" s="8" t="s">
        <v>17</v>
      </c>
      <c r="F477" s="8">
        <v>750</v>
      </c>
      <c r="G477" s="8">
        <v>800</v>
      </c>
      <c r="H477" s="8">
        <v>2</v>
      </c>
      <c r="I477" s="8">
        <v>1600</v>
      </c>
      <c r="J477" s="8">
        <v>0.08</v>
      </c>
      <c r="K477" s="8">
        <v>0.1</v>
      </c>
      <c r="L477" s="8">
        <v>160</v>
      </c>
      <c r="M477" s="10">
        <v>1472</v>
      </c>
      <c r="N477">
        <f t="shared" si="50"/>
        <v>1</v>
      </c>
      <c r="O477">
        <f t="shared" si="51"/>
        <v>2019</v>
      </c>
      <c r="P477" t="str">
        <f t="shared" si="52"/>
        <v>1r semestre</v>
      </c>
      <c r="Q477">
        <f t="shared" si="53"/>
        <v>1472</v>
      </c>
      <c r="R477" t="str">
        <f t="shared" si="54"/>
        <v>-</v>
      </c>
      <c r="S477" t="str">
        <f t="shared" si="55"/>
        <v>-</v>
      </c>
      <c r="T477" t="str">
        <f t="shared" si="56"/>
        <v>-</v>
      </c>
    </row>
    <row r="478" spans="1:20" x14ac:dyDescent="0.25">
      <c r="A478" s="3">
        <v>20190056</v>
      </c>
      <c r="B478" s="4" t="s">
        <v>21</v>
      </c>
      <c r="C478" s="5">
        <v>43466</v>
      </c>
      <c r="D478" s="4" t="s">
        <v>14</v>
      </c>
      <c r="E478" s="4" t="s">
        <v>17</v>
      </c>
      <c r="F478" s="4">
        <v>750</v>
      </c>
      <c r="G478" s="4">
        <v>800</v>
      </c>
      <c r="H478" s="4">
        <v>2</v>
      </c>
      <c r="I478" s="4">
        <v>1600</v>
      </c>
      <c r="J478" s="4">
        <v>0.08</v>
      </c>
      <c r="K478" s="4">
        <v>0.1</v>
      </c>
      <c r="L478" s="4">
        <v>160</v>
      </c>
      <c r="M478" s="6">
        <v>1472</v>
      </c>
      <c r="N478">
        <f t="shared" si="50"/>
        <v>1</v>
      </c>
      <c r="O478">
        <f t="shared" si="51"/>
        <v>2019</v>
      </c>
      <c r="P478" t="str">
        <f t="shared" si="52"/>
        <v>1r semestre</v>
      </c>
      <c r="Q478">
        <f t="shared" si="53"/>
        <v>1472</v>
      </c>
      <c r="R478" t="str">
        <f t="shared" si="54"/>
        <v>-</v>
      </c>
      <c r="S478" t="str">
        <f t="shared" si="55"/>
        <v>-</v>
      </c>
      <c r="T478" t="str">
        <f t="shared" si="56"/>
        <v>-</v>
      </c>
    </row>
    <row r="479" spans="1:20" x14ac:dyDescent="0.25">
      <c r="A479" s="7">
        <v>20190141</v>
      </c>
      <c r="B479" s="8" t="s">
        <v>21</v>
      </c>
      <c r="C479" s="9">
        <v>43466</v>
      </c>
      <c r="D479" s="8" t="s">
        <v>14</v>
      </c>
      <c r="E479" s="8" t="s">
        <v>17</v>
      </c>
      <c r="F479" s="8">
        <v>750</v>
      </c>
      <c r="G479" s="8">
        <v>800</v>
      </c>
      <c r="H479" s="8">
        <v>2</v>
      </c>
      <c r="I479" s="8">
        <v>1600</v>
      </c>
      <c r="J479" s="8">
        <v>0.08</v>
      </c>
      <c r="K479" s="8">
        <v>0.1</v>
      </c>
      <c r="L479" s="8">
        <v>160</v>
      </c>
      <c r="M479" s="10">
        <v>1472</v>
      </c>
      <c r="N479">
        <f t="shared" si="50"/>
        <v>1</v>
      </c>
      <c r="O479">
        <f t="shared" si="51"/>
        <v>2019</v>
      </c>
      <c r="P479" t="str">
        <f t="shared" si="52"/>
        <v>1r semestre</v>
      </c>
      <c r="Q479">
        <f t="shared" si="53"/>
        <v>1472</v>
      </c>
      <c r="R479" t="str">
        <f t="shared" si="54"/>
        <v>-</v>
      </c>
      <c r="S479" t="str">
        <f t="shared" si="55"/>
        <v>-</v>
      </c>
      <c r="T479" t="str">
        <f t="shared" si="56"/>
        <v>-</v>
      </c>
    </row>
    <row r="480" spans="1:20" x14ac:dyDescent="0.25">
      <c r="A480" s="3">
        <v>20190056</v>
      </c>
      <c r="B480" s="4" t="s">
        <v>21</v>
      </c>
      <c r="C480" s="5">
        <v>43466</v>
      </c>
      <c r="D480" s="4" t="s">
        <v>14</v>
      </c>
      <c r="E480" s="4" t="s">
        <v>17</v>
      </c>
      <c r="F480" s="4">
        <v>750</v>
      </c>
      <c r="G480" s="4">
        <v>800</v>
      </c>
      <c r="H480" s="4">
        <v>2</v>
      </c>
      <c r="I480" s="4">
        <v>1600</v>
      </c>
      <c r="J480" s="4">
        <v>0.08</v>
      </c>
      <c r="K480" s="4">
        <v>0.1</v>
      </c>
      <c r="L480" s="4">
        <v>160</v>
      </c>
      <c r="M480" s="6">
        <v>1472</v>
      </c>
      <c r="N480">
        <f t="shared" si="50"/>
        <v>1</v>
      </c>
      <c r="O480">
        <f t="shared" si="51"/>
        <v>2019</v>
      </c>
      <c r="P480" t="str">
        <f t="shared" si="52"/>
        <v>1r semestre</v>
      </c>
      <c r="Q480">
        <f t="shared" si="53"/>
        <v>1472</v>
      </c>
      <c r="R480" t="str">
        <f t="shared" si="54"/>
        <v>-</v>
      </c>
      <c r="S480" t="str">
        <f t="shared" si="55"/>
        <v>-</v>
      </c>
      <c r="T480" t="str">
        <f t="shared" si="56"/>
        <v>-</v>
      </c>
    </row>
    <row r="481" spans="1:20" x14ac:dyDescent="0.25">
      <c r="A481" s="7">
        <v>20190141</v>
      </c>
      <c r="B481" s="8" t="s">
        <v>21</v>
      </c>
      <c r="C481" s="9">
        <v>43466</v>
      </c>
      <c r="D481" s="8" t="s">
        <v>14</v>
      </c>
      <c r="E481" s="8" t="s">
        <v>17</v>
      </c>
      <c r="F481" s="8">
        <v>750</v>
      </c>
      <c r="G481" s="8">
        <v>800</v>
      </c>
      <c r="H481" s="8">
        <v>2</v>
      </c>
      <c r="I481" s="8">
        <v>1600</v>
      </c>
      <c r="J481" s="8">
        <v>0.08</v>
      </c>
      <c r="K481" s="8">
        <v>0.1</v>
      </c>
      <c r="L481" s="8">
        <v>160</v>
      </c>
      <c r="M481" s="10">
        <v>1472</v>
      </c>
      <c r="N481">
        <f t="shared" si="50"/>
        <v>1</v>
      </c>
      <c r="O481">
        <f t="shared" si="51"/>
        <v>2019</v>
      </c>
      <c r="P481" t="str">
        <f t="shared" si="52"/>
        <v>1r semestre</v>
      </c>
      <c r="Q481">
        <f t="shared" si="53"/>
        <v>1472</v>
      </c>
      <c r="R481" t="str">
        <f t="shared" si="54"/>
        <v>-</v>
      </c>
      <c r="S481" t="str">
        <f t="shared" si="55"/>
        <v>-</v>
      </c>
      <c r="T481" t="str">
        <f t="shared" si="56"/>
        <v>-</v>
      </c>
    </row>
    <row r="482" spans="1:20" x14ac:dyDescent="0.25">
      <c r="A482" s="7">
        <v>20190015</v>
      </c>
      <c r="B482" s="8" t="s">
        <v>13</v>
      </c>
      <c r="C482" s="9">
        <v>43477</v>
      </c>
      <c r="D482" s="8" t="s">
        <v>18</v>
      </c>
      <c r="E482" s="8" t="s">
        <v>19</v>
      </c>
      <c r="F482" s="8">
        <v>350</v>
      </c>
      <c r="G482" s="8">
        <v>500</v>
      </c>
      <c r="H482" s="8">
        <v>3</v>
      </c>
      <c r="I482" s="8">
        <v>1500</v>
      </c>
      <c r="J482" s="8">
        <v>0.08</v>
      </c>
      <c r="K482" s="8">
        <v>0.05</v>
      </c>
      <c r="L482" s="8">
        <v>75</v>
      </c>
      <c r="M482" s="10">
        <v>1380</v>
      </c>
      <c r="N482">
        <f t="shared" si="50"/>
        <v>1</v>
      </c>
      <c r="O482">
        <f t="shared" si="51"/>
        <v>2019</v>
      </c>
      <c r="P482" t="str">
        <f t="shared" si="52"/>
        <v>1r semestre</v>
      </c>
      <c r="Q482">
        <f t="shared" si="53"/>
        <v>1380</v>
      </c>
      <c r="R482" t="str">
        <f t="shared" si="54"/>
        <v>-</v>
      </c>
      <c r="S482">
        <f t="shared" si="55"/>
        <v>1380</v>
      </c>
      <c r="T482" t="str">
        <f t="shared" si="56"/>
        <v>-</v>
      </c>
    </row>
    <row r="483" spans="1:20" x14ac:dyDescent="0.25">
      <c r="A483" s="3">
        <v>20190100</v>
      </c>
      <c r="B483" s="4" t="s">
        <v>13</v>
      </c>
      <c r="C483" s="5">
        <v>43477</v>
      </c>
      <c r="D483" s="4" t="s">
        <v>18</v>
      </c>
      <c r="E483" s="4" t="s">
        <v>19</v>
      </c>
      <c r="F483" s="4">
        <v>350</v>
      </c>
      <c r="G483" s="4">
        <v>500</v>
      </c>
      <c r="H483" s="4">
        <v>3</v>
      </c>
      <c r="I483" s="4">
        <v>1500</v>
      </c>
      <c r="J483" s="4">
        <v>0.08</v>
      </c>
      <c r="K483" s="4">
        <v>0.05</v>
      </c>
      <c r="L483" s="4">
        <v>75</v>
      </c>
      <c r="M483" s="6">
        <v>1380</v>
      </c>
      <c r="N483">
        <f t="shared" si="50"/>
        <v>1</v>
      </c>
      <c r="O483">
        <f t="shared" si="51"/>
        <v>2019</v>
      </c>
      <c r="P483" t="str">
        <f t="shared" si="52"/>
        <v>1r semestre</v>
      </c>
      <c r="Q483">
        <f t="shared" si="53"/>
        <v>1380</v>
      </c>
      <c r="R483" t="str">
        <f t="shared" si="54"/>
        <v>-</v>
      </c>
      <c r="S483">
        <f t="shared" si="55"/>
        <v>1380</v>
      </c>
      <c r="T483" t="str">
        <f t="shared" si="56"/>
        <v>-</v>
      </c>
    </row>
    <row r="484" spans="1:20" x14ac:dyDescent="0.25">
      <c r="A484" s="7">
        <v>20190015</v>
      </c>
      <c r="B484" s="8" t="s">
        <v>13</v>
      </c>
      <c r="C484" s="9">
        <v>43477</v>
      </c>
      <c r="D484" s="8" t="s">
        <v>18</v>
      </c>
      <c r="E484" s="8" t="s">
        <v>19</v>
      </c>
      <c r="F484" s="8">
        <v>350</v>
      </c>
      <c r="G484" s="8">
        <v>500</v>
      </c>
      <c r="H484" s="8">
        <v>3</v>
      </c>
      <c r="I484" s="8">
        <v>1500</v>
      </c>
      <c r="J484" s="8">
        <v>0.08</v>
      </c>
      <c r="K484" s="8">
        <v>0.05</v>
      </c>
      <c r="L484" s="8">
        <v>75</v>
      </c>
      <c r="M484" s="10">
        <v>1380</v>
      </c>
      <c r="N484">
        <f t="shared" si="50"/>
        <v>1</v>
      </c>
      <c r="O484">
        <f t="shared" si="51"/>
        <v>2019</v>
      </c>
      <c r="P484" t="str">
        <f t="shared" si="52"/>
        <v>1r semestre</v>
      </c>
      <c r="Q484">
        <f t="shared" si="53"/>
        <v>1380</v>
      </c>
      <c r="R484" t="str">
        <f t="shared" si="54"/>
        <v>-</v>
      </c>
      <c r="S484">
        <f t="shared" si="55"/>
        <v>1380</v>
      </c>
      <c r="T484" t="str">
        <f t="shared" si="56"/>
        <v>-</v>
      </c>
    </row>
    <row r="485" spans="1:20" x14ac:dyDescent="0.25">
      <c r="A485" s="3">
        <v>20190100</v>
      </c>
      <c r="B485" s="4" t="s">
        <v>13</v>
      </c>
      <c r="C485" s="5">
        <v>43477</v>
      </c>
      <c r="D485" s="4" t="s">
        <v>18</v>
      </c>
      <c r="E485" s="4" t="s">
        <v>19</v>
      </c>
      <c r="F485" s="4">
        <v>350</v>
      </c>
      <c r="G485" s="4">
        <v>500</v>
      </c>
      <c r="H485" s="4">
        <v>3</v>
      </c>
      <c r="I485" s="4">
        <v>1500</v>
      </c>
      <c r="J485" s="4">
        <v>0.08</v>
      </c>
      <c r="K485" s="4">
        <v>0.05</v>
      </c>
      <c r="L485" s="4">
        <v>75</v>
      </c>
      <c r="M485" s="6">
        <v>1380</v>
      </c>
      <c r="N485">
        <f t="shared" si="50"/>
        <v>1</v>
      </c>
      <c r="O485">
        <f t="shared" si="51"/>
        <v>2019</v>
      </c>
      <c r="P485" t="str">
        <f t="shared" si="52"/>
        <v>1r semestre</v>
      </c>
      <c r="Q485">
        <f t="shared" si="53"/>
        <v>1380</v>
      </c>
      <c r="R485" t="str">
        <f t="shared" si="54"/>
        <v>-</v>
      </c>
      <c r="S485">
        <f t="shared" si="55"/>
        <v>1380</v>
      </c>
      <c r="T485" t="str">
        <f t="shared" si="56"/>
        <v>-</v>
      </c>
    </row>
    <row r="486" spans="1:20" x14ac:dyDescent="0.25">
      <c r="A486" s="7">
        <v>20190015</v>
      </c>
      <c r="B486" s="8" t="s">
        <v>13</v>
      </c>
      <c r="C486" s="9">
        <v>43477</v>
      </c>
      <c r="D486" s="8" t="s">
        <v>18</v>
      </c>
      <c r="E486" s="8" t="s">
        <v>19</v>
      </c>
      <c r="F486" s="8">
        <v>350</v>
      </c>
      <c r="G486" s="8">
        <v>500</v>
      </c>
      <c r="H486" s="8">
        <v>3</v>
      </c>
      <c r="I486" s="8">
        <v>1500</v>
      </c>
      <c r="J486" s="8">
        <v>0.08</v>
      </c>
      <c r="K486" s="8">
        <v>0.05</v>
      </c>
      <c r="L486" s="8">
        <v>75</v>
      </c>
      <c r="M486" s="10">
        <v>1380</v>
      </c>
      <c r="N486">
        <f t="shared" si="50"/>
        <v>1</v>
      </c>
      <c r="O486">
        <f t="shared" si="51"/>
        <v>2019</v>
      </c>
      <c r="P486" t="str">
        <f t="shared" si="52"/>
        <v>1r semestre</v>
      </c>
      <c r="Q486">
        <f t="shared" si="53"/>
        <v>1380</v>
      </c>
      <c r="R486" t="str">
        <f t="shared" si="54"/>
        <v>-</v>
      </c>
      <c r="S486">
        <f t="shared" si="55"/>
        <v>1380</v>
      </c>
      <c r="T486" t="str">
        <f t="shared" si="56"/>
        <v>-</v>
      </c>
    </row>
    <row r="487" spans="1:20" x14ac:dyDescent="0.25">
      <c r="A487" s="3">
        <v>20190100</v>
      </c>
      <c r="B487" s="4" t="s">
        <v>13</v>
      </c>
      <c r="C487" s="5">
        <v>43477</v>
      </c>
      <c r="D487" s="4" t="s">
        <v>18</v>
      </c>
      <c r="E487" s="4" t="s">
        <v>19</v>
      </c>
      <c r="F487" s="4">
        <v>350</v>
      </c>
      <c r="G487" s="4">
        <v>500</v>
      </c>
      <c r="H487" s="4">
        <v>3</v>
      </c>
      <c r="I487" s="4">
        <v>1500</v>
      </c>
      <c r="J487" s="4">
        <v>0.08</v>
      </c>
      <c r="K487" s="4">
        <v>0.05</v>
      </c>
      <c r="L487" s="4">
        <v>75</v>
      </c>
      <c r="M487" s="6">
        <v>1380</v>
      </c>
      <c r="N487">
        <f t="shared" si="50"/>
        <v>1</v>
      </c>
      <c r="O487">
        <f t="shared" si="51"/>
        <v>2019</v>
      </c>
      <c r="P487" t="str">
        <f t="shared" si="52"/>
        <v>1r semestre</v>
      </c>
      <c r="Q487">
        <f t="shared" si="53"/>
        <v>1380</v>
      </c>
      <c r="R487" t="str">
        <f t="shared" si="54"/>
        <v>-</v>
      </c>
      <c r="S487">
        <f t="shared" si="55"/>
        <v>1380</v>
      </c>
      <c r="T487" t="str">
        <f t="shared" si="56"/>
        <v>-</v>
      </c>
    </row>
    <row r="488" spans="1:20" x14ac:dyDescent="0.25">
      <c r="A488" s="3">
        <v>20190060</v>
      </c>
      <c r="B488" s="4" t="s">
        <v>21</v>
      </c>
      <c r="C488" s="5">
        <v>43593</v>
      </c>
      <c r="D488" s="4" t="s">
        <v>18</v>
      </c>
      <c r="E488" s="4" t="s">
        <v>22</v>
      </c>
      <c r="F488" s="4">
        <v>350</v>
      </c>
      <c r="G488" s="4">
        <v>500</v>
      </c>
      <c r="H488" s="4">
        <v>3</v>
      </c>
      <c r="I488" s="4">
        <v>1500</v>
      </c>
      <c r="J488" s="4">
        <v>0.08</v>
      </c>
      <c r="K488" s="4">
        <v>0.05</v>
      </c>
      <c r="L488" s="4">
        <v>75</v>
      </c>
      <c r="M488" s="6">
        <v>1380</v>
      </c>
      <c r="N488">
        <f t="shared" si="50"/>
        <v>5</v>
      </c>
      <c r="O488">
        <f t="shared" si="51"/>
        <v>2019</v>
      </c>
      <c r="P488" t="str">
        <f t="shared" si="52"/>
        <v>1r semestre</v>
      </c>
      <c r="Q488">
        <f t="shared" si="53"/>
        <v>1380</v>
      </c>
      <c r="R488" t="str">
        <f t="shared" si="54"/>
        <v>-</v>
      </c>
      <c r="S488" t="str">
        <f t="shared" si="55"/>
        <v>-</v>
      </c>
      <c r="T488" t="str">
        <f t="shared" si="56"/>
        <v>-</v>
      </c>
    </row>
    <row r="489" spans="1:20" x14ac:dyDescent="0.25">
      <c r="A489" s="7">
        <v>20190145</v>
      </c>
      <c r="B489" s="8" t="s">
        <v>21</v>
      </c>
      <c r="C489" s="9">
        <v>43473</v>
      </c>
      <c r="D489" s="8" t="s">
        <v>18</v>
      </c>
      <c r="E489" s="8" t="s">
        <v>22</v>
      </c>
      <c r="F489" s="8">
        <v>350</v>
      </c>
      <c r="G489" s="8">
        <v>500</v>
      </c>
      <c r="H489" s="8">
        <v>3</v>
      </c>
      <c r="I489" s="8">
        <v>1500</v>
      </c>
      <c r="J489" s="8">
        <v>0.08</v>
      </c>
      <c r="K489" s="8">
        <v>0.05</v>
      </c>
      <c r="L489" s="8">
        <v>75</v>
      </c>
      <c r="M489" s="10">
        <v>1380</v>
      </c>
      <c r="N489">
        <f t="shared" si="50"/>
        <v>1</v>
      </c>
      <c r="O489">
        <f t="shared" si="51"/>
        <v>2019</v>
      </c>
      <c r="P489" t="str">
        <f t="shared" si="52"/>
        <v>1r semestre</v>
      </c>
      <c r="Q489">
        <f t="shared" si="53"/>
        <v>1380</v>
      </c>
      <c r="R489" t="str">
        <f t="shared" si="54"/>
        <v>-</v>
      </c>
      <c r="S489" t="str">
        <f t="shared" si="55"/>
        <v>-</v>
      </c>
      <c r="T489" t="str">
        <f t="shared" si="56"/>
        <v>-</v>
      </c>
    </row>
    <row r="490" spans="1:20" x14ac:dyDescent="0.25">
      <c r="A490" s="3">
        <v>20190060</v>
      </c>
      <c r="B490" s="4" t="s">
        <v>21</v>
      </c>
      <c r="C490" s="5">
        <v>43593</v>
      </c>
      <c r="D490" s="4" t="s">
        <v>18</v>
      </c>
      <c r="E490" s="4" t="s">
        <v>22</v>
      </c>
      <c r="F490" s="4">
        <v>350</v>
      </c>
      <c r="G490" s="4">
        <v>500</v>
      </c>
      <c r="H490" s="4">
        <v>3</v>
      </c>
      <c r="I490" s="4">
        <v>1500</v>
      </c>
      <c r="J490" s="4">
        <v>0.08</v>
      </c>
      <c r="K490" s="4">
        <v>0.05</v>
      </c>
      <c r="L490" s="4">
        <v>75</v>
      </c>
      <c r="M490" s="6">
        <v>1380</v>
      </c>
      <c r="N490">
        <f t="shared" si="50"/>
        <v>5</v>
      </c>
      <c r="O490">
        <f t="shared" si="51"/>
        <v>2019</v>
      </c>
      <c r="P490" t="str">
        <f t="shared" si="52"/>
        <v>1r semestre</v>
      </c>
      <c r="Q490">
        <f t="shared" si="53"/>
        <v>1380</v>
      </c>
      <c r="R490" t="str">
        <f t="shared" si="54"/>
        <v>-</v>
      </c>
      <c r="S490" t="str">
        <f t="shared" si="55"/>
        <v>-</v>
      </c>
      <c r="T490" t="str">
        <f t="shared" si="56"/>
        <v>-</v>
      </c>
    </row>
    <row r="491" spans="1:20" x14ac:dyDescent="0.25">
      <c r="A491" s="7">
        <v>20190145</v>
      </c>
      <c r="B491" s="8" t="s">
        <v>21</v>
      </c>
      <c r="C491" s="9">
        <v>43473</v>
      </c>
      <c r="D491" s="8" t="s">
        <v>18</v>
      </c>
      <c r="E491" s="8" t="s">
        <v>22</v>
      </c>
      <c r="F491" s="8">
        <v>350</v>
      </c>
      <c r="G491" s="8">
        <v>500</v>
      </c>
      <c r="H491" s="8">
        <v>3</v>
      </c>
      <c r="I491" s="8">
        <v>1500</v>
      </c>
      <c r="J491" s="8">
        <v>0.08</v>
      </c>
      <c r="K491" s="8">
        <v>0.05</v>
      </c>
      <c r="L491" s="8">
        <v>75</v>
      </c>
      <c r="M491" s="10">
        <v>1380</v>
      </c>
      <c r="N491">
        <f t="shared" si="50"/>
        <v>1</v>
      </c>
      <c r="O491">
        <f t="shared" si="51"/>
        <v>2019</v>
      </c>
      <c r="P491" t="str">
        <f t="shared" si="52"/>
        <v>1r semestre</v>
      </c>
      <c r="Q491">
        <f t="shared" si="53"/>
        <v>1380</v>
      </c>
      <c r="R491" t="str">
        <f t="shared" si="54"/>
        <v>-</v>
      </c>
      <c r="S491" t="str">
        <f t="shared" si="55"/>
        <v>-</v>
      </c>
      <c r="T491" t="str">
        <f t="shared" si="56"/>
        <v>-</v>
      </c>
    </row>
    <row r="492" spans="1:20" x14ac:dyDescent="0.25">
      <c r="A492" s="3">
        <v>20190060</v>
      </c>
      <c r="B492" s="4" t="s">
        <v>21</v>
      </c>
      <c r="C492" s="5">
        <v>43593</v>
      </c>
      <c r="D492" s="4" t="s">
        <v>18</v>
      </c>
      <c r="E492" s="4" t="s">
        <v>22</v>
      </c>
      <c r="F492" s="4">
        <v>350</v>
      </c>
      <c r="G492" s="4">
        <v>500</v>
      </c>
      <c r="H492" s="4">
        <v>3</v>
      </c>
      <c r="I492" s="4">
        <v>1500</v>
      </c>
      <c r="J492" s="4">
        <v>0.08</v>
      </c>
      <c r="K492" s="4">
        <v>0.05</v>
      </c>
      <c r="L492" s="4">
        <v>75</v>
      </c>
      <c r="M492" s="6">
        <v>1380</v>
      </c>
      <c r="N492">
        <f t="shared" si="50"/>
        <v>5</v>
      </c>
      <c r="O492">
        <f t="shared" si="51"/>
        <v>2019</v>
      </c>
      <c r="P492" t="str">
        <f t="shared" si="52"/>
        <v>1r semestre</v>
      </c>
      <c r="Q492">
        <f t="shared" si="53"/>
        <v>1380</v>
      </c>
      <c r="R492" t="str">
        <f t="shared" si="54"/>
        <v>-</v>
      </c>
      <c r="S492" t="str">
        <f t="shared" si="55"/>
        <v>-</v>
      </c>
      <c r="T492" t="str">
        <f t="shared" si="56"/>
        <v>-</v>
      </c>
    </row>
    <row r="493" spans="1:20" x14ac:dyDescent="0.25">
      <c r="A493" s="7">
        <v>20190145</v>
      </c>
      <c r="B493" s="8" t="s">
        <v>21</v>
      </c>
      <c r="C493" s="9">
        <v>43473</v>
      </c>
      <c r="D493" s="8" t="s">
        <v>18</v>
      </c>
      <c r="E493" s="8" t="s">
        <v>22</v>
      </c>
      <c r="F493" s="8">
        <v>350</v>
      </c>
      <c r="G493" s="8">
        <v>500</v>
      </c>
      <c r="H493" s="8">
        <v>3</v>
      </c>
      <c r="I493" s="8">
        <v>1500</v>
      </c>
      <c r="J493" s="8">
        <v>0.08</v>
      </c>
      <c r="K493" s="8">
        <v>0.05</v>
      </c>
      <c r="L493" s="8">
        <v>75</v>
      </c>
      <c r="M493" s="10">
        <v>1380</v>
      </c>
      <c r="N493">
        <f t="shared" si="50"/>
        <v>1</v>
      </c>
      <c r="O493">
        <f t="shared" si="51"/>
        <v>2019</v>
      </c>
      <c r="P493" t="str">
        <f t="shared" si="52"/>
        <v>1r semestre</v>
      </c>
      <c r="Q493">
        <f t="shared" si="53"/>
        <v>1380</v>
      </c>
      <c r="R493" t="str">
        <f t="shared" si="54"/>
        <v>-</v>
      </c>
      <c r="S493" t="str">
        <f t="shared" si="55"/>
        <v>-</v>
      </c>
      <c r="T493" t="str">
        <f t="shared" si="56"/>
        <v>-</v>
      </c>
    </row>
    <row r="494" spans="1:20" x14ac:dyDescent="0.25">
      <c r="A494" s="3">
        <v>20190014</v>
      </c>
      <c r="B494" s="4" t="s">
        <v>13</v>
      </c>
      <c r="C494" s="5">
        <v>43475</v>
      </c>
      <c r="D494" s="4" t="s">
        <v>18</v>
      </c>
      <c r="E494" s="4" t="s">
        <v>19</v>
      </c>
      <c r="F494" s="4">
        <v>350</v>
      </c>
      <c r="G494" s="4">
        <v>500</v>
      </c>
      <c r="H494" s="4">
        <v>2</v>
      </c>
      <c r="I494" s="4">
        <v>1000</v>
      </c>
      <c r="J494" s="4">
        <v>0.08</v>
      </c>
      <c r="K494" s="4">
        <v>0.05</v>
      </c>
      <c r="L494" s="4">
        <v>50</v>
      </c>
      <c r="M494" s="6">
        <v>920</v>
      </c>
      <c r="N494">
        <f t="shared" si="50"/>
        <v>1</v>
      </c>
      <c r="O494">
        <f t="shared" si="51"/>
        <v>2019</v>
      </c>
      <c r="P494" t="str">
        <f t="shared" si="52"/>
        <v>1r semestre</v>
      </c>
      <c r="Q494">
        <f t="shared" si="53"/>
        <v>920</v>
      </c>
      <c r="R494" t="str">
        <f t="shared" si="54"/>
        <v>-</v>
      </c>
      <c r="S494">
        <f t="shared" si="55"/>
        <v>920</v>
      </c>
      <c r="T494" t="str">
        <f t="shared" si="56"/>
        <v>-</v>
      </c>
    </row>
    <row r="495" spans="1:20" x14ac:dyDescent="0.25">
      <c r="A495" s="3">
        <v>20190016</v>
      </c>
      <c r="B495" s="4" t="s">
        <v>13</v>
      </c>
      <c r="C495" s="5">
        <v>43481</v>
      </c>
      <c r="D495" s="4" t="s">
        <v>18</v>
      </c>
      <c r="E495" s="4" t="s">
        <v>19</v>
      </c>
      <c r="F495" s="4">
        <v>350</v>
      </c>
      <c r="G495" s="4">
        <v>500</v>
      </c>
      <c r="H495" s="4">
        <v>2</v>
      </c>
      <c r="I495" s="4">
        <v>1000</v>
      </c>
      <c r="J495" s="4">
        <v>0.08</v>
      </c>
      <c r="K495" s="4">
        <v>0.05</v>
      </c>
      <c r="L495" s="4">
        <v>50</v>
      </c>
      <c r="M495" s="6">
        <v>920</v>
      </c>
      <c r="N495">
        <f t="shared" si="50"/>
        <v>1</v>
      </c>
      <c r="O495">
        <f t="shared" si="51"/>
        <v>2019</v>
      </c>
      <c r="P495" t="str">
        <f t="shared" si="52"/>
        <v>1r semestre</v>
      </c>
      <c r="Q495">
        <f t="shared" si="53"/>
        <v>920</v>
      </c>
      <c r="R495" t="str">
        <f t="shared" si="54"/>
        <v>-</v>
      </c>
      <c r="S495">
        <f t="shared" si="55"/>
        <v>920</v>
      </c>
      <c r="T495" t="str">
        <f t="shared" si="56"/>
        <v>-</v>
      </c>
    </row>
    <row r="496" spans="1:20" x14ac:dyDescent="0.25">
      <c r="A496" s="7">
        <v>20190099</v>
      </c>
      <c r="B496" s="8" t="s">
        <v>13</v>
      </c>
      <c r="C496" s="9">
        <v>43475</v>
      </c>
      <c r="D496" s="8" t="s">
        <v>18</v>
      </c>
      <c r="E496" s="8" t="s">
        <v>19</v>
      </c>
      <c r="F496" s="8">
        <v>350</v>
      </c>
      <c r="G496" s="8">
        <v>500</v>
      </c>
      <c r="H496" s="8">
        <v>2</v>
      </c>
      <c r="I496" s="8">
        <v>1000</v>
      </c>
      <c r="J496" s="8">
        <v>0.08</v>
      </c>
      <c r="K496" s="8">
        <v>0.05</v>
      </c>
      <c r="L496" s="8">
        <v>50</v>
      </c>
      <c r="M496" s="10">
        <v>920</v>
      </c>
      <c r="N496">
        <f t="shared" si="50"/>
        <v>1</v>
      </c>
      <c r="O496">
        <f t="shared" si="51"/>
        <v>2019</v>
      </c>
      <c r="P496" t="str">
        <f t="shared" si="52"/>
        <v>1r semestre</v>
      </c>
      <c r="Q496">
        <f t="shared" si="53"/>
        <v>920</v>
      </c>
      <c r="R496" t="str">
        <f t="shared" si="54"/>
        <v>-</v>
      </c>
      <c r="S496">
        <f t="shared" si="55"/>
        <v>920</v>
      </c>
      <c r="T496" t="str">
        <f t="shared" si="56"/>
        <v>-</v>
      </c>
    </row>
    <row r="497" spans="1:20" x14ac:dyDescent="0.25">
      <c r="A497" s="7">
        <v>20190101</v>
      </c>
      <c r="B497" s="8" t="s">
        <v>13</v>
      </c>
      <c r="C497" s="9">
        <v>43481</v>
      </c>
      <c r="D497" s="8" t="s">
        <v>18</v>
      </c>
      <c r="E497" s="8" t="s">
        <v>19</v>
      </c>
      <c r="F497" s="8">
        <v>350</v>
      </c>
      <c r="G497" s="8">
        <v>500</v>
      </c>
      <c r="H497" s="8">
        <v>2</v>
      </c>
      <c r="I497" s="8">
        <v>1000</v>
      </c>
      <c r="J497" s="8">
        <v>0.08</v>
      </c>
      <c r="K497" s="8">
        <v>0.05</v>
      </c>
      <c r="L497" s="8">
        <v>50</v>
      </c>
      <c r="M497" s="10">
        <v>920</v>
      </c>
      <c r="N497">
        <f t="shared" si="50"/>
        <v>1</v>
      </c>
      <c r="O497">
        <f t="shared" si="51"/>
        <v>2019</v>
      </c>
      <c r="P497" t="str">
        <f t="shared" si="52"/>
        <v>1r semestre</v>
      </c>
      <c r="Q497">
        <f t="shared" si="53"/>
        <v>920</v>
      </c>
      <c r="R497" t="str">
        <f t="shared" si="54"/>
        <v>-</v>
      </c>
      <c r="S497">
        <f t="shared" si="55"/>
        <v>920</v>
      </c>
      <c r="T497" t="str">
        <f t="shared" si="56"/>
        <v>-</v>
      </c>
    </row>
    <row r="498" spans="1:20" x14ac:dyDescent="0.25">
      <c r="A498" s="3">
        <v>20190014</v>
      </c>
      <c r="B498" s="4" t="s">
        <v>13</v>
      </c>
      <c r="C498" s="5">
        <v>43475</v>
      </c>
      <c r="D498" s="4" t="s">
        <v>18</v>
      </c>
      <c r="E498" s="4" t="s">
        <v>19</v>
      </c>
      <c r="F498" s="4">
        <v>350</v>
      </c>
      <c r="G498" s="4">
        <v>500</v>
      </c>
      <c r="H498" s="4">
        <v>2</v>
      </c>
      <c r="I498" s="4">
        <v>1000</v>
      </c>
      <c r="J498" s="4">
        <v>0.08</v>
      </c>
      <c r="K498" s="4">
        <v>0.05</v>
      </c>
      <c r="L498" s="4">
        <v>50</v>
      </c>
      <c r="M498" s="6">
        <v>920</v>
      </c>
      <c r="N498">
        <f t="shared" si="50"/>
        <v>1</v>
      </c>
      <c r="O498">
        <f t="shared" si="51"/>
        <v>2019</v>
      </c>
      <c r="P498" t="str">
        <f t="shared" si="52"/>
        <v>1r semestre</v>
      </c>
      <c r="Q498">
        <f t="shared" si="53"/>
        <v>920</v>
      </c>
      <c r="R498" t="str">
        <f t="shared" si="54"/>
        <v>-</v>
      </c>
      <c r="S498">
        <f t="shared" si="55"/>
        <v>920</v>
      </c>
      <c r="T498" t="str">
        <f t="shared" si="56"/>
        <v>-</v>
      </c>
    </row>
    <row r="499" spans="1:20" x14ac:dyDescent="0.25">
      <c r="A499" s="3">
        <v>20190016</v>
      </c>
      <c r="B499" s="4" t="s">
        <v>13</v>
      </c>
      <c r="C499" s="5">
        <v>43481</v>
      </c>
      <c r="D499" s="4" t="s">
        <v>18</v>
      </c>
      <c r="E499" s="4" t="s">
        <v>19</v>
      </c>
      <c r="F499" s="4">
        <v>350</v>
      </c>
      <c r="G499" s="4">
        <v>500</v>
      </c>
      <c r="H499" s="4">
        <v>2</v>
      </c>
      <c r="I499" s="4">
        <v>1000</v>
      </c>
      <c r="J499" s="4">
        <v>0.08</v>
      </c>
      <c r="K499" s="4">
        <v>0.05</v>
      </c>
      <c r="L499" s="4">
        <v>50</v>
      </c>
      <c r="M499" s="6">
        <v>920</v>
      </c>
      <c r="N499">
        <f t="shared" si="50"/>
        <v>1</v>
      </c>
      <c r="O499">
        <f t="shared" si="51"/>
        <v>2019</v>
      </c>
      <c r="P499" t="str">
        <f t="shared" si="52"/>
        <v>1r semestre</v>
      </c>
      <c r="Q499">
        <f t="shared" si="53"/>
        <v>920</v>
      </c>
      <c r="R499" t="str">
        <f t="shared" si="54"/>
        <v>-</v>
      </c>
      <c r="S499">
        <f t="shared" si="55"/>
        <v>920</v>
      </c>
      <c r="T499" t="str">
        <f t="shared" si="56"/>
        <v>-</v>
      </c>
    </row>
    <row r="500" spans="1:20" x14ac:dyDescent="0.25">
      <c r="A500" s="7">
        <v>20190099</v>
      </c>
      <c r="B500" s="8" t="s">
        <v>13</v>
      </c>
      <c r="C500" s="9">
        <v>43475</v>
      </c>
      <c r="D500" s="8" t="s">
        <v>18</v>
      </c>
      <c r="E500" s="8" t="s">
        <v>19</v>
      </c>
      <c r="F500" s="8">
        <v>350</v>
      </c>
      <c r="G500" s="8">
        <v>500</v>
      </c>
      <c r="H500" s="8">
        <v>2</v>
      </c>
      <c r="I500" s="8">
        <v>1000</v>
      </c>
      <c r="J500" s="8">
        <v>0.08</v>
      </c>
      <c r="K500" s="8">
        <v>0.05</v>
      </c>
      <c r="L500" s="8">
        <v>50</v>
      </c>
      <c r="M500" s="10">
        <v>920</v>
      </c>
      <c r="N500">
        <f t="shared" si="50"/>
        <v>1</v>
      </c>
      <c r="O500">
        <f t="shared" si="51"/>
        <v>2019</v>
      </c>
      <c r="P500" t="str">
        <f t="shared" si="52"/>
        <v>1r semestre</v>
      </c>
      <c r="Q500">
        <f t="shared" si="53"/>
        <v>920</v>
      </c>
      <c r="R500" t="str">
        <f t="shared" si="54"/>
        <v>-</v>
      </c>
      <c r="S500">
        <f t="shared" si="55"/>
        <v>920</v>
      </c>
      <c r="T500" t="str">
        <f t="shared" si="56"/>
        <v>-</v>
      </c>
    </row>
    <row r="501" spans="1:20" x14ac:dyDescent="0.25">
      <c r="A501" s="7">
        <v>20190101</v>
      </c>
      <c r="B501" s="8" t="s">
        <v>13</v>
      </c>
      <c r="C501" s="9">
        <v>43481</v>
      </c>
      <c r="D501" s="8" t="s">
        <v>18</v>
      </c>
      <c r="E501" s="8" t="s">
        <v>19</v>
      </c>
      <c r="F501" s="8">
        <v>350</v>
      </c>
      <c r="G501" s="8">
        <v>500</v>
      </c>
      <c r="H501" s="8">
        <v>2</v>
      </c>
      <c r="I501" s="8">
        <v>1000</v>
      </c>
      <c r="J501" s="8">
        <v>0.08</v>
      </c>
      <c r="K501" s="8">
        <v>0.05</v>
      </c>
      <c r="L501" s="8">
        <v>50</v>
      </c>
      <c r="M501" s="10">
        <v>920</v>
      </c>
      <c r="N501">
        <f t="shared" si="50"/>
        <v>1</v>
      </c>
      <c r="O501">
        <f t="shared" si="51"/>
        <v>2019</v>
      </c>
      <c r="P501" t="str">
        <f t="shared" si="52"/>
        <v>1r semestre</v>
      </c>
      <c r="Q501">
        <f t="shared" si="53"/>
        <v>920</v>
      </c>
      <c r="R501" t="str">
        <f t="shared" si="54"/>
        <v>-</v>
      </c>
      <c r="S501">
        <f t="shared" si="55"/>
        <v>920</v>
      </c>
      <c r="T501" t="str">
        <f t="shared" si="56"/>
        <v>-</v>
      </c>
    </row>
    <row r="502" spans="1:20" x14ac:dyDescent="0.25">
      <c r="A502" s="3">
        <v>20190014</v>
      </c>
      <c r="B502" s="4" t="s">
        <v>13</v>
      </c>
      <c r="C502" s="5">
        <v>43475</v>
      </c>
      <c r="D502" s="4" t="s">
        <v>18</v>
      </c>
      <c r="E502" s="4" t="s">
        <v>19</v>
      </c>
      <c r="F502" s="4">
        <v>350</v>
      </c>
      <c r="G502" s="4">
        <v>500</v>
      </c>
      <c r="H502" s="4">
        <v>2</v>
      </c>
      <c r="I502" s="4">
        <v>1000</v>
      </c>
      <c r="J502" s="4">
        <v>0.08</v>
      </c>
      <c r="K502" s="4">
        <v>0.05</v>
      </c>
      <c r="L502" s="4">
        <v>50</v>
      </c>
      <c r="M502" s="6">
        <v>920</v>
      </c>
      <c r="N502">
        <f t="shared" si="50"/>
        <v>1</v>
      </c>
      <c r="O502">
        <f t="shared" si="51"/>
        <v>2019</v>
      </c>
      <c r="P502" t="str">
        <f t="shared" si="52"/>
        <v>1r semestre</v>
      </c>
      <c r="Q502">
        <f t="shared" si="53"/>
        <v>920</v>
      </c>
      <c r="R502" t="str">
        <f t="shared" si="54"/>
        <v>-</v>
      </c>
      <c r="S502">
        <f t="shared" si="55"/>
        <v>920</v>
      </c>
      <c r="T502" t="str">
        <f t="shared" si="56"/>
        <v>-</v>
      </c>
    </row>
    <row r="503" spans="1:20" x14ac:dyDescent="0.25">
      <c r="A503" s="3">
        <v>20190016</v>
      </c>
      <c r="B503" s="4" t="s">
        <v>13</v>
      </c>
      <c r="C503" s="5">
        <v>43481</v>
      </c>
      <c r="D503" s="4" t="s">
        <v>18</v>
      </c>
      <c r="E503" s="4" t="s">
        <v>19</v>
      </c>
      <c r="F503" s="4">
        <v>350</v>
      </c>
      <c r="G503" s="4">
        <v>500</v>
      </c>
      <c r="H503" s="4">
        <v>2</v>
      </c>
      <c r="I503" s="4">
        <v>1000</v>
      </c>
      <c r="J503" s="4">
        <v>0.08</v>
      </c>
      <c r="K503" s="4">
        <v>0.05</v>
      </c>
      <c r="L503" s="4">
        <v>50</v>
      </c>
      <c r="M503" s="6">
        <v>920</v>
      </c>
      <c r="N503">
        <f t="shared" si="50"/>
        <v>1</v>
      </c>
      <c r="O503">
        <f t="shared" si="51"/>
        <v>2019</v>
      </c>
      <c r="P503" t="str">
        <f t="shared" si="52"/>
        <v>1r semestre</v>
      </c>
      <c r="Q503">
        <f t="shared" si="53"/>
        <v>920</v>
      </c>
      <c r="R503" t="str">
        <f t="shared" si="54"/>
        <v>-</v>
      </c>
      <c r="S503">
        <f t="shared" si="55"/>
        <v>920</v>
      </c>
      <c r="T503" t="str">
        <f t="shared" si="56"/>
        <v>-</v>
      </c>
    </row>
    <row r="504" spans="1:20" x14ac:dyDescent="0.25">
      <c r="A504" s="7">
        <v>20190099</v>
      </c>
      <c r="B504" s="8" t="s">
        <v>13</v>
      </c>
      <c r="C504" s="9">
        <v>43475</v>
      </c>
      <c r="D504" s="8" t="s">
        <v>18</v>
      </c>
      <c r="E504" s="8" t="s">
        <v>19</v>
      </c>
      <c r="F504" s="8">
        <v>350</v>
      </c>
      <c r="G504" s="8">
        <v>500</v>
      </c>
      <c r="H504" s="8">
        <v>2</v>
      </c>
      <c r="I504" s="8">
        <v>1000</v>
      </c>
      <c r="J504" s="8">
        <v>0.08</v>
      </c>
      <c r="K504" s="8">
        <v>0.05</v>
      </c>
      <c r="L504" s="8">
        <v>50</v>
      </c>
      <c r="M504" s="10">
        <v>920</v>
      </c>
      <c r="N504">
        <f t="shared" si="50"/>
        <v>1</v>
      </c>
      <c r="O504">
        <f t="shared" si="51"/>
        <v>2019</v>
      </c>
      <c r="P504" t="str">
        <f t="shared" si="52"/>
        <v>1r semestre</v>
      </c>
      <c r="Q504">
        <f t="shared" si="53"/>
        <v>920</v>
      </c>
      <c r="R504" t="str">
        <f t="shared" si="54"/>
        <v>-</v>
      </c>
      <c r="S504">
        <f t="shared" si="55"/>
        <v>920</v>
      </c>
      <c r="T504" t="str">
        <f t="shared" si="56"/>
        <v>-</v>
      </c>
    </row>
    <row r="505" spans="1:20" x14ac:dyDescent="0.25">
      <c r="A505" s="7">
        <v>20190101</v>
      </c>
      <c r="B505" s="8" t="s">
        <v>13</v>
      </c>
      <c r="C505" s="9">
        <v>43481</v>
      </c>
      <c r="D505" s="8" t="s">
        <v>18</v>
      </c>
      <c r="E505" s="8" t="s">
        <v>19</v>
      </c>
      <c r="F505" s="8">
        <v>350</v>
      </c>
      <c r="G505" s="8">
        <v>500</v>
      </c>
      <c r="H505" s="8">
        <v>2</v>
      </c>
      <c r="I505" s="8">
        <v>1000</v>
      </c>
      <c r="J505" s="8">
        <v>0.08</v>
      </c>
      <c r="K505" s="8">
        <v>0.05</v>
      </c>
      <c r="L505" s="8">
        <v>50</v>
      </c>
      <c r="M505" s="10">
        <v>920</v>
      </c>
      <c r="N505">
        <f t="shared" si="50"/>
        <v>1</v>
      </c>
      <c r="O505">
        <f t="shared" si="51"/>
        <v>2019</v>
      </c>
      <c r="P505" t="str">
        <f t="shared" si="52"/>
        <v>1r semestre</v>
      </c>
      <c r="Q505">
        <f t="shared" si="53"/>
        <v>920</v>
      </c>
      <c r="R505" t="str">
        <f t="shared" si="54"/>
        <v>-</v>
      </c>
      <c r="S505">
        <f t="shared" si="55"/>
        <v>920</v>
      </c>
      <c r="T505" t="str">
        <f t="shared" si="56"/>
        <v>-</v>
      </c>
    </row>
    <row r="506" spans="1:20" x14ac:dyDescent="0.25">
      <c r="A506" s="7">
        <v>20190065</v>
      </c>
      <c r="B506" s="8" t="s">
        <v>21</v>
      </c>
      <c r="C506" s="9">
        <v>43661</v>
      </c>
      <c r="D506" s="8" t="s">
        <v>18</v>
      </c>
      <c r="E506" s="8" t="s">
        <v>22</v>
      </c>
      <c r="F506" s="8">
        <v>350</v>
      </c>
      <c r="G506" s="8">
        <v>500</v>
      </c>
      <c r="H506" s="8">
        <v>2</v>
      </c>
      <c r="I506" s="8">
        <v>1000</v>
      </c>
      <c r="J506" s="8">
        <v>0.08</v>
      </c>
      <c r="K506" s="8">
        <v>0.05</v>
      </c>
      <c r="L506" s="8">
        <v>50</v>
      </c>
      <c r="M506" s="10">
        <v>920</v>
      </c>
      <c r="N506">
        <f t="shared" si="50"/>
        <v>7</v>
      </c>
      <c r="O506">
        <f t="shared" si="51"/>
        <v>2019</v>
      </c>
      <c r="P506" t="str">
        <f t="shared" si="52"/>
        <v>2n semestre</v>
      </c>
      <c r="Q506">
        <f t="shared" si="53"/>
        <v>920</v>
      </c>
      <c r="R506" t="str">
        <f t="shared" si="54"/>
        <v>-</v>
      </c>
      <c r="S506" t="str">
        <f t="shared" si="55"/>
        <v>-</v>
      </c>
      <c r="T506" t="str">
        <f t="shared" si="56"/>
        <v>-</v>
      </c>
    </row>
    <row r="507" spans="1:20" x14ac:dyDescent="0.25">
      <c r="A507" s="3">
        <v>20190150</v>
      </c>
      <c r="B507" s="4" t="s">
        <v>21</v>
      </c>
      <c r="C507" s="5">
        <v>43480</v>
      </c>
      <c r="D507" s="4" t="s">
        <v>18</v>
      </c>
      <c r="E507" s="4" t="s">
        <v>22</v>
      </c>
      <c r="F507" s="4">
        <v>350</v>
      </c>
      <c r="G507" s="4">
        <v>500</v>
      </c>
      <c r="H507" s="4">
        <v>2</v>
      </c>
      <c r="I507" s="4">
        <v>1000</v>
      </c>
      <c r="J507" s="4">
        <v>0.08</v>
      </c>
      <c r="K507" s="4">
        <v>0.05</v>
      </c>
      <c r="L507" s="4">
        <v>50</v>
      </c>
      <c r="M507" s="6">
        <v>920</v>
      </c>
      <c r="N507">
        <f t="shared" si="50"/>
        <v>1</v>
      </c>
      <c r="O507">
        <f t="shared" si="51"/>
        <v>2019</v>
      </c>
      <c r="P507" t="str">
        <f t="shared" si="52"/>
        <v>1r semestre</v>
      </c>
      <c r="Q507">
        <f t="shared" si="53"/>
        <v>920</v>
      </c>
      <c r="R507" t="str">
        <f t="shared" si="54"/>
        <v>-</v>
      </c>
      <c r="S507" t="str">
        <f t="shared" si="55"/>
        <v>-</v>
      </c>
      <c r="T507" t="str">
        <f t="shared" si="56"/>
        <v>-</v>
      </c>
    </row>
    <row r="508" spans="1:20" x14ac:dyDescent="0.25">
      <c r="A508" s="7">
        <v>20190065</v>
      </c>
      <c r="B508" s="8" t="s">
        <v>21</v>
      </c>
      <c r="C508" s="9">
        <v>43661</v>
      </c>
      <c r="D508" s="8" t="s">
        <v>18</v>
      </c>
      <c r="E508" s="8" t="s">
        <v>22</v>
      </c>
      <c r="F508" s="8">
        <v>350</v>
      </c>
      <c r="G508" s="8">
        <v>500</v>
      </c>
      <c r="H508" s="8">
        <v>2</v>
      </c>
      <c r="I508" s="8">
        <v>1000</v>
      </c>
      <c r="J508" s="8">
        <v>0.08</v>
      </c>
      <c r="K508" s="8">
        <v>0.05</v>
      </c>
      <c r="L508" s="8">
        <v>50</v>
      </c>
      <c r="M508" s="10">
        <v>920</v>
      </c>
      <c r="N508">
        <f t="shared" si="50"/>
        <v>7</v>
      </c>
      <c r="O508">
        <f t="shared" si="51"/>
        <v>2019</v>
      </c>
      <c r="P508" t="str">
        <f t="shared" si="52"/>
        <v>2n semestre</v>
      </c>
      <c r="Q508">
        <f t="shared" si="53"/>
        <v>920</v>
      </c>
      <c r="R508" t="str">
        <f t="shared" si="54"/>
        <v>-</v>
      </c>
      <c r="S508" t="str">
        <f t="shared" si="55"/>
        <v>-</v>
      </c>
      <c r="T508" t="str">
        <f t="shared" si="56"/>
        <v>-</v>
      </c>
    </row>
    <row r="509" spans="1:20" x14ac:dyDescent="0.25">
      <c r="A509" s="3">
        <v>20190150</v>
      </c>
      <c r="B509" s="4" t="s">
        <v>21</v>
      </c>
      <c r="C509" s="5">
        <v>43480</v>
      </c>
      <c r="D509" s="4" t="s">
        <v>18</v>
      </c>
      <c r="E509" s="4" t="s">
        <v>22</v>
      </c>
      <c r="F509" s="4">
        <v>350</v>
      </c>
      <c r="G509" s="4">
        <v>500</v>
      </c>
      <c r="H509" s="4">
        <v>2</v>
      </c>
      <c r="I509" s="4">
        <v>1000</v>
      </c>
      <c r="J509" s="4">
        <v>0.08</v>
      </c>
      <c r="K509" s="4">
        <v>0.05</v>
      </c>
      <c r="L509" s="4">
        <v>50</v>
      </c>
      <c r="M509" s="6">
        <v>920</v>
      </c>
      <c r="N509">
        <f t="shared" si="50"/>
        <v>1</v>
      </c>
      <c r="O509">
        <f t="shared" si="51"/>
        <v>2019</v>
      </c>
      <c r="P509" t="str">
        <f t="shared" si="52"/>
        <v>1r semestre</v>
      </c>
      <c r="Q509">
        <f t="shared" si="53"/>
        <v>920</v>
      </c>
      <c r="R509" t="str">
        <f t="shared" si="54"/>
        <v>-</v>
      </c>
      <c r="S509" t="str">
        <f t="shared" si="55"/>
        <v>-</v>
      </c>
      <c r="T509" t="str">
        <f t="shared" si="56"/>
        <v>-</v>
      </c>
    </row>
    <row r="510" spans="1:20" x14ac:dyDescent="0.25">
      <c r="A510" s="7">
        <v>20190065</v>
      </c>
      <c r="B510" s="8" t="s">
        <v>21</v>
      </c>
      <c r="C510" s="9">
        <v>43661</v>
      </c>
      <c r="D510" s="8" t="s">
        <v>18</v>
      </c>
      <c r="E510" s="8" t="s">
        <v>22</v>
      </c>
      <c r="F510" s="8">
        <v>350</v>
      </c>
      <c r="G510" s="8">
        <v>500</v>
      </c>
      <c r="H510" s="8">
        <v>2</v>
      </c>
      <c r="I510" s="8">
        <v>1000</v>
      </c>
      <c r="J510" s="8">
        <v>0.08</v>
      </c>
      <c r="K510" s="8">
        <v>0.05</v>
      </c>
      <c r="L510" s="8">
        <v>50</v>
      </c>
      <c r="M510" s="10">
        <v>920</v>
      </c>
      <c r="N510">
        <f t="shared" si="50"/>
        <v>7</v>
      </c>
      <c r="O510">
        <f t="shared" si="51"/>
        <v>2019</v>
      </c>
      <c r="P510" t="str">
        <f t="shared" si="52"/>
        <v>2n semestre</v>
      </c>
      <c r="Q510">
        <f t="shared" si="53"/>
        <v>920</v>
      </c>
      <c r="R510" t="str">
        <f t="shared" si="54"/>
        <v>-</v>
      </c>
      <c r="S510" t="str">
        <f t="shared" si="55"/>
        <v>-</v>
      </c>
      <c r="T510" t="str">
        <f t="shared" si="56"/>
        <v>-</v>
      </c>
    </row>
    <row r="511" spans="1:20" x14ac:dyDescent="0.25">
      <c r="A511" s="3">
        <v>20190150</v>
      </c>
      <c r="B511" s="4" t="s">
        <v>21</v>
      </c>
      <c r="C511" s="5">
        <v>43480</v>
      </c>
      <c r="D511" s="4" t="s">
        <v>18</v>
      </c>
      <c r="E511" s="4" t="s">
        <v>22</v>
      </c>
      <c r="F511" s="4">
        <v>350</v>
      </c>
      <c r="G511" s="4">
        <v>500</v>
      </c>
      <c r="H511" s="4">
        <v>2</v>
      </c>
      <c r="I511" s="4">
        <v>1000</v>
      </c>
      <c r="J511" s="4">
        <v>0.08</v>
      </c>
      <c r="K511" s="4">
        <v>0.05</v>
      </c>
      <c r="L511" s="4">
        <v>50</v>
      </c>
      <c r="M511" s="6">
        <v>920</v>
      </c>
      <c r="N511">
        <f t="shared" si="50"/>
        <v>1</v>
      </c>
      <c r="O511">
        <f t="shared" si="51"/>
        <v>2019</v>
      </c>
      <c r="P511" t="str">
        <f t="shared" si="52"/>
        <v>1r semestre</v>
      </c>
      <c r="Q511">
        <f t="shared" si="53"/>
        <v>920</v>
      </c>
      <c r="R511" t="str">
        <f t="shared" si="54"/>
        <v>-</v>
      </c>
      <c r="S511" t="str">
        <f t="shared" si="55"/>
        <v>-</v>
      </c>
      <c r="T511" t="str">
        <f t="shared" si="56"/>
        <v>-</v>
      </c>
    </row>
  </sheetData>
  <autoFilter ref="A1:M511" xr:uid="{7B9FFAD0-B5D7-4ADA-9757-E6E4E23845EB}">
    <sortState xmlns:xlrd2="http://schemas.microsoft.com/office/spreadsheetml/2017/richdata2" ref="A2:M511">
      <sortCondition descending="1" ref="M1:M511"/>
    </sortState>
  </autoFilter>
  <conditionalFormatting sqref="M2:M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{29462CBC-1CE1-4958-B282-DFAAD160E77D}</x14:id>
        </ext>
      </extLst>
    </cfRule>
    <cfRule type="iconSet" priority="10">
      <iconSet iconSet="3Arrows">
        <cfvo type="percent" val="0"/>
        <cfvo type="percent" val="33"/>
        <cfvo type="percent" val="67"/>
      </iconSet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" priority="14" operator="between">
      <formula>7000</formula>
      <formula>21000</formula>
    </cfRule>
    <cfRule type="cellIs" dxfId="9" priority="15" operator="between">
      <formula>10000</formula>
      <formula>15000</formula>
    </cfRule>
    <cfRule type="cellIs" dxfId="8" priority="16" operator="greaterThan">
      <formula>30000</formula>
    </cfRule>
  </conditionalFormatting>
  <conditionalFormatting sqref="E1:E1048576">
    <cfRule type="containsText" dxfId="7" priority="13" operator="containsText" text="Impresoras">
      <formula>NOT(ISERROR(SEARCH("Impresoras",E1)))</formula>
    </cfRule>
  </conditionalFormatting>
  <conditionalFormatting sqref="L1:L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{2E8A4377-8C54-4A55-AFCE-0259BF29E513}</x14:id>
        </ext>
      </extLst>
    </cfRule>
  </conditionalFormatting>
  <conditionalFormatting sqref="M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{5C1BF998-04E2-4DD0-92D7-A4BE096862D3}</x14:id>
        </ext>
      </extLst>
    </cfRule>
  </conditionalFormatting>
  <conditionalFormatting sqref="N1:T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{60F913CD-0FC7-408C-AD7D-3FD8E839925B}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462CBC-1CE1-4958-B282-DFAAD160E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M2:M1048576</xm:sqref>
        </x14:conditionalFormatting>
        <x14:conditionalFormatting xmlns:xm="http://schemas.microsoft.com/office/excel/2006/main">
          <x14:cfRule type="dataBar" id="{2E8A4377-8C54-4A55-AFCE-0259BF29E5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5C1BF998-04E2-4DD0-92D7-A4BE096862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60F913CD-0FC7-408C-AD7D-3FD8E83992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N1:T1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7E33-DA73-404A-AA56-7AE0FE3061B4}">
  <dimension ref="C2:Q16"/>
  <sheetViews>
    <sheetView topLeftCell="C12" workbookViewId="0">
      <selection activeCell="P6" sqref="P6"/>
    </sheetView>
  </sheetViews>
  <sheetFormatPr baseColWidth="10" defaultRowHeight="15" x14ac:dyDescent="0.25"/>
  <cols>
    <col min="4" max="4" width="12.85546875" bestFit="1" customWidth="1"/>
  </cols>
  <sheetData>
    <row r="2" spans="3:17" ht="15.75" thickBot="1" x14ac:dyDescent="0.3"/>
    <row r="3" spans="3:17" ht="15.75" thickBot="1" x14ac:dyDescent="0.3">
      <c r="C3" t="s">
        <v>24</v>
      </c>
      <c r="D3" t="s">
        <v>27</v>
      </c>
      <c r="F3" s="11"/>
      <c r="G3" s="12"/>
      <c r="H3" s="12"/>
      <c r="I3" s="12"/>
      <c r="J3" s="12"/>
      <c r="K3" s="12"/>
      <c r="L3" s="13"/>
    </row>
    <row r="5" spans="3:17" x14ac:dyDescent="0.25">
      <c r="F5">
        <v>1</v>
      </c>
      <c r="G5">
        <v>2</v>
      </c>
      <c r="H5">
        <v>3</v>
      </c>
      <c r="I5">
        <v>4</v>
      </c>
      <c r="J5">
        <v>3</v>
      </c>
      <c r="K5">
        <v>5</v>
      </c>
      <c r="L5">
        <f>I5+P13</f>
        <v>4</v>
      </c>
    </row>
    <row r="6" spans="3:17" x14ac:dyDescent="0.25">
      <c r="C6" t="s">
        <v>25</v>
      </c>
      <c r="D6" s="14" t="s">
        <v>28</v>
      </c>
    </row>
    <row r="8" spans="3:17" x14ac:dyDescent="0.25">
      <c r="C8" t="s">
        <v>26</v>
      </c>
      <c r="D8" s="14" t="s">
        <v>29</v>
      </c>
      <c r="F8">
        <v>1</v>
      </c>
      <c r="G8">
        <v>2</v>
      </c>
      <c r="H8">
        <v>3</v>
      </c>
      <c r="I8">
        <v>4</v>
      </c>
      <c r="J8">
        <v>3</v>
      </c>
      <c r="K8">
        <v>5</v>
      </c>
      <c r="L8">
        <f>SUM(F8:K8)</f>
        <v>18</v>
      </c>
    </row>
    <row r="13" spans="3:17" x14ac:dyDescent="0.25">
      <c r="F13">
        <v>1</v>
      </c>
      <c r="H13">
        <v>1</v>
      </c>
      <c r="J13">
        <v>1</v>
      </c>
      <c r="M13">
        <v>1</v>
      </c>
      <c r="O13">
        <v>1</v>
      </c>
      <c r="Q13">
        <v>1</v>
      </c>
    </row>
    <row r="14" spans="3:17" x14ac:dyDescent="0.25">
      <c r="F14">
        <v>2</v>
      </c>
      <c r="H14">
        <v>2</v>
      </c>
      <c r="J14">
        <v>2</v>
      </c>
      <c r="M14">
        <v>2</v>
      </c>
      <c r="O14">
        <v>2</v>
      </c>
      <c r="Q14">
        <v>2</v>
      </c>
    </row>
    <row r="15" spans="3:17" x14ac:dyDescent="0.25">
      <c r="F15" s="15">
        <v>3</v>
      </c>
      <c r="H15" s="15">
        <v>3</v>
      </c>
      <c r="J15" s="15">
        <v>3</v>
      </c>
      <c r="K15" s="17"/>
      <c r="M15" s="15">
        <v>3</v>
      </c>
      <c r="O15" s="15">
        <v>3</v>
      </c>
      <c r="Q15" s="15">
        <v>3</v>
      </c>
    </row>
    <row r="16" spans="3:17" x14ac:dyDescent="0.25">
      <c r="F16">
        <f>SUM(F13:F15)</f>
        <v>6</v>
      </c>
      <c r="H16">
        <f>SUM(H13:H15)</f>
        <v>6</v>
      </c>
      <c r="J16">
        <f ca="1">SUM(J13:J19)</f>
        <v>6</v>
      </c>
      <c r="M16">
        <f>SUM(M13:M15)</f>
        <v>6</v>
      </c>
      <c r="O16">
        <f>AVERAGE(O13:O15)</f>
        <v>2</v>
      </c>
      <c r="Q16">
        <f>COUNT(Q13:Q15)</f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C3D2-F540-4E89-AC1F-A6E48998D633}">
  <dimension ref="C5:M43"/>
  <sheetViews>
    <sheetView topLeftCell="B31" workbookViewId="0">
      <selection activeCell="E39" sqref="E39:H43"/>
    </sheetView>
  </sheetViews>
  <sheetFormatPr baseColWidth="10" defaultRowHeight="15" x14ac:dyDescent="0.25"/>
  <cols>
    <col min="3" max="3" width="19.7109375" bestFit="1" customWidth="1"/>
    <col min="4" max="4" width="32.42578125" bestFit="1" customWidth="1"/>
    <col min="6" max="6" width="12.42578125" bestFit="1" customWidth="1"/>
    <col min="8" max="8" width="14" bestFit="1" customWidth="1"/>
    <col min="9" max="9" width="15.7109375" bestFit="1" customWidth="1"/>
    <col min="10" max="10" width="19.5703125" bestFit="1" customWidth="1"/>
    <col min="11" max="11" width="12.140625" bestFit="1" customWidth="1"/>
  </cols>
  <sheetData>
    <row r="5" spans="3:13" x14ac:dyDescent="0.25">
      <c r="C5" t="s">
        <v>30</v>
      </c>
      <c r="M5">
        <v>2</v>
      </c>
    </row>
    <row r="7" spans="3:13" x14ac:dyDescent="0.25">
      <c r="D7" t="s">
        <v>33</v>
      </c>
      <c r="E7" t="s">
        <v>34</v>
      </c>
      <c r="F7" t="s">
        <v>35</v>
      </c>
      <c r="G7" t="s">
        <v>36</v>
      </c>
      <c r="H7" t="s">
        <v>37</v>
      </c>
      <c r="J7" t="s">
        <v>38</v>
      </c>
    </row>
    <row r="8" spans="3:13" x14ac:dyDescent="0.25">
      <c r="C8" t="s">
        <v>31</v>
      </c>
      <c r="D8" t="str">
        <f>LEFT(C8,5)</f>
        <v>34567</v>
      </c>
      <c r="E8" t="str">
        <f>RIGHT(C8,9)</f>
        <v>Barcelona</v>
      </c>
      <c r="F8">
        <f>LEN(C8)</f>
        <v>15</v>
      </c>
      <c r="G8" t="str">
        <f>MID(C8,3,3)</f>
        <v>567</v>
      </c>
      <c r="H8">
        <f>FIND("r",C8,1)</f>
        <v>9</v>
      </c>
      <c r="J8" t="str">
        <f>_xlfn.CONCAT(D8," ",E8," ",2023)</f>
        <v>34567 Barcelona 2023</v>
      </c>
    </row>
    <row r="9" spans="3:13" x14ac:dyDescent="0.25">
      <c r="C9" t="s">
        <v>32</v>
      </c>
      <c r="D9" t="str">
        <f>LEFT(C9,5)</f>
        <v>56789</v>
      </c>
      <c r="E9" t="str">
        <f>RIGHT(C9,6)</f>
        <v>Madrid</v>
      </c>
      <c r="F9">
        <f>LEN(C9)</f>
        <v>12</v>
      </c>
      <c r="G9" t="str">
        <f>MID(C9,3,3)</f>
        <v>789</v>
      </c>
      <c r="H9">
        <f>FIND("r",C9,1)</f>
        <v>10</v>
      </c>
      <c r="J9" t="str">
        <f>_xlfn.CONCAT(D9," ",E9," ",2023)</f>
        <v>56789 Madrid 2023</v>
      </c>
    </row>
    <row r="14" spans="3:13" x14ac:dyDescent="0.25">
      <c r="C14">
        <v>34567</v>
      </c>
      <c r="D14" t="s">
        <v>39</v>
      </c>
      <c r="E14">
        <v>2023</v>
      </c>
    </row>
    <row r="15" spans="3:13" x14ac:dyDescent="0.25">
      <c r="C15">
        <v>56789</v>
      </c>
      <c r="D15" t="s">
        <v>40</v>
      </c>
      <c r="E15">
        <v>2023</v>
      </c>
    </row>
    <row r="20" spans="3:13" x14ac:dyDescent="0.25">
      <c r="C20" t="s">
        <v>41</v>
      </c>
    </row>
    <row r="21" spans="3:13" x14ac:dyDescent="0.25">
      <c r="D21" t="s">
        <v>42</v>
      </c>
      <c r="E21" t="s">
        <v>43</v>
      </c>
      <c r="F21" t="s">
        <v>44</v>
      </c>
      <c r="G21" t="s">
        <v>45</v>
      </c>
      <c r="H21" t="s">
        <v>46</v>
      </c>
      <c r="I21" t="s">
        <v>63</v>
      </c>
      <c r="J21" t="s">
        <v>47</v>
      </c>
      <c r="K21" t="s">
        <v>49</v>
      </c>
      <c r="L21" t="s">
        <v>48</v>
      </c>
      <c r="M21" t="s">
        <v>48</v>
      </c>
    </row>
    <row r="22" spans="3:13" x14ac:dyDescent="0.25">
      <c r="D22" s="16">
        <v>45065</v>
      </c>
      <c r="E22" s="16">
        <f ca="1">TODAY()</f>
        <v>45065</v>
      </c>
      <c r="F22">
        <f ca="1">E22-D22</f>
        <v>0</v>
      </c>
      <c r="G22">
        <f>MONTH(D22)</f>
        <v>5</v>
      </c>
      <c r="H22">
        <f>DAY(D22)</f>
        <v>19</v>
      </c>
      <c r="I22" s="18">
        <f ca="1">NOW()</f>
        <v>45065.830794097223</v>
      </c>
      <c r="J22">
        <f>WEEKNUM(D22,2)</f>
        <v>21</v>
      </c>
      <c r="K22">
        <f>WEEKDAY(D22,2)</f>
        <v>5</v>
      </c>
      <c r="L22" t="str">
        <f>TEXT(D22,"mmmm")</f>
        <v>mayo</v>
      </c>
      <c r="M22" t="str">
        <f>TEXT(D22,"dddd")</f>
        <v>viernes</v>
      </c>
    </row>
    <row r="23" spans="3:13" x14ac:dyDescent="0.25">
      <c r="D23" s="16">
        <v>45096</v>
      </c>
      <c r="E23" s="16">
        <f t="shared" ref="E23:E31" ca="1" si="0">TODAY()</f>
        <v>45065</v>
      </c>
      <c r="F23">
        <f t="shared" ref="F23:F31" ca="1" si="1">E23-D23</f>
        <v>-31</v>
      </c>
      <c r="G23">
        <f t="shared" ref="G23:G31" si="2">MONTH(D23)</f>
        <v>6</v>
      </c>
      <c r="H23">
        <f t="shared" ref="H23:H31" si="3">DAY(D23)</f>
        <v>19</v>
      </c>
      <c r="I23" s="18">
        <f t="shared" ref="I23:I31" ca="1" si="4">NOW()</f>
        <v>45065.830794097223</v>
      </c>
      <c r="J23">
        <f t="shared" ref="J23:J31" si="5">WEEKNUM(D23,2)</f>
        <v>26</v>
      </c>
      <c r="K23">
        <f t="shared" ref="K23:K31" si="6">WEEKDAY(D23,2)</f>
        <v>1</v>
      </c>
      <c r="L23" t="str">
        <f t="shared" ref="L23:L31" si="7">TEXT(D23,"mmmm")</f>
        <v>junio</v>
      </c>
      <c r="M23" t="str">
        <f t="shared" ref="M23:M31" si="8">TEXT(D23,"dddd")</f>
        <v>lunes</v>
      </c>
    </row>
    <row r="24" spans="3:13" x14ac:dyDescent="0.25">
      <c r="D24" s="16">
        <v>45126</v>
      </c>
      <c r="E24" s="16">
        <f t="shared" ca="1" si="0"/>
        <v>45065</v>
      </c>
      <c r="F24">
        <f t="shared" ca="1" si="1"/>
        <v>-61</v>
      </c>
      <c r="G24">
        <f t="shared" si="2"/>
        <v>7</v>
      </c>
      <c r="H24">
        <f t="shared" si="3"/>
        <v>19</v>
      </c>
      <c r="I24" s="18">
        <f t="shared" ca="1" si="4"/>
        <v>45065.830794097223</v>
      </c>
      <c r="J24">
        <f t="shared" si="5"/>
        <v>30</v>
      </c>
      <c r="K24">
        <f t="shared" si="6"/>
        <v>3</v>
      </c>
      <c r="L24" t="str">
        <f t="shared" si="7"/>
        <v>julio</v>
      </c>
      <c r="M24" t="str">
        <f t="shared" si="8"/>
        <v>miércoles</v>
      </c>
    </row>
    <row r="25" spans="3:13" x14ac:dyDescent="0.25">
      <c r="D25" s="16">
        <v>45157</v>
      </c>
      <c r="E25" s="16">
        <f t="shared" ca="1" si="0"/>
        <v>45065</v>
      </c>
      <c r="F25">
        <f t="shared" ca="1" si="1"/>
        <v>-92</v>
      </c>
      <c r="G25">
        <f t="shared" si="2"/>
        <v>8</v>
      </c>
      <c r="H25">
        <f t="shared" si="3"/>
        <v>19</v>
      </c>
      <c r="I25" s="18">
        <f t="shared" ca="1" si="4"/>
        <v>45065.830794097223</v>
      </c>
      <c r="J25">
        <f t="shared" si="5"/>
        <v>34</v>
      </c>
      <c r="K25">
        <f t="shared" si="6"/>
        <v>6</v>
      </c>
      <c r="L25" t="str">
        <f t="shared" si="7"/>
        <v>agosto</v>
      </c>
      <c r="M25" t="str">
        <f t="shared" si="8"/>
        <v>sábado</v>
      </c>
    </row>
    <row r="26" spans="3:13" x14ac:dyDescent="0.25">
      <c r="D26" s="16">
        <v>45188</v>
      </c>
      <c r="E26" s="16">
        <f t="shared" ca="1" si="0"/>
        <v>45065</v>
      </c>
      <c r="F26">
        <f t="shared" ca="1" si="1"/>
        <v>-123</v>
      </c>
      <c r="G26">
        <f t="shared" si="2"/>
        <v>9</v>
      </c>
      <c r="H26">
        <f t="shared" si="3"/>
        <v>19</v>
      </c>
      <c r="I26" s="18">
        <f t="shared" ca="1" si="4"/>
        <v>45065.830794097223</v>
      </c>
      <c r="J26">
        <f t="shared" si="5"/>
        <v>39</v>
      </c>
      <c r="K26">
        <f t="shared" si="6"/>
        <v>2</v>
      </c>
      <c r="L26" t="str">
        <f t="shared" si="7"/>
        <v>septiembre</v>
      </c>
      <c r="M26" t="str">
        <f t="shared" si="8"/>
        <v>martes</v>
      </c>
    </row>
    <row r="27" spans="3:13" x14ac:dyDescent="0.25">
      <c r="D27" s="16">
        <v>45218</v>
      </c>
      <c r="E27" s="16">
        <f t="shared" ca="1" si="0"/>
        <v>45065</v>
      </c>
      <c r="F27">
        <f t="shared" ca="1" si="1"/>
        <v>-153</v>
      </c>
      <c r="G27">
        <f t="shared" si="2"/>
        <v>10</v>
      </c>
      <c r="H27">
        <f t="shared" si="3"/>
        <v>19</v>
      </c>
      <c r="I27" s="18">
        <f t="shared" ca="1" si="4"/>
        <v>45065.830794097223</v>
      </c>
      <c r="J27">
        <f t="shared" si="5"/>
        <v>43</v>
      </c>
      <c r="K27">
        <f t="shared" si="6"/>
        <v>4</v>
      </c>
      <c r="L27" t="str">
        <f t="shared" si="7"/>
        <v>octubre</v>
      </c>
      <c r="M27" t="str">
        <f t="shared" si="8"/>
        <v>jueves</v>
      </c>
    </row>
    <row r="28" spans="3:13" x14ac:dyDescent="0.25">
      <c r="D28" s="16">
        <v>45249</v>
      </c>
      <c r="E28" s="16">
        <f t="shared" ca="1" si="0"/>
        <v>45065</v>
      </c>
      <c r="F28">
        <f t="shared" ca="1" si="1"/>
        <v>-184</v>
      </c>
      <c r="G28">
        <f t="shared" si="2"/>
        <v>11</v>
      </c>
      <c r="H28">
        <f t="shared" si="3"/>
        <v>19</v>
      </c>
      <c r="I28" s="18">
        <f t="shared" ca="1" si="4"/>
        <v>45065.830794097223</v>
      </c>
      <c r="J28">
        <f t="shared" si="5"/>
        <v>47</v>
      </c>
      <c r="K28">
        <f t="shared" si="6"/>
        <v>7</v>
      </c>
      <c r="L28" t="str">
        <f t="shared" si="7"/>
        <v>noviembre</v>
      </c>
      <c r="M28" t="str">
        <f t="shared" si="8"/>
        <v>domingo</v>
      </c>
    </row>
    <row r="29" spans="3:13" x14ac:dyDescent="0.25">
      <c r="D29" s="16">
        <v>45279</v>
      </c>
      <c r="E29" s="16">
        <f t="shared" ca="1" si="0"/>
        <v>45065</v>
      </c>
      <c r="F29">
        <f t="shared" ca="1" si="1"/>
        <v>-214</v>
      </c>
      <c r="G29">
        <f t="shared" si="2"/>
        <v>12</v>
      </c>
      <c r="H29">
        <f t="shared" si="3"/>
        <v>19</v>
      </c>
      <c r="I29" s="18">
        <f t="shared" ca="1" si="4"/>
        <v>45065.830794097223</v>
      </c>
      <c r="J29">
        <f t="shared" si="5"/>
        <v>52</v>
      </c>
      <c r="K29">
        <f t="shared" si="6"/>
        <v>2</v>
      </c>
      <c r="L29" t="str">
        <f t="shared" si="7"/>
        <v>diciembre</v>
      </c>
      <c r="M29" t="str">
        <f t="shared" si="8"/>
        <v>martes</v>
      </c>
    </row>
    <row r="30" spans="3:13" x14ac:dyDescent="0.25">
      <c r="D30" s="16">
        <v>45310</v>
      </c>
      <c r="E30" s="16">
        <f t="shared" ca="1" si="0"/>
        <v>45065</v>
      </c>
      <c r="F30">
        <f t="shared" ca="1" si="1"/>
        <v>-245</v>
      </c>
      <c r="G30">
        <f t="shared" si="2"/>
        <v>1</v>
      </c>
      <c r="H30">
        <f t="shared" si="3"/>
        <v>19</v>
      </c>
      <c r="I30" s="18">
        <f t="shared" ca="1" si="4"/>
        <v>45065.830794097223</v>
      </c>
      <c r="J30">
        <f t="shared" si="5"/>
        <v>3</v>
      </c>
      <c r="K30">
        <f t="shared" si="6"/>
        <v>5</v>
      </c>
      <c r="L30" t="str">
        <f t="shared" si="7"/>
        <v>enero</v>
      </c>
      <c r="M30" t="str">
        <f t="shared" si="8"/>
        <v>viernes</v>
      </c>
    </row>
    <row r="31" spans="3:13" x14ac:dyDescent="0.25">
      <c r="D31" s="16">
        <v>45341</v>
      </c>
      <c r="E31" s="16">
        <f t="shared" ca="1" si="0"/>
        <v>45065</v>
      </c>
      <c r="F31">
        <f t="shared" ca="1" si="1"/>
        <v>-276</v>
      </c>
      <c r="G31">
        <f t="shared" si="2"/>
        <v>2</v>
      </c>
      <c r="H31">
        <f t="shared" si="3"/>
        <v>19</v>
      </c>
      <c r="I31" s="18">
        <f t="shared" ca="1" si="4"/>
        <v>45065.830794097223</v>
      </c>
      <c r="J31">
        <f t="shared" si="5"/>
        <v>8</v>
      </c>
      <c r="K31">
        <f t="shared" si="6"/>
        <v>1</v>
      </c>
      <c r="L31" t="str">
        <f t="shared" si="7"/>
        <v>febrero</v>
      </c>
      <c r="M31" t="str">
        <f t="shared" si="8"/>
        <v>lunes</v>
      </c>
    </row>
    <row r="32" spans="3:13" x14ac:dyDescent="0.25">
      <c r="D32" s="16"/>
      <c r="E32" s="16"/>
    </row>
    <row r="33" spans="3:9" x14ac:dyDescent="0.25">
      <c r="D33" s="16"/>
      <c r="E33" s="16"/>
    </row>
    <row r="34" spans="3:9" x14ac:dyDescent="0.25">
      <c r="E34" s="16"/>
    </row>
    <row r="35" spans="3:9" x14ac:dyDescent="0.25">
      <c r="E35" s="16"/>
    </row>
    <row r="36" spans="3:9" x14ac:dyDescent="0.25">
      <c r="C36" t="s">
        <v>50</v>
      </c>
      <c r="E36" s="16"/>
    </row>
    <row r="39" spans="3:9" x14ac:dyDescent="0.25">
      <c r="E39" t="s">
        <v>51</v>
      </c>
      <c r="F39" t="s">
        <v>52</v>
      </c>
      <c r="G39" t="s">
        <v>53</v>
      </c>
      <c r="H39" t="s">
        <v>54</v>
      </c>
      <c r="I39" t="s">
        <v>55</v>
      </c>
    </row>
    <row r="40" spans="3:9" x14ac:dyDescent="0.25">
      <c r="E40">
        <v>1</v>
      </c>
      <c r="F40">
        <v>2</v>
      </c>
      <c r="G40">
        <v>2.5</v>
      </c>
      <c r="H40">
        <f>F40*G40</f>
        <v>5</v>
      </c>
      <c r="I40" t="str">
        <f>IF(H40&lt;15,"fail","correct")</f>
        <v>fail</v>
      </c>
    </row>
    <row r="41" spans="3:9" x14ac:dyDescent="0.25">
      <c r="E41">
        <v>2</v>
      </c>
      <c r="F41">
        <v>10</v>
      </c>
      <c r="G41">
        <v>3.5</v>
      </c>
      <c r="H41">
        <f t="shared" ref="H41:H43" si="9">F41*G41</f>
        <v>35</v>
      </c>
      <c r="I41" t="str">
        <f t="shared" ref="I41:I43" si="10">IF(H41&lt;15,"fail","correct")</f>
        <v>correct</v>
      </c>
    </row>
    <row r="42" spans="3:9" x14ac:dyDescent="0.25">
      <c r="E42">
        <v>3</v>
      </c>
      <c r="F42">
        <v>1</v>
      </c>
      <c r="G42">
        <v>4.5</v>
      </c>
      <c r="H42">
        <f t="shared" si="9"/>
        <v>4.5</v>
      </c>
      <c r="I42" t="str">
        <f t="shared" si="10"/>
        <v>fail</v>
      </c>
    </row>
    <row r="43" spans="3:9" x14ac:dyDescent="0.25">
      <c r="E43">
        <v>4</v>
      </c>
      <c r="F43">
        <v>8</v>
      </c>
      <c r="G43">
        <v>5.5</v>
      </c>
      <c r="H43">
        <f t="shared" si="9"/>
        <v>44</v>
      </c>
      <c r="I43" t="str">
        <f t="shared" si="10"/>
        <v>correct</v>
      </c>
    </row>
  </sheetData>
  <conditionalFormatting sqref="J40:J43">
    <cfRule type="containsText" dxfId="3" priority="3" operator="containsText" text="O.N.C">
      <formula>NOT(ISERROR(SEARCH("O.N.C",J40)))</formula>
    </cfRule>
    <cfRule type="containsText" dxfId="2" priority="4" operator="containsText" text="O.C">
      <formula>NOT(ISERROR(SEARCH("O.C",J40)))</formula>
    </cfRule>
  </conditionalFormatting>
  <conditionalFormatting sqref="I40:I43">
    <cfRule type="containsText" dxfId="1" priority="1" operator="containsText" text="fail">
      <formula>NOT(ISERROR(SEARCH("fail",I40)))</formula>
    </cfRule>
    <cfRule type="containsText" dxfId="0" priority="2" operator="containsText" text="correct">
      <formula>NOT(ISERROR(SEARCH("correct",I40)))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2393-ABFA-401B-A028-3616341DBAC4}">
  <dimension ref="C4:K49"/>
  <sheetViews>
    <sheetView topLeftCell="C1" workbookViewId="0">
      <selection activeCell="O11" sqref="O11"/>
    </sheetView>
  </sheetViews>
  <sheetFormatPr baseColWidth="10" defaultRowHeight="15" x14ac:dyDescent="0.25"/>
  <cols>
    <col min="3" max="3" width="16.5703125" bestFit="1" customWidth="1"/>
    <col min="6" max="6" width="13" bestFit="1" customWidth="1"/>
    <col min="10" max="10" width="21" bestFit="1" customWidth="1"/>
  </cols>
  <sheetData>
    <row r="4" spans="3:11" ht="15.75" thickBot="1" x14ac:dyDescent="0.3"/>
    <row r="5" spans="3:11" ht="15.75" thickBot="1" x14ac:dyDescent="0.3">
      <c r="D5" t="s">
        <v>51</v>
      </c>
      <c r="E5" t="s">
        <v>52</v>
      </c>
      <c r="F5" t="s">
        <v>53</v>
      </c>
      <c r="G5" t="s">
        <v>54</v>
      </c>
      <c r="H5" t="s">
        <v>64</v>
      </c>
      <c r="J5" s="19" t="s">
        <v>65</v>
      </c>
      <c r="K5" s="20">
        <v>0.21</v>
      </c>
    </row>
    <row r="6" spans="3:11" x14ac:dyDescent="0.25">
      <c r="D6">
        <v>1</v>
      </c>
      <c r="E6">
        <v>2</v>
      </c>
      <c r="F6">
        <v>2.5</v>
      </c>
      <c r="G6">
        <f>E6*F6</f>
        <v>5</v>
      </c>
      <c r="H6">
        <f>G6*$K$5</f>
        <v>1.05</v>
      </c>
    </row>
    <row r="7" spans="3:11" x14ac:dyDescent="0.25">
      <c r="D7">
        <v>2</v>
      </c>
      <c r="E7">
        <v>10</v>
      </c>
      <c r="F7">
        <v>3.5</v>
      </c>
      <c r="G7">
        <f>E7*F7</f>
        <v>35</v>
      </c>
      <c r="H7">
        <f>G7*$K$5</f>
        <v>7.35</v>
      </c>
    </row>
    <row r="8" spans="3:11" x14ac:dyDescent="0.25">
      <c r="D8">
        <v>3</v>
      </c>
      <c r="E8">
        <v>1</v>
      </c>
      <c r="F8">
        <v>4.5</v>
      </c>
      <c r="G8">
        <f>E8*F8</f>
        <v>4.5</v>
      </c>
      <c r="H8">
        <f t="shared" ref="H7:H9" si="0">G8*$K$5</f>
        <v>0.94499999999999995</v>
      </c>
    </row>
    <row r="9" spans="3:11" x14ac:dyDescent="0.25">
      <c r="D9">
        <v>4</v>
      </c>
      <c r="E9">
        <v>8</v>
      </c>
      <c r="F9">
        <v>5.5</v>
      </c>
      <c r="G9">
        <f t="shared" ref="G7:G9" si="1">E9*F9</f>
        <v>44</v>
      </c>
      <c r="H9">
        <f t="shared" si="0"/>
        <v>9.24</v>
      </c>
      <c r="J9" t="s">
        <v>66</v>
      </c>
      <c r="K9" s="14" t="s">
        <v>67</v>
      </c>
    </row>
    <row r="10" spans="3:11" x14ac:dyDescent="0.25">
      <c r="J10" t="s">
        <v>68</v>
      </c>
      <c r="K10" s="14" t="s">
        <v>69</v>
      </c>
    </row>
    <row r="13" spans="3:11" x14ac:dyDescent="0.25">
      <c r="C13" t="s">
        <v>81</v>
      </c>
      <c r="J13" t="s">
        <v>79</v>
      </c>
    </row>
    <row r="14" spans="3:11" x14ac:dyDescent="0.25">
      <c r="D14" t="s">
        <v>74</v>
      </c>
      <c r="E14" t="s">
        <v>75</v>
      </c>
      <c r="F14" t="s">
        <v>76</v>
      </c>
      <c r="G14" t="s">
        <v>77</v>
      </c>
      <c r="H14" t="s">
        <v>78</v>
      </c>
      <c r="J14" t="s">
        <v>74</v>
      </c>
      <c r="K14" s="21">
        <v>2.5</v>
      </c>
    </row>
    <row r="15" spans="3:11" x14ac:dyDescent="0.25">
      <c r="C15" t="s">
        <v>70</v>
      </c>
      <c r="D15">
        <v>2</v>
      </c>
      <c r="E15">
        <v>3</v>
      </c>
      <c r="F15">
        <v>4</v>
      </c>
      <c r="G15">
        <v>5</v>
      </c>
      <c r="H15">
        <v>6</v>
      </c>
      <c r="J15" t="s">
        <v>75</v>
      </c>
      <c r="K15" s="21">
        <v>3.5</v>
      </c>
    </row>
    <row r="16" spans="3:11" x14ac:dyDescent="0.25">
      <c r="C16" t="s">
        <v>71</v>
      </c>
      <c r="D16">
        <v>4</v>
      </c>
      <c r="E16">
        <v>5</v>
      </c>
      <c r="F16">
        <v>6</v>
      </c>
      <c r="G16">
        <v>7</v>
      </c>
      <c r="H16">
        <v>8</v>
      </c>
      <c r="J16" t="s">
        <v>76</v>
      </c>
      <c r="K16" s="21">
        <v>4.5</v>
      </c>
    </row>
    <row r="17" spans="3:11" x14ac:dyDescent="0.25">
      <c r="C17" t="s">
        <v>72</v>
      </c>
      <c r="D17">
        <v>6</v>
      </c>
      <c r="E17">
        <v>7</v>
      </c>
      <c r="F17">
        <v>8</v>
      </c>
      <c r="G17">
        <v>9</v>
      </c>
      <c r="H17">
        <v>10</v>
      </c>
      <c r="J17" t="s">
        <v>77</v>
      </c>
      <c r="K17" s="21">
        <v>5.5</v>
      </c>
    </row>
    <row r="18" spans="3:11" x14ac:dyDescent="0.25">
      <c r="C18" t="s">
        <v>73</v>
      </c>
      <c r="D18">
        <v>8</v>
      </c>
      <c r="E18">
        <v>9</v>
      </c>
      <c r="F18">
        <v>10</v>
      </c>
      <c r="G18">
        <v>11</v>
      </c>
      <c r="H18">
        <v>12</v>
      </c>
      <c r="J18" t="s">
        <v>78</v>
      </c>
      <c r="K18" s="21">
        <v>6.5</v>
      </c>
    </row>
    <row r="35" spans="3:10" x14ac:dyDescent="0.25">
      <c r="C35" t="s">
        <v>80</v>
      </c>
    </row>
    <row r="36" spans="3:10" x14ac:dyDescent="0.25">
      <c r="D36" t="s">
        <v>74</v>
      </c>
      <c r="E36" t="s">
        <v>75</v>
      </c>
      <c r="F36" t="s">
        <v>76</v>
      </c>
      <c r="G36" t="s">
        <v>77</v>
      </c>
      <c r="H36" t="s">
        <v>78</v>
      </c>
      <c r="I36" t="s">
        <v>82</v>
      </c>
    </row>
    <row r="37" spans="3:10" x14ac:dyDescent="0.25">
      <c r="C37" t="s">
        <v>70</v>
      </c>
      <c r="D37" s="22">
        <f>D15*$K$14</f>
        <v>5</v>
      </c>
      <c r="E37" s="22">
        <f>E15*$K$14</f>
        <v>7.5</v>
      </c>
      <c r="F37" s="22">
        <f>F15*$K$16</f>
        <v>18</v>
      </c>
      <c r="G37" s="22">
        <f>G15*$K$17</f>
        <v>27.5</v>
      </c>
      <c r="H37" s="22">
        <f>H15*$K$18</f>
        <v>39</v>
      </c>
      <c r="I37" s="23">
        <f>SUM(D37:H37)</f>
        <v>97</v>
      </c>
    </row>
    <row r="38" spans="3:10" x14ac:dyDescent="0.25">
      <c r="C38" t="s">
        <v>71</v>
      </c>
      <c r="D38" s="22">
        <f>D16*$K$14</f>
        <v>10</v>
      </c>
      <c r="E38" s="22">
        <f>E16*$K$14</f>
        <v>12.5</v>
      </c>
      <c r="F38" s="22">
        <f>F16*$K$16</f>
        <v>27</v>
      </c>
      <c r="G38" s="22">
        <f>G16*$K$17</f>
        <v>38.5</v>
      </c>
      <c r="H38" s="22">
        <f>H16*$K$18</f>
        <v>52</v>
      </c>
      <c r="I38" s="23">
        <f t="shared" ref="I38:I41" si="2">SUM(D38:H38)</f>
        <v>140</v>
      </c>
    </row>
    <row r="39" spans="3:10" x14ac:dyDescent="0.25">
      <c r="C39" t="s">
        <v>72</v>
      </c>
      <c r="D39" s="22">
        <f>D17*$K$14</f>
        <v>15</v>
      </c>
      <c r="E39" s="22">
        <f>E17*$K$14</f>
        <v>17.5</v>
      </c>
      <c r="F39" s="22">
        <f>F17*$K$16</f>
        <v>36</v>
      </c>
      <c r="G39" s="22">
        <f>G17*$K$17</f>
        <v>49.5</v>
      </c>
      <c r="H39" s="22">
        <f>H17*$K$18</f>
        <v>65</v>
      </c>
      <c r="I39" s="23">
        <f t="shared" si="2"/>
        <v>183</v>
      </c>
    </row>
    <row r="40" spans="3:10" x14ac:dyDescent="0.25">
      <c r="C40" t="s">
        <v>73</v>
      </c>
      <c r="D40" s="22">
        <f>D18*$K$14</f>
        <v>20</v>
      </c>
      <c r="E40" s="22">
        <f>E18*$K$14</f>
        <v>22.5</v>
      </c>
      <c r="F40" s="22">
        <f>F18*$K$16</f>
        <v>45</v>
      </c>
      <c r="G40" s="22">
        <f>G18*$K$17</f>
        <v>60.5</v>
      </c>
      <c r="H40" s="22">
        <f>H18*$K$18</f>
        <v>78</v>
      </c>
      <c r="I40" s="23">
        <f t="shared" si="2"/>
        <v>226</v>
      </c>
    </row>
    <row r="41" spans="3:10" x14ac:dyDescent="0.25">
      <c r="C41" t="s">
        <v>82</v>
      </c>
      <c r="D41" s="24">
        <f>SUM(D37:D40)</f>
        <v>50</v>
      </c>
      <c r="E41" s="24">
        <f t="shared" ref="E41:H41" si="3">SUM(E37:E40)</f>
        <v>60</v>
      </c>
      <c r="F41" s="24">
        <f t="shared" si="3"/>
        <v>126</v>
      </c>
      <c r="G41" s="24">
        <f t="shared" si="3"/>
        <v>176</v>
      </c>
      <c r="H41" s="24">
        <f t="shared" si="3"/>
        <v>234</v>
      </c>
      <c r="I41" s="25">
        <f>SUM(I37:I40)</f>
        <v>646</v>
      </c>
    </row>
    <row r="44" spans="3:10" x14ac:dyDescent="0.25">
      <c r="D44" t="s">
        <v>74</v>
      </c>
      <c r="E44" t="s">
        <v>75</v>
      </c>
      <c r="F44" t="s">
        <v>76</v>
      </c>
      <c r="G44" t="s">
        <v>77</v>
      </c>
      <c r="H44" t="s">
        <v>78</v>
      </c>
      <c r="I44" t="s">
        <v>83</v>
      </c>
    </row>
    <row r="45" spans="3:10" x14ac:dyDescent="0.25">
      <c r="C45" t="s">
        <v>70</v>
      </c>
      <c r="D45" s="26">
        <f>D37/$D$41</f>
        <v>0.1</v>
      </c>
      <c r="E45" s="26">
        <f>E37/$E$41</f>
        <v>0.125</v>
      </c>
      <c r="F45" s="26">
        <f>F37/$F$41</f>
        <v>0.14285714285714285</v>
      </c>
      <c r="G45" s="26">
        <f>G37/$G$41</f>
        <v>0.15625</v>
      </c>
      <c r="H45" s="26">
        <f>H37/$H$41</f>
        <v>0.16666666666666666</v>
      </c>
      <c r="I45" t="s">
        <v>70</v>
      </c>
      <c r="J45" s="27">
        <f>I37/$I$41</f>
        <v>0.15015479876160992</v>
      </c>
    </row>
    <row r="46" spans="3:10" x14ac:dyDescent="0.25">
      <c r="C46" t="s">
        <v>71</v>
      </c>
      <c r="D46" s="26">
        <f>D38/$D$41</f>
        <v>0.2</v>
      </c>
      <c r="E46" s="26">
        <f>E38/$E$41</f>
        <v>0.20833333333333334</v>
      </c>
      <c r="F46" s="26">
        <f>F38/$F$41</f>
        <v>0.21428571428571427</v>
      </c>
      <c r="G46" s="26">
        <f>G38/$G$41</f>
        <v>0.21875</v>
      </c>
      <c r="H46" s="26">
        <f>H38/$H$41</f>
        <v>0.22222222222222221</v>
      </c>
      <c r="I46" t="s">
        <v>71</v>
      </c>
      <c r="J46" s="27">
        <f>I38/$I$41</f>
        <v>0.21671826625386997</v>
      </c>
    </row>
    <row r="47" spans="3:10" x14ac:dyDescent="0.25">
      <c r="C47" t="s">
        <v>72</v>
      </c>
      <c r="D47" s="26">
        <f>D39/$D$41</f>
        <v>0.3</v>
      </c>
      <c r="E47" s="26">
        <f>E39/$E$41</f>
        <v>0.29166666666666669</v>
      </c>
      <c r="F47" s="26">
        <f>F39/$F$41</f>
        <v>0.2857142857142857</v>
      </c>
      <c r="G47" s="26">
        <f>G39/$G$41</f>
        <v>0.28125</v>
      </c>
      <c r="H47" s="26">
        <f>H39/$H$41</f>
        <v>0.27777777777777779</v>
      </c>
      <c r="I47" t="s">
        <v>72</v>
      </c>
      <c r="J47" s="27">
        <f>I39/$I$41</f>
        <v>0.28328173374613003</v>
      </c>
    </row>
    <row r="48" spans="3:10" x14ac:dyDescent="0.25">
      <c r="C48" t="s">
        <v>73</v>
      </c>
      <c r="D48" s="26">
        <f>D40/$D$41</f>
        <v>0.4</v>
      </c>
      <c r="E48" s="26">
        <f>E40/$E$41</f>
        <v>0.375</v>
      </c>
      <c r="F48" s="26">
        <f>F40/$F$41</f>
        <v>0.35714285714285715</v>
      </c>
      <c r="G48" s="26">
        <f>G40/$G$41</f>
        <v>0.34375</v>
      </c>
      <c r="H48" s="26">
        <f>H40/$H$41</f>
        <v>0.33333333333333331</v>
      </c>
      <c r="I48" t="s">
        <v>73</v>
      </c>
      <c r="J48" s="27">
        <f>I40/$I$41</f>
        <v>0.34984520123839008</v>
      </c>
    </row>
    <row r="49" spans="3:10" x14ac:dyDescent="0.25">
      <c r="C49" t="s">
        <v>82</v>
      </c>
      <c r="D49" s="26">
        <f>D41/$D$41</f>
        <v>1</v>
      </c>
      <c r="E49" s="26">
        <f>E41/$E$41</f>
        <v>1</v>
      </c>
      <c r="F49" s="26">
        <f>F41/$F$41</f>
        <v>1</v>
      </c>
      <c r="G49" s="26">
        <f>G41/$G$41</f>
        <v>1</v>
      </c>
      <c r="H49" s="26">
        <f>H41/$H$41</f>
        <v>1</v>
      </c>
      <c r="I49" t="s">
        <v>82</v>
      </c>
      <c r="J49" s="27">
        <f>I41/$I$41</f>
        <v>1</v>
      </c>
    </row>
  </sheetData>
  <conditionalFormatting sqref="J45:J4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{17C4E2A0-964B-459B-A2CF-D2EDBF2D70CA}</x14:id>
        </ext>
      </extLst>
    </cfRule>
  </conditionalFormatting>
  <conditionalFormatting sqref="D45:H4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{393FF6A6-EE9B-4D82-9AE7-C0DC019625CF}</x14:id>
        </ext>
      </extLst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C4E2A0-964B-459B-A2CF-D2EDBF2D7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J45:J49</xm:sqref>
        </x14:conditionalFormatting>
        <x14:conditionalFormatting xmlns:xm="http://schemas.microsoft.com/office/excel/2006/main">
          <x14:cfRule type="dataBar" id="{393FF6A6-EE9B-4D82-9AE7-C0DC019625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D45:H49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0021F-0AED-4F6E-9749-624C0E1FB3E5}">
  <dimension ref="C5:U54"/>
  <sheetViews>
    <sheetView tabSelected="1" topLeftCell="D12" workbookViewId="0">
      <selection activeCell="L13" sqref="L13"/>
    </sheetView>
  </sheetViews>
  <sheetFormatPr baseColWidth="10" defaultRowHeight="15" x14ac:dyDescent="0.25"/>
  <cols>
    <col min="5" max="5" width="18" bestFit="1" customWidth="1"/>
    <col min="6" max="6" width="13" bestFit="1" customWidth="1"/>
    <col min="9" max="9" width="13.5703125" bestFit="1" customWidth="1"/>
    <col min="10" max="10" width="12.140625" bestFit="1" customWidth="1"/>
    <col min="11" max="11" width="17.5703125" bestFit="1" customWidth="1"/>
    <col min="21" max="21" width="17.5703125" bestFit="1" customWidth="1"/>
  </cols>
  <sheetData>
    <row r="5" spans="3:21" ht="15.75" thickBot="1" x14ac:dyDescent="0.3"/>
    <row r="6" spans="3:21" ht="15.75" thickBot="1" x14ac:dyDescent="0.3">
      <c r="F6" s="28" t="s">
        <v>104</v>
      </c>
      <c r="G6" s="29"/>
      <c r="H6" s="29"/>
      <c r="I6" s="30"/>
      <c r="P6" s="28" t="s">
        <v>105</v>
      </c>
      <c r="Q6" s="29"/>
      <c r="R6" s="29"/>
      <c r="S6" s="30"/>
    </row>
    <row r="7" spans="3:21" ht="15.75" thickBot="1" x14ac:dyDescent="0.3"/>
    <row r="8" spans="3:21" ht="15.75" thickBot="1" x14ac:dyDescent="0.3">
      <c r="D8" s="28" t="s">
        <v>94</v>
      </c>
      <c r="E8" s="29"/>
      <c r="F8" s="29"/>
      <c r="G8" s="30"/>
      <c r="H8" s="31" t="s">
        <v>99</v>
      </c>
      <c r="I8" s="32"/>
      <c r="J8" s="32"/>
      <c r="K8" s="33"/>
      <c r="N8" s="28" t="s">
        <v>94</v>
      </c>
      <c r="O8" s="29"/>
      <c r="P8" s="29"/>
      <c r="Q8" s="30"/>
      <c r="R8" s="31" t="s">
        <v>99</v>
      </c>
      <c r="S8" s="32"/>
      <c r="T8" s="32"/>
      <c r="U8" s="33"/>
    </row>
    <row r="9" spans="3:21" ht="15.75" thickBot="1" x14ac:dyDescent="0.3">
      <c r="D9" s="34" t="s">
        <v>95</v>
      </c>
      <c r="E9" s="17" t="s">
        <v>96</v>
      </c>
      <c r="F9" s="17" t="s">
        <v>97</v>
      </c>
      <c r="G9" s="35" t="s">
        <v>98</v>
      </c>
      <c r="H9" s="34" t="s">
        <v>100</v>
      </c>
      <c r="I9" s="17" t="s">
        <v>101</v>
      </c>
      <c r="J9" s="17" t="s">
        <v>102</v>
      </c>
      <c r="K9" s="35" t="s">
        <v>103</v>
      </c>
      <c r="N9" s="34" t="s">
        <v>95</v>
      </c>
      <c r="O9" s="17" t="s">
        <v>96</v>
      </c>
      <c r="P9" s="17" t="s">
        <v>97</v>
      </c>
      <c r="Q9" s="35" t="s">
        <v>98</v>
      </c>
      <c r="R9" s="34" t="s">
        <v>100</v>
      </c>
      <c r="S9" s="17" t="s">
        <v>101</v>
      </c>
      <c r="T9" s="17" t="s">
        <v>102</v>
      </c>
      <c r="U9" s="35" t="s">
        <v>103</v>
      </c>
    </row>
    <row r="10" spans="3:21" x14ac:dyDescent="0.25">
      <c r="C10" s="52" t="s">
        <v>84</v>
      </c>
      <c r="D10" s="39">
        <v>2</v>
      </c>
      <c r="E10" s="40">
        <v>1</v>
      </c>
      <c r="F10" s="40">
        <v>2.5</v>
      </c>
      <c r="G10" s="42">
        <v>4</v>
      </c>
      <c r="H10" s="49">
        <v>3</v>
      </c>
      <c r="I10" s="41">
        <v>2</v>
      </c>
      <c r="J10" s="41">
        <v>2</v>
      </c>
      <c r="K10" s="42">
        <v>1</v>
      </c>
      <c r="M10" s="52" t="s">
        <v>84</v>
      </c>
      <c r="N10" s="39"/>
      <c r="O10" s="40"/>
      <c r="P10" s="40"/>
      <c r="Q10" s="42"/>
      <c r="R10" s="49"/>
      <c r="S10" s="41"/>
      <c r="T10" s="41"/>
      <c r="U10" s="42"/>
    </row>
    <row r="11" spans="3:21" x14ac:dyDescent="0.25">
      <c r="C11" s="53" t="s">
        <v>85</v>
      </c>
      <c r="D11" s="43">
        <v>4</v>
      </c>
      <c r="E11" s="37">
        <v>2</v>
      </c>
      <c r="F11" s="37">
        <v>3.5</v>
      </c>
      <c r="G11" s="44">
        <v>7</v>
      </c>
      <c r="H11" s="50">
        <v>4</v>
      </c>
      <c r="I11" s="38">
        <v>5</v>
      </c>
      <c r="J11" s="38">
        <v>4</v>
      </c>
      <c r="K11" s="44">
        <v>2</v>
      </c>
      <c r="M11" s="53" t="s">
        <v>85</v>
      </c>
      <c r="N11" s="43"/>
      <c r="O11" s="37"/>
      <c r="P11" s="37"/>
      <c r="Q11" s="44"/>
      <c r="R11" s="50"/>
      <c r="S11" s="38"/>
      <c r="T11" s="38"/>
      <c r="U11" s="44"/>
    </row>
    <row r="12" spans="3:21" x14ac:dyDescent="0.25">
      <c r="C12" s="53" t="s">
        <v>86</v>
      </c>
      <c r="D12" s="43">
        <v>6</v>
      </c>
      <c r="E12" s="37">
        <v>3</v>
      </c>
      <c r="F12" s="37">
        <v>4.5</v>
      </c>
      <c r="G12" s="44">
        <v>10</v>
      </c>
      <c r="H12" s="50">
        <v>5</v>
      </c>
      <c r="I12" s="38">
        <v>8</v>
      </c>
      <c r="J12" s="38">
        <v>6</v>
      </c>
      <c r="K12" s="44">
        <v>3</v>
      </c>
      <c r="M12" s="53" t="s">
        <v>86</v>
      </c>
      <c r="N12" s="43"/>
      <c r="O12" s="37"/>
      <c r="P12" s="37"/>
      <c r="Q12" s="44"/>
      <c r="R12" s="50"/>
      <c r="S12" s="38"/>
      <c r="T12" s="38"/>
      <c r="U12" s="44"/>
    </row>
    <row r="13" spans="3:21" x14ac:dyDescent="0.25">
      <c r="C13" s="53" t="s">
        <v>87</v>
      </c>
      <c r="D13" s="43">
        <v>8</v>
      </c>
      <c r="E13" s="37">
        <v>4</v>
      </c>
      <c r="F13" s="37">
        <v>5.5</v>
      </c>
      <c r="G13" s="44">
        <v>13</v>
      </c>
      <c r="H13" s="50">
        <v>6</v>
      </c>
      <c r="I13" s="38">
        <v>11</v>
      </c>
      <c r="J13" s="38">
        <v>8</v>
      </c>
      <c r="K13" s="44">
        <v>4</v>
      </c>
      <c r="M13" s="53" t="s">
        <v>87</v>
      </c>
      <c r="N13" s="43"/>
      <c r="O13" s="37"/>
      <c r="P13" s="37"/>
      <c r="Q13" s="44"/>
      <c r="R13" s="50"/>
      <c r="S13" s="38"/>
      <c r="T13" s="38"/>
      <c r="U13" s="44"/>
    </row>
    <row r="14" spans="3:21" x14ac:dyDescent="0.25">
      <c r="C14" s="53" t="s">
        <v>88</v>
      </c>
      <c r="D14" s="43">
        <v>10</v>
      </c>
      <c r="E14" s="37">
        <v>5</v>
      </c>
      <c r="F14" s="37">
        <v>6.5</v>
      </c>
      <c r="G14" s="44">
        <v>16</v>
      </c>
      <c r="H14" s="50">
        <v>7</v>
      </c>
      <c r="I14" s="38">
        <v>14</v>
      </c>
      <c r="J14" s="38">
        <v>10</v>
      </c>
      <c r="K14" s="44">
        <v>5</v>
      </c>
      <c r="M14" s="53" t="s">
        <v>88</v>
      </c>
      <c r="N14" s="43"/>
      <c r="O14" s="37"/>
      <c r="P14" s="37"/>
      <c r="Q14" s="44"/>
      <c r="R14" s="50"/>
      <c r="S14" s="38"/>
      <c r="T14" s="38"/>
      <c r="U14" s="44"/>
    </row>
    <row r="15" spans="3:21" x14ac:dyDescent="0.25">
      <c r="C15" s="53" t="s">
        <v>89</v>
      </c>
      <c r="D15" s="43">
        <v>12</v>
      </c>
      <c r="E15" s="37">
        <v>6</v>
      </c>
      <c r="F15" s="37">
        <v>7.5</v>
      </c>
      <c r="G15" s="44">
        <v>19</v>
      </c>
      <c r="H15" s="50">
        <v>8</v>
      </c>
      <c r="I15" s="38">
        <v>17</v>
      </c>
      <c r="J15" s="38">
        <v>12</v>
      </c>
      <c r="K15" s="44">
        <v>6</v>
      </c>
      <c r="M15" s="53" t="s">
        <v>89</v>
      </c>
      <c r="N15" s="43"/>
      <c r="O15" s="37"/>
      <c r="P15" s="37"/>
      <c r="Q15" s="44"/>
      <c r="R15" s="50"/>
      <c r="S15" s="38"/>
      <c r="T15" s="38"/>
      <c r="U15" s="44"/>
    </row>
    <row r="16" spans="3:21" x14ac:dyDescent="0.25">
      <c r="C16" s="53" t="s">
        <v>90</v>
      </c>
      <c r="D16" s="43">
        <v>14</v>
      </c>
      <c r="E16" s="37">
        <v>7</v>
      </c>
      <c r="F16" s="37">
        <v>8.5</v>
      </c>
      <c r="G16" s="44">
        <v>22</v>
      </c>
      <c r="H16" s="50">
        <v>9</v>
      </c>
      <c r="I16" s="38">
        <v>20</v>
      </c>
      <c r="J16" s="38">
        <v>14</v>
      </c>
      <c r="K16" s="44">
        <v>7</v>
      </c>
      <c r="M16" s="53" t="s">
        <v>90</v>
      </c>
      <c r="N16" s="43"/>
      <c r="O16" s="37"/>
      <c r="P16" s="37"/>
      <c r="Q16" s="44"/>
      <c r="R16" s="50"/>
      <c r="S16" s="38"/>
      <c r="T16" s="38"/>
      <c r="U16" s="44"/>
    </row>
    <row r="17" spans="3:21" x14ac:dyDescent="0.25">
      <c r="C17" s="53" t="s">
        <v>91</v>
      </c>
      <c r="D17" s="43">
        <v>16</v>
      </c>
      <c r="E17" s="37">
        <v>8</v>
      </c>
      <c r="F17" s="37">
        <v>9.5</v>
      </c>
      <c r="G17" s="44">
        <v>25</v>
      </c>
      <c r="H17" s="50">
        <v>10</v>
      </c>
      <c r="I17" s="38">
        <v>23</v>
      </c>
      <c r="J17" s="38">
        <v>16</v>
      </c>
      <c r="K17" s="44">
        <v>8</v>
      </c>
      <c r="M17" s="53" t="s">
        <v>91</v>
      </c>
      <c r="N17" s="43"/>
      <c r="O17" s="37"/>
      <c r="P17" s="37"/>
      <c r="Q17" s="44"/>
      <c r="R17" s="50"/>
      <c r="S17" s="38"/>
      <c r="T17" s="38"/>
      <c r="U17" s="44"/>
    </row>
    <row r="18" spans="3:21" x14ac:dyDescent="0.25">
      <c r="C18" s="53" t="s">
        <v>92</v>
      </c>
      <c r="D18" s="43">
        <v>18</v>
      </c>
      <c r="E18" s="37">
        <v>9</v>
      </c>
      <c r="F18" s="37">
        <v>10.5</v>
      </c>
      <c r="G18" s="44">
        <v>28</v>
      </c>
      <c r="H18" s="50">
        <v>11</v>
      </c>
      <c r="I18" s="38">
        <v>26</v>
      </c>
      <c r="J18" s="38">
        <v>18</v>
      </c>
      <c r="K18" s="44">
        <v>9</v>
      </c>
      <c r="M18" s="53" t="s">
        <v>92</v>
      </c>
      <c r="N18" s="43"/>
      <c r="O18" s="37"/>
      <c r="P18" s="37"/>
      <c r="Q18" s="44"/>
      <c r="R18" s="50"/>
      <c r="S18" s="38"/>
      <c r="T18" s="38"/>
      <c r="U18" s="44"/>
    </row>
    <row r="19" spans="3:21" ht="15.75" thickBot="1" x14ac:dyDescent="0.3">
      <c r="C19" s="54" t="s">
        <v>93</v>
      </c>
      <c r="D19" s="45">
        <v>20</v>
      </c>
      <c r="E19" s="46">
        <v>10</v>
      </c>
      <c r="F19" s="46">
        <v>11.5</v>
      </c>
      <c r="G19" s="48">
        <v>31</v>
      </c>
      <c r="H19" s="51">
        <v>12</v>
      </c>
      <c r="I19" s="47">
        <v>29</v>
      </c>
      <c r="J19" s="47">
        <v>20</v>
      </c>
      <c r="K19" s="48">
        <v>10</v>
      </c>
      <c r="M19" s="54" t="s">
        <v>93</v>
      </c>
      <c r="N19" s="45"/>
      <c r="O19" s="46"/>
      <c r="P19" s="46"/>
      <c r="Q19" s="48"/>
      <c r="R19" s="51"/>
      <c r="S19" s="47"/>
      <c r="T19" s="47"/>
      <c r="U19" s="48"/>
    </row>
    <row r="23" spans="3:21" ht="15.75" thickBot="1" x14ac:dyDescent="0.3"/>
    <row r="24" spans="3:21" ht="15.75" thickBot="1" x14ac:dyDescent="0.3">
      <c r="F24" s="28" t="s">
        <v>106</v>
      </c>
      <c r="G24" s="29"/>
      <c r="H24" s="29"/>
      <c r="I24" s="30"/>
    </row>
    <row r="25" spans="3:21" ht="15.75" thickBot="1" x14ac:dyDescent="0.3"/>
    <row r="26" spans="3:21" ht="15.75" thickBot="1" x14ac:dyDescent="0.3">
      <c r="D26" s="28" t="s">
        <v>94</v>
      </c>
      <c r="E26" s="29"/>
      <c r="F26" s="29"/>
      <c r="G26" s="30"/>
      <c r="H26" s="31" t="s">
        <v>99</v>
      </c>
      <c r="I26" s="32"/>
      <c r="J26" s="32"/>
      <c r="K26" s="33"/>
    </row>
    <row r="27" spans="3:21" ht="15.75" thickBot="1" x14ac:dyDescent="0.3">
      <c r="D27" s="34" t="s">
        <v>95</v>
      </c>
      <c r="E27" s="17" t="s">
        <v>96</v>
      </c>
      <c r="F27" s="17" t="s">
        <v>97</v>
      </c>
      <c r="G27" s="35" t="s">
        <v>98</v>
      </c>
      <c r="H27" s="34" t="s">
        <v>100</v>
      </c>
      <c r="I27" s="17" t="s">
        <v>101</v>
      </c>
      <c r="J27" s="17" t="s">
        <v>102</v>
      </c>
      <c r="K27" s="35" t="s">
        <v>103</v>
      </c>
    </row>
    <row r="28" spans="3:21" x14ac:dyDescent="0.25">
      <c r="C28" s="52" t="s">
        <v>84</v>
      </c>
      <c r="D28" s="39"/>
      <c r="E28" s="40"/>
      <c r="F28" s="40"/>
      <c r="G28" s="42"/>
      <c r="H28" s="49"/>
      <c r="I28" s="41"/>
      <c r="J28" s="41"/>
      <c r="K28" s="42"/>
    </row>
    <row r="29" spans="3:21" x14ac:dyDescent="0.25">
      <c r="C29" s="53" t="s">
        <v>85</v>
      </c>
      <c r="D29" s="43"/>
      <c r="E29" s="37"/>
      <c r="F29" s="37"/>
      <c r="G29" s="44"/>
      <c r="H29" s="50"/>
      <c r="I29" s="38"/>
      <c r="J29" s="38"/>
      <c r="K29" s="44"/>
    </row>
    <row r="30" spans="3:21" x14ac:dyDescent="0.25">
      <c r="C30" s="53" t="s">
        <v>86</v>
      </c>
      <c r="D30" s="43"/>
      <c r="E30" s="37"/>
      <c r="F30" s="37"/>
      <c r="G30" s="44"/>
      <c r="H30" s="50"/>
      <c r="I30" s="38"/>
      <c r="J30" s="38"/>
      <c r="K30" s="44"/>
    </row>
    <row r="31" spans="3:21" x14ac:dyDescent="0.25">
      <c r="C31" s="53" t="s">
        <v>87</v>
      </c>
      <c r="D31" s="43"/>
      <c r="E31" s="37"/>
      <c r="F31" s="37"/>
      <c r="G31" s="44"/>
      <c r="H31" s="50"/>
      <c r="I31" s="38"/>
      <c r="J31" s="38"/>
      <c r="K31" s="44"/>
    </row>
    <row r="32" spans="3:21" x14ac:dyDescent="0.25">
      <c r="C32" s="53" t="s">
        <v>88</v>
      </c>
      <c r="D32" s="43"/>
      <c r="E32" s="37"/>
      <c r="F32" s="37"/>
      <c r="G32" s="44"/>
      <c r="H32" s="50"/>
      <c r="I32" s="38"/>
      <c r="J32" s="38"/>
      <c r="K32" s="44"/>
    </row>
    <row r="33" spans="3:11" x14ac:dyDescent="0.25">
      <c r="C33" s="53" t="s">
        <v>89</v>
      </c>
      <c r="D33" s="43"/>
      <c r="E33" s="37"/>
      <c r="F33" s="37"/>
      <c r="G33" s="44"/>
      <c r="H33" s="50"/>
      <c r="I33" s="38"/>
      <c r="J33" s="38"/>
      <c r="K33" s="44"/>
    </row>
    <row r="34" spans="3:11" x14ac:dyDescent="0.25">
      <c r="C34" s="53" t="s">
        <v>90</v>
      </c>
      <c r="D34" s="43"/>
      <c r="E34" s="37"/>
      <c r="F34" s="37"/>
      <c r="G34" s="44"/>
      <c r="H34" s="50"/>
      <c r="I34" s="38"/>
      <c r="J34" s="38"/>
      <c r="K34" s="44"/>
    </row>
    <row r="35" spans="3:11" x14ac:dyDescent="0.25">
      <c r="C35" s="53" t="s">
        <v>91</v>
      </c>
      <c r="D35" s="43"/>
      <c r="E35" s="37"/>
      <c r="F35" s="37"/>
      <c r="G35" s="44"/>
      <c r="H35" s="50"/>
      <c r="I35" s="38"/>
      <c r="J35" s="38"/>
      <c r="K35" s="44"/>
    </row>
    <row r="36" spans="3:11" x14ac:dyDescent="0.25">
      <c r="C36" s="53" t="s">
        <v>92</v>
      </c>
      <c r="D36" s="43"/>
      <c r="E36" s="37"/>
      <c r="F36" s="37"/>
      <c r="G36" s="44"/>
      <c r="H36" s="50"/>
      <c r="I36" s="38"/>
      <c r="J36" s="38"/>
      <c r="K36" s="44"/>
    </row>
    <row r="37" spans="3:11" ht="15.75" thickBot="1" x14ac:dyDescent="0.3">
      <c r="C37" s="54" t="s">
        <v>93</v>
      </c>
      <c r="D37" s="45"/>
      <c r="E37" s="46"/>
      <c r="F37" s="46"/>
      <c r="G37" s="48"/>
      <c r="H37" s="51"/>
      <c r="I37" s="47"/>
      <c r="J37" s="47"/>
      <c r="K37" s="48"/>
    </row>
    <row r="41" spans="3:11" x14ac:dyDescent="0.25">
      <c r="C41" s="17"/>
      <c r="D41" s="17"/>
      <c r="E41" s="17"/>
      <c r="F41" s="55"/>
      <c r="G41" s="55"/>
      <c r="H41" s="55"/>
      <c r="I41" s="55"/>
      <c r="J41" s="17"/>
      <c r="K41" s="17"/>
    </row>
    <row r="42" spans="3:11" x14ac:dyDescent="0.25">
      <c r="C42" s="17"/>
      <c r="D42" s="17"/>
      <c r="E42" s="17"/>
      <c r="F42" s="17"/>
      <c r="G42" s="17"/>
      <c r="H42" s="17"/>
      <c r="I42" s="17"/>
      <c r="J42" s="17"/>
      <c r="K42" s="17"/>
    </row>
    <row r="43" spans="3:11" x14ac:dyDescent="0.25">
      <c r="C43" s="17"/>
      <c r="D43" s="55"/>
      <c r="E43" s="55"/>
      <c r="F43" s="55"/>
      <c r="G43" s="55"/>
      <c r="H43" s="56"/>
      <c r="I43" s="56"/>
      <c r="J43" s="56"/>
      <c r="K43" s="56"/>
    </row>
    <row r="44" spans="3:11" x14ac:dyDescent="0.25">
      <c r="C44" s="17"/>
      <c r="D44" s="17"/>
      <c r="E44" s="17"/>
      <c r="F44" s="17"/>
      <c r="G44" s="17"/>
      <c r="H44" s="17"/>
      <c r="I44" s="17"/>
      <c r="J44" s="17"/>
      <c r="K44" s="17"/>
    </row>
    <row r="45" spans="3:11" x14ac:dyDescent="0.25">
      <c r="C45" s="17"/>
      <c r="D45" s="17"/>
      <c r="E45" s="17"/>
      <c r="F45" s="17"/>
      <c r="G45" s="17"/>
      <c r="H45" s="17"/>
      <c r="I45" s="36"/>
      <c r="J45" s="36"/>
      <c r="K45" s="17"/>
    </row>
    <row r="46" spans="3:11" x14ac:dyDescent="0.25">
      <c r="C46" s="17"/>
      <c r="D46" s="17"/>
      <c r="E46" s="17"/>
      <c r="F46" s="17"/>
      <c r="G46" s="17"/>
      <c r="H46" s="17"/>
      <c r="I46" s="36"/>
      <c r="J46" s="36"/>
      <c r="K46" s="17"/>
    </row>
    <row r="47" spans="3:11" x14ac:dyDescent="0.25">
      <c r="C47" s="17"/>
      <c r="D47" s="17"/>
      <c r="E47" s="17"/>
      <c r="F47" s="17"/>
      <c r="G47" s="17"/>
      <c r="H47" s="17"/>
      <c r="I47" s="36"/>
      <c r="J47" s="36"/>
      <c r="K47" s="17"/>
    </row>
    <row r="48" spans="3:11" x14ac:dyDescent="0.25">
      <c r="C48" s="17"/>
      <c r="D48" s="17"/>
      <c r="E48" s="17"/>
      <c r="F48" s="17"/>
      <c r="G48" s="17"/>
      <c r="H48" s="17"/>
      <c r="I48" s="36"/>
      <c r="J48" s="36"/>
      <c r="K48" s="17"/>
    </row>
    <row r="49" spans="3:11" x14ac:dyDescent="0.25">
      <c r="C49" s="17"/>
      <c r="D49" s="17"/>
      <c r="E49" s="17"/>
      <c r="F49" s="17"/>
      <c r="G49" s="17"/>
      <c r="H49" s="17"/>
      <c r="I49" s="36"/>
      <c r="J49" s="36"/>
      <c r="K49" s="17"/>
    </row>
    <row r="50" spans="3:11" x14ac:dyDescent="0.25">
      <c r="C50" s="17"/>
      <c r="D50" s="17"/>
      <c r="E50" s="17"/>
      <c r="F50" s="17"/>
      <c r="G50" s="17"/>
      <c r="H50" s="17"/>
      <c r="I50" s="36"/>
      <c r="J50" s="36"/>
      <c r="K50" s="17"/>
    </row>
    <row r="51" spans="3:11" x14ac:dyDescent="0.25">
      <c r="C51" s="17"/>
      <c r="D51" s="17"/>
      <c r="E51" s="17"/>
      <c r="F51" s="17"/>
      <c r="G51" s="17"/>
      <c r="H51" s="17"/>
      <c r="I51" s="36"/>
      <c r="J51" s="36"/>
      <c r="K51" s="17"/>
    </row>
    <row r="52" spans="3:11" x14ac:dyDescent="0.25">
      <c r="C52" s="17"/>
      <c r="D52" s="17"/>
      <c r="E52" s="17"/>
      <c r="F52" s="17"/>
      <c r="G52" s="17"/>
      <c r="H52" s="17"/>
      <c r="I52" s="36"/>
      <c r="J52" s="36"/>
      <c r="K52" s="17"/>
    </row>
    <row r="53" spans="3:11" x14ac:dyDescent="0.25">
      <c r="C53" s="17"/>
      <c r="D53" s="17"/>
      <c r="E53" s="17"/>
      <c r="F53" s="17"/>
      <c r="G53" s="17"/>
      <c r="H53" s="17"/>
      <c r="I53" s="36"/>
      <c r="J53" s="36"/>
      <c r="K53" s="17"/>
    </row>
    <row r="54" spans="3:11" x14ac:dyDescent="0.25">
      <c r="C54" s="17"/>
      <c r="D54" s="17"/>
      <c r="E54" s="17"/>
      <c r="F54" s="17"/>
      <c r="G54" s="17"/>
      <c r="H54" s="17"/>
      <c r="I54" s="36"/>
      <c r="J54" s="36"/>
      <c r="K54" s="17"/>
    </row>
  </sheetData>
  <mergeCells count="12">
    <mergeCell ref="P6:S6"/>
    <mergeCell ref="N8:Q8"/>
    <mergeCell ref="R8:U8"/>
    <mergeCell ref="F41:I41"/>
    <mergeCell ref="D43:G43"/>
    <mergeCell ref="H43:K43"/>
    <mergeCell ref="D8:G8"/>
    <mergeCell ref="H8:K8"/>
    <mergeCell ref="F6:I6"/>
    <mergeCell ref="F24:I24"/>
    <mergeCell ref="D26:G26"/>
    <mergeCell ref="H26:K2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Datos</vt:lpstr>
      <vt:lpstr>Introducción</vt:lpstr>
      <vt:lpstr>Funciones básicas</vt:lpstr>
      <vt:lpstr>Referencias absolutas</vt:lpstr>
      <vt:lpstr>Hoja3</vt:lpstr>
      <vt:lpstr>Datos!Títulos_a_imprimir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</dc:creator>
  <cp:lastModifiedBy>Edu</cp:lastModifiedBy>
  <cp:lastPrinted>2023-05-19T17:33:14Z</cp:lastPrinted>
  <dcterms:created xsi:type="dcterms:W3CDTF">2023-05-12T13:07:57Z</dcterms:created>
  <dcterms:modified xsi:type="dcterms:W3CDTF">2023-05-19T17:56:20Z</dcterms:modified>
</cp:coreProperties>
</file>