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4.18\治験共有\★共有ファイル(ﾊﾞｯｸｱｯﾌﾟ対応)\治験\書式関連（SOP含む）\当院書式\★当院書式最新版（2022.03月更新）\"/>
    </mc:Choice>
  </mc:AlternateContent>
  <bookViews>
    <workbookView xWindow="240" yWindow="108" windowWidth="19320" windowHeight="12276" tabRatio="350"/>
  </bookViews>
  <sheets>
    <sheet name="外部CRC" sheetId="4" r:id="rId1"/>
    <sheet name="リスト" sheetId="5" r:id="rId2"/>
  </sheets>
  <definedNames>
    <definedName name="_xlnm.Print_Area" localSheetId="0">外部CRC!$A$1:$U$75</definedName>
  </definedNames>
  <calcPr calcId="152511"/>
</workbook>
</file>

<file path=xl/calcChain.xml><?xml version="1.0" encoding="utf-8"?>
<calcChain xmlns="http://schemas.openxmlformats.org/spreadsheetml/2006/main">
  <c r="Q33" i="4" l="1"/>
  <c r="Q18" i="4" l="1"/>
  <c r="Q54" i="4" l="1"/>
  <c r="N54" i="4"/>
  <c r="K54" i="4"/>
  <c r="Q51" i="4"/>
  <c r="N51" i="4"/>
  <c r="Q48" i="4"/>
  <c r="N48" i="4"/>
  <c r="Q45" i="4"/>
  <c r="N45" i="4"/>
  <c r="K33" i="4"/>
  <c r="Q30" i="4"/>
  <c r="N30" i="4"/>
  <c r="Q27" i="4"/>
  <c r="N27" i="4"/>
  <c r="K27" i="4"/>
  <c r="N24" i="4"/>
  <c r="Q21" i="4"/>
  <c r="N21" i="4"/>
  <c r="K21" i="4"/>
  <c r="G37" i="4"/>
  <c r="Q36" i="4" s="1"/>
  <c r="Q39" i="4" s="1"/>
  <c r="J18" i="4"/>
  <c r="G43" i="4" l="1"/>
  <c r="Q42" i="4" s="1"/>
  <c r="Q57" i="4" s="1"/>
</calcChain>
</file>

<file path=xl/comments1.xml><?xml version="1.0" encoding="utf-8"?>
<comments xmlns="http://schemas.openxmlformats.org/spreadsheetml/2006/main">
  <authors>
    <author>KMH</author>
    <author>IEUser01</author>
  </authors>
  <commentList>
    <comment ref="T8" authorId="0" shapeId="0">
      <text>
        <r>
          <rPr>
            <sz val="9"/>
            <color indexed="81"/>
            <rFont val="ＭＳ Ｐゴシック"/>
            <family val="3"/>
            <charset val="128"/>
          </rPr>
          <t>押印不要
※契約書類の別紙として綴じてください。</t>
        </r>
      </text>
    </comment>
    <comment ref="F18" authorId="0" shapeId="0">
      <text>
        <r>
          <rPr>
            <sz val="8"/>
            <color indexed="81"/>
            <rFont val="ＭＳ Ｐゴシック"/>
            <family val="3"/>
            <charset val="128"/>
          </rPr>
          <t>セントラルIRBの場合はリストから「セントラルIRB」を選んでください</t>
        </r>
      </text>
    </comment>
    <comment ref="K24" authorId="1" shapeId="0">
      <text>
        <r>
          <rPr>
            <sz val="8"/>
            <color indexed="81"/>
            <rFont val="ＭＳ Ｐゴシック"/>
            <family val="3"/>
            <charset val="128"/>
          </rPr>
          <t>協議の上で決定</t>
        </r>
      </text>
    </comment>
    <comment ref="Q33" authorId="0" shapeId="0">
      <text>
        <r>
          <rPr>
            <sz val="8"/>
            <color indexed="81"/>
            <rFont val="ＭＳ Ｐゴシック"/>
            <family val="3"/>
            <charset val="128"/>
          </rPr>
          <t>SMO委託の場合はリストから「SMO委託」を選んでください</t>
        </r>
      </text>
    </comment>
    <comment ref="Q36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  <comment ref="Q42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</commentList>
</comments>
</file>

<file path=xl/sharedStrings.xml><?xml version="1.0" encoding="utf-8"?>
<sst xmlns="http://schemas.openxmlformats.org/spreadsheetml/2006/main" count="154" uniqueCount="110">
  <si>
    <t>治験経費内訳書</t>
    <rPh sb="0" eb="2">
      <t>チケン</t>
    </rPh>
    <rPh sb="2" eb="4">
      <t>ケイヒ</t>
    </rPh>
    <rPh sb="4" eb="7">
      <t>ウチワケショ</t>
    </rPh>
    <phoneticPr fontId="1"/>
  </si>
  <si>
    <t>西暦　　　　年　　　月　　　日</t>
    <rPh sb="0" eb="2">
      <t>セイレキ</t>
    </rPh>
    <rPh sb="6" eb="7">
      <t>ネン</t>
    </rPh>
    <rPh sb="10" eb="11">
      <t>ガツ</t>
    </rPh>
    <rPh sb="14" eb="15">
      <t>ニチ</t>
    </rPh>
    <phoneticPr fontId="1"/>
  </si>
  <si>
    <t>経費区分</t>
    <rPh sb="0" eb="2">
      <t>ケイヒ</t>
    </rPh>
    <rPh sb="2" eb="4">
      <t>クブン</t>
    </rPh>
    <phoneticPr fontId="1"/>
  </si>
  <si>
    <t>適用</t>
    <rPh sb="0" eb="2">
      <t>テキヨウ</t>
    </rPh>
    <phoneticPr fontId="1"/>
  </si>
  <si>
    <t>1症例
（単価）</t>
    <rPh sb="1" eb="3">
      <t>ショウレイ</t>
    </rPh>
    <rPh sb="5" eb="7">
      <t>タンカ</t>
    </rPh>
    <phoneticPr fontId="1"/>
  </si>
  <si>
    <t>1症例
（税込）</t>
    <rPh sb="1" eb="3">
      <t>ショウレイ</t>
    </rPh>
    <rPh sb="5" eb="7">
      <t>ゼイコミ</t>
    </rPh>
    <phoneticPr fontId="1"/>
  </si>
  <si>
    <t>４．治験推進経費</t>
    <rPh sb="2" eb="4">
      <t>チケン</t>
    </rPh>
    <rPh sb="4" eb="6">
      <t>スイシン</t>
    </rPh>
    <rPh sb="6" eb="8">
      <t>ケイヒ</t>
    </rPh>
    <phoneticPr fontId="1"/>
  </si>
  <si>
    <t>２．臨床研究費</t>
    <rPh sb="2" eb="4">
      <t>リンショウ</t>
    </rPh>
    <rPh sb="4" eb="6">
      <t>ケンキュウ</t>
    </rPh>
    <rPh sb="6" eb="7">
      <t>ヒ</t>
    </rPh>
    <phoneticPr fontId="1"/>
  </si>
  <si>
    <t>円②</t>
    <rPh sb="0" eb="1">
      <t>エン</t>
    </rPh>
    <phoneticPr fontId="1"/>
  </si>
  <si>
    <t>円④</t>
    <rPh sb="0" eb="1">
      <t>エン</t>
    </rPh>
    <phoneticPr fontId="1"/>
  </si>
  <si>
    <t>円　</t>
    <rPh sb="0" eb="1">
      <t>エン</t>
    </rPh>
    <phoneticPr fontId="1"/>
  </si>
  <si>
    <t>円</t>
    <rPh sb="0" eb="1">
      <t>エン</t>
    </rPh>
    <phoneticPr fontId="1"/>
  </si>
  <si>
    <t>小計</t>
    <rPh sb="0" eb="2">
      <t>ショウケイ</t>
    </rPh>
    <phoneticPr fontId="1"/>
  </si>
  <si>
    <t>単価=6,000円</t>
  </si>
  <si>
    <t>ﾎﾟｲﾝﾄ数=（</t>
    <rPh sb="5" eb="6">
      <t>スウ</t>
    </rPh>
    <phoneticPr fontId="1"/>
  </si>
  <si>
    <t>円）×0.3</t>
    <rPh sb="0" eb="1">
      <t>エン</t>
    </rPh>
    <phoneticPr fontId="1"/>
  </si>
  <si>
    <t>円⑦　</t>
    <rPh sb="0" eb="1">
      <t>エン</t>
    </rPh>
    <phoneticPr fontId="1"/>
  </si>
  <si>
    <t>円⑧　</t>
    <rPh sb="0" eb="1">
      <t>エン</t>
    </rPh>
    <phoneticPr fontId="1"/>
  </si>
  <si>
    <t>円⑨　</t>
    <rPh sb="0" eb="1">
      <t>エン</t>
    </rPh>
    <phoneticPr fontId="1"/>
  </si>
  <si>
    <t>円⑩　</t>
    <rPh sb="0" eb="1">
      <t>エン</t>
    </rPh>
    <phoneticPr fontId="1"/>
  </si>
  <si>
    <t>Ⅱ．間接経費</t>
    <rPh sb="2" eb="4">
      <t>カンセツ</t>
    </rPh>
    <rPh sb="4" eb="6">
      <t>ケイヒ</t>
    </rPh>
    <phoneticPr fontId="1"/>
  </si>
  <si>
    <t>Ⅴ．治験資料保管経費</t>
    <rPh sb="2" eb="4">
      <t>チケン</t>
    </rPh>
    <rPh sb="4" eb="6">
      <t>シリョウ</t>
    </rPh>
    <rPh sb="6" eb="8">
      <t>ホカン</t>
    </rPh>
    <rPh sb="8" eb="10">
      <t>ケイヒ</t>
    </rPh>
    <phoneticPr fontId="1"/>
  </si>
  <si>
    <t>Ⅵ．継続審査経費</t>
    <rPh sb="2" eb="4">
      <t>ケイゾク</t>
    </rPh>
    <rPh sb="4" eb="6">
      <t>シンサ</t>
    </rPh>
    <rPh sb="6" eb="8">
      <t>ケイヒ</t>
    </rPh>
    <phoneticPr fontId="1"/>
  </si>
  <si>
    <t>目標被験者数</t>
    <rPh sb="0" eb="2">
      <t>モクヒョウ</t>
    </rPh>
    <rPh sb="2" eb="5">
      <t>ヒケンシャ</t>
    </rPh>
    <rPh sb="5" eb="6">
      <t>スウ</t>
    </rPh>
    <phoneticPr fontId="1"/>
  </si>
  <si>
    <t>例</t>
    <rPh sb="0" eb="1">
      <t>レイ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</si>
  <si>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</si>
  <si>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</si>
  <si>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代表者名</t>
    <rPh sb="0" eb="3">
      <t>ダイヒョウシャ</t>
    </rPh>
    <rPh sb="3" eb="4">
      <t>メイ</t>
    </rPh>
    <phoneticPr fontId="1"/>
  </si>
  <si>
    <t>（委託者）</t>
    <rPh sb="1" eb="4">
      <t>イタクシャ</t>
    </rPh>
    <phoneticPr fontId="1"/>
  </si>
  <si>
    <t>病　院　長　殿</t>
    <rPh sb="0" eb="1">
      <t>ビョウ</t>
    </rPh>
    <rPh sb="2" eb="3">
      <t>イン</t>
    </rPh>
    <rPh sb="4" eb="5">
      <t>チョウ</t>
    </rPh>
    <rPh sb="6" eb="7">
      <t>ドノ</t>
    </rPh>
    <phoneticPr fontId="1"/>
  </si>
  <si>
    <t>150,000円×実施症例数</t>
    <rPh sb="7" eb="8">
      <t>エン</t>
    </rPh>
    <rPh sb="9" eb="11">
      <t>ジッシ</t>
    </rPh>
    <rPh sb="11" eb="13">
      <t>ショウレイ</t>
    </rPh>
    <rPh sb="13" eb="14">
      <t>スウ</t>
    </rPh>
    <phoneticPr fontId="1"/>
  </si>
  <si>
    <t>Ⅲ．端末使用経費</t>
    <rPh sb="2" eb="4">
      <t>タンマツ</t>
    </rPh>
    <rPh sb="4" eb="6">
      <t>シヨウ</t>
    </rPh>
    <rPh sb="6" eb="8">
      <t>ケイヒ</t>
    </rPh>
    <phoneticPr fontId="1"/>
  </si>
  <si>
    <t>Ⅳ．治験導入経費</t>
    <rPh sb="2" eb="4">
      <t>チケン</t>
    </rPh>
    <rPh sb="4" eb="6">
      <t>ドウニュウ</t>
    </rPh>
    <rPh sb="6" eb="7">
      <t>ケイ</t>
    </rPh>
    <rPh sb="7" eb="8">
      <t>ヒ</t>
    </rPh>
    <phoneticPr fontId="1"/>
  </si>
  <si>
    <t>Ⅶ．原資料閲覧経費</t>
    <rPh sb="2" eb="5">
      <t>ゲンシリョウ</t>
    </rPh>
    <rPh sb="5" eb="7">
      <t>エツラン</t>
    </rPh>
    <rPh sb="7" eb="9">
      <t>ケイヒ</t>
    </rPh>
    <phoneticPr fontId="1"/>
  </si>
  <si>
    <t>ﾎﾟｲﾝﾄ数×単価×実施症例数</t>
    <rPh sb="5" eb="6">
      <t>スウ</t>
    </rPh>
    <rPh sb="7" eb="9">
      <t>タンカ</t>
    </rPh>
    <rPh sb="10" eb="12">
      <t>ジッシ</t>
    </rPh>
    <rPh sb="12" eb="14">
      <t>ショウレイ</t>
    </rPh>
    <rPh sb="14" eb="15">
      <t>スウ</t>
    </rPh>
    <phoneticPr fontId="1"/>
  </si>
  <si>
    <t>６．事務局経費</t>
    <rPh sb="2" eb="5">
      <t>ジムキョク</t>
    </rPh>
    <rPh sb="5" eb="7">
      <t>ケイヒ</t>
    </rPh>
    <phoneticPr fontId="1"/>
  </si>
  <si>
    <t>小倉記念病院</t>
    <rPh sb="0" eb="2">
      <t>コクラ</t>
    </rPh>
    <rPh sb="2" eb="4">
      <t>キネン</t>
    </rPh>
    <rPh sb="4" eb="6">
      <t>ビョウイン</t>
    </rPh>
    <phoneticPr fontId="1"/>
  </si>
  <si>
    <t>）</t>
    <phoneticPr fontId="1"/>
  </si>
  <si>
    <t>―</t>
    <phoneticPr fontId="1"/>
  </si>
  <si>
    <t>（①+②+③+④+⑤+⑥）×0.2</t>
    <phoneticPr fontId="1"/>
  </si>
  <si>
    <t>（</t>
    <phoneticPr fontId="1"/>
  </si>
  <si>
    <t>円)×0.2</t>
    <rPh sb="0" eb="1">
      <t>エン</t>
    </rPh>
    <phoneticPr fontId="1"/>
  </si>
  <si>
    <t>円⑪　</t>
    <rPh sb="0" eb="1">
      <t>エン</t>
    </rPh>
    <phoneticPr fontId="1"/>
  </si>
  <si>
    <t>実施数に応じて</t>
  </si>
  <si>
    <t>目標被験者数に
おける金額
（税込）</t>
    <rPh sb="0" eb="2">
      <t>モクヒョウ</t>
    </rPh>
    <rPh sb="2" eb="5">
      <t>ヒケンシャ</t>
    </rPh>
    <rPh sb="5" eb="6">
      <t>スウ</t>
    </rPh>
    <rPh sb="11" eb="13">
      <t>キンガク</t>
    </rPh>
    <rPh sb="15" eb="17">
      <t>ゼイコミ</t>
    </rPh>
    <phoneticPr fontId="1"/>
  </si>
  <si>
    <t>単価=1,000円</t>
    <phoneticPr fontId="1"/>
  </si>
  <si>
    <t>Ⅰ．</t>
    <phoneticPr fontId="1"/>
  </si>
  <si>
    <t>直接経費</t>
    <phoneticPr fontId="1"/>
  </si>
  <si>
    <t>円⑤</t>
    <rPh sb="0" eb="1">
      <t>エン</t>
    </rPh>
    <phoneticPr fontId="1"/>
  </si>
  <si>
    <t>合計 I～V（⑦+⑧+⑨+⑩+⑪）</t>
    <rPh sb="0" eb="2">
      <t>ゴウケイ</t>
    </rPh>
    <phoneticPr fontId="1"/>
  </si>
  <si>
    <t>負担軽減費×来院回数×実施症例数</t>
    <rPh sb="0" eb="2">
      <t>フタン</t>
    </rPh>
    <rPh sb="2" eb="4">
      <t>ケイゲン</t>
    </rPh>
    <rPh sb="4" eb="5">
      <t>ヒ</t>
    </rPh>
    <rPh sb="6" eb="8">
      <t>ライイン</t>
    </rPh>
    <rPh sb="8" eb="10">
      <t>カイスウ</t>
    </rPh>
    <rPh sb="11" eb="13">
      <t>ジッシ</t>
    </rPh>
    <rPh sb="13" eb="15">
      <t>ショウレイ</t>
    </rPh>
    <rPh sb="15" eb="16">
      <t>スウ</t>
    </rPh>
    <phoneticPr fontId="1"/>
  </si>
  <si>
    <t>負担軽減費=10,000円</t>
    <rPh sb="0" eb="2">
      <t>フタン</t>
    </rPh>
    <rPh sb="2" eb="4">
      <t>ケイゲン</t>
    </rPh>
    <rPh sb="4" eb="5">
      <t>ヒ</t>
    </rPh>
    <rPh sb="12" eb="13">
      <t>エン</t>
    </rPh>
    <phoneticPr fontId="1"/>
  </si>
  <si>
    <t>来院回数=（</t>
    <rPh sb="0" eb="2">
      <t>ライイン</t>
    </rPh>
    <rPh sb="2" eb="3">
      <t>カイ</t>
    </rPh>
    <rPh sb="3" eb="4">
      <t>スウ</t>
    </rPh>
    <phoneticPr fontId="1"/>
  </si>
  <si>
    <t>）回</t>
    <rPh sb="1" eb="2">
      <t>カイ</t>
    </rPh>
    <phoneticPr fontId="1"/>
  </si>
  <si>
    <t>固定費</t>
    <rPh sb="0" eb="3">
      <t>コテイヒ</t>
    </rPh>
    <phoneticPr fontId="1"/>
  </si>
  <si>
    <t>変動費
(症例数）</t>
    <rPh sb="0" eb="2">
      <t>ヘンドウ</t>
    </rPh>
    <rPh sb="2" eb="3">
      <t>ヒ</t>
    </rPh>
    <rPh sb="5" eb="7">
      <t>ショウレイ</t>
    </rPh>
    <rPh sb="7" eb="8">
      <t>スウ</t>
    </rPh>
    <phoneticPr fontId="1"/>
  </si>
  <si>
    <t>変動費
(症例数・来院数）</t>
    <rPh sb="0" eb="2">
      <t>ヘンドウ</t>
    </rPh>
    <rPh sb="2" eb="3">
      <t>ヒ</t>
    </rPh>
    <rPh sb="5" eb="7">
      <t>ショウレイ</t>
    </rPh>
    <rPh sb="7" eb="8">
      <t>スウ</t>
    </rPh>
    <rPh sb="9" eb="11">
      <t>ライイン</t>
    </rPh>
    <rPh sb="11" eb="12">
      <t>スウ</t>
    </rPh>
    <phoneticPr fontId="1"/>
  </si>
  <si>
    <t>変動費</t>
    <rPh sb="0" eb="2">
      <t>ヘンドウ</t>
    </rPh>
    <rPh sb="2" eb="3">
      <t>ヒ</t>
    </rPh>
    <phoneticPr fontId="1"/>
  </si>
  <si>
    <t>　⑫通常審査　20,000円/1回　（税別）
　⑬迅速審査　10,000円/1回　（税別）
　⑭緊急審査　50,000円/1回　（税別）</t>
    <rPh sb="2" eb="4">
      <t>ツウジョウ</t>
    </rPh>
    <rPh sb="4" eb="6">
      <t>シンサ</t>
    </rPh>
    <rPh sb="13" eb="14">
      <t>エン</t>
    </rPh>
    <rPh sb="16" eb="17">
      <t>カイ</t>
    </rPh>
    <rPh sb="25" eb="27">
      <t>ジンソク</t>
    </rPh>
    <rPh sb="27" eb="29">
      <t>シンサ</t>
    </rPh>
    <rPh sb="36" eb="37">
      <t>エン</t>
    </rPh>
    <rPh sb="39" eb="40">
      <t>カイ</t>
    </rPh>
    <rPh sb="42" eb="44">
      <t>ゼイベツ</t>
    </rPh>
    <rPh sb="48" eb="50">
      <t>キンキュウ</t>
    </rPh>
    <rPh sb="50" eb="52">
      <t>シンサ</t>
    </rPh>
    <rPh sb="59" eb="60">
      <t>エン</t>
    </rPh>
    <rPh sb="62" eb="63">
      <t>カイ</t>
    </rPh>
    <phoneticPr fontId="1"/>
  </si>
  <si>
    <t>被験薬の化学名又は識別記号
（治験実施計画書番号）</t>
    <rPh sb="0" eb="1">
      <t>ヒ</t>
    </rPh>
    <rPh sb="2" eb="3">
      <t>ヤク</t>
    </rPh>
    <rPh sb="4" eb="6">
      <t>カガク</t>
    </rPh>
    <rPh sb="6" eb="7">
      <t>メイ</t>
    </rPh>
    <rPh sb="7" eb="8">
      <t>マタ</t>
    </rPh>
    <rPh sb="9" eb="11">
      <t>シキベツ</t>
    </rPh>
    <rPh sb="11" eb="13">
      <t>キゴウ</t>
    </rPh>
    <rPh sb="15" eb="17">
      <t>チケン</t>
    </rPh>
    <rPh sb="17" eb="19">
      <t>ジッシ</t>
    </rPh>
    <rPh sb="19" eb="22">
      <t>ケイカクショ</t>
    </rPh>
    <rPh sb="22" eb="24">
      <t>バンゴウ</t>
    </rPh>
    <phoneticPr fontId="1"/>
  </si>
  <si>
    <t>Ⅰ．直接経費　×0.3</t>
    <rPh sb="2" eb="4">
      <t>チョクセツ</t>
    </rPh>
    <rPh sb="4" eb="6">
      <t>ケイヒ</t>
    </rPh>
    <phoneticPr fontId="1"/>
  </si>
  <si>
    <t>⑦(</t>
    <phoneticPr fontId="1"/>
  </si>
  <si>
    <t>書式KMH3（外部CRC)</t>
    <rPh sb="0" eb="2">
      <t>ショシキ</t>
    </rPh>
    <rPh sb="7" eb="9">
      <t>ガイブ</t>
    </rPh>
    <phoneticPr fontId="1"/>
  </si>
  <si>
    <t>　　2019.5月作成</t>
    <rPh sb="8" eb="9">
      <t>ガツ</t>
    </rPh>
    <rPh sb="9" eb="11">
      <t>サクセイ</t>
    </rPh>
    <phoneticPr fontId="1"/>
  </si>
  <si>
    <t>―</t>
    <phoneticPr fontId="1"/>
  </si>
  <si>
    <t>　　2019.9月作成</t>
    <rPh sb="8" eb="9">
      <t>ガツ</t>
    </rPh>
    <rPh sb="9" eb="11">
      <t>サクセイ</t>
    </rPh>
    <phoneticPr fontId="1"/>
  </si>
  <si>
    <t>契約成立時</t>
    <rPh sb="0" eb="2">
      <t>ケイヤク</t>
    </rPh>
    <rPh sb="2" eb="4">
      <t>セイリツ</t>
    </rPh>
    <rPh sb="4" eb="5">
      <t>ジ</t>
    </rPh>
    <phoneticPr fontId="1"/>
  </si>
  <si>
    <t>契約成立時
症例追加時</t>
    <rPh sb="0" eb="2">
      <t>ケイヤク</t>
    </rPh>
    <rPh sb="2" eb="4">
      <t>セイリツ</t>
    </rPh>
    <rPh sb="4" eb="5">
      <t>ジ</t>
    </rPh>
    <rPh sb="6" eb="8">
      <t>ショウレイ</t>
    </rPh>
    <rPh sb="8" eb="10">
      <t>ツイカ</t>
    </rPh>
    <rPh sb="10" eb="11">
      <t>ジ</t>
    </rPh>
    <phoneticPr fontId="1"/>
  </si>
  <si>
    <t>治験終了時</t>
    <rPh sb="0" eb="2">
      <t>チケン</t>
    </rPh>
    <rPh sb="2" eb="5">
      <t>シュウリョウジ</t>
    </rPh>
    <phoneticPr fontId="1"/>
  </si>
  <si>
    <t>契約成立時（前受金）
症例追加時（前受金）
※治験終了時実費精算</t>
    <rPh sb="0" eb="2">
      <t>ケイヤク</t>
    </rPh>
    <rPh sb="2" eb="4">
      <t>セイリツ</t>
    </rPh>
    <rPh sb="4" eb="5">
      <t>ジ</t>
    </rPh>
    <rPh sb="11" eb="13">
      <t>ショウレイ</t>
    </rPh>
    <rPh sb="13" eb="15">
      <t>ツイカ</t>
    </rPh>
    <rPh sb="15" eb="16">
      <t>ジ</t>
    </rPh>
    <rPh sb="23" eb="25">
      <t>チケン</t>
    </rPh>
    <rPh sb="25" eb="28">
      <t>シュウリョウジ</t>
    </rPh>
    <rPh sb="28" eb="30">
      <t>ジッピ</t>
    </rPh>
    <rPh sb="30" eb="32">
      <t>セイサン</t>
    </rPh>
    <phoneticPr fontId="1"/>
  </si>
  <si>
    <t>―</t>
    <phoneticPr fontId="1"/>
  </si>
  <si>
    <t>請求時期</t>
    <rPh sb="0" eb="2">
      <t>セイキュウ</t>
    </rPh>
    <rPh sb="2" eb="4">
      <t>ジキ</t>
    </rPh>
    <phoneticPr fontId="1"/>
  </si>
  <si>
    <t>費用形態</t>
    <rPh sb="0" eb="2">
      <t>ヒヨウ</t>
    </rPh>
    <rPh sb="2" eb="4">
      <t>ケイタイ</t>
    </rPh>
    <phoneticPr fontId="1"/>
  </si>
  <si>
    <t>契約成立時</t>
    <phoneticPr fontId="1"/>
  </si>
  <si>
    <t>治験実施状況報告時
（年一回）</t>
    <rPh sb="0" eb="2">
      <t>チケン</t>
    </rPh>
    <rPh sb="2" eb="4">
      <t>ジッシ</t>
    </rPh>
    <rPh sb="4" eb="6">
      <t>ジョウキョウ</t>
    </rPh>
    <rPh sb="6" eb="8">
      <t>ホウコク</t>
    </rPh>
    <rPh sb="8" eb="9">
      <t>ジ</t>
    </rPh>
    <rPh sb="11" eb="12">
      <t>ネン</t>
    </rPh>
    <rPh sb="12" eb="14">
      <t>イッカイ</t>
    </rPh>
    <phoneticPr fontId="1"/>
  </si>
  <si>
    <t>（15年以内）</t>
    <rPh sb="3" eb="4">
      <t>ネン</t>
    </rPh>
    <rPh sb="4" eb="6">
      <t>イナイ</t>
    </rPh>
    <phoneticPr fontId="1"/>
  </si>
  <si>
    <t>（15年を超える場合）</t>
    <rPh sb="3" eb="4">
      <t>ネン</t>
    </rPh>
    <rPh sb="5" eb="6">
      <t>コ</t>
    </rPh>
    <rPh sb="8" eb="10">
      <t>バアイ</t>
    </rPh>
    <phoneticPr fontId="1"/>
  </si>
  <si>
    <t>（*1）被験者負担軽減費に関しては、税不要とする。</t>
    <rPh sb="4" eb="7">
      <t>ヒケンシャ</t>
    </rPh>
    <rPh sb="7" eb="9">
      <t>フタン</t>
    </rPh>
    <rPh sb="9" eb="11">
      <t>ケイゲン</t>
    </rPh>
    <rPh sb="11" eb="12">
      <t>ヒ</t>
    </rPh>
    <rPh sb="13" eb="14">
      <t>カン</t>
    </rPh>
    <rPh sb="18" eb="19">
      <t>ゼイ</t>
    </rPh>
    <rPh sb="19" eb="21">
      <t>フヨウ</t>
    </rPh>
    <phoneticPr fontId="1"/>
  </si>
  <si>
    <t>（*2）単価は原則であり、変更の必要がある場合は協議し決定する。</t>
    <rPh sb="4" eb="6">
      <t>タンカ</t>
    </rPh>
    <rPh sb="7" eb="9">
      <t>ゲンソク</t>
    </rPh>
    <rPh sb="13" eb="15">
      <t>ヘンコウ</t>
    </rPh>
    <rPh sb="16" eb="18">
      <t>ヒツヨウ</t>
    </rPh>
    <rPh sb="21" eb="23">
      <t>バアイ</t>
    </rPh>
    <rPh sb="24" eb="26">
      <t>キョウギ</t>
    </rPh>
    <rPh sb="27" eb="29">
      <t>ケッテイ</t>
    </rPh>
    <phoneticPr fontId="1"/>
  </si>
  <si>
    <t>（*3）治験資料保管経費は、15年を超える場合、1年毎に1万円を加算する。</t>
    <rPh sb="4" eb="6">
      <t>チケン</t>
    </rPh>
    <rPh sb="6" eb="8">
      <t>シリョウ</t>
    </rPh>
    <rPh sb="8" eb="10">
      <t>ホカン</t>
    </rPh>
    <rPh sb="10" eb="12">
      <t>ケイヒ</t>
    </rPh>
    <rPh sb="16" eb="17">
      <t>ネン</t>
    </rPh>
    <rPh sb="18" eb="19">
      <t>コ</t>
    </rPh>
    <rPh sb="21" eb="23">
      <t>バアイ</t>
    </rPh>
    <rPh sb="25" eb="26">
      <t>ネン</t>
    </rPh>
    <rPh sb="26" eb="27">
      <t>ゴト</t>
    </rPh>
    <rPh sb="29" eb="31">
      <t>マンエン</t>
    </rPh>
    <rPh sb="32" eb="34">
      <t>カサン</t>
    </rPh>
    <phoneticPr fontId="1"/>
  </si>
  <si>
    <t>（*4）消費税は契約時の税率を記載する。ただし、消費税に係る法改正がなされた場合はそれに準ずる。</t>
    <rPh sb="4" eb="7">
      <t>ショウヒゼイ</t>
    </rPh>
    <rPh sb="8" eb="10">
      <t>ケイヤク</t>
    </rPh>
    <rPh sb="10" eb="11">
      <t>ジ</t>
    </rPh>
    <rPh sb="12" eb="14">
      <t>ゼイリツ</t>
    </rPh>
    <rPh sb="15" eb="17">
      <t>キサイ</t>
    </rPh>
    <rPh sb="24" eb="27">
      <t>ショウヒゼイ</t>
    </rPh>
    <rPh sb="28" eb="29">
      <t>カカワ</t>
    </rPh>
    <rPh sb="30" eb="31">
      <t>ホウ</t>
    </rPh>
    <rPh sb="31" eb="33">
      <t>カイセイ</t>
    </rPh>
    <rPh sb="38" eb="40">
      <t>バアイ</t>
    </rPh>
    <rPh sb="44" eb="45">
      <t>ジュン</t>
    </rPh>
    <phoneticPr fontId="1"/>
  </si>
  <si>
    <t>（*5）費用の詳細、支払い時期は『治験に係る経費に関する規定』参照のこと。</t>
    <rPh sb="4" eb="6">
      <t>ヒヨウ</t>
    </rPh>
    <rPh sb="7" eb="9">
      <t>ショウサイ</t>
    </rPh>
    <rPh sb="10" eb="12">
      <t>シハラ</t>
    </rPh>
    <rPh sb="13" eb="15">
      <t>ジキ</t>
    </rPh>
    <rPh sb="17" eb="19">
      <t>チケン</t>
    </rPh>
    <rPh sb="20" eb="21">
      <t>カカワ</t>
    </rPh>
    <rPh sb="22" eb="24">
      <t>ケイヒ</t>
    </rPh>
    <rPh sb="25" eb="26">
      <t>カン</t>
    </rPh>
    <rPh sb="28" eb="30">
      <t>キテイ</t>
    </rPh>
    <rPh sb="31" eb="33">
      <t>サンショウ</t>
    </rPh>
    <phoneticPr fontId="1"/>
  </si>
  <si>
    <r>
      <t xml:space="preserve">単価×観察期脱落症例数
</t>
    </r>
    <r>
      <rPr>
        <sz val="6"/>
        <rFont val="ＭＳ Ｐゴシック"/>
        <family val="3"/>
        <charset val="128"/>
        <scheme val="minor"/>
      </rPr>
      <t>原則、医薬品（70,000円）、医療機器（50,000円）</t>
    </r>
    <r>
      <rPr>
        <sz val="8"/>
        <rFont val="ＭＳ Ｐゴシック"/>
        <family val="3"/>
        <charset val="128"/>
        <scheme val="minor"/>
      </rPr>
      <t xml:space="preserve">
※適宜、協議の上、決定する</t>
    </r>
    <rPh sb="0" eb="2">
      <t>タンカ</t>
    </rPh>
    <rPh sb="10" eb="11">
      <t>スウ</t>
    </rPh>
    <rPh sb="12" eb="14">
      <t>ゲンソク</t>
    </rPh>
    <rPh sb="15" eb="18">
      <t>イヤクヒン</t>
    </rPh>
    <rPh sb="25" eb="26">
      <t>エン</t>
    </rPh>
    <rPh sb="28" eb="30">
      <t>イリョウ</t>
    </rPh>
    <rPh sb="30" eb="32">
      <t>キキ</t>
    </rPh>
    <rPh sb="39" eb="40">
      <t>エン</t>
    </rPh>
    <rPh sb="43" eb="45">
      <t>テキギ</t>
    </rPh>
    <rPh sb="46" eb="48">
      <t>キョウギ</t>
    </rPh>
    <rPh sb="49" eb="50">
      <t>ウエ</t>
    </rPh>
    <rPh sb="51" eb="53">
      <t>ケッテイ</t>
    </rPh>
    <phoneticPr fontId="1"/>
  </si>
  <si>
    <t>　⑮オンサイトモニタリング　10,000円/日×実施回数 （税別）
　⑯リモートモニタリング　10,000円/回×実施回数 （税別）
　⑰監査　100,000円/日×実施回数 （税別）</t>
    <rPh sb="20" eb="21">
      <t>エン</t>
    </rPh>
    <rPh sb="22" eb="23">
      <t>ヒ</t>
    </rPh>
    <rPh sb="24" eb="26">
      <t>ジッシ</t>
    </rPh>
    <rPh sb="26" eb="28">
      <t>カイスウ</t>
    </rPh>
    <rPh sb="30" eb="32">
      <t>ゼイベツ</t>
    </rPh>
    <rPh sb="55" eb="56">
      <t>カイ</t>
    </rPh>
    <rPh sb="69" eb="71">
      <t>カンサ</t>
    </rPh>
    <rPh sb="89" eb="91">
      <t>ゼイベツ</t>
    </rPh>
    <phoneticPr fontId="1"/>
  </si>
  <si>
    <t>1年毎に1万円加算</t>
    <rPh sb="2" eb="3">
      <t>ゴト</t>
    </rPh>
    <phoneticPr fontId="1"/>
  </si>
  <si>
    <t>単価＝10,000円</t>
    <rPh sb="0" eb="2">
      <t>タンカ</t>
    </rPh>
    <rPh sb="9" eb="10">
      <t>エン</t>
    </rPh>
    <phoneticPr fontId="1"/>
  </si>
  <si>
    <t>保管年数=（</t>
    <rPh sb="0" eb="2">
      <t>ホカン</t>
    </rPh>
    <rPh sb="2" eb="4">
      <t>ネンスウ</t>
    </rPh>
    <phoneticPr fontId="1"/>
  </si>
  <si>
    <t>）年</t>
    <rPh sb="1" eb="2">
      <t>ネン</t>
    </rPh>
    <phoneticPr fontId="1"/>
  </si>
  <si>
    <t>SMO委託</t>
    <rPh sb="3" eb="5">
      <t>イタク</t>
    </rPh>
    <phoneticPr fontId="1"/>
  </si>
  <si>
    <t>１．審査費用（初回）</t>
    <phoneticPr fontId="1"/>
  </si>
  <si>
    <t>５．被験者負担軽減費</t>
    <phoneticPr fontId="1"/>
  </si>
  <si>
    <t>セントラルIRB</t>
    <phoneticPr fontId="1"/>
  </si>
  <si>
    <t>=SUM(K33*F13)</t>
    <phoneticPr fontId="1"/>
  </si>
  <si>
    <t>２．臨床研究費</t>
    <phoneticPr fontId="1"/>
  </si>
  <si>
    <t>　　2022.1月作成</t>
    <phoneticPr fontId="1"/>
  </si>
  <si>
    <t>　　　　　　　　　　　　（　　　　　　　　）</t>
    <phoneticPr fontId="1"/>
  </si>
  <si>
    <t>治験終了時
※治験終了後に保管期間延長になった際には都度精算</t>
    <rPh sb="0" eb="2">
      <t>チケン</t>
    </rPh>
    <rPh sb="2" eb="5">
      <t>シュウリョウジ</t>
    </rPh>
    <rPh sb="7" eb="9">
      <t>チケン</t>
    </rPh>
    <rPh sb="9" eb="11">
      <t>シュウリョウ</t>
    </rPh>
    <rPh sb="11" eb="12">
      <t>ゴ</t>
    </rPh>
    <rPh sb="13" eb="15">
      <t>ホカン</t>
    </rPh>
    <rPh sb="15" eb="17">
      <t>キカン</t>
    </rPh>
    <rPh sb="17" eb="19">
      <t>エンチョウ</t>
    </rPh>
    <rPh sb="23" eb="24">
      <t>サイ</t>
    </rPh>
    <rPh sb="26" eb="28">
      <t>ツド</t>
    </rPh>
    <rPh sb="28" eb="30">
      <t>セイサン</t>
    </rPh>
    <phoneticPr fontId="1"/>
  </si>
  <si>
    <t>⑮⑯
治験実施状況報告時（年一回）
⑰
事象発生時</t>
    <rPh sb="3" eb="5">
      <t>チケン</t>
    </rPh>
    <rPh sb="5" eb="7">
      <t>ジッシ</t>
    </rPh>
    <rPh sb="7" eb="9">
      <t>ジョウキョウ</t>
    </rPh>
    <rPh sb="9" eb="11">
      <t>ホウコク</t>
    </rPh>
    <rPh sb="11" eb="12">
      <t>ジ</t>
    </rPh>
    <rPh sb="13" eb="14">
      <t>ネン</t>
    </rPh>
    <rPh sb="14" eb="15">
      <t>１</t>
    </rPh>
    <rPh sb="15" eb="16">
      <t>カイ</t>
    </rPh>
    <rPh sb="20" eb="22">
      <t>ジショウ</t>
    </rPh>
    <phoneticPr fontId="1"/>
  </si>
  <si>
    <t>　　2021.9月作成</t>
    <phoneticPr fontId="1"/>
  </si>
  <si>
    <t>円①</t>
    <phoneticPr fontId="1"/>
  </si>
  <si>
    <t>円⑥</t>
    <phoneticPr fontId="1"/>
  </si>
  <si>
    <t>(税不要)</t>
    <phoneticPr fontId="1"/>
  </si>
  <si>
    <t>実施数に応じて③</t>
    <rPh sb="0" eb="2">
      <t>ジッシ</t>
    </rPh>
    <rPh sb="2" eb="3">
      <t>スウ</t>
    </rPh>
    <rPh sb="4" eb="5">
      <t>オウ</t>
    </rPh>
    <phoneticPr fontId="1"/>
  </si>
  <si>
    <t>５．被験者負担軽減費　（*1）</t>
    <rPh sb="2" eb="5">
      <t>ヒケンシャ</t>
    </rPh>
    <rPh sb="5" eb="7">
      <t>フタン</t>
    </rPh>
    <rPh sb="7" eb="9">
      <t>ケイゲン</t>
    </rPh>
    <rPh sb="9" eb="10">
      <t>ヒ</t>
    </rPh>
    <phoneticPr fontId="1"/>
  </si>
  <si>
    <t>１．審査費用（初回IRB）</t>
    <rPh sb="2" eb="4">
      <t>シンサ</t>
    </rPh>
    <rPh sb="4" eb="6">
      <t>ヒヨウ</t>
    </rPh>
    <rPh sb="7" eb="9">
      <t>ショカイ</t>
    </rPh>
    <phoneticPr fontId="1"/>
  </si>
  <si>
    <r>
      <t>Ⅴ’．治験資料保管経費</t>
    </r>
    <r>
      <rPr>
        <sz val="9"/>
        <rFont val="ＭＳ Ｐゴシック"/>
        <family val="3"/>
        <charset val="128"/>
        <scheme val="minor"/>
      </rPr>
      <t>（*3）</t>
    </r>
    <rPh sb="3" eb="5">
      <t>チケン</t>
    </rPh>
    <rPh sb="5" eb="7">
      <t>シリョウ</t>
    </rPh>
    <rPh sb="7" eb="9">
      <t>ホカン</t>
    </rPh>
    <rPh sb="9" eb="11">
      <t>ケイヒ</t>
    </rPh>
    <phoneticPr fontId="1"/>
  </si>
  <si>
    <t>最終症例登録完了時
（実績に応じて精算）
※事務局までご連絡ください。</t>
    <phoneticPr fontId="1"/>
  </si>
  <si>
    <t>３．治験薬・治験機器 管理費</t>
    <rPh sb="2" eb="4">
      <t>チケン</t>
    </rPh>
    <rPh sb="4" eb="5">
      <t>ヤク</t>
    </rPh>
    <rPh sb="6" eb="8">
      <t>チケン</t>
    </rPh>
    <rPh sb="8" eb="10">
      <t>キキ</t>
    </rPh>
    <rPh sb="11" eb="14">
      <t>カンリヒ</t>
    </rPh>
    <phoneticPr fontId="1"/>
  </si>
  <si>
    <t>（*6）本書式は第Ⅰ相～製造販売後臨床試験（第Ⅳ相） 共通とする。</t>
    <rPh sb="4" eb="5">
      <t>ホン</t>
    </rPh>
    <rPh sb="5" eb="7">
      <t>ショシキ</t>
    </rPh>
    <rPh sb="8" eb="9">
      <t>ダイ</t>
    </rPh>
    <rPh sb="10" eb="11">
      <t>ソウ</t>
    </rPh>
    <rPh sb="12" eb="14">
      <t>セイゾウ</t>
    </rPh>
    <rPh sb="14" eb="16">
      <t>ハンバイ</t>
    </rPh>
    <rPh sb="16" eb="17">
      <t>ゴ</t>
    </rPh>
    <rPh sb="17" eb="19">
      <t>リンショウ</t>
    </rPh>
    <rPh sb="19" eb="21">
      <t>シケン</t>
    </rPh>
    <rPh sb="22" eb="23">
      <t>ダイ</t>
    </rPh>
    <rPh sb="24" eb="25">
      <t>ソウ</t>
    </rPh>
    <rPh sb="27" eb="29">
      <t>キョウツウ</t>
    </rPh>
    <phoneticPr fontId="1"/>
  </si>
  <si>
    <r>
      <t xml:space="preserve">実施数に応じて
</t>
    </r>
    <r>
      <rPr>
        <sz val="8"/>
        <rFont val="ＭＳ Ｐゴシック"/>
        <family val="3"/>
        <charset val="128"/>
        <scheme val="minor"/>
      </rPr>
      <t>（院内IRBのみ算定）</t>
    </r>
    <rPh sb="9" eb="11">
      <t>インナイ</t>
    </rPh>
    <rPh sb="16" eb="18">
      <t>サンテイ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</si>
</sst>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u/>
      <sz val="8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8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1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right" vertical="center"/>
    </xf>
    <xf numFmtId="176" fontId="5" fillId="0" borderId="12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right" vertical="center" shrinkToFit="1"/>
    </xf>
    <xf numFmtId="176" fontId="5" fillId="0" borderId="4" xfId="0" applyNumberFormat="1" applyFont="1" applyBorder="1" applyAlignment="1">
      <alignment horizontal="right" vertical="center" shrinkToFit="1"/>
    </xf>
    <xf numFmtId="176" fontId="5" fillId="0" borderId="6" xfId="0" applyNumberFormat="1" applyFont="1" applyBorder="1" applyAlignment="1">
      <alignment horizontal="right" vertical="center" shrinkToFit="1"/>
    </xf>
    <xf numFmtId="176" fontId="5" fillId="0" borderId="0" xfId="0" applyNumberFormat="1" applyFont="1" applyBorder="1" applyAlignment="1">
      <alignment horizontal="right" vertical="center" shrinkToFit="1"/>
    </xf>
    <xf numFmtId="176" fontId="5" fillId="0" borderId="8" xfId="0" applyNumberFormat="1" applyFont="1" applyBorder="1" applyAlignment="1">
      <alignment horizontal="right" vertical="center" shrinkToFit="1"/>
    </xf>
    <xf numFmtId="176" fontId="5" fillId="0" borderId="9" xfId="0" applyNumberFormat="1" applyFont="1" applyBorder="1" applyAlignment="1">
      <alignment horizontal="right" vertical="center" shrinkToFit="1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176" fontId="11" fillId="0" borderId="3" xfId="0" applyNumberFormat="1" applyFont="1" applyBorder="1" applyAlignment="1">
      <alignment horizontal="center" vertical="center" shrinkToFit="1"/>
    </xf>
    <xf numFmtId="176" fontId="11" fillId="0" borderId="4" xfId="0" applyNumberFormat="1" applyFont="1" applyBorder="1" applyAlignment="1">
      <alignment horizontal="center" vertical="center" shrinkToFit="1"/>
    </xf>
    <xf numFmtId="176" fontId="11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7" fillId="2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176" fontId="12" fillId="0" borderId="3" xfId="0" applyNumberFormat="1" applyFont="1" applyBorder="1" applyAlignment="1">
      <alignment horizontal="right" vertical="center" shrinkToFit="1"/>
    </xf>
    <xf numFmtId="176" fontId="12" fillId="0" borderId="4" xfId="0" applyNumberFormat="1" applyFont="1" applyBorder="1" applyAlignment="1">
      <alignment horizontal="right" vertical="center" shrinkToFit="1"/>
    </xf>
    <xf numFmtId="176" fontId="12" fillId="0" borderId="6" xfId="0" applyNumberFormat="1" applyFont="1" applyBorder="1" applyAlignment="1">
      <alignment horizontal="right" vertical="center" shrinkToFit="1"/>
    </xf>
    <xf numFmtId="176" fontId="12" fillId="0" borderId="0" xfId="0" applyNumberFormat="1" applyFont="1" applyBorder="1" applyAlignment="1">
      <alignment horizontal="right" vertical="center" shrinkToFit="1"/>
    </xf>
    <xf numFmtId="176" fontId="12" fillId="0" borderId="8" xfId="0" applyNumberFormat="1" applyFont="1" applyBorder="1" applyAlignment="1">
      <alignment horizontal="right" vertical="center" shrinkToFit="1"/>
    </xf>
    <xf numFmtId="176" fontId="12" fillId="0" borderId="9" xfId="0" applyNumberFormat="1" applyFont="1" applyBorder="1" applyAlignment="1">
      <alignment horizontal="right" vertical="center" shrinkToFi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shrinkToFit="1"/>
    </xf>
    <xf numFmtId="0" fontId="5" fillId="0" borderId="9" xfId="0" applyFont="1" applyBorder="1" applyAlignment="1">
      <alignment horizontal="right" vertical="center" shrinkToFit="1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right" vertical="center" shrinkToFit="1"/>
    </xf>
    <xf numFmtId="176" fontId="5" fillId="0" borderId="15" xfId="0" applyNumberFormat="1" applyFont="1" applyBorder="1" applyAlignment="1">
      <alignment horizontal="right" vertical="center" shrinkToFit="1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176" fontId="5" fillId="0" borderId="6" xfId="0" applyNumberFormat="1" applyFont="1" applyBorder="1" applyAlignment="1">
      <alignment horizontal="center" vertical="center" shrinkToFit="1"/>
    </xf>
    <xf numFmtId="176" fontId="5" fillId="0" borderId="0" xfId="0" applyNumberFormat="1" applyFont="1" applyBorder="1" applyAlignment="1">
      <alignment horizontal="center" vertical="center" shrinkToFit="1"/>
    </xf>
    <xf numFmtId="176" fontId="5" fillId="0" borderId="7" xfId="0" applyNumberFormat="1" applyFont="1" applyBorder="1" applyAlignment="1">
      <alignment horizontal="center" vertical="center" shrinkToFit="1"/>
    </xf>
    <xf numFmtId="176" fontId="5" fillId="0" borderId="8" xfId="0" applyNumberFormat="1" applyFont="1" applyBorder="1" applyAlignment="1">
      <alignment horizontal="center" vertical="center" shrinkToFit="1"/>
    </xf>
    <xf numFmtId="176" fontId="5" fillId="0" borderId="9" xfId="0" applyNumberFormat="1" applyFont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8" fontId="5" fillId="3" borderId="6" xfId="1" applyFont="1" applyFill="1" applyBorder="1" applyAlignment="1">
      <alignment horizontal="right" vertical="center" shrinkToFit="1"/>
    </xf>
    <xf numFmtId="38" fontId="5" fillId="3" borderId="0" xfId="1" applyFont="1" applyFill="1" applyBorder="1" applyAlignment="1">
      <alignment horizontal="right" vertical="center" shrinkToFit="1"/>
    </xf>
    <xf numFmtId="38" fontId="5" fillId="3" borderId="8" xfId="1" applyFont="1" applyFill="1" applyBorder="1" applyAlignment="1">
      <alignment horizontal="right" vertical="center" shrinkToFit="1"/>
    </xf>
    <xf numFmtId="38" fontId="5" fillId="3" borderId="9" xfId="1" applyFont="1" applyFill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vertical="top" textRotation="255"/>
    </xf>
    <xf numFmtId="0" fontId="7" fillId="0" borderId="11" xfId="0" applyFont="1" applyBorder="1" applyAlignment="1">
      <alignment horizontal="center" vertical="top" textRotation="255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10" fillId="4" borderId="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 wrapText="1"/>
      <protection locked="0"/>
    </xf>
    <xf numFmtId="0" fontId="10" fillId="4" borderId="11" xfId="0" applyFont="1" applyFill="1" applyBorder="1" applyAlignment="1" applyProtection="1">
      <alignment horizontal="center" vertical="center" wrapText="1"/>
      <protection locked="0"/>
    </xf>
    <xf numFmtId="0" fontId="10" fillId="4" borderId="18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10" fillId="4" borderId="1" xfId="0" applyFont="1" applyFill="1" applyBorder="1" applyAlignment="1" applyProtection="1">
      <alignment horizontal="left" vertical="center" wrapText="1"/>
      <protection locked="0"/>
    </xf>
  </cellXfs>
  <cellStyles count="2">
    <cellStyle name="桁区切り" xfId="1" builtinId="6"/>
    <cellStyle name="標準" xfId="0" builtinId="0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79"/>
  <sheetViews>
    <sheetView tabSelected="1" zoomScaleNormal="100" workbookViewId="0">
      <selection activeCell="G10" sqref="G10:L11"/>
    </sheetView>
  </sheetViews>
  <sheetFormatPr defaultRowHeight="13.2"/>
  <cols>
    <col min="1" max="5" width="5.33203125" style="2" customWidth="1"/>
    <col min="6" max="10" width="4.88671875" style="2" customWidth="1"/>
    <col min="11" max="12" width="5.77734375" style="2" customWidth="1"/>
    <col min="13" max="13" width="3.44140625" style="2" customWidth="1"/>
    <col min="14" max="15" width="5.77734375" style="2" customWidth="1"/>
    <col min="16" max="16" width="3.44140625" style="2" customWidth="1"/>
    <col min="17" max="18" width="5.77734375" style="2" customWidth="1"/>
    <col min="19" max="19" width="4.88671875" style="2" customWidth="1"/>
    <col min="20" max="20" width="9.44140625" style="3" customWidth="1"/>
    <col min="21" max="21" width="15.109375" style="3" customWidth="1"/>
    <col min="22" max="16384" width="8.88671875" style="2"/>
  </cols>
  <sheetData>
    <row r="1" spans="1:21" ht="25.5" customHeight="1">
      <c r="A1" s="1" t="s">
        <v>62</v>
      </c>
      <c r="G1" s="143" t="s">
        <v>0</v>
      </c>
      <c r="H1" s="143"/>
      <c r="I1" s="143"/>
      <c r="J1" s="143"/>
      <c r="K1" s="143"/>
      <c r="L1" s="143"/>
      <c r="M1" s="143"/>
      <c r="P1" s="1"/>
      <c r="S1" s="148" t="s">
        <v>1</v>
      </c>
      <c r="T1" s="148"/>
      <c r="U1" s="148"/>
    </row>
    <row r="2" spans="1:21" ht="13.5" customHeight="1">
      <c r="G2" s="143"/>
      <c r="H2" s="143"/>
      <c r="I2" s="143"/>
      <c r="J2" s="143"/>
      <c r="K2" s="143"/>
      <c r="L2" s="143"/>
      <c r="M2" s="143"/>
    </row>
    <row r="3" spans="1:21" ht="13.5" customHeight="1">
      <c r="A3" s="2" t="s">
        <v>36</v>
      </c>
    </row>
    <row r="4" spans="1:21">
      <c r="A4" s="2" t="s">
        <v>29</v>
      </c>
    </row>
    <row r="5" spans="1:21">
      <c r="N5" s="19"/>
      <c r="O5" s="19"/>
      <c r="P5" s="19"/>
      <c r="Q5" s="19"/>
      <c r="R5" s="2" t="s">
        <v>28</v>
      </c>
      <c r="S5" s="19"/>
    </row>
    <row r="6" spans="1:21">
      <c r="N6" s="16"/>
      <c r="O6" s="16"/>
      <c r="P6" s="16"/>
      <c r="Q6" s="16"/>
      <c r="R6" s="2" t="s">
        <v>25</v>
      </c>
      <c r="S6" s="16"/>
      <c r="T6" s="149"/>
      <c r="U6" s="149"/>
    </row>
    <row r="7" spans="1:21">
      <c r="N7" s="16"/>
      <c r="O7" s="16"/>
      <c r="P7" s="16"/>
      <c r="Q7" s="16"/>
      <c r="R7" s="2" t="s">
        <v>26</v>
      </c>
      <c r="S7" s="16"/>
      <c r="T7" s="149"/>
      <c r="U7" s="149"/>
    </row>
    <row r="8" spans="1:21" ht="13.5" customHeight="1">
      <c r="N8" s="16"/>
      <c r="O8" s="16"/>
      <c r="P8" s="16"/>
      <c r="Q8" s="16"/>
      <c r="R8" s="2" t="s">
        <v>27</v>
      </c>
      <c r="S8" s="19"/>
      <c r="T8" s="147"/>
      <c r="U8" s="147"/>
    </row>
    <row r="9" spans="1:21">
      <c r="L9" s="4"/>
      <c r="M9" s="4"/>
    </row>
    <row r="10" spans="1:21" ht="13.2" customHeight="1">
      <c r="A10" s="98" t="s">
        <v>59</v>
      </c>
      <c r="B10" s="98"/>
      <c r="C10" s="98"/>
      <c r="D10" s="98"/>
      <c r="E10" s="98"/>
      <c r="F10" s="98"/>
      <c r="G10" s="147" t="s">
        <v>95</v>
      </c>
      <c r="H10" s="147"/>
      <c r="I10" s="147"/>
      <c r="J10" s="147"/>
      <c r="K10" s="147"/>
      <c r="L10" s="147"/>
      <c r="M10" s="4"/>
    </row>
    <row r="11" spans="1:21">
      <c r="A11" s="101"/>
      <c r="B11" s="101"/>
      <c r="C11" s="101"/>
      <c r="D11" s="101"/>
      <c r="E11" s="101"/>
      <c r="F11" s="101"/>
      <c r="G11" s="111"/>
      <c r="H11" s="111"/>
      <c r="I11" s="111"/>
      <c r="J11" s="111"/>
      <c r="K11" s="111"/>
      <c r="L11" s="111"/>
      <c r="M11" s="4"/>
    </row>
    <row r="12" spans="1:21">
      <c r="F12" s="5"/>
      <c r="G12" s="5"/>
      <c r="H12" s="5"/>
      <c r="I12" s="5"/>
      <c r="J12" s="6"/>
      <c r="K12" s="6"/>
      <c r="L12" s="6"/>
      <c r="M12" s="6"/>
    </row>
    <row r="13" spans="1:21">
      <c r="B13" s="2" t="s">
        <v>23</v>
      </c>
      <c r="F13" s="144"/>
      <c r="G13" s="144"/>
      <c r="H13" s="144"/>
      <c r="I13" s="144"/>
      <c r="J13" s="2" t="s">
        <v>24</v>
      </c>
    </row>
    <row r="15" spans="1:21" ht="12.75" customHeight="1">
      <c r="A15" s="145" t="s">
        <v>2</v>
      </c>
      <c r="B15" s="145"/>
      <c r="C15" s="145"/>
      <c r="D15" s="145"/>
      <c r="E15" s="145"/>
      <c r="F15" s="145" t="s">
        <v>3</v>
      </c>
      <c r="G15" s="145"/>
      <c r="H15" s="145"/>
      <c r="I15" s="145"/>
      <c r="J15" s="145"/>
      <c r="K15" s="146" t="s">
        <v>4</v>
      </c>
      <c r="L15" s="145"/>
      <c r="M15" s="145"/>
      <c r="N15" s="146" t="s">
        <v>5</v>
      </c>
      <c r="O15" s="145"/>
      <c r="P15" s="145"/>
      <c r="Q15" s="146" t="s">
        <v>44</v>
      </c>
      <c r="R15" s="146"/>
      <c r="S15" s="146"/>
      <c r="T15" s="168" t="s">
        <v>72</v>
      </c>
      <c r="U15" s="179" t="s">
        <v>71</v>
      </c>
    </row>
    <row r="16" spans="1:21" ht="12.75" customHeight="1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6"/>
      <c r="R16" s="146"/>
      <c r="S16" s="146"/>
      <c r="T16" s="169"/>
      <c r="U16" s="179"/>
    </row>
    <row r="17" spans="1:24" ht="12.75" customHeight="1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6"/>
      <c r="R17" s="146"/>
      <c r="S17" s="146"/>
      <c r="T17" s="170"/>
      <c r="U17" s="179"/>
    </row>
    <row r="18" spans="1:24" ht="12.75" customHeight="1">
      <c r="A18" s="150" t="s">
        <v>46</v>
      </c>
      <c r="B18" s="157" t="s">
        <v>104</v>
      </c>
      <c r="C18" s="157"/>
      <c r="D18" s="157"/>
      <c r="E18" s="157"/>
      <c r="F18" s="28">
        <v>200000</v>
      </c>
      <c r="G18" s="28"/>
      <c r="H18" s="28"/>
      <c r="I18" s="29"/>
      <c r="J18" s="30" t="str">
        <f>IF(F18="セントラルIRB","","円")</f>
        <v>円</v>
      </c>
      <c r="K18" s="31" t="s">
        <v>64</v>
      </c>
      <c r="L18" s="31"/>
      <c r="M18" s="31"/>
      <c r="N18" s="31" t="s">
        <v>64</v>
      </c>
      <c r="O18" s="31"/>
      <c r="P18" s="31"/>
      <c r="Q18" s="32">
        <f>IF(F18="セントラルIRB"," ―",(F18*1.1))</f>
        <v>220000.00000000003</v>
      </c>
      <c r="R18" s="33"/>
      <c r="S18" s="115" t="s">
        <v>99</v>
      </c>
      <c r="T18" s="27" t="s">
        <v>54</v>
      </c>
      <c r="U18" s="173" t="s">
        <v>66</v>
      </c>
    </row>
    <row r="19" spans="1:24" ht="12.75" customHeight="1">
      <c r="A19" s="151"/>
      <c r="B19" s="157"/>
      <c r="C19" s="157"/>
      <c r="D19" s="157"/>
      <c r="E19" s="157"/>
      <c r="F19" s="28"/>
      <c r="G19" s="28"/>
      <c r="H19" s="28"/>
      <c r="I19" s="29"/>
      <c r="J19" s="30"/>
      <c r="K19" s="31"/>
      <c r="L19" s="31"/>
      <c r="M19" s="31"/>
      <c r="N19" s="31"/>
      <c r="O19" s="31"/>
      <c r="P19" s="31"/>
      <c r="Q19" s="34"/>
      <c r="R19" s="35"/>
      <c r="S19" s="92"/>
      <c r="T19" s="27"/>
      <c r="U19" s="173"/>
    </row>
    <row r="20" spans="1:24" ht="12.75" customHeight="1">
      <c r="A20" s="151"/>
      <c r="B20" s="157"/>
      <c r="C20" s="157"/>
      <c r="D20" s="157"/>
      <c r="E20" s="157"/>
      <c r="F20" s="28"/>
      <c r="G20" s="28"/>
      <c r="H20" s="28"/>
      <c r="I20" s="29"/>
      <c r="J20" s="30"/>
      <c r="K20" s="31"/>
      <c r="L20" s="31"/>
      <c r="M20" s="31"/>
      <c r="N20" s="31"/>
      <c r="O20" s="31"/>
      <c r="P20" s="31"/>
      <c r="Q20" s="36"/>
      <c r="R20" s="37"/>
      <c r="S20" s="94"/>
      <c r="T20" s="27"/>
      <c r="U20" s="173"/>
    </row>
    <row r="21" spans="1:24" ht="12.75" customHeight="1">
      <c r="A21" s="151"/>
      <c r="B21" s="159" t="s">
        <v>7</v>
      </c>
      <c r="C21" s="160"/>
      <c r="D21" s="160"/>
      <c r="E21" s="161"/>
      <c r="F21" s="116" t="s">
        <v>34</v>
      </c>
      <c r="G21" s="117"/>
      <c r="H21" s="117"/>
      <c r="I21" s="117"/>
      <c r="J21" s="118"/>
      <c r="K21" s="32">
        <f>SUM(H22*6000)</f>
        <v>0</v>
      </c>
      <c r="L21" s="33"/>
      <c r="M21" s="38" t="s">
        <v>11</v>
      </c>
      <c r="N21" s="32">
        <f>SUM(K21*1.1)</f>
        <v>0</v>
      </c>
      <c r="O21" s="33"/>
      <c r="P21" s="103" t="s">
        <v>11</v>
      </c>
      <c r="Q21" s="32">
        <f>SUM(N21*F13)</f>
        <v>0</v>
      </c>
      <c r="R21" s="33"/>
      <c r="S21" s="38" t="s">
        <v>8</v>
      </c>
      <c r="T21" s="27" t="s">
        <v>55</v>
      </c>
      <c r="U21" s="173" t="s">
        <v>106</v>
      </c>
    </row>
    <row r="22" spans="1:24" ht="12.75" customHeight="1">
      <c r="A22" s="151"/>
      <c r="B22" s="162"/>
      <c r="C22" s="163"/>
      <c r="D22" s="163"/>
      <c r="E22" s="164"/>
      <c r="F22" s="112" t="s">
        <v>14</v>
      </c>
      <c r="G22" s="113"/>
      <c r="H22" s="114"/>
      <c r="I22" s="114"/>
      <c r="J22" s="7" t="s">
        <v>37</v>
      </c>
      <c r="K22" s="34"/>
      <c r="L22" s="35"/>
      <c r="M22" s="39"/>
      <c r="N22" s="34"/>
      <c r="O22" s="35"/>
      <c r="P22" s="104"/>
      <c r="Q22" s="34"/>
      <c r="R22" s="35"/>
      <c r="S22" s="39"/>
      <c r="T22" s="27"/>
      <c r="U22" s="173"/>
    </row>
    <row r="23" spans="1:24" ht="12.75" customHeight="1">
      <c r="A23" s="151"/>
      <c r="B23" s="162"/>
      <c r="C23" s="163"/>
      <c r="D23" s="163"/>
      <c r="E23" s="164"/>
      <c r="F23" s="129" t="s">
        <v>13</v>
      </c>
      <c r="G23" s="130"/>
      <c r="H23" s="130"/>
      <c r="I23" s="130"/>
      <c r="J23" s="131"/>
      <c r="K23" s="119"/>
      <c r="L23" s="120"/>
      <c r="M23" s="121"/>
      <c r="N23" s="119"/>
      <c r="O23" s="120"/>
      <c r="P23" s="122"/>
      <c r="Q23" s="119"/>
      <c r="R23" s="120"/>
      <c r="S23" s="121"/>
      <c r="T23" s="171"/>
      <c r="U23" s="173"/>
    </row>
    <row r="24" spans="1:24" ht="12.75" customHeight="1">
      <c r="A24" s="151"/>
      <c r="B24" s="162"/>
      <c r="C24" s="163"/>
      <c r="D24" s="163"/>
      <c r="E24" s="164"/>
      <c r="F24" s="132" t="s">
        <v>82</v>
      </c>
      <c r="G24" s="133"/>
      <c r="H24" s="133"/>
      <c r="I24" s="133"/>
      <c r="J24" s="134"/>
      <c r="K24" s="139"/>
      <c r="L24" s="140"/>
      <c r="M24" s="39" t="s">
        <v>11</v>
      </c>
      <c r="N24" s="34">
        <f>SUM(K24*1.1)</f>
        <v>0</v>
      </c>
      <c r="O24" s="35"/>
      <c r="P24" s="104" t="s">
        <v>11</v>
      </c>
      <c r="Q24" s="123" t="s">
        <v>102</v>
      </c>
      <c r="R24" s="124"/>
      <c r="S24" s="125"/>
      <c r="T24" s="172" t="s">
        <v>55</v>
      </c>
      <c r="U24" s="173"/>
    </row>
    <row r="25" spans="1:24" ht="12.75" customHeight="1">
      <c r="A25" s="151"/>
      <c r="B25" s="162"/>
      <c r="C25" s="163"/>
      <c r="D25" s="163"/>
      <c r="E25" s="164"/>
      <c r="F25" s="135"/>
      <c r="G25" s="133"/>
      <c r="H25" s="133"/>
      <c r="I25" s="133"/>
      <c r="J25" s="134"/>
      <c r="K25" s="139"/>
      <c r="L25" s="140"/>
      <c r="M25" s="39"/>
      <c r="N25" s="34"/>
      <c r="O25" s="35"/>
      <c r="P25" s="104"/>
      <c r="Q25" s="123"/>
      <c r="R25" s="124"/>
      <c r="S25" s="125"/>
      <c r="T25" s="27"/>
      <c r="U25" s="173"/>
    </row>
    <row r="26" spans="1:24" ht="12.75" customHeight="1">
      <c r="A26" s="151"/>
      <c r="B26" s="165"/>
      <c r="C26" s="166"/>
      <c r="D26" s="166"/>
      <c r="E26" s="167"/>
      <c r="F26" s="136"/>
      <c r="G26" s="137"/>
      <c r="H26" s="137"/>
      <c r="I26" s="137"/>
      <c r="J26" s="138"/>
      <c r="K26" s="141"/>
      <c r="L26" s="142"/>
      <c r="M26" s="40"/>
      <c r="N26" s="36"/>
      <c r="O26" s="37"/>
      <c r="P26" s="105"/>
      <c r="Q26" s="126"/>
      <c r="R26" s="127"/>
      <c r="S26" s="128"/>
      <c r="T26" s="27"/>
      <c r="U26" s="173"/>
    </row>
    <row r="27" spans="1:24" ht="12.75" customHeight="1">
      <c r="A27" s="152" t="s">
        <v>47</v>
      </c>
      <c r="B27" s="158" t="s">
        <v>107</v>
      </c>
      <c r="C27" s="157"/>
      <c r="D27" s="157"/>
      <c r="E27" s="157"/>
      <c r="F27" s="116" t="s">
        <v>34</v>
      </c>
      <c r="G27" s="117"/>
      <c r="H27" s="117"/>
      <c r="I27" s="117"/>
      <c r="J27" s="118"/>
      <c r="K27" s="32">
        <f>SUM(H28*1000)</f>
        <v>0</v>
      </c>
      <c r="L27" s="33"/>
      <c r="M27" s="38" t="s">
        <v>11</v>
      </c>
      <c r="N27" s="32">
        <f>SUM(K27*1.1)</f>
        <v>0</v>
      </c>
      <c r="O27" s="33"/>
      <c r="P27" s="103" t="s">
        <v>11</v>
      </c>
      <c r="Q27" s="32">
        <f>SUM(N27*F13)</f>
        <v>0</v>
      </c>
      <c r="R27" s="33"/>
      <c r="S27" s="38" t="s">
        <v>9</v>
      </c>
      <c r="T27" s="27" t="s">
        <v>55</v>
      </c>
      <c r="U27" s="173"/>
      <c r="X27" s="17"/>
    </row>
    <row r="28" spans="1:24" ht="12.75" customHeight="1">
      <c r="A28" s="153"/>
      <c r="B28" s="157"/>
      <c r="C28" s="157"/>
      <c r="D28" s="157"/>
      <c r="E28" s="157"/>
      <c r="F28" s="112" t="s">
        <v>14</v>
      </c>
      <c r="G28" s="113"/>
      <c r="H28" s="114"/>
      <c r="I28" s="114"/>
      <c r="J28" s="7" t="s">
        <v>37</v>
      </c>
      <c r="K28" s="34"/>
      <c r="L28" s="35"/>
      <c r="M28" s="39"/>
      <c r="N28" s="34"/>
      <c r="O28" s="35"/>
      <c r="P28" s="104"/>
      <c r="Q28" s="34"/>
      <c r="R28" s="35"/>
      <c r="S28" s="39"/>
      <c r="T28" s="27"/>
      <c r="U28" s="173"/>
    </row>
    <row r="29" spans="1:24" ht="12.75" customHeight="1">
      <c r="A29" s="153"/>
      <c r="B29" s="157"/>
      <c r="C29" s="157"/>
      <c r="D29" s="157"/>
      <c r="E29" s="157"/>
      <c r="F29" s="154" t="s">
        <v>45</v>
      </c>
      <c r="G29" s="155"/>
      <c r="H29" s="155"/>
      <c r="I29" s="155"/>
      <c r="J29" s="156"/>
      <c r="K29" s="36"/>
      <c r="L29" s="37"/>
      <c r="M29" s="40"/>
      <c r="N29" s="36"/>
      <c r="O29" s="37"/>
      <c r="P29" s="105"/>
      <c r="Q29" s="36"/>
      <c r="R29" s="37"/>
      <c r="S29" s="40"/>
      <c r="T29" s="27"/>
      <c r="U29" s="173"/>
    </row>
    <row r="30" spans="1:24" ht="12.75" customHeight="1">
      <c r="A30" s="153"/>
      <c r="B30" s="157" t="s">
        <v>6</v>
      </c>
      <c r="C30" s="157"/>
      <c r="D30" s="157"/>
      <c r="E30" s="157"/>
      <c r="F30" s="95" t="s">
        <v>30</v>
      </c>
      <c r="G30" s="87"/>
      <c r="H30" s="87"/>
      <c r="I30" s="87"/>
      <c r="J30" s="96"/>
      <c r="K30" s="32">
        <v>150000</v>
      </c>
      <c r="L30" s="33"/>
      <c r="M30" s="38" t="s">
        <v>11</v>
      </c>
      <c r="N30" s="32">
        <f>SUM(K30*1.1)</f>
        <v>165000</v>
      </c>
      <c r="O30" s="33"/>
      <c r="P30" s="103" t="s">
        <v>11</v>
      </c>
      <c r="Q30" s="32">
        <f>SUM(N30*F13)</f>
        <v>0</v>
      </c>
      <c r="R30" s="33"/>
      <c r="S30" s="115" t="s">
        <v>48</v>
      </c>
      <c r="T30" s="27" t="s">
        <v>55</v>
      </c>
      <c r="U30" s="173"/>
    </row>
    <row r="31" spans="1:24" ht="12.75" customHeight="1">
      <c r="A31" s="153"/>
      <c r="B31" s="157"/>
      <c r="C31" s="157"/>
      <c r="D31" s="157"/>
      <c r="E31" s="157"/>
      <c r="F31" s="97"/>
      <c r="G31" s="98"/>
      <c r="H31" s="98"/>
      <c r="I31" s="98"/>
      <c r="J31" s="99"/>
      <c r="K31" s="34"/>
      <c r="L31" s="35"/>
      <c r="M31" s="39"/>
      <c r="N31" s="34"/>
      <c r="O31" s="35"/>
      <c r="P31" s="104"/>
      <c r="Q31" s="34"/>
      <c r="R31" s="35"/>
      <c r="S31" s="92"/>
      <c r="T31" s="27"/>
      <c r="U31" s="173"/>
    </row>
    <row r="32" spans="1:24" ht="12.75" customHeight="1">
      <c r="A32" s="153"/>
      <c r="B32" s="157"/>
      <c r="C32" s="157"/>
      <c r="D32" s="157"/>
      <c r="E32" s="157"/>
      <c r="F32" s="100"/>
      <c r="G32" s="101"/>
      <c r="H32" s="101"/>
      <c r="I32" s="101"/>
      <c r="J32" s="102"/>
      <c r="K32" s="36"/>
      <c r="L32" s="37"/>
      <c r="M32" s="40"/>
      <c r="N32" s="36"/>
      <c r="O32" s="37"/>
      <c r="P32" s="105"/>
      <c r="Q32" s="36"/>
      <c r="R32" s="37"/>
      <c r="S32" s="94"/>
      <c r="T32" s="27"/>
      <c r="U32" s="173"/>
    </row>
    <row r="33" spans="1:21" ht="12.75" customHeight="1">
      <c r="A33" s="153"/>
      <c r="B33" s="158" t="s">
        <v>103</v>
      </c>
      <c r="C33" s="157"/>
      <c r="D33" s="157"/>
      <c r="E33" s="157"/>
      <c r="F33" s="116" t="s">
        <v>50</v>
      </c>
      <c r="G33" s="117"/>
      <c r="H33" s="117"/>
      <c r="I33" s="117"/>
      <c r="J33" s="118"/>
      <c r="K33" s="32">
        <f>SUM(H35*10000)</f>
        <v>0</v>
      </c>
      <c r="L33" s="33"/>
      <c r="M33" s="38" t="s">
        <v>11</v>
      </c>
      <c r="N33" s="31" t="s">
        <v>38</v>
      </c>
      <c r="O33" s="31"/>
      <c r="P33" s="31"/>
      <c r="Q33" s="32">
        <f>SUM(K33*F13)</f>
        <v>0</v>
      </c>
      <c r="R33" s="33"/>
      <c r="S33" s="60" t="s">
        <v>100</v>
      </c>
      <c r="T33" s="27" t="s">
        <v>56</v>
      </c>
      <c r="U33" s="173" t="s">
        <v>69</v>
      </c>
    </row>
    <row r="34" spans="1:21" ht="12.75" customHeight="1">
      <c r="A34" s="153"/>
      <c r="B34" s="157"/>
      <c r="C34" s="157"/>
      <c r="D34" s="157"/>
      <c r="E34" s="157"/>
      <c r="F34" s="44" t="s">
        <v>51</v>
      </c>
      <c r="G34" s="45"/>
      <c r="H34" s="45"/>
      <c r="I34" s="45"/>
      <c r="J34" s="46"/>
      <c r="K34" s="34"/>
      <c r="L34" s="35"/>
      <c r="M34" s="39"/>
      <c r="N34" s="31"/>
      <c r="O34" s="31"/>
      <c r="P34" s="31"/>
      <c r="Q34" s="34"/>
      <c r="R34" s="35"/>
      <c r="S34" s="61"/>
      <c r="T34" s="27"/>
      <c r="U34" s="173"/>
    </row>
    <row r="35" spans="1:21" ht="12.75" customHeight="1">
      <c r="A35" s="153"/>
      <c r="B35" s="157"/>
      <c r="C35" s="157"/>
      <c r="D35" s="157"/>
      <c r="E35" s="157"/>
      <c r="F35" s="47" t="s">
        <v>52</v>
      </c>
      <c r="G35" s="48"/>
      <c r="H35" s="114"/>
      <c r="I35" s="114"/>
      <c r="J35" s="7" t="s">
        <v>53</v>
      </c>
      <c r="K35" s="36"/>
      <c r="L35" s="37"/>
      <c r="M35" s="40"/>
      <c r="N35" s="31"/>
      <c r="O35" s="31"/>
      <c r="P35" s="31"/>
      <c r="Q35" s="36"/>
      <c r="R35" s="37"/>
      <c r="S35" s="18" t="s">
        <v>101</v>
      </c>
      <c r="T35" s="27"/>
      <c r="U35" s="173"/>
    </row>
    <row r="36" spans="1:21" ht="17.399999999999999" customHeight="1">
      <c r="A36" s="153"/>
      <c r="B36" s="158" t="s">
        <v>35</v>
      </c>
      <c r="C36" s="157"/>
      <c r="D36" s="157"/>
      <c r="E36" s="157"/>
      <c r="F36" s="22" t="s">
        <v>39</v>
      </c>
      <c r="G36" s="21"/>
      <c r="H36" s="21"/>
      <c r="I36" s="21"/>
      <c r="J36" s="23"/>
      <c r="K36" s="31" t="s">
        <v>38</v>
      </c>
      <c r="L36" s="31"/>
      <c r="M36" s="31"/>
      <c r="N36" s="31" t="s">
        <v>38</v>
      </c>
      <c r="O36" s="31"/>
      <c r="P36" s="31"/>
      <c r="Q36" s="32">
        <f>SUM(G37)*0.2</f>
        <v>44000.000000000007</v>
      </c>
      <c r="R36" s="33"/>
      <c r="S36" s="38" t="s">
        <v>10</v>
      </c>
      <c r="T36" s="27" t="s">
        <v>57</v>
      </c>
      <c r="U36" s="173" t="s">
        <v>68</v>
      </c>
    </row>
    <row r="37" spans="1:21" ht="9.6" customHeight="1">
      <c r="A37" s="153"/>
      <c r="B37" s="157"/>
      <c r="C37" s="157"/>
      <c r="D37" s="157"/>
      <c r="E37" s="157"/>
      <c r="F37" s="106" t="s">
        <v>40</v>
      </c>
      <c r="G37" s="35">
        <f>SUM(Q18:R35)</f>
        <v>220000.00000000003</v>
      </c>
      <c r="H37" s="108"/>
      <c r="I37" s="110" t="s">
        <v>41</v>
      </c>
      <c r="J37" s="39"/>
      <c r="K37" s="31"/>
      <c r="L37" s="31"/>
      <c r="M37" s="31"/>
      <c r="N37" s="31"/>
      <c r="O37" s="31"/>
      <c r="P37" s="31"/>
      <c r="Q37" s="34"/>
      <c r="R37" s="35"/>
      <c r="S37" s="39"/>
      <c r="T37" s="27"/>
      <c r="U37" s="173"/>
    </row>
    <row r="38" spans="1:21" ht="9.6" customHeight="1">
      <c r="A38" s="153"/>
      <c r="B38" s="157"/>
      <c r="C38" s="157"/>
      <c r="D38" s="157"/>
      <c r="E38" s="157"/>
      <c r="F38" s="107"/>
      <c r="G38" s="109"/>
      <c r="H38" s="109"/>
      <c r="I38" s="111"/>
      <c r="J38" s="40"/>
      <c r="K38" s="31"/>
      <c r="L38" s="31"/>
      <c r="M38" s="31"/>
      <c r="N38" s="31"/>
      <c r="O38" s="31"/>
      <c r="P38" s="31"/>
      <c r="Q38" s="36"/>
      <c r="R38" s="37"/>
      <c r="S38" s="40"/>
      <c r="T38" s="27"/>
      <c r="U38" s="173"/>
    </row>
    <row r="39" spans="1:21" ht="11.25" customHeight="1">
      <c r="A39" s="74" t="s">
        <v>12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6"/>
      <c r="Q39" s="81">
        <f>SUM(Q18:R38)</f>
        <v>264000.00000000006</v>
      </c>
      <c r="R39" s="82"/>
      <c r="S39" s="50" t="s">
        <v>16</v>
      </c>
      <c r="T39" s="27" t="s">
        <v>57</v>
      </c>
      <c r="U39" s="176" t="s">
        <v>70</v>
      </c>
    </row>
    <row r="40" spans="1:21" ht="11.25" customHeight="1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6"/>
      <c r="Q40" s="83"/>
      <c r="R40" s="84"/>
      <c r="S40" s="51"/>
      <c r="T40" s="27"/>
      <c r="U40" s="177"/>
    </row>
    <row r="41" spans="1:21" ht="11.25" customHeight="1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9"/>
      <c r="Q41" s="85"/>
      <c r="R41" s="86"/>
      <c r="S41" s="52"/>
      <c r="T41" s="27"/>
      <c r="U41" s="178"/>
    </row>
    <row r="42" spans="1:21" ht="17.399999999999999" customHeight="1">
      <c r="A42" s="80" t="s">
        <v>20</v>
      </c>
      <c r="B42" s="80"/>
      <c r="C42" s="80"/>
      <c r="D42" s="80"/>
      <c r="E42" s="80"/>
      <c r="F42" s="88" t="s">
        <v>60</v>
      </c>
      <c r="G42" s="68"/>
      <c r="H42" s="68"/>
      <c r="I42" s="68"/>
      <c r="J42" s="69"/>
      <c r="K42" s="31" t="s">
        <v>38</v>
      </c>
      <c r="L42" s="31"/>
      <c r="M42" s="31"/>
      <c r="N42" s="31" t="s">
        <v>38</v>
      </c>
      <c r="O42" s="31"/>
      <c r="P42" s="31"/>
      <c r="Q42" s="32">
        <f>SUM(G43*0.3)</f>
        <v>79200.000000000015</v>
      </c>
      <c r="R42" s="33"/>
      <c r="S42" s="38" t="s">
        <v>17</v>
      </c>
      <c r="T42" s="27" t="s">
        <v>57</v>
      </c>
      <c r="U42" s="173" t="s">
        <v>68</v>
      </c>
    </row>
    <row r="43" spans="1:21" ht="9.6" customHeight="1">
      <c r="A43" s="80"/>
      <c r="B43" s="80"/>
      <c r="C43" s="80"/>
      <c r="D43" s="80"/>
      <c r="E43" s="80"/>
      <c r="F43" s="89" t="s">
        <v>61</v>
      </c>
      <c r="G43" s="35">
        <f>SUM(Q39)</f>
        <v>264000.00000000006</v>
      </c>
      <c r="H43" s="35"/>
      <c r="I43" s="91" t="s">
        <v>15</v>
      </c>
      <c r="J43" s="92"/>
      <c r="K43" s="31"/>
      <c r="L43" s="31"/>
      <c r="M43" s="31"/>
      <c r="N43" s="31"/>
      <c r="O43" s="31"/>
      <c r="P43" s="31"/>
      <c r="Q43" s="34"/>
      <c r="R43" s="35"/>
      <c r="S43" s="39"/>
      <c r="T43" s="27"/>
      <c r="U43" s="173"/>
    </row>
    <row r="44" spans="1:21" ht="9.6" customHeight="1">
      <c r="A44" s="80"/>
      <c r="B44" s="80"/>
      <c r="C44" s="80"/>
      <c r="D44" s="80"/>
      <c r="E44" s="80"/>
      <c r="F44" s="90"/>
      <c r="G44" s="37"/>
      <c r="H44" s="37"/>
      <c r="I44" s="93"/>
      <c r="J44" s="94"/>
      <c r="K44" s="31"/>
      <c r="L44" s="31"/>
      <c r="M44" s="31"/>
      <c r="N44" s="31"/>
      <c r="O44" s="31"/>
      <c r="P44" s="31"/>
      <c r="Q44" s="36"/>
      <c r="R44" s="37"/>
      <c r="S44" s="40"/>
      <c r="T44" s="27"/>
      <c r="U44" s="173"/>
    </row>
    <row r="45" spans="1:21" ht="11.25" customHeight="1">
      <c r="A45" s="80" t="s">
        <v>31</v>
      </c>
      <c r="B45" s="80"/>
      <c r="C45" s="80"/>
      <c r="D45" s="80"/>
      <c r="E45" s="80"/>
      <c r="F45" s="28">
        <v>100000</v>
      </c>
      <c r="G45" s="28"/>
      <c r="H45" s="28"/>
      <c r="I45" s="29"/>
      <c r="J45" s="30" t="s">
        <v>11</v>
      </c>
      <c r="K45" s="31" t="s">
        <v>38</v>
      </c>
      <c r="L45" s="31"/>
      <c r="M45" s="31"/>
      <c r="N45" s="32">
        <f>F45*1.1</f>
        <v>110000.00000000001</v>
      </c>
      <c r="O45" s="33"/>
      <c r="P45" s="39" t="s">
        <v>11</v>
      </c>
      <c r="Q45" s="32">
        <f>N45</f>
        <v>110000.00000000001</v>
      </c>
      <c r="R45" s="33"/>
      <c r="S45" s="38" t="s">
        <v>18</v>
      </c>
      <c r="T45" s="27" t="s">
        <v>54</v>
      </c>
      <c r="U45" s="176" t="s">
        <v>67</v>
      </c>
    </row>
    <row r="46" spans="1:21" ht="11.25" customHeight="1">
      <c r="A46" s="80"/>
      <c r="B46" s="80"/>
      <c r="C46" s="80"/>
      <c r="D46" s="80"/>
      <c r="E46" s="80"/>
      <c r="F46" s="28"/>
      <c r="G46" s="28"/>
      <c r="H46" s="28"/>
      <c r="I46" s="29"/>
      <c r="J46" s="30"/>
      <c r="K46" s="31"/>
      <c r="L46" s="31"/>
      <c r="M46" s="31"/>
      <c r="N46" s="34"/>
      <c r="O46" s="35"/>
      <c r="P46" s="39"/>
      <c r="Q46" s="34"/>
      <c r="R46" s="35"/>
      <c r="S46" s="39"/>
      <c r="T46" s="27"/>
      <c r="U46" s="177"/>
    </row>
    <row r="47" spans="1:21" ht="11.25" customHeight="1">
      <c r="A47" s="80"/>
      <c r="B47" s="80"/>
      <c r="C47" s="80"/>
      <c r="D47" s="80"/>
      <c r="E47" s="80"/>
      <c r="F47" s="28"/>
      <c r="G47" s="28"/>
      <c r="H47" s="28"/>
      <c r="I47" s="29"/>
      <c r="J47" s="30"/>
      <c r="K47" s="31"/>
      <c r="L47" s="31"/>
      <c r="M47" s="31"/>
      <c r="N47" s="36"/>
      <c r="O47" s="37"/>
      <c r="P47" s="40"/>
      <c r="Q47" s="36"/>
      <c r="R47" s="37"/>
      <c r="S47" s="40"/>
      <c r="T47" s="27"/>
      <c r="U47" s="178"/>
    </row>
    <row r="48" spans="1:21" ht="11.25" customHeight="1">
      <c r="A48" s="80" t="s">
        <v>32</v>
      </c>
      <c r="B48" s="80"/>
      <c r="C48" s="80"/>
      <c r="D48" s="80"/>
      <c r="E48" s="80"/>
      <c r="F48" s="28">
        <v>100000</v>
      </c>
      <c r="G48" s="28"/>
      <c r="H48" s="28"/>
      <c r="I48" s="29"/>
      <c r="J48" s="30" t="s">
        <v>11</v>
      </c>
      <c r="K48" s="31" t="s">
        <v>38</v>
      </c>
      <c r="L48" s="31"/>
      <c r="M48" s="31"/>
      <c r="N48" s="32">
        <f>F48*1.1</f>
        <v>110000.00000000001</v>
      </c>
      <c r="O48" s="33"/>
      <c r="P48" s="38" t="s">
        <v>11</v>
      </c>
      <c r="Q48" s="32">
        <f>N48</f>
        <v>110000.00000000001</v>
      </c>
      <c r="R48" s="33"/>
      <c r="S48" s="38" t="s">
        <v>19</v>
      </c>
      <c r="T48" s="27" t="s">
        <v>54</v>
      </c>
      <c r="U48" s="176" t="s">
        <v>73</v>
      </c>
    </row>
    <row r="49" spans="1:21" ht="11.25" customHeight="1">
      <c r="A49" s="80"/>
      <c r="B49" s="80"/>
      <c r="C49" s="80"/>
      <c r="D49" s="80"/>
      <c r="E49" s="80"/>
      <c r="F49" s="28"/>
      <c r="G49" s="28"/>
      <c r="H49" s="28"/>
      <c r="I49" s="29"/>
      <c r="J49" s="30"/>
      <c r="K49" s="31"/>
      <c r="L49" s="31"/>
      <c r="M49" s="31"/>
      <c r="N49" s="34"/>
      <c r="O49" s="35"/>
      <c r="P49" s="39"/>
      <c r="Q49" s="34"/>
      <c r="R49" s="35"/>
      <c r="S49" s="39"/>
      <c r="T49" s="27"/>
      <c r="U49" s="177"/>
    </row>
    <row r="50" spans="1:21" ht="11.25" customHeight="1">
      <c r="A50" s="80"/>
      <c r="B50" s="80"/>
      <c r="C50" s="80"/>
      <c r="D50" s="80"/>
      <c r="E50" s="80"/>
      <c r="F50" s="28"/>
      <c r="G50" s="28"/>
      <c r="H50" s="28"/>
      <c r="I50" s="29"/>
      <c r="J50" s="30"/>
      <c r="K50" s="31"/>
      <c r="L50" s="31"/>
      <c r="M50" s="31"/>
      <c r="N50" s="36"/>
      <c r="O50" s="37"/>
      <c r="P50" s="40"/>
      <c r="Q50" s="36"/>
      <c r="R50" s="37"/>
      <c r="S50" s="40"/>
      <c r="T50" s="27"/>
      <c r="U50" s="178"/>
    </row>
    <row r="51" spans="1:21" ht="11.25" customHeight="1">
      <c r="A51" s="53" t="s">
        <v>21</v>
      </c>
      <c r="B51" s="54"/>
      <c r="C51" s="54"/>
      <c r="D51" s="54"/>
      <c r="E51" s="55"/>
      <c r="F51" s="28">
        <v>150000</v>
      </c>
      <c r="G51" s="28"/>
      <c r="H51" s="28"/>
      <c r="I51" s="29"/>
      <c r="J51" s="30" t="s">
        <v>11</v>
      </c>
      <c r="K51" s="31" t="s">
        <v>38</v>
      </c>
      <c r="L51" s="31"/>
      <c r="M51" s="31"/>
      <c r="N51" s="32">
        <f>F51*1.1</f>
        <v>165000</v>
      </c>
      <c r="O51" s="33"/>
      <c r="P51" s="38" t="s">
        <v>11</v>
      </c>
      <c r="Q51" s="32">
        <f>N51</f>
        <v>165000</v>
      </c>
      <c r="R51" s="33"/>
      <c r="S51" s="38" t="s">
        <v>42</v>
      </c>
      <c r="T51" s="27" t="s">
        <v>54</v>
      </c>
      <c r="U51" s="173" t="s">
        <v>68</v>
      </c>
    </row>
    <row r="52" spans="1:21" ht="11.25" customHeight="1">
      <c r="A52" s="56"/>
      <c r="B52" s="57"/>
      <c r="C52" s="57"/>
      <c r="D52" s="57"/>
      <c r="E52" s="58"/>
      <c r="F52" s="28"/>
      <c r="G52" s="28"/>
      <c r="H52" s="28"/>
      <c r="I52" s="29"/>
      <c r="J52" s="30"/>
      <c r="K52" s="31"/>
      <c r="L52" s="31"/>
      <c r="M52" s="31"/>
      <c r="N52" s="34"/>
      <c r="O52" s="35"/>
      <c r="P52" s="39"/>
      <c r="Q52" s="34"/>
      <c r="R52" s="35"/>
      <c r="S52" s="39"/>
      <c r="T52" s="27"/>
      <c r="U52" s="173"/>
    </row>
    <row r="53" spans="1:21" ht="11.25" customHeight="1">
      <c r="A53" s="24" t="s">
        <v>75</v>
      </c>
      <c r="B53" s="25"/>
      <c r="C53" s="25"/>
      <c r="D53" s="25"/>
      <c r="E53" s="26"/>
      <c r="F53" s="28"/>
      <c r="G53" s="28"/>
      <c r="H53" s="28"/>
      <c r="I53" s="29"/>
      <c r="J53" s="30"/>
      <c r="K53" s="31"/>
      <c r="L53" s="31"/>
      <c r="M53" s="31"/>
      <c r="N53" s="36"/>
      <c r="O53" s="37"/>
      <c r="P53" s="40"/>
      <c r="Q53" s="36"/>
      <c r="R53" s="37"/>
      <c r="S53" s="40"/>
      <c r="T53" s="27"/>
      <c r="U53" s="173"/>
    </row>
    <row r="54" spans="1:21" ht="11.25" customHeight="1">
      <c r="A54" s="53" t="s">
        <v>105</v>
      </c>
      <c r="B54" s="54"/>
      <c r="C54" s="54"/>
      <c r="D54" s="54"/>
      <c r="E54" s="55"/>
      <c r="F54" s="41" t="s">
        <v>84</v>
      </c>
      <c r="G54" s="42"/>
      <c r="H54" s="42"/>
      <c r="I54" s="42"/>
      <c r="J54" s="43"/>
      <c r="K54" s="32">
        <f>SUM(H56*10000)</f>
        <v>0</v>
      </c>
      <c r="L54" s="33"/>
      <c r="M54" s="38" t="s">
        <v>11</v>
      </c>
      <c r="N54" s="32">
        <f>SUM(K54*1.1)</f>
        <v>0</v>
      </c>
      <c r="O54" s="33"/>
      <c r="P54" s="38" t="s">
        <v>11</v>
      </c>
      <c r="Q54" s="32">
        <f>N54</f>
        <v>0</v>
      </c>
      <c r="R54" s="33"/>
      <c r="S54" s="59" t="s">
        <v>42</v>
      </c>
      <c r="T54" s="27" t="s">
        <v>54</v>
      </c>
      <c r="U54" s="180" t="s">
        <v>96</v>
      </c>
    </row>
    <row r="55" spans="1:21" ht="11.25" customHeight="1">
      <c r="A55" s="56"/>
      <c r="B55" s="57"/>
      <c r="C55" s="57"/>
      <c r="D55" s="57"/>
      <c r="E55" s="58"/>
      <c r="F55" s="44" t="s">
        <v>85</v>
      </c>
      <c r="G55" s="45"/>
      <c r="H55" s="45"/>
      <c r="I55" s="45"/>
      <c r="J55" s="46"/>
      <c r="K55" s="34"/>
      <c r="L55" s="35"/>
      <c r="M55" s="39"/>
      <c r="N55" s="34"/>
      <c r="O55" s="35"/>
      <c r="P55" s="39"/>
      <c r="Q55" s="34"/>
      <c r="R55" s="35"/>
      <c r="S55" s="39"/>
      <c r="T55" s="27"/>
      <c r="U55" s="180"/>
    </row>
    <row r="56" spans="1:21" ht="11.25" customHeight="1">
      <c r="A56" s="24" t="s">
        <v>76</v>
      </c>
      <c r="B56" s="25"/>
      <c r="C56" s="25"/>
      <c r="D56" s="25"/>
      <c r="E56" s="26"/>
      <c r="F56" s="47" t="s">
        <v>86</v>
      </c>
      <c r="G56" s="48"/>
      <c r="H56" s="49"/>
      <c r="I56" s="49"/>
      <c r="J56" s="10" t="s">
        <v>87</v>
      </c>
      <c r="K56" s="36"/>
      <c r="L56" s="37"/>
      <c r="M56" s="40"/>
      <c r="N56" s="36"/>
      <c r="O56" s="37"/>
      <c r="P56" s="40"/>
      <c r="Q56" s="36"/>
      <c r="R56" s="37"/>
      <c r="S56" s="40"/>
      <c r="T56" s="27"/>
      <c r="U56" s="180"/>
    </row>
    <row r="57" spans="1:21" ht="11.25" customHeight="1">
      <c r="A57" s="74" t="s">
        <v>49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6"/>
      <c r="Q57" s="81">
        <f>SUM(Q39:R56)</f>
        <v>728200.00000000012</v>
      </c>
      <c r="R57" s="82"/>
      <c r="S57" s="50" t="s">
        <v>11</v>
      </c>
      <c r="T57" s="27" t="s">
        <v>57</v>
      </c>
      <c r="U57" s="174" t="s">
        <v>70</v>
      </c>
    </row>
    <row r="58" spans="1:21" ht="11.25" customHeight="1">
      <c r="A58" s="74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6"/>
      <c r="Q58" s="83"/>
      <c r="R58" s="84"/>
      <c r="S58" s="51"/>
      <c r="T58" s="27"/>
      <c r="U58" s="175"/>
    </row>
    <row r="59" spans="1:21" ht="11.25" customHeight="1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9"/>
      <c r="Q59" s="85"/>
      <c r="R59" s="86"/>
      <c r="S59" s="52"/>
      <c r="T59" s="27"/>
      <c r="U59" s="172"/>
    </row>
    <row r="60" spans="1:21" ht="12.75" customHeight="1">
      <c r="A60" s="80" t="s">
        <v>22</v>
      </c>
      <c r="B60" s="80"/>
      <c r="C60" s="80"/>
      <c r="D60" s="80"/>
      <c r="E60" s="80"/>
      <c r="F60" s="62" t="s">
        <v>58</v>
      </c>
      <c r="G60" s="63"/>
      <c r="H60" s="63"/>
      <c r="I60" s="63"/>
      <c r="J60" s="63"/>
      <c r="K60" s="63"/>
      <c r="L60" s="63"/>
      <c r="M60" s="63"/>
      <c r="N60" s="63"/>
      <c r="O60" s="63"/>
      <c r="P60" s="87" t="s">
        <v>109</v>
      </c>
      <c r="Q60" s="68"/>
      <c r="R60" s="68"/>
      <c r="S60" s="69"/>
      <c r="T60" s="27" t="s">
        <v>57</v>
      </c>
      <c r="U60" s="173" t="s">
        <v>74</v>
      </c>
    </row>
    <row r="61" spans="1:21" ht="12.75" customHeight="1">
      <c r="A61" s="80"/>
      <c r="B61" s="80"/>
      <c r="C61" s="80"/>
      <c r="D61" s="80"/>
      <c r="E61" s="80"/>
      <c r="F61" s="64"/>
      <c r="G61" s="65"/>
      <c r="H61" s="65"/>
      <c r="I61" s="65"/>
      <c r="J61" s="65"/>
      <c r="K61" s="65"/>
      <c r="L61" s="65"/>
      <c r="M61" s="65"/>
      <c r="N61" s="65"/>
      <c r="O61" s="65"/>
      <c r="P61" s="70"/>
      <c r="Q61" s="70"/>
      <c r="R61" s="70"/>
      <c r="S61" s="71"/>
      <c r="T61" s="27"/>
      <c r="U61" s="173"/>
    </row>
    <row r="62" spans="1:21" ht="12.75" customHeight="1">
      <c r="A62" s="80"/>
      <c r="B62" s="80"/>
      <c r="C62" s="80"/>
      <c r="D62" s="80"/>
      <c r="E62" s="80"/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72"/>
      <c r="Q62" s="72"/>
      <c r="R62" s="72"/>
      <c r="S62" s="73"/>
      <c r="T62" s="27"/>
      <c r="U62" s="173"/>
    </row>
    <row r="63" spans="1:21" ht="12.75" customHeight="1">
      <c r="A63" s="80" t="s">
        <v>33</v>
      </c>
      <c r="B63" s="80"/>
      <c r="C63" s="80"/>
      <c r="D63" s="80"/>
      <c r="E63" s="80"/>
      <c r="F63" s="62" t="s">
        <v>83</v>
      </c>
      <c r="G63" s="63"/>
      <c r="H63" s="63"/>
      <c r="I63" s="63"/>
      <c r="J63" s="63"/>
      <c r="K63" s="63"/>
      <c r="L63" s="63"/>
      <c r="M63" s="63"/>
      <c r="N63" s="63"/>
      <c r="O63" s="63"/>
      <c r="P63" s="68" t="s">
        <v>43</v>
      </c>
      <c r="Q63" s="68"/>
      <c r="R63" s="68"/>
      <c r="S63" s="69"/>
      <c r="T63" s="27" t="s">
        <v>57</v>
      </c>
      <c r="U63" s="173" t="s">
        <v>97</v>
      </c>
    </row>
    <row r="64" spans="1:21" ht="12.75" customHeight="1">
      <c r="A64" s="80"/>
      <c r="B64" s="80"/>
      <c r="C64" s="80"/>
      <c r="D64" s="80"/>
      <c r="E64" s="80"/>
      <c r="F64" s="64"/>
      <c r="G64" s="65"/>
      <c r="H64" s="65"/>
      <c r="I64" s="65"/>
      <c r="J64" s="65"/>
      <c r="K64" s="65"/>
      <c r="L64" s="65"/>
      <c r="M64" s="65"/>
      <c r="N64" s="65"/>
      <c r="O64" s="65"/>
      <c r="P64" s="70"/>
      <c r="Q64" s="70"/>
      <c r="R64" s="70"/>
      <c r="S64" s="71"/>
      <c r="T64" s="27"/>
      <c r="U64" s="173"/>
    </row>
    <row r="65" spans="1:21" ht="12.75" customHeight="1">
      <c r="A65" s="80"/>
      <c r="B65" s="80"/>
      <c r="C65" s="80"/>
      <c r="D65" s="80"/>
      <c r="E65" s="80"/>
      <c r="F65" s="66"/>
      <c r="G65" s="67"/>
      <c r="H65" s="67"/>
      <c r="I65" s="67"/>
      <c r="J65" s="67"/>
      <c r="K65" s="67"/>
      <c r="L65" s="67"/>
      <c r="M65" s="67"/>
      <c r="N65" s="67"/>
      <c r="O65" s="67"/>
      <c r="P65" s="72"/>
      <c r="Q65" s="72"/>
      <c r="R65" s="72"/>
      <c r="S65" s="73"/>
      <c r="T65" s="27"/>
      <c r="U65" s="173"/>
    </row>
    <row r="66" spans="1:21" s="8" customFormat="1" ht="10.8" customHeight="1">
      <c r="A66" s="14" t="s">
        <v>77</v>
      </c>
    </row>
    <row r="67" spans="1:21" s="8" customFormat="1" ht="10.8" customHeight="1">
      <c r="A67" s="14" t="s">
        <v>78</v>
      </c>
    </row>
    <row r="68" spans="1:21" s="8" customFormat="1" ht="10.8" customHeight="1">
      <c r="A68" s="14" t="s">
        <v>79</v>
      </c>
    </row>
    <row r="69" spans="1:21" s="8" customFormat="1" ht="10.8" customHeight="1">
      <c r="A69" s="14" t="s">
        <v>80</v>
      </c>
    </row>
    <row r="70" spans="1:21" s="8" customFormat="1" ht="10.8" customHeight="1">
      <c r="A70" s="14" t="s">
        <v>81</v>
      </c>
    </row>
    <row r="71" spans="1:21" s="8" customFormat="1" ht="10.8" customHeight="1">
      <c r="A71" s="14" t="s">
        <v>108</v>
      </c>
    </row>
    <row r="72" spans="1:21" s="14" customFormat="1" ht="10.8" customHeight="1">
      <c r="U72" s="20" t="s">
        <v>63</v>
      </c>
    </row>
    <row r="73" spans="1:21" s="14" customFormat="1" ht="10.8" customHeight="1">
      <c r="U73" s="20" t="s">
        <v>65</v>
      </c>
    </row>
    <row r="74" spans="1:21" s="14" customFormat="1" ht="10.8" customHeight="1">
      <c r="U74" s="20" t="s">
        <v>98</v>
      </c>
    </row>
    <row r="75" spans="1:21" s="14" customFormat="1" ht="10.8" customHeight="1">
      <c r="U75" s="20" t="s">
        <v>94</v>
      </c>
    </row>
    <row r="76" spans="1:21">
      <c r="T76" s="9"/>
      <c r="U76" s="2"/>
    </row>
    <row r="77" spans="1:21">
      <c r="T77" s="9"/>
      <c r="U77" s="2"/>
    </row>
    <row r="78" spans="1:21">
      <c r="T78" s="9"/>
      <c r="U78" s="2"/>
    </row>
    <row r="79" spans="1:21">
      <c r="T79" s="9"/>
      <c r="U79" s="2"/>
    </row>
  </sheetData>
  <mergeCells count="165">
    <mergeCell ref="T60:T62"/>
    <mergeCell ref="T63:T65"/>
    <mergeCell ref="T15:T17"/>
    <mergeCell ref="T18:T20"/>
    <mergeCell ref="T21:T23"/>
    <mergeCell ref="T24:T26"/>
    <mergeCell ref="T27:T29"/>
    <mergeCell ref="T30:T32"/>
    <mergeCell ref="U42:U44"/>
    <mergeCell ref="U60:U62"/>
    <mergeCell ref="U63:U65"/>
    <mergeCell ref="U57:U59"/>
    <mergeCell ref="U39:U41"/>
    <mergeCell ref="U15:U17"/>
    <mergeCell ref="U18:U20"/>
    <mergeCell ref="U21:U32"/>
    <mergeCell ref="U33:U35"/>
    <mergeCell ref="U36:U38"/>
    <mergeCell ref="U48:U50"/>
    <mergeCell ref="U45:U47"/>
    <mergeCell ref="U51:U53"/>
    <mergeCell ref="U54:U56"/>
    <mergeCell ref="A18:A26"/>
    <mergeCell ref="A27:A38"/>
    <mergeCell ref="F29:J29"/>
    <mergeCell ref="B30:E32"/>
    <mergeCell ref="K30:L32"/>
    <mergeCell ref="B33:E35"/>
    <mergeCell ref="F33:J33"/>
    <mergeCell ref="F34:J34"/>
    <mergeCell ref="F35:G35"/>
    <mergeCell ref="H35:I35"/>
    <mergeCell ref="B36:E38"/>
    <mergeCell ref="K36:M38"/>
    <mergeCell ref="B27:E29"/>
    <mergeCell ref="F27:J27"/>
    <mergeCell ref="B18:E20"/>
    <mergeCell ref="K18:M20"/>
    <mergeCell ref="B21:E26"/>
    <mergeCell ref="F22:G22"/>
    <mergeCell ref="H22:I22"/>
    <mergeCell ref="F18:I20"/>
    <mergeCell ref="J18:J20"/>
    <mergeCell ref="K33:L35"/>
    <mergeCell ref="M33:M35"/>
    <mergeCell ref="G1:M2"/>
    <mergeCell ref="F13:I13"/>
    <mergeCell ref="A15:E17"/>
    <mergeCell ref="F15:J17"/>
    <mergeCell ref="K15:M17"/>
    <mergeCell ref="N15:P17"/>
    <mergeCell ref="Q15:S17"/>
    <mergeCell ref="A10:F11"/>
    <mergeCell ref="G10:L11"/>
    <mergeCell ref="S1:U1"/>
    <mergeCell ref="T6:U6"/>
    <mergeCell ref="T7:U7"/>
    <mergeCell ref="T8:U8"/>
    <mergeCell ref="S30:S32"/>
    <mergeCell ref="S18:S20"/>
    <mergeCell ref="F21:J21"/>
    <mergeCell ref="K21:L23"/>
    <mergeCell ref="M21:M23"/>
    <mergeCell ref="N21:O23"/>
    <mergeCell ref="P21:P23"/>
    <mergeCell ref="Q21:R23"/>
    <mergeCell ref="S21:S23"/>
    <mergeCell ref="P24:P26"/>
    <mergeCell ref="M30:M32"/>
    <mergeCell ref="N30:O32"/>
    <mergeCell ref="P30:P32"/>
    <mergeCell ref="Q30:R32"/>
    <mergeCell ref="Q27:R29"/>
    <mergeCell ref="N18:P20"/>
    <mergeCell ref="Q18:R20"/>
    <mergeCell ref="Q24:S26"/>
    <mergeCell ref="F23:J23"/>
    <mergeCell ref="F24:J26"/>
    <mergeCell ref="K24:L26"/>
    <mergeCell ref="M24:M26"/>
    <mergeCell ref="N24:O26"/>
    <mergeCell ref="S27:S29"/>
    <mergeCell ref="F42:J42"/>
    <mergeCell ref="F43:F44"/>
    <mergeCell ref="G43:H44"/>
    <mergeCell ref="I43:J44"/>
    <mergeCell ref="F30:J32"/>
    <mergeCell ref="K27:L29"/>
    <mergeCell ref="M27:M29"/>
    <mergeCell ref="N27:O29"/>
    <mergeCell ref="P27:P29"/>
    <mergeCell ref="N36:P38"/>
    <mergeCell ref="F37:F38"/>
    <mergeCell ref="G37:H38"/>
    <mergeCell ref="I37:J38"/>
    <mergeCell ref="K42:M44"/>
    <mergeCell ref="N42:P44"/>
    <mergeCell ref="F28:G28"/>
    <mergeCell ref="H28:I28"/>
    <mergeCell ref="F63:O65"/>
    <mergeCell ref="P63:S65"/>
    <mergeCell ref="A39:P41"/>
    <mergeCell ref="A57:P59"/>
    <mergeCell ref="A63:E65"/>
    <mergeCell ref="F48:I50"/>
    <mergeCell ref="J48:J50"/>
    <mergeCell ref="K48:M50"/>
    <mergeCell ref="Q48:R50"/>
    <mergeCell ref="S48:S50"/>
    <mergeCell ref="F45:I47"/>
    <mergeCell ref="J45:J47"/>
    <mergeCell ref="K45:M47"/>
    <mergeCell ref="Q45:R47"/>
    <mergeCell ref="S45:S47"/>
    <mergeCell ref="Q57:R59"/>
    <mergeCell ref="A42:E44"/>
    <mergeCell ref="A60:E62"/>
    <mergeCell ref="A48:E50"/>
    <mergeCell ref="A45:E47"/>
    <mergeCell ref="F60:O62"/>
    <mergeCell ref="P60:S62"/>
    <mergeCell ref="Q39:R41"/>
    <mergeCell ref="S39:S41"/>
    <mergeCell ref="Q42:R44"/>
    <mergeCell ref="T33:T35"/>
    <mergeCell ref="T36:T38"/>
    <mergeCell ref="T39:T41"/>
    <mergeCell ref="T42:T44"/>
    <mergeCell ref="T51:T53"/>
    <mergeCell ref="P54:P56"/>
    <mergeCell ref="Q54:R56"/>
    <mergeCell ref="S54:S56"/>
    <mergeCell ref="T54:T56"/>
    <mergeCell ref="S42:S44"/>
    <mergeCell ref="S36:S38"/>
    <mergeCell ref="N33:P35"/>
    <mergeCell ref="Q33:R35"/>
    <mergeCell ref="N45:O47"/>
    <mergeCell ref="P45:P47"/>
    <mergeCell ref="N48:O50"/>
    <mergeCell ref="P48:P50"/>
    <mergeCell ref="Q36:R38"/>
    <mergeCell ref="S33:S34"/>
    <mergeCell ref="A56:E56"/>
    <mergeCell ref="T45:T47"/>
    <mergeCell ref="T48:T50"/>
    <mergeCell ref="T57:T59"/>
    <mergeCell ref="F51:I53"/>
    <mergeCell ref="J51:J53"/>
    <mergeCell ref="K51:M53"/>
    <mergeCell ref="N51:O53"/>
    <mergeCell ref="P51:P53"/>
    <mergeCell ref="Q51:R53"/>
    <mergeCell ref="S51:S53"/>
    <mergeCell ref="F54:J54"/>
    <mergeCell ref="K54:L56"/>
    <mergeCell ref="M54:M56"/>
    <mergeCell ref="F55:J55"/>
    <mergeCell ref="F56:G56"/>
    <mergeCell ref="H56:I56"/>
    <mergeCell ref="S57:S59"/>
    <mergeCell ref="A51:E52"/>
    <mergeCell ref="A53:E53"/>
    <mergeCell ref="A54:E55"/>
    <mergeCell ref="N54:O56"/>
  </mergeCells>
  <phoneticPr fontId="1"/>
  <conditionalFormatting sqref="F13:I13">
    <cfRule type="expression" dxfId="5" priority="10">
      <formula>$F$13&gt;=1</formula>
    </cfRule>
  </conditionalFormatting>
  <conditionalFormatting sqref="H22:I22">
    <cfRule type="expression" dxfId="4" priority="8">
      <formula>$H22&gt;=1</formula>
    </cfRule>
  </conditionalFormatting>
  <conditionalFormatting sqref="H28:I28">
    <cfRule type="expression" dxfId="3" priority="7">
      <formula>$H28&gt;=1</formula>
    </cfRule>
  </conditionalFormatting>
  <conditionalFormatting sqref="K24">
    <cfRule type="expression" dxfId="2" priority="4">
      <formula>$K24&lt;=1</formula>
    </cfRule>
  </conditionalFormatting>
  <conditionalFormatting sqref="H35:I35">
    <cfRule type="expression" dxfId="1" priority="2">
      <formula>$H35&gt;=1</formula>
    </cfRule>
  </conditionalFormatting>
  <conditionalFormatting sqref="H56:I56">
    <cfRule type="expression" dxfId="0" priority="1">
      <formula>$H56&gt;=1</formula>
    </cfRule>
  </conditionalFormatting>
  <printOptions horizontalCentered="1"/>
  <pageMargins left="0.51181102362204722" right="0.15748031496062992" top="0.82677165354330717" bottom="0.11811023622047245" header="0.31496062992125984" footer="0"/>
  <pageSetup paperSize="9" scale="81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="院内IRB(200,000円)or「セントラルIRB」_x000a_リストから選んでください。">
          <x14:formula1>
            <xm:f>リスト!$A$2:$A$3</xm:f>
          </x14:formula1>
          <xm:sqref>F18:I20</xm:sqref>
        </x14:dataValidation>
        <x14:dataValidation type="list" errorStyle="warning" allowBlank="1" showErrorMessage="1" error="SMO委託の場合はリストから「SMO委託」を選んでください">
          <x14:formula1>
            <xm:f>リスト!$A$6:$A$7</xm:f>
          </x14:formula1>
          <xm:sqref>Q33:R35</xm:sqref>
        </x14:dataValidation>
        <x14:dataValidation type="list" errorStyle="warning" allowBlank="1" showErrorMessage="1">
          <x14:formula1>
            <xm:f>リスト!$A$10:$A$11</xm:f>
          </x14:formula1>
          <xm:sqref>K24:L26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3" sqref="B3"/>
    </sheetView>
  </sheetViews>
  <sheetFormatPr defaultRowHeight="13.2"/>
  <cols>
    <col min="1" max="1" width="21.21875" style="15" bestFit="1" customWidth="1"/>
    <col min="2" max="2" width="3.88671875" customWidth="1"/>
    <col min="3" max="3" width="21.21875" bestFit="1" customWidth="1"/>
  </cols>
  <sheetData>
    <row r="1" spans="1:1">
      <c r="A1" s="13" t="s">
        <v>89</v>
      </c>
    </row>
    <row r="2" spans="1:1">
      <c r="A2" s="11" t="s">
        <v>91</v>
      </c>
    </row>
    <row r="3" spans="1:1">
      <c r="A3" s="11">
        <v>200000</v>
      </c>
    </row>
    <row r="5" spans="1:1">
      <c r="A5" s="13" t="s">
        <v>90</v>
      </c>
    </row>
    <row r="6" spans="1:1">
      <c r="A6" s="12" t="s">
        <v>88</v>
      </c>
    </row>
    <row r="7" spans="1:1">
      <c r="A7" s="12" t="s">
        <v>92</v>
      </c>
    </row>
    <row r="9" spans="1:1">
      <c r="A9" s="13" t="s">
        <v>93</v>
      </c>
    </row>
    <row r="10" spans="1:1">
      <c r="A10" s="11">
        <v>70000</v>
      </c>
    </row>
    <row r="11" spans="1:1">
      <c r="A11" s="11">
        <v>50000</v>
      </c>
    </row>
  </sheetData>
  <sheetProtection sheet="1" objects="1" scenarios="1" selectLockedCells="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外部CRC</vt:lpstr>
      <vt:lpstr>リスト</vt:lpstr>
      <vt:lpstr>外部CRC!Print_Area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IEUser01</dc:creator>
  <cp:lastModifiedBy>KMH</cp:lastModifiedBy>
  <cp:lastPrinted>2022-01-28T00:48:19Z</cp:lastPrinted>
  <dcterms:created xsi:type="dcterms:W3CDTF">2013-12-04T06:20:30Z</dcterms:created>
  <dcterms:modified xsi:type="dcterms:W3CDTF">2022-04-04T07:17:16Z</dcterms:modified>
</cp:coreProperties>
</file>