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escenario0\CON_RECUPERACIÓN\"/>
    </mc:Choice>
  </mc:AlternateContent>
  <xr:revisionPtr revIDLastSave="0" documentId="13_ncr:1_{867F027D-6FB7-482D-A319-EE020A39A33A}" xr6:coauthVersionLast="44" xr6:coauthVersionMax="44" xr10:uidLastSave="{00000000-0000-0000-0000-000000000000}"/>
  <bookViews>
    <workbookView xWindow="-96" yWindow="-96" windowWidth="23232" windowHeight="12552" activeTab="4" xr2:uid="{00000000-000D-0000-FFFF-FFFF00000000}"/>
  </bookViews>
  <sheets>
    <sheet name="Importar" sheetId="2" r:id="rId1"/>
    <sheet name="Datos" sheetId="1" r:id="rId2"/>
    <sheet name="Router" sheetId="3" r:id="rId3"/>
    <sheet name="Nodos" sheetId="4" r:id="rId4"/>
    <sheet name="Energia" sheetId="5" r:id="rId5"/>
  </sheets>
  <externalReferences>
    <externalReference r:id="rId6"/>
  </externalReferences>
  <definedNames>
    <definedName name="_xlnm._FilterDatabase" localSheetId="1" hidden="1">Datos!$A$1:$C$274</definedName>
    <definedName name="_xlnm._FilterDatabase" localSheetId="3" hidden="1">Nodos!$A$1:$AD$55</definedName>
    <definedName name="_xlnm._FilterDatabase" localSheetId="2" hidden="1">Router!$A$1:$D$49</definedName>
    <definedName name="DatosExternos_1" localSheetId="0" hidden="1">Importar!$A$1:$A$274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8" i="5" l="1"/>
  <c r="E87" i="5"/>
  <c r="U81" i="5"/>
  <c r="T81" i="5"/>
  <c r="S81" i="5"/>
  <c r="R81" i="5"/>
  <c r="O81" i="5"/>
  <c r="N81" i="5"/>
  <c r="P81" i="5" s="1"/>
  <c r="K81" i="5"/>
  <c r="J81" i="5"/>
  <c r="I81" i="5"/>
  <c r="H81" i="5"/>
  <c r="U80" i="5"/>
  <c r="T80" i="5"/>
  <c r="S80" i="5"/>
  <c r="R80" i="5"/>
  <c r="O80" i="5"/>
  <c r="N80" i="5"/>
  <c r="K80" i="5"/>
  <c r="J80" i="5"/>
  <c r="I80" i="5"/>
  <c r="H80" i="5"/>
  <c r="U79" i="5"/>
  <c r="T79" i="5"/>
  <c r="S79" i="5"/>
  <c r="R79" i="5"/>
  <c r="O79" i="5"/>
  <c r="P79" i="5" s="1"/>
  <c r="N79" i="5"/>
  <c r="K79" i="5"/>
  <c r="J79" i="5"/>
  <c r="I79" i="5"/>
  <c r="H79" i="5"/>
  <c r="L79" i="5" s="1"/>
  <c r="U78" i="5"/>
  <c r="T78" i="5"/>
  <c r="S78" i="5"/>
  <c r="R78" i="5"/>
  <c r="O78" i="5"/>
  <c r="N78" i="5"/>
  <c r="P78" i="5" s="1"/>
  <c r="K78" i="5"/>
  <c r="J78" i="5"/>
  <c r="I78" i="5"/>
  <c r="H78" i="5"/>
  <c r="L78" i="5" s="1"/>
  <c r="U77" i="5"/>
  <c r="T77" i="5"/>
  <c r="S77" i="5"/>
  <c r="R77" i="5"/>
  <c r="O77" i="5"/>
  <c r="N77" i="5"/>
  <c r="P77" i="5" s="1"/>
  <c r="K77" i="5"/>
  <c r="L77" i="5" s="1"/>
  <c r="J77" i="5"/>
  <c r="I77" i="5"/>
  <c r="H77" i="5"/>
  <c r="U76" i="5"/>
  <c r="T76" i="5"/>
  <c r="S76" i="5"/>
  <c r="R76" i="5"/>
  <c r="O76" i="5"/>
  <c r="N76" i="5"/>
  <c r="K76" i="5"/>
  <c r="J76" i="5"/>
  <c r="I76" i="5"/>
  <c r="H76" i="5"/>
  <c r="L76" i="5" s="1"/>
  <c r="U75" i="5"/>
  <c r="T75" i="5"/>
  <c r="S75" i="5"/>
  <c r="R75" i="5"/>
  <c r="O75" i="5"/>
  <c r="P75" i="5" s="1"/>
  <c r="N75" i="5"/>
  <c r="K75" i="5"/>
  <c r="J75" i="5"/>
  <c r="I75" i="5"/>
  <c r="H75" i="5"/>
  <c r="U74" i="5"/>
  <c r="T74" i="5"/>
  <c r="S74" i="5"/>
  <c r="R74" i="5"/>
  <c r="O74" i="5"/>
  <c r="N74" i="5"/>
  <c r="P74" i="5" s="1"/>
  <c r="K74" i="5"/>
  <c r="J74" i="5"/>
  <c r="I74" i="5"/>
  <c r="H74" i="5"/>
  <c r="U67" i="5"/>
  <c r="T67" i="5"/>
  <c r="S67" i="5"/>
  <c r="R67" i="5"/>
  <c r="O67" i="5"/>
  <c r="N67" i="5"/>
  <c r="K67" i="5"/>
  <c r="J67" i="5"/>
  <c r="I67" i="5"/>
  <c r="H67" i="5"/>
  <c r="L67" i="5" s="1"/>
  <c r="U66" i="5"/>
  <c r="T66" i="5"/>
  <c r="S66" i="5"/>
  <c r="R66" i="5"/>
  <c r="O66" i="5"/>
  <c r="N66" i="5"/>
  <c r="K66" i="5"/>
  <c r="J66" i="5"/>
  <c r="I66" i="5"/>
  <c r="H66" i="5"/>
  <c r="U65" i="5"/>
  <c r="T65" i="5"/>
  <c r="S65" i="5"/>
  <c r="R65" i="5"/>
  <c r="O65" i="5"/>
  <c r="N65" i="5"/>
  <c r="P65" i="5" s="1"/>
  <c r="K65" i="5"/>
  <c r="J65" i="5"/>
  <c r="I65" i="5"/>
  <c r="H65" i="5"/>
  <c r="U64" i="5"/>
  <c r="T64" i="5"/>
  <c r="S64" i="5"/>
  <c r="R64" i="5"/>
  <c r="O64" i="5"/>
  <c r="P64" i="5" s="1"/>
  <c r="N64" i="5"/>
  <c r="K64" i="5"/>
  <c r="J64" i="5"/>
  <c r="I64" i="5"/>
  <c r="H64" i="5"/>
  <c r="L64" i="5" s="1"/>
  <c r="U63" i="5"/>
  <c r="T63" i="5"/>
  <c r="S63" i="5"/>
  <c r="R63" i="5"/>
  <c r="O63" i="5"/>
  <c r="N63" i="5"/>
  <c r="P63" i="5" s="1"/>
  <c r="K63" i="5"/>
  <c r="J63" i="5"/>
  <c r="I63" i="5"/>
  <c r="H63" i="5"/>
  <c r="U62" i="5"/>
  <c r="T62" i="5"/>
  <c r="S62" i="5"/>
  <c r="R62" i="5"/>
  <c r="O62" i="5"/>
  <c r="N62" i="5"/>
  <c r="K62" i="5"/>
  <c r="J62" i="5"/>
  <c r="I62" i="5"/>
  <c r="H62" i="5"/>
  <c r="U61" i="5"/>
  <c r="T61" i="5"/>
  <c r="S61" i="5"/>
  <c r="R61" i="5"/>
  <c r="O61" i="5"/>
  <c r="N61" i="5"/>
  <c r="P61" i="5" s="1"/>
  <c r="K61" i="5"/>
  <c r="J61" i="5"/>
  <c r="I61" i="5"/>
  <c r="H61" i="5"/>
  <c r="U60" i="5"/>
  <c r="T60" i="5"/>
  <c r="S60" i="5"/>
  <c r="R60" i="5"/>
  <c r="O60" i="5"/>
  <c r="N60" i="5"/>
  <c r="K60" i="5"/>
  <c r="J60" i="5"/>
  <c r="I60" i="5"/>
  <c r="H60" i="5"/>
  <c r="L60" i="5" s="1"/>
  <c r="U53" i="5"/>
  <c r="T53" i="5"/>
  <c r="S53" i="5"/>
  <c r="R53" i="5"/>
  <c r="O53" i="5"/>
  <c r="N53" i="5"/>
  <c r="K53" i="5"/>
  <c r="J53" i="5"/>
  <c r="I53" i="5"/>
  <c r="H53" i="5"/>
  <c r="U52" i="5"/>
  <c r="T52" i="5"/>
  <c r="S52" i="5"/>
  <c r="R52" i="5"/>
  <c r="O52" i="5"/>
  <c r="N52" i="5"/>
  <c r="P52" i="5" s="1"/>
  <c r="K52" i="5"/>
  <c r="J52" i="5"/>
  <c r="I52" i="5"/>
  <c r="H52" i="5"/>
  <c r="U51" i="5"/>
  <c r="T51" i="5"/>
  <c r="S51" i="5"/>
  <c r="R51" i="5"/>
  <c r="O51" i="5"/>
  <c r="N51" i="5"/>
  <c r="K51" i="5"/>
  <c r="J51" i="5"/>
  <c r="I51" i="5"/>
  <c r="H51" i="5"/>
  <c r="L51" i="5" s="1"/>
  <c r="U50" i="5"/>
  <c r="T50" i="5"/>
  <c r="S50" i="5"/>
  <c r="R50" i="5"/>
  <c r="O50" i="5"/>
  <c r="N50" i="5"/>
  <c r="P50" i="5" s="1"/>
  <c r="K50" i="5"/>
  <c r="J50" i="5"/>
  <c r="I50" i="5"/>
  <c r="H50" i="5"/>
  <c r="U49" i="5"/>
  <c r="T49" i="5"/>
  <c r="S49" i="5"/>
  <c r="R49" i="5"/>
  <c r="O49" i="5"/>
  <c r="N49" i="5"/>
  <c r="K49" i="5"/>
  <c r="J49" i="5"/>
  <c r="I49" i="5"/>
  <c r="H49" i="5"/>
  <c r="U48" i="5"/>
  <c r="T48" i="5"/>
  <c r="S48" i="5"/>
  <c r="R48" i="5"/>
  <c r="P48" i="5"/>
  <c r="O48" i="5"/>
  <c r="N48" i="5"/>
  <c r="K48" i="5"/>
  <c r="J48" i="5"/>
  <c r="I48" i="5"/>
  <c r="H48" i="5"/>
  <c r="U47" i="5"/>
  <c r="T47" i="5"/>
  <c r="S47" i="5"/>
  <c r="R47" i="5"/>
  <c r="O47" i="5"/>
  <c r="N47" i="5"/>
  <c r="P47" i="5" s="1"/>
  <c r="K47" i="5"/>
  <c r="J47" i="5"/>
  <c r="I47" i="5"/>
  <c r="H47" i="5"/>
  <c r="U46" i="5"/>
  <c r="T46" i="5"/>
  <c r="S46" i="5"/>
  <c r="R46" i="5"/>
  <c r="O46" i="5"/>
  <c r="N46" i="5"/>
  <c r="P46" i="5" s="1"/>
  <c r="K46" i="5"/>
  <c r="J46" i="5"/>
  <c r="I46" i="5"/>
  <c r="H46" i="5"/>
  <c r="U39" i="5"/>
  <c r="T39" i="5"/>
  <c r="S39" i="5"/>
  <c r="R39" i="5"/>
  <c r="P39" i="5"/>
  <c r="O39" i="5"/>
  <c r="N39" i="5"/>
  <c r="K39" i="5"/>
  <c r="L39" i="5" s="1"/>
  <c r="J39" i="5"/>
  <c r="I39" i="5"/>
  <c r="H39" i="5"/>
  <c r="U38" i="5"/>
  <c r="T38" i="5"/>
  <c r="S38" i="5"/>
  <c r="R38" i="5"/>
  <c r="P38" i="5"/>
  <c r="O38" i="5"/>
  <c r="N38" i="5"/>
  <c r="K38" i="5"/>
  <c r="J38" i="5"/>
  <c r="I38" i="5"/>
  <c r="H38" i="5"/>
  <c r="U37" i="5"/>
  <c r="T37" i="5"/>
  <c r="S37" i="5"/>
  <c r="R37" i="5"/>
  <c r="O37" i="5"/>
  <c r="N37" i="5"/>
  <c r="P37" i="5" s="1"/>
  <c r="K37" i="5"/>
  <c r="J37" i="5"/>
  <c r="I37" i="5"/>
  <c r="H37" i="5"/>
  <c r="U36" i="5"/>
  <c r="T36" i="5"/>
  <c r="S36" i="5"/>
  <c r="R36" i="5"/>
  <c r="O36" i="5"/>
  <c r="N36" i="5"/>
  <c r="K36" i="5"/>
  <c r="J36" i="5"/>
  <c r="I36" i="5"/>
  <c r="H36" i="5"/>
  <c r="U35" i="5"/>
  <c r="T35" i="5"/>
  <c r="S35" i="5"/>
  <c r="R35" i="5"/>
  <c r="O35" i="5"/>
  <c r="P35" i="5" s="1"/>
  <c r="N35" i="5"/>
  <c r="K35" i="5"/>
  <c r="J35" i="5"/>
  <c r="I35" i="5"/>
  <c r="H35" i="5"/>
  <c r="L35" i="5" s="1"/>
  <c r="U34" i="5"/>
  <c r="T34" i="5"/>
  <c r="S34" i="5"/>
  <c r="R34" i="5"/>
  <c r="O34" i="5"/>
  <c r="N34" i="5"/>
  <c r="P34" i="5" s="1"/>
  <c r="K34" i="5"/>
  <c r="L34" i="5" s="1"/>
  <c r="J34" i="5"/>
  <c r="I34" i="5"/>
  <c r="H34" i="5"/>
  <c r="U33" i="5"/>
  <c r="T33" i="5"/>
  <c r="S33" i="5"/>
  <c r="R33" i="5"/>
  <c r="O33" i="5"/>
  <c r="N33" i="5"/>
  <c r="K33" i="5"/>
  <c r="J33" i="5"/>
  <c r="I33" i="5"/>
  <c r="H33" i="5"/>
  <c r="U32" i="5"/>
  <c r="T32" i="5"/>
  <c r="S32" i="5"/>
  <c r="R32" i="5"/>
  <c r="O32" i="5"/>
  <c r="N32" i="5"/>
  <c r="K32" i="5"/>
  <c r="J32" i="5"/>
  <c r="I32" i="5"/>
  <c r="H32" i="5"/>
  <c r="L32" i="5" s="1"/>
  <c r="U25" i="5"/>
  <c r="T25" i="5"/>
  <c r="S25" i="5"/>
  <c r="R25" i="5"/>
  <c r="O25" i="5"/>
  <c r="N25" i="5"/>
  <c r="P25" i="5" s="1"/>
  <c r="K25" i="5"/>
  <c r="L25" i="5" s="1"/>
  <c r="J25" i="5"/>
  <c r="I25" i="5"/>
  <c r="H25" i="5"/>
  <c r="U24" i="5"/>
  <c r="T24" i="5"/>
  <c r="S24" i="5"/>
  <c r="R24" i="5"/>
  <c r="O24" i="5"/>
  <c r="N24" i="5"/>
  <c r="K24" i="5"/>
  <c r="J24" i="5"/>
  <c r="I24" i="5"/>
  <c r="H24" i="5"/>
  <c r="L24" i="5" s="1"/>
  <c r="U23" i="5"/>
  <c r="T23" i="5"/>
  <c r="S23" i="5"/>
  <c r="R23" i="5"/>
  <c r="O23" i="5"/>
  <c r="P23" i="5" s="1"/>
  <c r="N23" i="5"/>
  <c r="K23" i="5"/>
  <c r="J23" i="5"/>
  <c r="I23" i="5"/>
  <c r="H23" i="5"/>
  <c r="U22" i="5"/>
  <c r="T22" i="5"/>
  <c r="S22" i="5"/>
  <c r="R22" i="5"/>
  <c r="O22" i="5"/>
  <c r="N22" i="5"/>
  <c r="P22" i="5" s="1"/>
  <c r="K22" i="5"/>
  <c r="J22" i="5"/>
  <c r="I22" i="5"/>
  <c r="H22" i="5"/>
  <c r="U21" i="5"/>
  <c r="T21" i="5"/>
  <c r="S21" i="5"/>
  <c r="R21" i="5"/>
  <c r="O21" i="5"/>
  <c r="P21" i="5" s="1"/>
  <c r="N21" i="5"/>
  <c r="K21" i="5"/>
  <c r="J21" i="5"/>
  <c r="I21" i="5"/>
  <c r="H21" i="5"/>
  <c r="L21" i="5" s="1"/>
  <c r="U20" i="5"/>
  <c r="T20" i="5"/>
  <c r="S20" i="5"/>
  <c r="R20" i="5"/>
  <c r="O20" i="5"/>
  <c r="N20" i="5"/>
  <c r="P20" i="5" s="1"/>
  <c r="K20" i="5"/>
  <c r="J20" i="5"/>
  <c r="I20" i="5"/>
  <c r="H20" i="5"/>
  <c r="U19" i="5"/>
  <c r="T19" i="5"/>
  <c r="S19" i="5"/>
  <c r="R19" i="5"/>
  <c r="O19" i="5"/>
  <c r="N19" i="5"/>
  <c r="P19" i="5" s="1"/>
  <c r="K19" i="5"/>
  <c r="J19" i="5"/>
  <c r="I19" i="5"/>
  <c r="H19" i="5"/>
  <c r="U18" i="5"/>
  <c r="T18" i="5"/>
  <c r="S18" i="5"/>
  <c r="R18" i="5"/>
  <c r="O18" i="5"/>
  <c r="N18" i="5"/>
  <c r="P18" i="5" s="1"/>
  <c r="K18" i="5"/>
  <c r="J18" i="5"/>
  <c r="I18" i="5"/>
  <c r="H18" i="5"/>
  <c r="U11" i="5"/>
  <c r="T11" i="5"/>
  <c r="S11" i="5"/>
  <c r="R11" i="5"/>
  <c r="O11" i="5"/>
  <c r="N11" i="5"/>
  <c r="P11" i="5" s="1"/>
  <c r="K11" i="5"/>
  <c r="J11" i="5"/>
  <c r="I11" i="5"/>
  <c r="H11" i="5"/>
  <c r="U10" i="5"/>
  <c r="T10" i="5"/>
  <c r="S10" i="5"/>
  <c r="R10" i="5"/>
  <c r="O10" i="5"/>
  <c r="N10" i="5"/>
  <c r="K10" i="5"/>
  <c r="J10" i="5"/>
  <c r="I10" i="5"/>
  <c r="H10" i="5"/>
  <c r="U9" i="5"/>
  <c r="T9" i="5"/>
  <c r="S9" i="5"/>
  <c r="R9" i="5"/>
  <c r="O9" i="5"/>
  <c r="N9" i="5"/>
  <c r="K9" i="5"/>
  <c r="J9" i="5"/>
  <c r="I9" i="5"/>
  <c r="H9" i="5"/>
  <c r="U8" i="5"/>
  <c r="T8" i="5"/>
  <c r="S8" i="5"/>
  <c r="R8" i="5"/>
  <c r="O8" i="5"/>
  <c r="N8" i="5"/>
  <c r="K8" i="5"/>
  <c r="J8" i="5"/>
  <c r="I8" i="5"/>
  <c r="H8" i="5"/>
  <c r="U7" i="5"/>
  <c r="T7" i="5"/>
  <c r="S7" i="5"/>
  <c r="R7" i="5"/>
  <c r="O7" i="5"/>
  <c r="N7" i="5"/>
  <c r="K7" i="5"/>
  <c r="J7" i="5"/>
  <c r="I7" i="5"/>
  <c r="H7" i="5"/>
  <c r="U6" i="5"/>
  <c r="T6" i="5"/>
  <c r="S6" i="5"/>
  <c r="R6" i="5"/>
  <c r="O6" i="5"/>
  <c r="P6" i="5" s="1"/>
  <c r="N6" i="5"/>
  <c r="K6" i="5"/>
  <c r="J6" i="5"/>
  <c r="I6" i="5"/>
  <c r="H6" i="5"/>
  <c r="U5" i="5"/>
  <c r="T5" i="5"/>
  <c r="S5" i="5"/>
  <c r="R5" i="5"/>
  <c r="O5" i="5"/>
  <c r="N5" i="5"/>
  <c r="K5" i="5"/>
  <c r="J5" i="5"/>
  <c r="I5" i="5"/>
  <c r="H5" i="5"/>
  <c r="U4" i="5"/>
  <c r="T4" i="5"/>
  <c r="S4" i="5"/>
  <c r="R4" i="5"/>
  <c r="O4" i="5"/>
  <c r="N4" i="5"/>
  <c r="K4" i="5"/>
  <c r="J4" i="5"/>
  <c r="I4" i="5"/>
  <c r="H4" i="5"/>
  <c r="L75" i="5" l="1"/>
  <c r="L80" i="5"/>
  <c r="P76" i="5"/>
  <c r="L81" i="5"/>
  <c r="L74" i="5"/>
  <c r="P80" i="5"/>
  <c r="L65" i="5"/>
  <c r="L63" i="5"/>
  <c r="L66" i="5"/>
  <c r="L61" i="5"/>
  <c r="P62" i="5"/>
  <c r="P60" i="5"/>
  <c r="P66" i="5"/>
  <c r="L62" i="5"/>
  <c r="L68" i="5" s="1"/>
  <c r="P67" i="5"/>
  <c r="P49" i="5"/>
  <c r="L52" i="5"/>
  <c r="P53" i="5"/>
  <c r="L49" i="5"/>
  <c r="L46" i="5"/>
  <c r="V47" i="5"/>
  <c r="P51" i="5"/>
  <c r="L48" i="5"/>
  <c r="L47" i="5"/>
  <c r="L50" i="5"/>
  <c r="L53" i="5"/>
  <c r="L33" i="5"/>
  <c r="L36" i="5"/>
  <c r="P32" i="5"/>
  <c r="L37" i="5"/>
  <c r="V38" i="5"/>
  <c r="P33" i="5"/>
  <c r="P36" i="5"/>
  <c r="L38" i="5"/>
  <c r="L40" i="5" s="1"/>
  <c r="L18" i="5"/>
  <c r="L19" i="5"/>
  <c r="P24" i="5"/>
  <c r="L20" i="5"/>
  <c r="L22" i="5"/>
  <c r="L23" i="5"/>
  <c r="V51" i="5"/>
  <c r="V8" i="5"/>
  <c r="V9" i="5"/>
  <c r="P10" i="5"/>
  <c r="V25" i="5"/>
  <c r="V50" i="5"/>
  <c r="V53" i="5"/>
  <c r="V62" i="5"/>
  <c r="V10" i="5"/>
  <c r="V19" i="5"/>
  <c r="V32" i="5"/>
  <c r="V35" i="5"/>
  <c r="P8" i="5"/>
  <c r="V61" i="5"/>
  <c r="V77" i="5"/>
  <c r="L4" i="5"/>
  <c r="P9" i="5"/>
  <c r="V34" i="5"/>
  <c r="L8" i="5"/>
  <c r="V23" i="5"/>
  <c r="V79" i="5"/>
  <c r="P4" i="5"/>
  <c r="L10" i="5"/>
  <c r="V11" i="5"/>
  <c r="V66" i="5"/>
  <c r="V67" i="5"/>
  <c r="V5" i="5"/>
  <c r="V4" i="5"/>
  <c r="P5" i="5"/>
  <c r="L7" i="5"/>
  <c r="V60" i="5"/>
  <c r="V22" i="5"/>
  <c r="V24" i="5"/>
  <c r="V33" i="5"/>
  <c r="V81" i="5"/>
  <c r="V80" i="5"/>
  <c r="V20" i="5"/>
  <c r="L11" i="5"/>
  <c r="V21" i="5"/>
  <c r="V36" i="5"/>
  <c r="V74" i="5"/>
  <c r="V78" i="5"/>
  <c r="V49" i="5"/>
  <c r="V6" i="5"/>
  <c r="P7" i="5"/>
  <c r="V18" i="5"/>
  <c r="V63" i="5"/>
  <c r="V65" i="5"/>
  <c r="V75" i="5"/>
  <c r="V76" i="5"/>
  <c r="L5" i="5"/>
  <c r="L6" i="5"/>
  <c r="V7" i="5"/>
  <c r="L9" i="5"/>
  <c r="V37" i="5"/>
  <c r="V39" i="5"/>
  <c r="V46" i="5"/>
  <c r="V48" i="5"/>
  <c r="V52" i="5"/>
  <c r="V64" i="5"/>
  <c r="L82" i="5"/>
  <c r="L26" i="5"/>
  <c r="H10" i="3"/>
  <c r="L54" i="5" l="1"/>
  <c r="L12" i="5"/>
  <c r="L8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ED1F80-B451-453B-94F1-5E6ECC00AEEE}" keepAlive="1" name="Consulta - T1_15" description="Conexión a la consulta 'T1_15' en el libro." type="5" refreshedVersion="6" background="1" saveData="1">
    <dbPr connection="Provider=Microsoft.Mashup.OleDb.1;Data Source=$Workbook$;Location=T1_15;Extended Properties=&quot;&quot;" command="SELECT * FROM [T1_15]"/>
  </connection>
</connections>
</file>

<file path=xl/sharedStrings.xml><?xml version="1.0" encoding="utf-8"?>
<sst xmlns="http://schemas.openxmlformats.org/spreadsheetml/2006/main" count="1200" uniqueCount="466">
  <si>
    <t>Column1</t>
  </si>
  <si>
    <t>300554292:2:Radio ON!</t>
  </si>
  <si>
    <t>300568828:6:Radio ON!</t>
  </si>
  <si>
    <t>300587352:2: 38407 P 0.18 0 181212 9648899 26876 69911 0 59503 181212 9648899 26876 69911 0 59503 (radio 0.98% / 0.98% tx 0.27% / 0.27% listen 0.71% / 0.71%)</t>
  </si>
  <si>
    <t>300601897:6: 38407 P 0.18 0 140579 9687598 23535 63166 0 59317 140579 9687598 23535 63166 0 59317 (radio 0.88% / 0.88% tx 0.23% / 0.23% listen 0.64% / 0.64%)</t>
  </si>
  <si>
    <t>300666530:4:Radio ON!</t>
  </si>
  <si>
    <t>300699571:4: 38407 P 0.18 0 163969 9666239 19071 65668 0 60054 163969 9666239 19071 65668 0 60054 (radio 0.86% / 0.86% tx 0.19% / 0.19% listen 0.66% / 0.66%)</t>
  </si>
  <si>
    <t>300704774:1:Initiaing global repair</t>
  </si>
  <si>
    <t>300719942:7:Radio ON!</t>
  </si>
  <si>
    <t>300752985:7: 38407 P 0.18 0 135100 9693094 20281 62996 0 59295 135100 9693094 20281 62996 0 59295 (radio 0.84% / 0.84% tx 0.20% / 0.20% listen 0.64% / 0.64%)</t>
  </si>
  <si>
    <t>301033283:5:Radio ON!</t>
  </si>
  <si>
    <t>301066329:5: 38407 P 0.18 0 172733 9657494 25606 67590 0 60099 172733 9657494 25606 67590 0 60099 (radio 0.94% / 0.94% tx 0.26% / 0.26% listen 0.68% / 0.68%)</t>
  </si>
  <si>
    <t>301217512:3:Radio ON!</t>
  </si>
  <si>
    <t>301250585:3: 38407 P 0.18 0 175621 9654365 19787 69425 0 60121 175621 9654365 19787 69425 0 60121 (radio 0.90% / 0.90% tx 0.20% / 0.20% listen 0.70% / 0.70%)</t>
  </si>
  <si>
    <t>315555464:2:DATA send to 1 'Hello 1'</t>
  </si>
  <si>
    <t>315570046:6:DATA send to 1 'Hello 1'</t>
  </si>
  <si>
    <t>315667748:4:DATA send to 1 'Hello 1'</t>
  </si>
  <si>
    <t>315721141:7:DATA send to 1 'Hello 1'</t>
  </si>
  <si>
    <t>315771865:1:DATA recv 'Hello 1 from the client' from 6</t>
  </si>
  <si>
    <t>315779098:1:DATA recv 'Hello 1 from the client' from 4</t>
  </si>
  <si>
    <t>315795383:1:DATA recv 'Hello 1 from the client' from 2</t>
  </si>
  <si>
    <t>316034455:5:DATA send to 1 'Hello 1'</t>
  </si>
  <si>
    <t>316035674:1:DATA recv 'Hello 1 from the client' from 7</t>
  </si>
  <si>
    <t>316218729:3:DATA send to 1 'Hello 1'</t>
  </si>
  <si>
    <t>316276005:1:DATA recv 'Hello 1 from the client' from 5</t>
  </si>
  <si>
    <t>316282778:1:DATA recv 'Hello 1 from the client' from 3</t>
  </si>
  <si>
    <t>340554307:2:Radio OFF!</t>
  </si>
  <si>
    <t>340568843:6:Radio OFF!</t>
  </si>
  <si>
    <t>340666545:4:Radio OFF!</t>
  </si>
  <si>
    <t>340719957:7:Radio OFF!</t>
  </si>
  <si>
    <t>341033298:5:Radio OFF!</t>
  </si>
  <si>
    <t>341217527:3:Radio OFF!</t>
  </si>
  <si>
    <t>600586125:2: 76807 P 0.18 1 339862 19319807 41309 85693 0 68781 158647 9670908 14433 15782 0 9278 (radio 0.64% / 0.30% tx 0.21% / 0.14% listen 0.43% / 0.16%)</t>
  </si>
  <si>
    <t>600586943:2:Radio ON!</t>
  </si>
  <si>
    <t>600600652:6: 76807 P 0.18 1 262243 19393735 34020 73344 0 67073 121661 9706137 10485 10178 0 7756 (radio 0.54% / 0.21% tx 0.17% / 0.10% listen 0.37% / 0.10%)</t>
  </si>
  <si>
    <t>600601470:6:Radio ON!</t>
  </si>
  <si>
    <t>600698377:4: 76807 P 0.18 1 314669 19345232 30148 78104 0 68493 150697 9678993 11077 12436 0 8439 (radio 0.55% / 0.23% tx 0.15% / 0.11% listen 0.39% / 0.12%)</t>
  </si>
  <si>
    <t>600699195:4:Radio ON!</t>
  </si>
  <si>
    <t>600704774:1:Initiaing global repair</t>
  </si>
  <si>
    <t>600751756:7: 76807 P 0.18 1 257425 19398564 30762 73062 0 67037 122322 9705470 10481 10066 0 7742 (radio 0.52% / 0.20% tx 0.15% / 0.10% listen 0.37% / 0.10%)</t>
  </si>
  <si>
    <t>600752575:7:Radio ON!</t>
  </si>
  <si>
    <t>601065102:5: 76807 P 0.18 1 326660 19333229 38167 81281 0 68785 153924 9675735 12561 13691 0 8686 (radio 0.60% / 0.26% tx 0.19% / 0.12% listen 0.41% / 0.13%)</t>
  </si>
  <si>
    <t>601065920:5:Radio ON!</t>
  </si>
  <si>
    <t>601249357:3: 76807 P 0.18 1 333949 19325477 31454 84508 0 68630 158325 9671112 11667 15083 0 8509 (radio 0.58% / 0.27% tx 0.15% / 0.11% listen 0.42% / 0.15%)</t>
  </si>
  <si>
    <t>601250175:3:Radio ON!</t>
  </si>
  <si>
    <t>615586695:2:DATA send to 1 'Hello 2'</t>
  </si>
  <si>
    <t>615601276:6:DATA send to 1 'Hello 2'</t>
  </si>
  <si>
    <t>615698933:4:DATA send to 1 'Hello 2'</t>
  </si>
  <si>
    <t>615752330:7:DATA send to 1 'Hello 2'</t>
  </si>
  <si>
    <t>616065717:5:DATA send to 1 'Hello 2'</t>
  </si>
  <si>
    <t>616249960:3:DATA send to 1 'Hello 2'</t>
  </si>
  <si>
    <t>616923044:1:DATA recv 'Hello 2 from the client' from 4</t>
  </si>
  <si>
    <t>616930777:1:DATA recv 'Hello 2 from the client' from 2</t>
  </si>
  <si>
    <t>616937547:1:DATA recv 'Hello 2 from the client' from 3</t>
  </si>
  <si>
    <t>616945438:1:DATA recv 'Hello 2 from the client' from 6</t>
  </si>
  <si>
    <t>640585538:2:Radio OFF!</t>
  </si>
  <si>
    <t>640600074:6:Radio OFF!</t>
  </si>
  <si>
    <t>640697776:4:Radio OFF!</t>
  </si>
  <si>
    <t>640751173:7:Radio OFF!</t>
  </si>
  <si>
    <t>641064560:5:Radio OFF!</t>
  </si>
  <si>
    <t>641248758:3:Radio OFF!</t>
  </si>
  <si>
    <t>900554313:2:Radio ON!</t>
  </si>
  <si>
    <t>900568849:6:Radio ON!</t>
  </si>
  <si>
    <t>900588459:2: 115207 P 0.18 2 541106 28948580 55848 104178 0 79746 201241 9628773 14539 18485 0 10965 (radio 0.54% / 0.33% tx 0.18% / 0.14% listen 0.35% / 0.18%)</t>
  </si>
  <si>
    <t>900602329:6: 115207 P 0.18 2 450577 29035433 68870 95493 0 74645 188331 9641698 34850 22149 0 7572 (radio 0.55% / 0.57% tx 0.23% / 0.35% listen 0.32% / 0.22%)</t>
  </si>
  <si>
    <t>900666551:4:Radio ON!</t>
  </si>
  <si>
    <t>900700309:4: 115207 P 0.18 2 543639 28943979 64110 101485 0 77328 228967 9598747 33962 23381 0 8835 (radio 0.56% / 0.58% tx 0.21% / 0.34% listen 0.34% / 0.23%)</t>
  </si>
  <si>
    <t>900704774:1:Initiaing global repair</t>
  </si>
  <si>
    <t>900719963:7:Radio ON!</t>
  </si>
  <si>
    <t>900752615:7: 115207 P 0.18 2 361649 29122144 31625 83185 0 76015 104221 9723580 863 10123 0 8978 (radio 0.38% / 0.11% tx 0.10% / 0.00% listen 0.28% / 0.10%)</t>
  </si>
  <si>
    <t>901033304:5:Radio ON!</t>
  </si>
  <si>
    <t>901067072:5: 115207 P 0.18 2 497727 28989994 65627 103591 0 76415 171064 9656765 27460 22310 0 7630 (radio 0.57% / 0.50% tx 0.22% / 0.27% listen 0.35% / 0.22%)</t>
  </si>
  <si>
    <t>901217533:3:Radio ON!</t>
  </si>
  <si>
    <t>901251292:3: 115207 P 0.18 2 517652 28971858 43797 102057 0 77853 183700 9646381 12343 17549 0 9223 (radio 0.49% / 0.30% tx 0.14% / 0.12% listen 0.34% / 0.17%)</t>
  </si>
  <si>
    <t>915555510:2:DATA send to 1 'Hello 3'</t>
  </si>
  <si>
    <t>915570000:6:DATA send to 1 'Hello 3'</t>
  </si>
  <si>
    <t>915674109:1:DATA recv 'Hello 3 from the client' from 6</t>
  </si>
  <si>
    <t>915676665:4:DATA send to 1 'Hello 3'</t>
  </si>
  <si>
    <t>915721141:7:DATA send to 1 'Hello 3'</t>
  </si>
  <si>
    <t>915788467:1:DATA recv 'Hello 3 from the client' from 4</t>
  </si>
  <si>
    <t>915795185:1:DATA recv 'Hello 3 from the client' from 2</t>
  </si>
  <si>
    <t>916034501:5:DATA send to 1 'Hello 3'</t>
  </si>
  <si>
    <t>916218684:3:DATA send to 1 'Hello 3'</t>
  </si>
  <si>
    <t>916282664:1:DATA recv 'Hello 3 from the client' from 3</t>
  </si>
  <si>
    <t>917023984:1:DATA recv 'Hello 3 from the client' from 7</t>
  </si>
  <si>
    <t>917031871:1:DATA recv 'Hello 3 from the client' from 5</t>
  </si>
  <si>
    <t>940554307:2:Radio OFF!</t>
  </si>
  <si>
    <t>940568843:6:Radio OFF!</t>
  </si>
  <si>
    <t>940666545:4:Radio OFF!</t>
  </si>
  <si>
    <t>940719957:7:Radio OFF!</t>
  </si>
  <si>
    <t>941033298:5:Radio OFF!</t>
  </si>
  <si>
    <t>941217527:3:Radio OFF!</t>
  </si>
  <si>
    <t>1200586847:2: 153607 P 0.18 3 759757 38559963 83535 125329 0 88291 218648 9611383 27687 21151 0 8545 (radio 0.53% / 0.49% tx 0.21% / 0.28% listen 0.31% / 0.21%)</t>
  </si>
  <si>
    <t>1200587665:2:Radio ON!</t>
  </si>
  <si>
    <t>1200601347:6: 153607 P 0.18 3 603380 38712247 83522 108426 0 83706 152800 9676814 14652 12933 0 9061 (radio 0.48% / 0.28% tx 0.21% / 0.14% listen 0.27% / 0.13%)</t>
  </si>
  <si>
    <t>1200602165:6:Radio ON!</t>
  </si>
  <si>
    <t>1200699086:4: 153607 P 0.18 3 761089 38556368 90959 120484 0 84895 217447 9612389 26849 18999 0 7567 (radio 0.53% / 0.46% tx 0.23% / 0.27% listen 0.30% / 0.19%)</t>
  </si>
  <si>
    <t>1200699905:4:Radio ON!</t>
  </si>
  <si>
    <t>1200704774:1:Initiaing global repair</t>
  </si>
  <si>
    <t>1200751990:7: 153607 P 0.18 3 484285 38829513 42117 93587 0 84450 122633 9707369 10492 10402 0 8435 (radio 0.34% / 0.21% tx 0.10% / 0.10% listen 0.23% / 0.10%)</t>
  </si>
  <si>
    <t>1200752808:7:Radio ON!</t>
  </si>
  <si>
    <t>1201065825:5: 153607 P 0.18 3 651411 38664055 79865 117997 0 86089 153681 9674061 14238 14406 0 9674 (radio 0.50% / 0.29% tx 0.20% / 0.14% listen 0.30% / 0.14%)</t>
  </si>
  <si>
    <t>1201066643:5:Radio ON!</t>
  </si>
  <si>
    <t>1201250044:3: 153607 P 0.18 3 698587 38620963 56108 118493 0 86757 180932 9649105 12311 16436 0 8904 (radio 0.44% / 0.29% tx 0.14% / 0.12% listen 0.30% / 0.16%)</t>
  </si>
  <si>
    <t>1201250862:3:Radio ON!</t>
  </si>
  <si>
    <t>1215586695:2:DATA send to 1 'Hello 4'</t>
  </si>
  <si>
    <t>1215601276:6:DATA send to 1 'Hello 4'</t>
  </si>
  <si>
    <t>1215711015:4:DATA send to 1 'Hello 4'</t>
  </si>
  <si>
    <t>1215712610:1:DATA recv 'Hello 4 from the client' from 6</t>
  </si>
  <si>
    <t>1215752371:7:DATA send to 1 'Hello 4'</t>
  </si>
  <si>
    <t>1215907950:1:DATA recv 'Hello 4 from the client' from 2</t>
  </si>
  <si>
    <t>1216065686:5:DATA send to 1 'Hello 4'</t>
  </si>
  <si>
    <t>1216148338:1:DATA recv 'Hello 4 from the client' from 7</t>
  </si>
  <si>
    <t>1216211872:1:DATA recv 'Hello 4 from the client' from 4</t>
  </si>
  <si>
    <t>1216249960:3:DATA send to 1 'Hello 4'</t>
  </si>
  <si>
    <t>1216387767:1:DATA recv 'Hello 4 from the client' from 3</t>
  </si>
  <si>
    <t>1216628997:1:DATA recv 'Hello 4 from the client' from 5</t>
  </si>
  <si>
    <t>1240585538:2:Radio OFF!</t>
  </si>
  <si>
    <t>1240600074:6:Radio OFF!</t>
  </si>
  <si>
    <t>1240697776:4:Radio OFF!</t>
  </si>
  <si>
    <t>1240751188:7:Radio OFF!</t>
  </si>
  <si>
    <t>1241064529:5:Radio OFF!</t>
  </si>
  <si>
    <t>1241248758:3:Radio OFF!</t>
  </si>
  <si>
    <t>1500554313:2:Radio ON!</t>
  </si>
  <si>
    <t>1500568849:6:Radio ON!</t>
  </si>
  <si>
    <t>1500588077:2: 192007 P 0.18 4 958810 48188649 97275 140610 0 96712 199050 9628686 13740 15281 0 8421 (radio 0.48% / 0.29% tx 0.19% / 0.13% listen 0.28% / 0.15%)</t>
  </si>
  <si>
    <t>1500602597:6: 192007 P 0.18 4 747799 48395716 94277 119259 0 91801 144416 9683469 10755 10833 0 8095 (radio 0.43% / 0.21% tx 0.19% / 0.10% listen 0.24% / 0.11%)</t>
  </si>
  <si>
    <t>1500666551:4:Radio ON!</t>
  </si>
  <si>
    <t>1500700645:4: 192007 P 0.18 4 953437 48191579 102161 133422 0 92922 192345 9635211 11202 12938 0 8027 (radio 0.47% / 0.24% tx 0.20% / 0.11% listen 0.27% / 0.13%)</t>
  </si>
  <si>
    <t>1500704774:1:Initiaing global repair</t>
  </si>
  <si>
    <t>1500719963:7:Radio ON!</t>
  </si>
  <si>
    <t>1500753712:7: 192007 P 0.18 4 607507 48534068 52848 104042 0 92373 123219 9704555 10731 10455 0 7923 (radio 0.31% / 0.21% tx 0.10% / 0.10% listen 0.21% / 0.10%)</t>
  </si>
  <si>
    <t>1501033304:5:Radio ON!</t>
  </si>
  <si>
    <t>1501067062:5: 192007 P 0.18 4 807793 48337473 92374 131839 0 94384 156379 9673418 12509 13842 0 8295 (radio 0.45% / 0.26% tx 0.18% / 0.12% listen 0.26% / 0.14%)</t>
  </si>
  <si>
    <t>1501217533:3:Radio ON!</t>
  </si>
  <si>
    <t>1501251286:3: 192007 P 0.18 4 880085 48269268 66928 133795 0 95279 181495 9648305 10820 15302 0 8522 (radio 0.40% / 0.26% tx 0.13% / 0.11% listen 0.27% / 0.15%)</t>
  </si>
  <si>
    <t>1515555510:2:DATA send to 1 'Hello 5'</t>
  </si>
  <si>
    <t>1515570046:6:DATA send to 1 'Hello 5'</t>
  </si>
  <si>
    <t>1515667748:4:DATA send to 1 'Hello 5'</t>
  </si>
  <si>
    <t>1515721100:7:DATA send to 1 'Hello 5'</t>
  </si>
  <si>
    <t>1515733568:1:DATA recv 'Hello 5 from the client' from 2</t>
  </si>
  <si>
    <t>1515848927:1:DATA recv 'Hello 5 from the client' from 4</t>
  </si>
  <si>
    <t>1516034486:5:DATA send to 1 'Hello 5'</t>
  </si>
  <si>
    <t>1516214235:1:DATA recv 'Hello 5 from the client' from 6</t>
  </si>
  <si>
    <t>1516218684:3:DATA send to 1 'Hello 5'</t>
  </si>
  <si>
    <t>1516329390:1:DATA recv 'Hello 5 from the client' from 3</t>
  </si>
  <si>
    <t>1540554307:2:Radio OFF!</t>
  </si>
  <si>
    <t>1540568843:6:Radio OFF!</t>
  </si>
  <si>
    <t>1540666545:4:Radio OFF!</t>
  </si>
  <si>
    <t>1540719943:7:Radio OFF!</t>
  </si>
  <si>
    <t>1541033329:5:Radio OFF!</t>
  </si>
  <si>
    <t>1541217527:3:Radio OFF!</t>
  </si>
  <si>
    <t>1800587908:2: 230407 P 0.18 5 1163596 57811557 113990 158623 0 106491 204783 9622908 16715 18013 0 9779 (radio 0.46% / 0.35% tx 0.19% / 0.17% listen 0.26% / 0.18%)</t>
  </si>
  <si>
    <t>1800588727:2:Radio ON!</t>
  </si>
  <si>
    <t>1800601753:6: 230407 P 0.18 5 934301 58039212 124871 140259 0 99371 186499 9643496 30594 21000 0 7570 (radio 0.44% / 0.52% tx 0.21% / 0.31% listen 0.23% / 0.21%)</t>
  </si>
  <si>
    <t>1800602571:6:Radio ON!</t>
  </si>
  <si>
    <t>1800700184:4: 230407 P 0.18 5 1183691 57790996 132751 156825 0 101790 230251 9599417 30590 23403 0 8868 (radio 0.49% / 0.54% tx 0.22% / 0.31% listen 0.26% / 0.23%)</t>
  </si>
  <si>
    <t>1800701003:4:Radio ON!</t>
  </si>
  <si>
    <t>1800704774:1:Initiaing global repair</t>
  </si>
  <si>
    <t>1800751421:7: 230407 P 0.18 5 710073 58261562 53152 113461 0 101556 102563 9727494 304 9419 0 9183 (radio 0.28% / 0.09% tx 0.09% / 0.00% listen 0.19% / 0.09%)</t>
  </si>
  <si>
    <t>1800752240:7:Radio ON!</t>
  </si>
  <si>
    <t>1801066560:5: 230407 P 0.18 5 979818 57995273 119581 153406 0 102258 172022 9657800 27207 21567 0 7874 (radio 0.46% / 0.49% tx 0.20% / 0.27% listen 0.26% / 0.21%)</t>
  </si>
  <si>
    <t>1801067379:5:Radio ON!</t>
  </si>
  <si>
    <t>1801250844:3: 230407 P 0.18 5 1071948 57907266 82627 153058 0 104809 191860 9637998 15699 19263 0 9530 (radio 0.39% / 0.35% tx 0.14% / 0.15% listen 0.25% / 0.19%)</t>
  </si>
  <si>
    <t>1801251663:3:Radio ON!</t>
  </si>
  <si>
    <t>1815586740:2:DATA send to 1 'Hello 6'</t>
  </si>
  <si>
    <t>1815601276:6:DATA send to 1 'Hello 6'</t>
  </si>
  <si>
    <t>1815698978:4:DATA send to 1 'Hello 6'</t>
  </si>
  <si>
    <t>1815722046:1:DATA recv 'Hello 6 from the client' from 4</t>
  </si>
  <si>
    <t>1815752371:7:DATA send to 1 'Hello 6'</t>
  </si>
  <si>
    <t>1816065686:5:DATA send to 1 'Hello 6'</t>
  </si>
  <si>
    <t>1816088209:1:DATA recv 'Hello 6 from the client' from 6</t>
  </si>
  <si>
    <t>1816250006:3:DATA send to 1 'Hello 6'</t>
  </si>
  <si>
    <t>1816464156:1:DATA recv 'Hello 6 from the client' from 2</t>
  </si>
  <si>
    <t>1816472044:1:DATA recv 'Hello 6 from the client' from 7</t>
  </si>
  <si>
    <t>1816479817:1:DATA recv 'Hello 6 from the client' from 5</t>
  </si>
  <si>
    <t>1816486496:1:DATA recv 'Hello 6 from the client' from 3</t>
  </si>
  <si>
    <t>1840585538:2:Radio OFF!</t>
  </si>
  <si>
    <t>1840600074:6:Radio OFF!</t>
  </si>
  <si>
    <t>1840697776:4:Radio OFF!</t>
  </si>
  <si>
    <t>1840751188:7:Radio OFF!</t>
  </si>
  <si>
    <t>1841064529:5:Radio OFF!</t>
  </si>
  <si>
    <t>1841248758:3:Radio OFF!</t>
  </si>
  <si>
    <t>2100554313:2:Radio ON!</t>
  </si>
  <si>
    <t>2100568849:6:Radio ON!</t>
  </si>
  <si>
    <t>2100589146:2: 268807 P 0.18 6 1455751 67349279 186063 200444 0 113937 292152 9537722 72073 41821 0 7446 (radio 0.56% / 1.15% tx 0.27% / 0.73% listen 0.29% / 0.42%)</t>
  </si>
  <si>
    <t>2100604082:6: 268807 P 0.18 6 1084953 67716352 138956 155613 0 110900 150649 9677140 14085 15354 0 11529 (radio 0.42% / 0.29% tx 0.20% / 0.14% listen 0.22% / 0.15%)</t>
  </si>
  <si>
    <t>2100666551:4:Radio ON!</t>
  </si>
  <si>
    <t>2100701479:4: 268807 P 0.18 6 1468011 67336418 202964 195941 0 109678 284317 9545422 70213 39116 0 7888 (radio 0.57% / 1.11% tx 0.29% / 0.71% listen 0.28% / 0.39%)</t>
  </si>
  <si>
    <t>2100704774:1:Initiaing global repair</t>
  </si>
  <si>
    <t>2100719963:7:Radio ON!</t>
  </si>
  <si>
    <t>2100753962:7: 268807 P 0.18 6 835724 67963663 64207 124973 0 109660 125648 9702101 11055 11512 0 8104 (radio 0.27% / 0.22% tx 0.09% / 0.11% listen 0.18% / 0.11%)</t>
  </si>
  <si>
    <t>2101033304:5:Radio ON!</t>
  </si>
  <si>
    <t>2101068562:5: 268807 P 0.18 6 1141726 67663108 134936 171933 0 113753 161905 9667835 15355 18527 0 11495 (radio 0.44% / 0.34% tx 0.19% / 0.15% listen 0.24% / 0.18%)</t>
  </si>
  <si>
    <t>2101217533:3:Radio ON!</t>
  </si>
  <si>
    <t>2101252364:3: 268807 P 0.18 6 1262409 67546724 95958 174150 0 117013 190458 9639458 13331 21092 0 12204 (radio 0.39% / 0.35% tx 0.13% / 0.13% listen 0.25% / 0.21%)</t>
  </si>
  <si>
    <t>2115555510:2:DATA send to 1 'Hello 7'</t>
  </si>
  <si>
    <t>2115570046:6:DATA send to 1 'Hello 7'</t>
  </si>
  <si>
    <t>2115667748:4:DATA send to 1 'Hello 7'</t>
  </si>
  <si>
    <t>2115721141:7:DATA send to 1 'Hello 7'</t>
  </si>
  <si>
    <t>2115838992:1:DATA recv 'Hello 7 from the client' from 2</t>
  </si>
  <si>
    <t>2115885160:1:DATA recv 'Hello 7 from the client' from 4</t>
  </si>
  <si>
    <t>2115893259:1:DATA recv 'Hello 7 from the client' from 6</t>
  </si>
  <si>
    <t>2116034455:5:DATA send to 1 'Hello 7'</t>
  </si>
  <si>
    <t>2116079210:1:DATA recv 'Hello 7 from the client' from 7</t>
  </si>
  <si>
    <t>2116218730:3:DATA send to 1 'Hello 7'</t>
  </si>
  <si>
    <t>2116452176:1:DATA recv 'Hello 7 from the client' from 5</t>
  </si>
  <si>
    <t>2116458781:1:DATA recv 'Hello 7 from the client' from 3</t>
  </si>
  <si>
    <t>2140554307:2:Radio OFF!</t>
  </si>
  <si>
    <t>2140568843:6:Radio OFF!</t>
  </si>
  <si>
    <t>2140666545:4:Radio OFF!</t>
  </si>
  <si>
    <t>2140720003:7:Radio OFF!</t>
  </si>
  <si>
    <t>2141033298:5:Radio OFF!</t>
  </si>
  <si>
    <t>2141217527:3:Radio OFF!</t>
  </si>
  <si>
    <t>2400587903:2: 307207 P 0.18 7 1653178 76981607 199257 215343 0 122542 197424 9632328 13194 14899 0 8605 (radio 0.52% / 0.28% tx 0.25% / 0.13% listen 0.27% / 0.15%)</t>
  </si>
  <si>
    <t>2400588721:2:Radio ON!</t>
  </si>
  <si>
    <t>2400602433:6: 307207 P 0.18 7 1231023 77398105 150043 166513 0 119074 146067 9681753 11087 10900 0 8174 (radio 0.40% / 0.22% tx 0.19% / 0.11% listen 0.21% / 0.11%)</t>
  </si>
  <si>
    <t>2400603251:6:Radio ON!</t>
  </si>
  <si>
    <t>2400700132:4: 307207 P 0.18 7 1658499 76975694 213281 208328 0 117391 190485 9639276 10317 12387 0 7713 (radio 0.53% / 0.23% tx 0.27% / 0.10% listen 0.26% / 0.12%)</t>
  </si>
  <si>
    <t>2400700950:4:Radio ON!</t>
  </si>
  <si>
    <t>2400704774:1:Initiaing global repair</t>
  </si>
  <si>
    <t>2400752785:7: 307207 P 0.18 7 959067 77670342 74745 135163 0 117609 123340 9706679 10538 10190 0 7949 (radio 0.26% / 0.21% tx 0.09% / 0.10% listen 0.17% / 0.10%)</t>
  </si>
  <si>
    <t>2400753603:7:Radio ON!</t>
  </si>
  <si>
    <t>2401066897:5: 307207 P 0.18 7 1293440 77338999 146963 185195 0 122032 151711 9675891 12027 13262 0 8279 (radio 0.42% / 0.25% tx 0.18% / 0.12% listen 0.23% / 0.13%)</t>
  </si>
  <si>
    <t>2401067716:5:Radio ON!</t>
  </si>
  <si>
    <t>2401251135:3: 307207 P 0.18 7 1439972 77198914 106584 188737 0 125936 177560 9652190 10626 14587 0 8923 (radio 0.37% / 0.25% tx 0.13% / 0.10% listen 0.24% / 0.14%)</t>
  </si>
  <si>
    <t>2401251953:3:Radio ON!</t>
  </si>
  <si>
    <t>2415586740:2:DATA send to 1 'Hello 8'</t>
  </si>
  <si>
    <t>2415601276:6:DATA send to 1 'Hello 8'</t>
  </si>
  <si>
    <t>2415698978:4:DATA send to 1 'Hello 8'</t>
  </si>
  <si>
    <t>2415752330:7:DATA send to 1 'Hello 8'</t>
  </si>
  <si>
    <t>2416065717:5:DATA send to 1 'Hello 8'</t>
  </si>
  <si>
    <t>2416164587:1:DATA recv 'Hello 8 from the client' from 2</t>
  </si>
  <si>
    <t>2416172559:1:DATA recv 'Hello 8 from the client' from 6</t>
  </si>
  <si>
    <t>2416180326:1:DATA recv 'Hello 8 from the client' from 4</t>
  </si>
  <si>
    <t>2416249960:3:DATA send to 1 'Hello 8'</t>
  </si>
  <si>
    <t>2416278906:1:DATA recv 'Hello 8 from the client' from 3</t>
  </si>
  <si>
    <t>2440585538:2:Radio OFF!</t>
  </si>
  <si>
    <t>2440600074:6:Radio OFF!</t>
  </si>
  <si>
    <t>2440697776:4:Radio OFF!</t>
  </si>
  <si>
    <t>2440751173:7:Radio OFF!</t>
  </si>
  <si>
    <t>2441064560:5:Radio OFF!</t>
  </si>
  <si>
    <t>2441248758:3:Radio OFF!</t>
  </si>
  <si>
    <t>2700554313:2:Radio ON!</t>
  </si>
  <si>
    <t>2700568849:6:Radio ON!</t>
  </si>
  <si>
    <t>2700589035:2: 345607 P 0.18 8 1860123 86604684 213936 233324 0 132090 206942 9623077 14679 17981 0 9548 (radio 0.02% / 0.33% tx 0.24% / 0.14% listen 0.26% / 0.18%)</t>
  </si>
  <si>
    <t>2700603669:6: 345607 P 0.18 8 1415436 87043744 179638 187165 0 126906 184410 9645639 29595 20652 0 7832 (radio 0.41% / 0.51% tx 0.20% / 0.30% listen 0.21% / 0.21%)</t>
  </si>
  <si>
    <t>2700666551:4:Radio ON!</t>
  </si>
  <si>
    <t>2700701303:4: 345607 P 0.18 8 1888583 86573253 243935 230801 0 126045 230081 9597559 30654 22473 0 8654 (radio 0.05% / 0.54% tx 0.27% / 0.31% listen 0.26% / 0.22%)</t>
  </si>
  <si>
    <t>2700704774:1:Initiaing global repair</t>
  </si>
  <si>
    <t>2700719963:7:Radio ON!</t>
  </si>
  <si>
    <t>2700753552:7: 345607 P 0.18 8 1064422 87392695 75607 145282 0 126563 105352 9722353 862 10119 0 8954 (radio 0.24% / 0.11% tx 0.08% / 0.00% listen 0.16% / 0.10%)</t>
  </si>
  <si>
    <t>2701033304:5:Radio ON!</t>
  </si>
  <si>
    <t>2701068139:5: 345607 P 0.18 8 1468456 86991852 174401 207433 0 129857 175013 9652853 27438 22238 0 7825 (radio 0.43% / 0.50% tx 0.19% / 0.27% listen 0.23% / 0.22%)</t>
  </si>
  <si>
    <t>2701217533:3:Radio ON!</t>
  </si>
  <si>
    <t>2701252367:3: 345607 P 0.18 8 1631553 86837485 118982 207723 0 134582 191578 9638571 12398 18986 0 8646 (radio 0.36% / 0.31% tx 0.13% / 0.12% listen 0.23% / 0.19%)</t>
  </si>
  <si>
    <t>2715555510:2:DATA send to 1 'Hello 9'</t>
  </si>
  <si>
    <t>2715570046:6:DATA send to 1 'Hello 9'</t>
  </si>
  <si>
    <t>2715667702:4:DATA send to 1 'Hello 9'</t>
  </si>
  <si>
    <t>2715721141:7:DATA send to 1 'Hello 9'</t>
  </si>
  <si>
    <t>2715788996:1:DATA recv 'Hello 9 from the client' from 2</t>
  </si>
  <si>
    <t>2715800272:1:DATA recv 'Hello 9 from the client' from 4</t>
  </si>
  <si>
    <t>2715808339:1:DATA recv 'Hello 9 from the client' from 6</t>
  </si>
  <si>
    <t>2716029387:1:DATA recv 'Hello 9 from the client' from 7</t>
  </si>
  <si>
    <t>2716034455:5:DATA send to 1 'Hello 9'</t>
  </si>
  <si>
    <t>2716218729:3:DATA send to 1 'Hello 9'</t>
  </si>
  <si>
    <t>2716269782:1:DATA recv 'Hello 9 from the client' from 5</t>
  </si>
  <si>
    <t>2716276532:1:DATA recv 'Hello 9 from the client' from 3</t>
  </si>
  <si>
    <t>2740554307:2:Radio OFF!</t>
  </si>
  <si>
    <t>2740568843:6:Radio OFF!</t>
  </si>
  <si>
    <t>2740666545:4:Radio OFF!</t>
  </si>
  <si>
    <t>2740719957:7:Radio OFF!</t>
  </si>
  <si>
    <t>2741033298:5:Radio OFF!</t>
  </si>
  <si>
    <t>2741217527:3:Radio OFF!</t>
  </si>
  <si>
    <t>Radio ON!</t>
  </si>
  <si>
    <t xml:space="preserve"> 38407 P 0.18 0 181212 9648899 26876 69911 0 59503 181212 9648899 26876 69911 0 59503 (radio 0.98% / 0.98% tx 0.27% / 0.27% listen 0.71% / 0.71%)</t>
  </si>
  <si>
    <t xml:space="preserve"> 38407 P 0.18 0 140579 9687598 23535 63166 0 59317 140579 9687598 23535 63166 0 59317 (radio 0.88% / 0.88% tx 0.23% / 0.23% listen 0.64% / 0.64%)</t>
  </si>
  <si>
    <t xml:space="preserve"> 38407 P 0.18 0 163969 9666239 19071 65668 0 60054 163969 9666239 19071 65668 0 60054 (radio 0.86% / 0.86% tx 0.19% / 0.19% listen 0.66% / 0.66%)</t>
  </si>
  <si>
    <t>Initiaing global repair</t>
  </si>
  <si>
    <t xml:space="preserve"> 38407 P 0.18 0 135100 9693094 20281 62996 0 59295 135100 9693094 20281 62996 0 59295 (radio 0.84% / 0.84% tx 0.20% / 0.20% listen 0.64% / 0.64%)</t>
  </si>
  <si>
    <t xml:space="preserve"> 38407 P 0.18 0 172733 9657494 25606 67590 0 60099 172733 9657494 25606 67590 0 60099 (radio 0.94% / 0.94% tx 0.26% / 0.26% listen 0.68% / 0.68%)</t>
  </si>
  <si>
    <t xml:space="preserve"> 38407 P 0.18 0 175621 9654365 19787 69425 0 60121 175621 9654365 19787 69425 0 60121 (radio 0.90% / 0.90% tx 0.20% / 0.20% listen 0.70% / 0.70%)</t>
  </si>
  <si>
    <t>DATA send to 1 'Hello 1'</t>
  </si>
  <si>
    <t>DATA recv 'Hello 1 from the client' from 6</t>
  </si>
  <si>
    <t>DATA recv 'Hello 1 from the client' from 4</t>
  </si>
  <si>
    <t>DATA recv 'Hello 1 from the client' from 2</t>
  </si>
  <si>
    <t>DATA recv 'Hello 1 from the client' from 7</t>
  </si>
  <si>
    <t>DATA recv 'Hello 1 from the client' from 5</t>
  </si>
  <si>
    <t>DATA recv 'Hello 1 from the client' from 3</t>
  </si>
  <si>
    <t>Radio OFF!</t>
  </si>
  <si>
    <t xml:space="preserve"> 76807 P 0.18 1 339862 19319807 41309 85693 0 68781 158647 9670908 14433 15782 0 9278 (radio 0.64% / 0.30% tx 0.21% / 0.14% listen 0.43% / 0.16%)</t>
  </si>
  <si>
    <t xml:space="preserve"> 76807 P 0.18 1 262243 19393735 34020 73344 0 67073 121661 9706137 10485 10178 0 7756 (radio 0.54% / 0.21% tx 0.17% / 0.10% listen 0.37% / 0.10%)</t>
  </si>
  <si>
    <t xml:space="preserve"> 76807 P 0.18 1 314669 19345232 30148 78104 0 68493 150697 9678993 11077 12436 0 8439 (radio 0.55% / 0.23% tx 0.15% / 0.11% listen 0.39% / 0.12%)</t>
  </si>
  <si>
    <t xml:space="preserve"> 76807 P 0.18 1 257425 19398564 30762 73062 0 67037 122322 9705470 10481 10066 0 7742 (radio 0.52% / 0.20% tx 0.15% / 0.10% listen 0.37% / 0.10%)</t>
  </si>
  <si>
    <t xml:space="preserve"> 76807 P 0.18 1 326660 19333229 38167 81281 0 68785 153924 9675735 12561 13691 0 8686 (radio 0.60% / 0.26% tx 0.19% / 0.12% listen 0.41% / 0.13%)</t>
  </si>
  <si>
    <t xml:space="preserve"> 76807 P 0.18 1 333949 19325477 31454 84508 0 68630 158325 9671112 11667 15083 0 8509 (radio 0.58% / 0.27% tx 0.15% / 0.11% listen 0.42% / 0.15%)</t>
  </si>
  <si>
    <t>DATA send to 1 'Hello 2'</t>
  </si>
  <si>
    <t>DATA recv 'Hello 2 from the client' from 4</t>
  </si>
  <si>
    <t>DATA recv 'Hello 2 from the client' from 2</t>
  </si>
  <si>
    <t>DATA recv 'Hello 2 from the client' from 3</t>
  </si>
  <si>
    <t>DATA recv 'Hello 2 from the client' from 6</t>
  </si>
  <si>
    <t xml:space="preserve"> 115207 P 0.18 2 541106 28948580 55848 104178 0 79746 201241 9628773 14539 18485 0 10965 (radio 0.54% / 0.33% tx 0.18% / 0.14% listen 0.35% / 0.18%)</t>
  </si>
  <si>
    <t xml:space="preserve"> 115207 P 0.18 2 450577 29035433 68870 95493 0 74645 188331 9641698 34850 22149 0 7572 (radio 0.55% / 0.57% tx 0.23% / 0.35% listen 0.32% / 0.22%)</t>
  </si>
  <si>
    <t xml:space="preserve"> 115207 P 0.18 2 543639 28943979 64110 101485 0 77328 228967 9598747 33962 23381 0 8835 (radio 0.56% / 0.58% tx 0.21% / 0.34% listen 0.34% / 0.23%)</t>
  </si>
  <si>
    <t xml:space="preserve"> 115207 P 0.18 2 361649 29122144 31625 83185 0 76015 104221 9723580 863 10123 0 8978 (radio 0.38% / 0.11% tx 0.10% / 0.00% listen 0.28% / 0.10%)</t>
  </si>
  <si>
    <t xml:space="preserve"> 115207 P 0.18 2 497727 28989994 65627 103591 0 76415 171064 9656765 27460 22310 0 7630 (radio 0.57% / 0.50% tx 0.22% / 0.27% listen 0.35% / 0.22%)</t>
  </si>
  <si>
    <t xml:space="preserve"> 115207 P 0.18 2 517652 28971858 43797 102057 0 77853 183700 9646381 12343 17549 0 9223 (radio 0.49% / 0.30% tx 0.14% / 0.12% listen 0.34% / 0.17%)</t>
  </si>
  <si>
    <t>DATA send to 1 'Hello 3'</t>
  </si>
  <si>
    <t>DATA recv 'Hello 3 from the client' from 6</t>
  </si>
  <si>
    <t>DATA recv 'Hello 3 from the client' from 4</t>
  </si>
  <si>
    <t>DATA recv 'Hello 3 from the client' from 2</t>
  </si>
  <si>
    <t>DATA recv 'Hello 3 from the client' from 3</t>
  </si>
  <si>
    <t>DATA recv 'Hello 3 from the client' from 7</t>
  </si>
  <si>
    <t>DATA recv 'Hello 3 from the client' from 5</t>
  </si>
  <si>
    <t xml:space="preserve"> 153607 P 0.18 3 759757 38559963 83535 125329 0 88291 218648 9611383 27687 21151 0 8545 (radio 0.53% / 0.49% tx 0.21% / 0.28% listen 0.31% / 0.21%)</t>
  </si>
  <si>
    <t xml:space="preserve"> 153607 P 0.18 3 603380 38712247 83522 108426 0 83706 152800 9676814 14652 12933 0 9061 (radio 0.48% / 0.28% tx 0.21% / 0.14% listen 0.27% / 0.13%)</t>
  </si>
  <si>
    <t xml:space="preserve"> 153607 P 0.18 3 761089 38556368 90959 120484 0 84895 217447 9612389 26849 18999 0 7567 (radio 0.53% / 0.46% tx 0.23% / 0.27% listen 0.30% / 0.19%)</t>
  </si>
  <si>
    <t xml:space="preserve"> 153607 P 0.18 3 484285 38829513 42117 93587 0 84450 122633 9707369 10492 10402 0 8435 (radio 0.34% / 0.21% tx 0.10% / 0.10% listen 0.23% / 0.10%)</t>
  </si>
  <si>
    <t xml:space="preserve"> 153607 P 0.18 3 651411 38664055 79865 117997 0 86089 153681 9674061 14238 14406 0 9674 (radio 0.50% / 0.29% tx 0.20% / 0.14% listen 0.30% / 0.14%)</t>
  </si>
  <si>
    <t xml:space="preserve"> 153607 P 0.18 3 698587 38620963 56108 118493 0 86757 180932 9649105 12311 16436 0 8904 (radio 0.44% / 0.29% tx 0.14% / 0.12% listen 0.30% / 0.16%)</t>
  </si>
  <si>
    <t>DATA send to 1 'Hello 4'</t>
  </si>
  <si>
    <t>DATA recv 'Hello 4 from the client' from 6</t>
  </si>
  <si>
    <t>DATA recv 'Hello 4 from the client' from 2</t>
  </si>
  <si>
    <t>DATA recv 'Hello 4 from the client' from 7</t>
  </si>
  <si>
    <t>DATA recv 'Hello 4 from the client' from 4</t>
  </si>
  <si>
    <t>DATA recv 'Hello 4 from the client' from 3</t>
  </si>
  <si>
    <t>DATA recv 'Hello 4 from the client' from 5</t>
  </si>
  <si>
    <t xml:space="preserve"> 192007 P 0.18 4 958810 48188649 97275 140610 0 96712 199050 9628686 13740 15281 0 8421 (radio 0.48% / 0.29% tx 0.19% / 0.13% listen 0.28% / 0.15%)</t>
  </si>
  <si>
    <t xml:space="preserve"> 192007 P 0.18 4 747799 48395716 94277 119259 0 91801 144416 9683469 10755 10833 0 8095 (radio 0.43% / 0.21% tx 0.19% / 0.10% listen 0.24% / 0.11%)</t>
  </si>
  <si>
    <t xml:space="preserve"> 192007 P 0.18 4 953437 48191579 102161 133422 0 92922 192345 9635211 11202 12938 0 8027 (radio 0.47% / 0.24% tx 0.20% / 0.11% listen 0.27% / 0.13%)</t>
  </si>
  <si>
    <t xml:space="preserve"> 192007 P 0.18 4 607507 48534068 52848 104042 0 92373 123219 9704555 10731 10455 0 7923 (radio 0.31% / 0.21% tx 0.10% / 0.10% listen 0.21% / 0.10%)</t>
  </si>
  <si>
    <t xml:space="preserve"> 192007 P 0.18 4 807793 48337473 92374 131839 0 94384 156379 9673418 12509 13842 0 8295 (radio 0.45% / 0.26% tx 0.18% / 0.12% listen 0.26% / 0.14%)</t>
  </si>
  <si>
    <t xml:space="preserve"> 192007 P 0.18 4 880085 48269268 66928 133795 0 95279 181495 9648305 10820 15302 0 8522 (radio 0.40% / 0.26% tx 0.13% / 0.11% listen 0.27% / 0.15%)</t>
  </si>
  <si>
    <t>DATA send to 1 'Hello 5'</t>
  </si>
  <si>
    <t>DATA recv 'Hello 5 from the client' from 2</t>
  </si>
  <si>
    <t>DATA recv 'Hello 5 from the client' from 4</t>
  </si>
  <si>
    <t>DATA recv 'Hello 5 from the client' from 6</t>
  </si>
  <si>
    <t>DATA recv 'Hello 5 from the client' from 3</t>
  </si>
  <si>
    <t xml:space="preserve"> 230407 P 0.18 5 1163596 57811557 113990 158623 0 106491 204783 9622908 16715 18013 0 9779 (radio 0.46% / 0.35% tx 0.19% / 0.17% listen 0.26% / 0.18%)</t>
  </si>
  <si>
    <t xml:space="preserve"> 230407 P 0.18 5 934301 58039212 124871 140259 0 99371 186499 9643496 30594 21000 0 7570 (radio 0.44% / 0.52% tx 0.21% / 0.31% listen 0.23% / 0.21%)</t>
  </si>
  <si>
    <t xml:space="preserve"> 230407 P 0.18 5 1183691 57790996 132751 156825 0 101790 230251 9599417 30590 23403 0 8868 (radio 0.49% / 0.54% tx 0.22% / 0.31% listen 0.26% / 0.23%)</t>
  </si>
  <si>
    <t xml:space="preserve"> 230407 P 0.18 5 710073 58261562 53152 113461 0 101556 102563 9727494 304 9419 0 9183 (radio 0.28% / 0.09% tx 0.09% / 0.00% listen 0.19% / 0.09%)</t>
  </si>
  <si>
    <t xml:space="preserve"> 230407 P 0.18 5 979818 57995273 119581 153406 0 102258 172022 9657800 27207 21567 0 7874 (radio 0.46% / 0.49% tx 0.20% / 0.27% listen 0.26% / 0.21%)</t>
  </si>
  <si>
    <t xml:space="preserve"> 230407 P 0.18 5 1071948 57907266 82627 153058 0 104809 191860 9637998 15699 19263 0 9530 (radio 0.39% / 0.35% tx 0.14% / 0.15% listen 0.25% / 0.19%)</t>
  </si>
  <si>
    <t>DATA send to 1 'Hello 6'</t>
  </si>
  <si>
    <t>DATA recv 'Hello 6 from the client' from 4</t>
  </si>
  <si>
    <t>DATA recv 'Hello 6 from the client' from 6</t>
  </si>
  <si>
    <t>DATA recv 'Hello 6 from the client' from 2</t>
  </si>
  <si>
    <t>DATA recv 'Hello 6 from the client' from 7</t>
  </si>
  <si>
    <t>DATA recv 'Hello 6 from the client' from 5</t>
  </si>
  <si>
    <t>DATA recv 'Hello 6 from the client' from 3</t>
  </si>
  <si>
    <t xml:space="preserve"> 268807 P 0.18 6 1455751 67349279 186063 200444 0 113937 292152 9537722 72073 41821 0 7446 (radio 0.56% / 1.15% tx 0.27% / 0.73% listen 0.29% / 0.42%)</t>
  </si>
  <si>
    <t xml:space="preserve"> 268807 P 0.18 6 1084953 67716352 138956 155613 0 110900 150649 9677140 14085 15354 0 11529 (radio 0.42% / 0.29% tx 0.20% / 0.14% listen 0.22% / 0.15%)</t>
  </si>
  <si>
    <t xml:space="preserve"> 268807 P 0.18 6 1468011 67336418 202964 195941 0 109678 284317 9545422 70213 39116 0 7888 (radio 0.57% / 1.11% tx 0.29% / 0.71% listen 0.28% / 0.39%)</t>
  </si>
  <si>
    <t xml:space="preserve"> 268807 P 0.18 6 835724 67963663 64207 124973 0 109660 125648 9702101 11055 11512 0 8104 (radio 0.27% / 0.22% tx 0.09% / 0.11% listen 0.18% / 0.11%)</t>
  </si>
  <si>
    <t xml:space="preserve"> 268807 P 0.18 6 1141726 67663108 134936 171933 0 113753 161905 9667835 15355 18527 0 11495 (radio 0.44% / 0.34% tx 0.19% / 0.15% listen 0.24% / 0.18%)</t>
  </si>
  <si>
    <t xml:space="preserve"> 268807 P 0.18 6 1262409 67546724 95958 174150 0 117013 190458 9639458 13331 21092 0 12204 (radio 0.39% / 0.35% tx 0.13% / 0.13% listen 0.25% / 0.21%)</t>
  </si>
  <si>
    <t>DATA send to 1 'Hello 7'</t>
  </si>
  <si>
    <t>DATA recv 'Hello 7 from the client' from 2</t>
  </si>
  <si>
    <t>DATA recv 'Hello 7 from the client' from 4</t>
  </si>
  <si>
    <t>DATA recv 'Hello 7 from the client' from 6</t>
  </si>
  <si>
    <t>DATA recv 'Hello 7 from the client' from 7</t>
  </si>
  <si>
    <t>DATA recv 'Hello 7 from the client' from 5</t>
  </si>
  <si>
    <t>DATA recv 'Hello 7 from the client' from 3</t>
  </si>
  <si>
    <t xml:space="preserve"> 307207 P 0.18 7 1653178 76981607 199257 215343 0 122542 197424 9632328 13194 14899 0 8605 (radio 0.52% / 0.28% tx 0.25% / 0.13% listen 0.27% / 0.15%)</t>
  </si>
  <si>
    <t xml:space="preserve"> 307207 P 0.18 7 1231023 77398105 150043 166513 0 119074 146067 9681753 11087 10900 0 8174 (radio 0.40% / 0.22% tx 0.19% / 0.11% listen 0.21% / 0.11%)</t>
  </si>
  <si>
    <t xml:space="preserve"> 307207 P 0.18 7 1658499 76975694 213281 208328 0 117391 190485 9639276 10317 12387 0 7713 (radio 0.53% / 0.23% tx 0.27% / 0.10% listen 0.26% / 0.12%)</t>
  </si>
  <si>
    <t xml:space="preserve"> 307207 P 0.18 7 959067 77670342 74745 135163 0 117609 123340 9706679 10538 10190 0 7949 (radio 0.26% / 0.21% tx 0.09% / 0.10% listen 0.17% / 0.10%)</t>
  </si>
  <si>
    <t xml:space="preserve"> 307207 P 0.18 7 1293440 77338999 146963 185195 0 122032 151711 9675891 12027 13262 0 8279 (radio 0.42% / 0.25% tx 0.18% / 0.12% listen 0.23% / 0.13%)</t>
  </si>
  <si>
    <t xml:space="preserve"> 307207 P 0.18 7 1439972 77198914 106584 188737 0 125936 177560 9652190 10626 14587 0 8923 (radio 0.37% / 0.25% tx 0.13% / 0.10% listen 0.24% / 0.14%)</t>
  </si>
  <si>
    <t>DATA send to 1 'Hello 8'</t>
  </si>
  <si>
    <t>DATA recv 'Hello 8 from the client' from 2</t>
  </si>
  <si>
    <t>DATA recv 'Hello 8 from the client' from 6</t>
  </si>
  <si>
    <t>DATA recv 'Hello 8 from the client' from 4</t>
  </si>
  <si>
    <t>DATA recv 'Hello 8 from the client' from 3</t>
  </si>
  <si>
    <t xml:space="preserve"> 345607 P 0.18 8 1860123 86604684 213936 233324 0 132090 206942 9623077 14679 17981 0 9548 (radio 0.02% / 0.33% tx 0.24% / 0.14% listen 0.26% / 0.18%)</t>
  </si>
  <si>
    <t xml:space="preserve"> 345607 P 0.18 8 1415436 87043744 179638 187165 0 126906 184410 9645639 29595 20652 0 7832 (radio 0.41% / 0.51% tx 0.20% / 0.30% listen 0.21% / 0.21%)</t>
  </si>
  <si>
    <t xml:space="preserve"> 345607 P 0.18 8 1888583 86573253 243935 230801 0 126045 230081 9597559 30654 22473 0 8654 (radio 0.05% / 0.54% tx 0.27% / 0.31% listen 0.26% / 0.22%)</t>
  </si>
  <si>
    <t xml:space="preserve"> 345607 P 0.18 8 1064422 87392695 75607 145282 0 126563 105352 9722353 862 10119 0 8954 (radio 0.24% / 0.11% tx 0.08% / 0.00% listen 0.16% / 0.10%)</t>
  </si>
  <si>
    <t xml:space="preserve"> 345607 P 0.18 8 1468456 86991852 174401 207433 0 129857 175013 9652853 27438 22238 0 7825 (radio 0.43% / 0.50% tx 0.19% / 0.27% listen 0.23% / 0.22%)</t>
  </si>
  <si>
    <t xml:space="preserve"> 345607 P 0.18 8 1631553 86837485 118982 207723 0 134582 191578 9638571 12398 18986 0 8646 (radio 0.36% / 0.31% tx 0.13% / 0.12% listen 0.23% / 0.19%)</t>
  </si>
  <si>
    <t>DATA send to 1 'Hello 9'</t>
  </si>
  <si>
    <t>DATA recv 'Hello 9 from the client' from 2</t>
  </si>
  <si>
    <t>DATA recv 'Hello 9 from the client' from 4</t>
  </si>
  <si>
    <t>DATA recv 'Hello 9 from the client' from 6</t>
  </si>
  <si>
    <t>DATA recv 'Hello 9 from the client' from 7</t>
  </si>
  <si>
    <t>DATA recv 'Hello 9 from the client' from 5</t>
  </si>
  <si>
    <t>DATA recv 'Hello 9 from the client' from 3</t>
  </si>
  <si>
    <t>Tiempo</t>
  </si>
  <si>
    <t>Nodo</t>
  </si>
  <si>
    <t>Data</t>
  </si>
  <si>
    <t xml:space="preserve">Hello 1 </t>
  </si>
  <si>
    <t xml:space="preserve">Hello 2 </t>
  </si>
  <si>
    <t xml:space="preserve">Hello 3 </t>
  </si>
  <si>
    <t xml:space="preserve">Hello 4 </t>
  </si>
  <si>
    <t xml:space="preserve">Hello 5 </t>
  </si>
  <si>
    <t xml:space="preserve">Hello 6 </t>
  </si>
  <si>
    <t xml:space="preserve">Hello 7 </t>
  </si>
  <si>
    <t xml:space="preserve">Hello 8 </t>
  </si>
  <si>
    <t xml:space="preserve">Hello 9 </t>
  </si>
  <si>
    <t>Cuenta de Data</t>
  </si>
  <si>
    <t>Router</t>
  </si>
  <si>
    <t>Etiquetas de fila</t>
  </si>
  <si>
    <t>Total general</t>
  </si>
  <si>
    <t>P</t>
  </si>
  <si>
    <t>(radio</t>
  </si>
  <si>
    <t>/</t>
  </si>
  <si>
    <t>tx</t>
  </si>
  <si>
    <t>listen</t>
  </si>
  <si>
    <t>0.71%)</t>
  </si>
  <si>
    <t>0.64%)</t>
  </si>
  <si>
    <t>0.66%)</t>
  </si>
  <si>
    <t>0.68%)</t>
  </si>
  <si>
    <t>0.70%)</t>
  </si>
  <si>
    <t>0.16%)</t>
  </si>
  <si>
    <t>0.10%)</t>
  </si>
  <si>
    <t>0.12%)</t>
  </si>
  <si>
    <t>0.13%)</t>
  </si>
  <si>
    <t>0.15%)</t>
  </si>
  <si>
    <t>0.18%)</t>
  </si>
  <si>
    <t>0.22%)</t>
  </si>
  <si>
    <t>0.23%)</t>
  </si>
  <si>
    <t>0.17%)</t>
  </si>
  <si>
    <t>0.21%)</t>
  </si>
  <si>
    <t>0.19%)</t>
  </si>
  <si>
    <t>0.14%)</t>
  </si>
  <si>
    <t>0.11%)</t>
  </si>
  <si>
    <t>0.09%)</t>
  </si>
  <si>
    <t>0.42%)</t>
  </si>
  <si>
    <t>0.39%)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</si>
  <si>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</si>
  <si>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</si>
  <si>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</si>
  <si>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</si>
  <si>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</si>
  <si>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</si>
  <si>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</si>
  <si>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</si>
  <si>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</si>
  <si>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</si>
  <si>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</si>
  <si>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</si>
  <si>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</si>
  <si>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</si>
  <si>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</si>
  <si>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</si>
  <si>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</si>
  <si>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</si>
  <si>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</si>
  <si>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</si>
  <si>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</si>
  <si>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Duty Cycle</t>
  </si>
  <si>
    <t>Energy Consumption (mJ)</t>
  </si>
  <si>
    <t>Nodo 2 packet/5min</t>
  </si>
  <si>
    <t>a</t>
  </si>
  <si>
    <t>TX</t>
  </si>
  <si>
    <t>RX</t>
  </si>
  <si>
    <t>Total</t>
  </si>
  <si>
    <t>Nodo 3 packet/5min</t>
  </si>
  <si>
    <t>Nodo 4 packet/5min</t>
  </si>
  <si>
    <t>Nodo 5 packet/5min</t>
  </si>
  <si>
    <t>Nodo 6 packet/5min</t>
  </si>
  <si>
    <t>Nodo 7 packet/5min</t>
  </si>
  <si>
    <t>Tiempo de Actividad en cada envio</t>
  </si>
  <si>
    <t>Tiempo total en simulación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</si>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</sst>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1" fillId="2" borderId="0" xfId="0" applyNumberFormat="1" applyFont="1" applyFill="1"/>
    <xf numFmtId="10" fontId="0" fillId="0" borderId="0" xfId="0" applyNumberFormat="1"/>
    <xf numFmtId="0" fontId="3" fillId="3" borderId="0" xfId="0" applyFont="1" applyFill="1" applyAlignment="1">
      <alignment textRotation="90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11" fontId="5" fillId="5" borderId="0" xfId="1" applyNumberFormat="1" applyFont="1" applyFill="1" applyAlignment="1">
      <alignment horizontal="center"/>
    </xf>
    <xf numFmtId="11" fontId="5" fillId="5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10" fontId="1" fillId="0" borderId="0" xfId="1" applyNumberFormat="1" applyFont="1"/>
    <xf numFmtId="11" fontId="1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0" fontId="6" fillId="0" borderId="0" xfId="1" applyNumberFormat="1" applyFont="1"/>
    <xf numFmtId="0" fontId="3" fillId="3" borderId="0" xfId="0" applyFont="1" applyFill="1" applyAlignment="1">
      <alignment textRotation="90"/>
    </xf>
    <xf numFmtId="0" fontId="0" fillId="0" borderId="1" xfId="0" applyBorder="1" applyAlignment="1">
      <alignment vertical="top" wrapText="1"/>
    </xf>
    <xf numFmtId="0" fontId="4" fillId="0" borderId="0" xfId="0" applyFont="1"/>
    <xf numFmtId="10" fontId="5" fillId="0" borderId="0" xfId="1" applyNumberFormat="1" applyFont="1"/>
    <xf numFmtId="0" fontId="5" fillId="0" borderId="0" xfId="0" applyFont="1"/>
    <xf numFmtId="0" fontId="7" fillId="0" borderId="0" xfId="0" applyFont="1"/>
    <xf numFmtId="10" fontId="8" fillId="0" borderId="0" xfId="1" applyNumberFormat="1" applyFont="1"/>
    <xf numFmtId="10" fontId="8" fillId="0" borderId="0" xfId="0" applyNumberFormat="1" applyFont="1"/>
    <xf numFmtId="0" fontId="0" fillId="0" borderId="1" xfId="0" applyBorder="1"/>
    <xf numFmtId="10" fontId="1" fillId="0" borderId="0" xfId="0" applyNumberFormat="1" applyFont="1"/>
  </cellXfs>
  <cellStyles count="2">
    <cellStyle name="Normal" xfId="0" builtinId="0"/>
    <cellStyle name="Porcentaje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[T1_15.xlsx]Router!TablaDinámica2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Router!$F$3:$F$10</c:f>
              <c:multiLvlStrCache>
                <c:ptCount val="6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Router!$G$3:$G$10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39A-84BA-F7A499677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090879"/>
        <c:axId val="2001943087"/>
      </c:barChart>
      <c:catAx>
        <c:axId val="171609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01943087"/>
        <c:crosses val="autoZero"/>
        <c:auto val="1"/>
        <c:lblAlgn val="ctr"/>
        <c:lblOffset val="100"/>
        <c:noMultiLvlLbl val="0"/>
      </c:catAx>
      <c:valAx>
        <c:axId val="20019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1609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23085426596043"/>
          <c:y val="0.1625549108992955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Energia!$G$4:$G$11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Energia!$H$4:$H$11</c:f>
              <c:numCache>
                <c:formatCode>General</c:formatCode>
                <c:ptCount val="8"/>
                <c:pt idx="0">
                  <c:v>1.5977325439453124E-2</c:v>
                </c:pt>
                <c:pt idx="1">
                  <c:v>2.0266882324218749E-2</c:v>
                </c:pt>
                <c:pt idx="2">
                  <c:v>2.2019906616210935E-2</c:v>
                </c:pt>
                <c:pt idx="3">
                  <c:v>2.0046231079101567E-2</c:v>
                </c:pt>
                <c:pt idx="4">
                  <c:v>2.0623590087890626E-2</c:v>
                </c:pt>
                <c:pt idx="5">
                  <c:v>2.942234802246094E-2</c:v>
                </c:pt>
                <c:pt idx="6">
                  <c:v>1.9882479858398437E-2</c:v>
                </c:pt>
                <c:pt idx="7">
                  <c:v>2.0841018676757816E-2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2-4847-BA44-4A2459839B59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Energia!$G$4:$G$11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Energia!$I$4:$I$11</c:f>
              <c:numCache>
                <c:formatCode>General</c:formatCode>
                <c:ptCount val="8"/>
                <c:pt idx="0">
                  <c:v>3.2464595947265629E-3</c:v>
                </c:pt>
                <c:pt idx="1">
                  <c:v>3.2323151550292971E-3</c:v>
                </c:pt>
                <c:pt idx="2">
                  <c:v>3.2264774475097655E-3</c:v>
                </c:pt>
                <c:pt idx="3">
                  <c:v>3.2322859497070314E-3</c:v>
                </c:pt>
                <c:pt idx="4">
                  <c:v>3.2303463134765631E-3</c:v>
                </c:pt>
                <c:pt idx="5">
                  <c:v>3.2017499389648441E-3</c:v>
                </c:pt>
                <c:pt idx="6">
                  <c:v>3.2335085449218754E-3</c:v>
                </c:pt>
                <c:pt idx="7">
                  <c:v>3.2304030456542969E-3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2-4847-BA44-4A2459839B59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Energia!$G$4:$G$11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Energia!$J$4:$J$11</c:f>
              <c:numCache>
                <c:formatCode>General</c:formatCode>
                <c:ptCount val="8"/>
                <c:pt idx="0">
                  <c:v>7.6640075683593739E-2</c:v>
                </c:pt>
                <c:pt idx="1">
                  <c:v>7.7202941894531238E-2</c:v>
                </c:pt>
                <c:pt idx="2">
                  <c:v>0.14701959228515624</c:v>
                </c:pt>
                <c:pt idx="3">
                  <c:v>7.2960205078124993E-2</c:v>
                </c:pt>
                <c:pt idx="4">
                  <c:v>8.8757629394531259E-2</c:v>
                </c:pt>
                <c:pt idx="5">
                  <c:v>0.38271185302734367</c:v>
                </c:pt>
                <c:pt idx="6">
                  <c:v>7.0060913085937496E-2</c:v>
                </c:pt>
                <c:pt idx="7">
                  <c:v>7.7946350097656242E-2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2-4847-BA44-4A2459839B59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Energia!$G$4:$G$11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Energia!$K$4:$K$11</c:f>
              <c:numCache>
                <c:formatCode>General</c:formatCode>
                <c:ptCount val="8"/>
                <c:pt idx="0">
                  <c:v>9.0546142578125016E-2</c:v>
                </c:pt>
                <c:pt idx="1">
                  <c:v>0.1060540771484375</c:v>
                </c:pt>
                <c:pt idx="2">
                  <c:v>0.12134973144531248</c:v>
                </c:pt>
                <c:pt idx="3">
                  <c:v>8.7671752929687499E-2</c:v>
                </c:pt>
                <c:pt idx="4">
                  <c:v>0.10334606933593751</c:v>
                </c:pt>
                <c:pt idx="5">
                  <c:v>0.23993981933593753</c:v>
                </c:pt>
                <c:pt idx="6">
                  <c:v>8.5480102539062519E-2</c:v>
                </c:pt>
                <c:pt idx="7">
                  <c:v>0.1031624755859375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C2-4847-BA44-4A2459839B59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Energia!$G$4:$G$11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Energia!$L$4:$L$11</c:f>
              <c:numCache>
                <c:formatCode>General</c:formatCode>
                <c:ptCount val="8"/>
                <c:pt idx="0">
                  <c:v>0.18641000329589844</c:v>
                </c:pt>
                <c:pt idx="1">
                  <c:v>0.20675621652221676</c:v>
                </c:pt>
                <c:pt idx="2">
                  <c:v>0.29361570779418944</c:v>
                </c:pt>
                <c:pt idx="3">
                  <c:v>0.18391047503662111</c:v>
                </c:pt>
                <c:pt idx="4">
                  <c:v>0.21595763513183597</c:v>
                </c:pt>
                <c:pt idx="5">
                  <c:v>0.65527577032470696</c:v>
                </c:pt>
                <c:pt idx="6">
                  <c:v>0.17865700402832033</c:v>
                </c:pt>
                <c:pt idx="7">
                  <c:v>0.20518024740600585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C2-4847-BA44-4A2459839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Energia!$G$18:$G$25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Energia!$H$18:$H$25</c:f>
              <c:numCache>
                <c:formatCode>General</c:formatCode>
                <c:ptCount val="8"/>
                <c:pt idx="0">
                  <c:v>1.5944897460937503E-2</c:v>
                </c:pt>
                <c:pt idx="1">
                  <c:v>1.8500363159179689E-2</c:v>
                </c:pt>
                <c:pt idx="2">
                  <c:v>1.8221603393554688E-2</c:v>
                </c:pt>
                <c:pt idx="3">
                  <c:v>1.8278302001953128E-2</c:v>
                </c:pt>
                <c:pt idx="4">
                  <c:v>1.9322140502929686E-2</c:v>
                </c:pt>
                <c:pt idx="5">
                  <c:v>1.9180947875976562E-2</c:v>
                </c:pt>
                <c:pt idx="6">
                  <c:v>1.7882015991210937E-2</c:v>
                </c:pt>
                <c:pt idx="7">
                  <c:v>1.9293740844726563E-2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C-4FF3-A175-A460A49DB336}"/>
            </c:ext>
          </c:extLst>
        </c:ser>
        <c:ser>
          <c:idx val="1"/>
          <c:order val="1"/>
          <c:tx>
            <c:strRef>
              <c:f>Energia!$I$17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Energia!$G$18:$G$25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Energia!$I$18:$I$25</c:f>
              <c:numCache>
                <c:formatCode>General</c:formatCode>
                <c:ptCount val="8"/>
                <c:pt idx="0">
                  <c:v>3.2465280761718751E-3</c:v>
                </c:pt>
                <c:pt idx="1">
                  <c:v>3.2382260437011723E-3</c:v>
                </c:pt>
                <c:pt idx="2">
                  <c:v>3.23914047241211E-3</c:v>
                </c:pt>
                <c:pt idx="3">
                  <c:v>3.2388719177246094E-3</c:v>
                </c:pt>
                <c:pt idx="4">
                  <c:v>3.2354119262695317E-3</c:v>
                </c:pt>
                <c:pt idx="5">
                  <c:v>3.2359020385742186E-3</c:v>
                </c:pt>
                <c:pt idx="6">
                  <c:v>3.2401760864257819E-3</c:v>
                </c:pt>
                <c:pt idx="7">
                  <c:v>3.2356042785644532E-3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C-4FF3-A175-A460A49DB336}"/>
            </c:ext>
          </c:extLst>
        </c:ser>
        <c:ser>
          <c:idx val="2"/>
          <c:order val="2"/>
          <c:tx>
            <c:strRef>
              <c:f>Energia!$J$17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Energia!$G$18:$G$25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Energia!$J$18:$J$25</c:f>
              <c:numCache>
                <c:formatCode>General</c:formatCode>
                <c:ptCount val="8"/>
                <c:pt idx="0">
                  <c:v>6.1952453613281243E-2</c:v>
                </c:pt>
                <c:pt idx="1">
                  <c:v>6.5542053222656244E-2</c:v>
                </c:pt>
                <c:pt idx="2">
                  <c:v>6.5372131347656251E-2</c:v>
                </c:pt>
                <c:pt idx="3">
                  <c:v>5.7454833984374988E-2</c:v>
                </c:pt>
                <c:pt idx="4">
                  <c:v>8.3362609863281242E-2</c:v>
                </c:pt>
                <c:pt idx="5">
                  <c:v>7.0788391113281238E-2</c:v>
                </c:pt>
                <c:pt idx="6">
                  <c:v>5.6424682617187492E-2</c:v>
                </c:pt>
                <c:pt idx="7">
                  <c:v>6.5834106445312499E-2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C-4FF3-A175-A460A49DB336}"/>
            </c:ext>
          </c:extLst>
        </c:ser>
        <c:ser>
          <c:idx val="3"/>
          <c:order val="3"/>
          <c:tx>
            <c:strRef>
              <c:f>Energia!$K$17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Energia!$G$18:$G$25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Energia!$K$18:$K$25</c:f>
              <c:numCache>
                <c:formatCode>General</c:formatCode>
                <c:ptCount val="8"/>
                <c:pt idx="0">
                  <c:v>8.6535766601562508E-2</c:v>
                </c:pt>
                <c:pt idx="1">
                  <c:v>0.10068395996093751</c:v>
                </c:pt>
                <c:pt idx="2">
                  <c:v>9.4298339843749995E-2</c:v>
                </c:pt>
                <c:pt idx="3">
                  <c:v>8.7792236328124995E-2</c:v>
                </c:pt>
                <c:pt idx="4">
                  <c:v>0.11051770019531253</c:v>
                </c:pt>
                <c:pt idx="5">
                  <c:v>0.12101123046875001</c:v>
                </c:pt>
                <c:pt idx="6">
                  <c:v>8.3690063476562507E-2</c:v>
                </c:pt>
                <c:pt idx="7">
                  <c:v>0.108928466796875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4C-4FF3-A175-A460A49DB336}"/>
            </c:ext>
          </c:extLst>
        </c:ser>
        <c:ser>
          <c:idx val="4"/>
          <c:order val="4"/>
          <c:tx>
            <c:strRef>
              <c:f>Energia!$L$17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Energia!$G$18:$G$25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Energia!$L$18:$L$25</c:f>
              <c:numCache>
                <c:formatCode>General</c:formatCode>
                <c:ptCount val="8"/>
                <c:pt idx="0">
                  <c:v>0.16767964575195313</c:v>
                </c:pt>
                <c:pt idx="1">
                  <c:v>0.18796460238647461</c:v>
                </c:pt>
                <c:pt idx="2">
                  <c:v>0.18113121505737306</c:v>
                </c:pt>
                <c:pt idx="3">
                  <c:v>0.16676424423217773</c:v>
                </c:pt>
                <c:pt idx="4">
                  <c:v>0.21643786248779298</c:v>
                </c:pt>
                <c:pt idx="5">
                  <c:v>0.21421647149658202</c:v>
                </c:pt>
                <c:pt idx="6">
                  <c:v>0.16123693817138673</c:v>
                </c:pt>
                <c:pt idx="7">
                  <c:v>0.19729191836547849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4C-4FF3-A175-A460A49DB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Energia!$G$32:$G$39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Energia!$H$32:$H$39</c:f>
              <c:numCache>
                <c:formatCode>General</c:formatCode>
                <c:ptCount val="8"/>
                <c:pt idx="0">
                  <c:v>1.517669677734375E-2</c:v>
                </c:pt>
                <c:pt idx="1">
                  <c:v>2.3059112548828128E-2</c:v>
                </c:pt>
                <c:pt idx="2">
                  <c:v>2.1898956298828126E-2</c:v>
                </c:pt>
                <c:pt idx="3">
                  <c:v>1.9370983886718752E-2</c:v>
                </c:pt>
                <c:pt idx="4">
                  <c:v>2.3188421630859376E-2</c:v>
                </c:pt>
                <c:pt idx="5">
                  <c:v>2.8633300781250006E-2</c:v>
                </c:pt>
                <c:pt idx="6">
                  <c:v>1.9183666992187501E-2</c:v>
                </c:pt>
                <c:pt idx="7">
                  <c:v>2.317130126953125E-2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D-409D-9AD3-E6F15F357FA5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Energia!$G$32:$G$39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Energia!$I$32:$I$39</c:f>
              <c:numCache>
                <c:formatCode>General</c:formatCode>
                <c:ptCount val="8"/>
                <c:pt idx="0">
                  <c:v>3.2491736755371104E-3</c:v>
                </c:pt>
                <c:pt idx="1">
                  <c:v>3.2222356262207033E-3</c:v>
                </c:pt>
                <c:pt idx="2">
                  <c:v>3.2268151550292972E-3</c:v>
                </c:pt>
                <c:pt idx="3">
                  <c:v>3.2344763488769534E-3</c:v>
                </c:pt>
                <c:pt idx="4">
                  <c:v>3.2224605407714848E-3</c:v>
                </c:pt>
                <c:pt idx="5">
                  <c:v>3.2043347778320311E-3</c:v>
                </c:pt>
                <c:pt idx="6">
                  <c:v>3.2358409423828127E-3</c:v>
                </c:pt>
                <c:pt idx="7">
                  <c:v>3.2218368225097661E-3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D-409D-9AD3-E6F15F357FA5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Energia!$G$32:$G$39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Energia!$J$32:$J$39</c:f>
              <c:numCache>
                <c:formatCode>General</c:formatCode>
                <c:ptCount val="8"/>
                <c:pt idx="0">
                  <c:v>5.881951904296874E-2</c:v>
                </c:pt>
                <c:pt idx="1">
                  <c:v>0.1803402099609375</c:v>
                </c:pt>
                <c:pt idx="2">
                  <c:v>0.14256976318359371</c:v>
                </c:pt>
                <c:pt idx="3">
                  <c:v>5.948327636718749E-2</c:v>
                </c:pt>
                <c:pt idx="4">
                  <c:v>0.1624346923828125</c:v>
                </c:pt>
                <c:pt idx="5">
                  <c:v>0.37283514404296875</c:v>
                </c:pt>
                <c:pt idx="6">
                  <c:v>5.478387451171874E-2</c:v>
                </c:pt>
                <c:pt idx="7">
                  <c:v>0.16277453613281248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D-409D-9AD3-E6F15F357FA5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Energia!$G$32:$G$39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Energia!$K$32:$K$39</c:f>
              <c:numCache>
                <c:formatCode>General</c:formatCode>
                <c:ptCount val="8"/>
                <c:pt idx="0">
                  <c:v>7.1349121093750009E-2</c:v>
                </c:pt>
                <c:pt idx="1">
                  <c:v>0.13414392089843749</c:v>
                </c:pt>
                <c:pt idx="2">
                  <c:v>0.10900305175781251</c:v>
                </c:pt>
                <c:pt idx="3">
                  <c:v>7.4229248046875002E-2</c:v>
                </c:pt>
                <c:pt idx="4">
                  <c:v>0.1342701416015625</c:v>
                </c:pt>
                <c:pt idx="5">
                  <c:v>0.22442041015625006</c:v>
                </c:pt>
                <c:pt idx="6">
                  <c:v>7.106799316406251E-2</c:v>
                </c:pt>
                <c:pt idx="7">
                  <c:v>0.12893444824218753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2D-409D-9AD3-E6F15F357FA5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Energia!$G$32:$G$39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Energia!$L$32:$L$39</c:f>
              <c:numCache>
                <c:formatCode>General</c:formatCode>
                <c:ptCount val="8"/>
                <c:pt idx="0">
                  <c:v>0.1485945105895996</c:v>
                </c:pt>
                <c:pt idx="1">
                  <c:v>0.34076547903442378</c:v>
                </c:pt>
                <c:pt idx="2">
                  <c:v>0.27669858639526362</c:v>
                </c:pt>
                <c:pt idx="3">
                  <c:v>0.15631798464965818</c:v>
                </c:pt>
                <c:pt idx="4">
                  <c:v>0.32311571615600587</c:v>
                </c:pt>
                <c:pt idx="5">
                  <c:v>0.62909318975830086</c:v>
                </c:pt>
                <c:pt idx="6">
                  <c:v>0.14827137561035156</c:v>
                </c:pt>
                <c:pt idx="7">
                  <c:v>0.31810212246704106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2D-409D-9AD3-E6F15F357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Energia!$G$46:$G$53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Energia!$H$46:$H$53</c:f>
              <c:numCache>
                <c:formatCode>General</c:formatCode>
                <c:ptCount val="8"/>
                <c:pt idx="0">
                  <c:v>1.5501681518554689E-2</c:v>
                </c:pt>
                <c:pt idx="1">
                  <c:v>1.7227816772460939E-2</c:v>
                </c:pt>
                <c:pt idx="2">
                  <c:v>1.547720947265625E-2</c:v>
                </c:pt>
                <c:pt idx="3">
                  <c:v>1.5748919677734376E-2</c:v>
                </c:pt>
                <c:pt idx="4">
                  <c:v>1.7324295043945313E-2</c:v>
                </c:pt>
                <c:pt idx="5">
                  <c:v>1.6305432128906248E-2</c:v>
                </c:pt>
                <c:pt idx="6">
                  <c:v>1.5278814697265627E-2</c:v>
                </c:pt>
                <c:pt idx="7">
                  <c:v>1.7625512695312501E-2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E-417B-B250-F602AEB10554}"/>
            </c:ext>
          </c:extLst>
        </c:ser>
        <c:ser>
          <c:idx val="1"/>
          <c:order val="1"/>
          <c:tx>
            <c:strRef>
              <c:f>Energia!$I$45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Energia!$G$46:$G$53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Energia!$I$46:$I$53</c:f>
              <c:numCache>
                <c:formatCode>General</c:formatCode>
                <c:ptCount val="8"/>
                <c:pt idx="0">
                  <c:v>3.2480799865722662E-3</c:v>
                </c:pt>
                <c:pt idx="1">
                  <c:v>3.2417118835449221E-3</c:v>
                </c:pt>
                <c:pt idx="2">
                  <c:v>3.2475180358886718E-3</c:v>
                </c:pt>
                <c:pt idx="3">
                  <c:v>3.2473021850585935E-3</c:v>
                </c:pt>
                <c:pt idx="4">
                  <c:v>3.2420593261718745E-3</c:v>
                </c:pt>
                <c:pt idx="5">
                  <c:v>3.2454280090332033E-3</c:v>
                </c:pt>
                <c:pt idx="6">
                  <c:v>3.2481323547363283E-3</c:v>
                </c:pt>
                <c:pt idx="7">
                  <c:v>3.2403986511230472E-3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E-417B-B250-F602AEB10554}"/>
            </c:ext>
          </c:extLst>
        </c:ser>
        <c:ser>
          <c:idx val="2"/>
          <c:order val="2"/>
          <c:tx>
            <c:strRef>
              <c:f>Energia!$J$45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Energia!$G$46:$G$53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Energia!$J$46:$J$53</c:f>
              <c:numCache>
                <c:formatCode>General</c:formatCode>
                <c:ptCount val="8"/>
                <c:pt idx="0">
                  <c:v>6.6699645996093751E-2</c:v>
                </c:pt>
                <c:pt idx="1">
                  <c:v>0.14581420898437497</c:v>
                </c:pt>
                <c:pt idx="2">
                  <c:v>7.5604614257812494E-2</c:v>
                </c:pt>
                <c:pt idx="3">
                  <c:v>6.6423522949218744E-2</c:v>
                </c:pt>
                <c:pt idx="4">
                  <c:v>0.14447076416015622</c:v>
                </c:pt>
                <c:pt idx="5">
                  <c:v>8.1535949707031249E-2</c:v>
                </c:pt>
                <c:pt idx="6">
                  <c:v>6.3864074707031232E-2</c:v>
                </c:pt>
                <c:pt idx="7">
                  <c:v>0.14569738769531249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E-417B-B250-F602AEB10554}"/>
            </c:ext>
          </c:extLst>
        </c:ser>
        <c:ser>
          <c:idx val="3"/>
          <c:order val="3"/>
          <c:tx>
            <c:strRef>
              <c:f>Energia!$K$45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Energia!$G$46:$G$53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Energia!$K$46:$K$53</c:f>
              <c:numCache>
                <c:formatCode>General</c:formatCode>
                <c:ptCount val="8"/>
                <c:pt idx="0">
                  <c:v>7.8549438476562511E-2</c:v>
                </c:pt>
                <c:pt idx="1">
                  <c:v>0.12799926757812499</c:v>
                </c:pt>
                <c:pt idx="2">
                  <c:v>8.2651611328124999E-2</c:v>
                </c:pt>
                <c:pt idx="3">
                  <c:v>7.9415771484375008E-2</c:v>
                </c:pt>
                <c:pt idx="4">
                  <c:v>0.1237364501953125</c:v>
                </c:pt>
                <c:pt idx="5">
                  <c:v>0.1062950439453125</c:v>
                </c:pt>
                <c:pt idx="6">
                  <c:v>7.608813476562501E-2</c:v>
                </c:pt>
                <c:pt idx="7">
                  <c:v>0.12758618164062502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E-417B-B250-F602AEB10554}"/>
            </c:ext>
          </c:extLst>
        </c:ser>
        <c:ser>
          <c:idx val="4"/>
          <c:order val="4"/>
          <c:tx>
            <c:strRef>
              <c:f>Energia!$L$45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Energia!$G$46:$G$53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Energia!$L$46:$L$53</c:f>
              <c:numCache>
                <c:formatCode>General</c:formatCode>
                <c:ptCount val="8"/>
                <c:pt idx="0">
                  <c:v>0.16399884597778322</c:v>
                </c:pt>
                <c:pt idx="1">
                  <c:v>0.29428300521850581</c:v>
                </c:pt>
                <c:pt idx="2">
                  <c:v>0.17698095309448242</c:v>
                </c:pt>
                <c:pt idx="3">
                  <c:v>0.16483551629638671</c:v>
                </c:pt>
                <c:pt idx="4">
                  <c:v>0.28877356872558591</c:v>
                </c:pt>
                <c:pt idx="5">
                  <c:v>0.2073818537902832</c:v>
                </c:pt>
                <c:pt idx="6">
                  <c:v>0.15847915652465822</c:v>
                </c:pt>
                <c:pt idx="7">
                  <c:v>0.29414948068237307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8E-417B-B250-F602AEB10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Energia!$G$60:$G$67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Energia!$H$60:$H$67</c:f>
              <c:numCache>
                <c:formatCode>General</c:formatCode>
                <c:ptCount val="8"/>
                <c:pt idx="0">
                  <c:v>1.2252539062500001E-2</c:v>
                </c:pt>
                <c:pt idx="1">
                  <c:v>1.8966741943359375E-2</c:v>
                </c:pt>
                <c:pt idx="2">
                  <c:v>1.538848571777344E-2</c:v>
                </c:pt>
                <c:pt idx="3">
                  <c:v>1.4544149780273437E-2</c:v>
                </c:pt>
                <c:pt idx="4">
                  <c:v>1.8782244873046874E-2</c:v>
                </c:pt>
                <c:pt idx="5">
                  <c:v>1.5171862792968751E-2</c:v>
                </c:pt>
                <c:pt idx="6">
                  <c:v>1.4710418701171877E-2</c:v>
                </c:pt>
                <c:pt idx="7">
                  <c:v>1.8571865844726563E-2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B-465A-9D5D-1B1D7CBFFDCB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Energia!$G$60:$G$67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Energia!$I$60:$I$67</c:f>
              <c:numCache>
                <c:formatCode>General</c:formatCode>
                <c:ptCount val="8"/>
                <c:pt idx="0">
                  <c:v>3.2582857360839847E-3</c:v>
                </c:pt>
                <c:pt idx="1">
                  <c:v>3.2366539916992188E-3</c:v>
                </c:pt>
                <c:pt idx="2">
                  <c:v>3.2484421997070311E-3</c:v>
                </c:pt>
                <c:pt idx="3">
                  <c:v>3.2506762390136722E-3</c:v>
                </c:pt>
                <c:pt idx="4">
                  <c:v>3.2372575683593751E-3</c:v>
                </c:pt>
                <c:pt idx="5">
                  <c:v>3.2485516357421882E-3</c:v>
                </c:pt>
                <c:pt idx="6">
                  <c:v>3.250100189208985E-3</c:v>
                </c:pt>
                <c:pt idx="7">
                  <c:v>3.2379769592285157E-3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B-465A-9D5D-1B1D7CBFFDCB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Energia!$G$60:$G$67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Energia!$J$60:$J$67</c:f>
              <c:numCache>
                <c:formatCode>General</c:formatCode>
                <c:ptCount val="8"/>
                <c:pt idx="0">
                  <c:v>5.5675964355468739E-2</c:v>
                </c:pt>
                <c:pt idx="1">
                  <c:v>0.18505554199218749</c:v>
                </c:pt>
                <c:pt idx="2">
                  <c:v>7.7802978515624982E-2</c:v>
                </c:pt>
                <c:pt idx="3">
                  <c:v>5.710968017578124E-2</c:v>
                </c:pt>
                <c:pt idx="4">
                  <c:v>0.16245593261718749</c:v>
                </c:pt>
                <c:pt idx="5">
                  <c:v>7.4792175292968735E-2</c:v>
                </c:pt>
                <c:pt idx="6">
                  <c:v>5.8872619628906241E-2</c:v>
                </c:pt>
                <c:pt idx="7">
                  <c:v>0.15715118408203121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B-465A-9D5D-1B1D7CBFFDCB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Energia!$G$60:$G$67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Energia!$K$60:$K$67</c:f>
              <c:numCache>
                <c:formatCode>General</c:formatCode>
                <c:ptCount val="8"/>
                <c:pt idx="0">
                  <c:v>5.8394287109374998E-2</c:v>
                </c:pt>
                <c:pt idx="1">
                  <c:v>0.12707556152343752</c:v>
                </c:pt>
                <c:pt idx="2">
                  <c:v>7.4200561523437514E-2</c:v>
                </c:pt>
                <c:pt idx="3">
                  <c:v>6.2152221679687494E-2</c:v>
                </c:pt>
                <c:pt idx="4">
                  <c:v>0.1204833984375</c:v>
                </c:pt>
                <c:pt idx="5">
                  <c:v>8.8090576171875018E-2</c:v>
                </c:pt>
                <c:pt idx="6">
                  <c:v>6.2536621093749994E-2</c:v>
                </c:pt>
                <c:pt idx="7">
                  <c:v>0.11848681640625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0B-465A-9D5D-1B1D7CBFFDCB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Energia!$G$60:$G$67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Energia!$L$60:$L$67</c:f>
              <c:numCache>
                <c:formatCode>General</c:formatCode>
                <c:ptCount val="8"/>
                <c:pt idx="0">
                  <c:v>0.12958107626342774</c:v>
                </c:pt>
                <c:pt idx="1">
                  <c:v>0.33433449945068361</c:v>
                </c:pt>
                <c:pt idx="2">
                  <c:v>0.17064046795654297</c:v>
                </c:pt>
                <c:pt idx="3">
                  <c:v>0.13705672787475584</c:v>
                </c:pt>
                <c:pt idx="4">
                  <c:v>0.30495883349609376</c:v>
                </c:pt>
                <c:pt idx="5">
                  <c:v>0.18130316589355469</c:v>
                </c:pt>
                <c:pt idx="6">
                  <c:v>0.1393697596130371</c:v>
                </c:pt>
                <c:pt idx="7">
                  <c:v>0.29744784329223628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0B-465A-9D5D-1B1D7CBFF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Energia!$H$73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Energia!$G$74:$G$81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Energia!$H$74:$H$81</c:f>
              <c:numCache>
                <c:formatCode>General</c:formatCode>
                <c:ptCount val="8"/>
                <c:pt idx="0">
                  <c:v>1.2319107055664063E-2</c:v>
                </c:pt>
                <c:pt idx="1">
                  <c:v>1.0496191406249999E-2</c:v>
                </c:pt>
                <c:pt idx="2">
                  <c:v>1.2350427246093752E-2</c:v>
                </c:pt>
                <c:pt idx="3">
                  <c:v>1.2409442138671874E-2</c:v>
                </c:pt>
                <c:pt idx="4">
                  <c:v>1.0329217529296875E-2</c:v>
                </c:pt>
                <c:pt idx="5">
                  <c:v>1.2654061889648438E-2</c:v>
                </c:pt>
                <c:pt idx="6">
                  <c:v>1.2421627807617188E-2</c:v>
                </c:pt>
                <c:pt idx="7">
                  <c:v>1.0610092163085939E-2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F-4FC4-99EF-D8617CC9981A}"/>
            </c:ext>
          </c:extLst>
        </c:ser>
        <c:ser>
          <c:idx val="1"/>
          <c:order val="1"/>
          <c:tx>
            <c:strRef>
              <c:f>Energia!$I$73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Energia!$G$74:$G$81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Energia!$I$74:$I$81</c:f>
              <c:numCache>
                <c:formatCode>General</c:formatCode>
                <c:ptCount val="8"/>
                <c:pt idx="0">
                  <c:v>3.2580618286132813E-3</c:v>
                </c:pt>
                <c:pt idx="1">
                  <c:v>3.2641412353515624E-3</c:v>
                </c:pt>
                <c:pt idx="2">
                  <c:v>3.2586993103027343E-3</c:v>
                </c:pt>
                <c:pt idx="3">
                  <c:v>3.2577546691894533E-3</c:v>
                </c:pt>
                <c:pt idx="4">
                  <c:v>3.2654551391601569E-3</c:v>
                </c:pt>
                <c:pt idx="5">
                  <c:v>3.2569308776855474E-3</c:v>
                </c:pt>
                <c:pt idx="6">
                  <c:v>3.2584676818847658E-3</c:v>
                </c:pt>
                <c:pt idx="7">
                  <c:v>3.2637293395996097E-3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F-4FC4-99EF-D8617CC9981A}"/>
            </c:ext>
          </c:extLst>
        </c:ser>
        <c:ser>
          <c:idx val="2"/>
          <c:order val="2"/>
          <c:tx>
            <c:strRef>
              <c:f>Energia!$J$73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Energia!$G$74:$G$81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Energia!$J$74:$J$81</c:f>
              <c:numCache>
                <c:formatCode>General</c:formatCode>
                <c:ptCount val="8"/>
                <c:pt idx="0">
                  <c:v>5.5654724121093742E-2</c:v>
                </c:pt>
                <c:pt idx="1">
                  <c:v>4.5825805664062493E-3</c:v>
                </c:pt>
                <c:pt idx="2">
                  <c:v>5.5713134765624991E-2</c:v>
                </c:pt>
                <c:pt idx="3">
                  <c:v>5.6982238769531242E-2</c:v>
                </c:pt>
                <c:pt idx="4">
                  <c:v>1.6142578124999998E-3</c:v>
                </c:pt>
                <c:pt idx="5">
                  <c:v>5.8702697753906241E-2</c:v>
                </c:pt>
                <c:pt idx="6">
                  <c:v>5.5957397460937502E-2</c:v>
                </c:pt>
                <c:pt idx="7">
                  <c:v>4.5772705078124991E-3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F-4FC4-99EF-D8617CC9981A}"/>
            </c:ext>
          </c:extLst>
        </c:ser>
        <c:ser>
          <c:idx val="3"/>
          <c:order val="3"/>
          <c:tx>
            <c:strRef>
              <c:f>Energia!$K$73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Energia!$G$74:$G$81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Energia!$K$74:$K$81</c:f>
              <c:numCache>
                <c:formatCode>General</c:formatCode>
                <c:ptCount val="8"/>
                <c:pt idx="0">
                  <c:v>5.7751708984375004E-2</c:v>
                </c:pt>
                <c:pt idx="1">
                  <c:v>5.8078735351562494E-2</c:v>
                </c:pt>
                <c:pt idx="2">
                  <c:v>5.9679443359375008E-2</c:v>
                </c:pt>
                <c:pt idx="3">
                  <c:v>5.9983520507812499E-2</c:v>
                </c:pt>
                <c:pt idx="4">
                  <c:v>5.4039672851562512E-2</c:v>
                </c:pt>
                <c:pt idx="5">
                  <c:v>6.604785156250001E-2</c:v>
                </c:pt>
                <c:pt idx="6">
                  <c:v>5.8463134765625001E-2</c:v>
                </c:pt>
                <c:pt idx="7">
                  <c:v>5.8055786132812509E-2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F-4FC4-99EF-D8617CC9981A}"/>
            </c:ext>
          </c:extLst>
        </c:ser>
        <c:ser>
          <c:idx val="4"/>
          <c:order val="4"/>
          <c:tx>
            <c:strRef>
              <c:f>Energia!$L$73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Energia!$G$74:$G$81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Energia!$L$74:$L$81</c:f>
              <c:numCache>
                <c:formatCode>General</c:formatCode>
                <c:ptCount val="8"/>
                <c:pt idx="0">
                  <c:v>0.12898360198974609</c:v>
                </c:pt>
                <c:pt idx="1">
                  <c:v>7.6421648559570302E-2</c:v>
                </c:pt>
                <c:pt idx="2">
                  <c:v>0.13100170468139649</c:v>
                </c:pt>
                <c:pt idx="3">
                  <c:v>0.13263295608520506</c:v>
                </c:pt>
                <c:pt idx="4">
                  <c:v>6.9248603332519545E-2</c:v>
                </c:pt>
                <c:pt idx="5">
                  <c:v>0.14066154208374024</c:v>
                </c:pt>
                <c:pt idx="6">
                  <c:v>0.13010062771606445</c:v>
                </c:pt>
                <c:pt idx="7">
                  <c:v>7.6506878143310558E-2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F-4FC4-99EF-D8617CC99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786765</xdr:colOff>
      <xdr:row>10</xdr:row>
      <xdr:rowOff>180975</xdr:rowOff>
    </xdr:from>
    <xdr:to>
      <xdr:col>10</xdr:col>
      <xdr:colOff>81915</xdr:colOff>
      <xdr:row>25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813A5B-33A6-475D-B690-438A1BA1D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3</xdr:row>
      <xdr:rowOff>34290</xdr:rowOff>
    </xdr:from>
    <xdr:to>
      <xdr:col>18</xdr:col>
      <xdr:colOff>598170</xdr:colOff>
      <xdr:row>13</xdr:row>
      <xdr:rowOff>76200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329BA9B5-80DD-454A-B360-CDCD520A6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</xdr:colOff>
      <xdr:row>16</xdr:row>
      <xdr:rowOff>186690</xdr:rowOff>
    </xdr:from>
    <xdr:to>
      <xdr:col>18</xdr:col>
      <xdr:colOff>567690</xdr:colOff>
      <xdr:row>27</xdr:row>
      <xdr:rowOff>3810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74B8CA35-600D-4E69-B5E2-E25EF7A20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</xdr:colOff>
      <xdr:row>30</xdr:row>
      <xdr:rowOff>160020</xdr:rowOff>
    </xdr:from>
    <xdr:to>
      <xdr:col>18</xdr:col>
      <xdr:colOff>605790</xdr:colOff>
      <xdr:row>40</xdr:row>
      <xdr:rowOff>144780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B1422003-BC61-44F7-A1FA-4C6A03401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102870</xdr:colOff>
      <xdr:row>45</xdr:row>
      <xdr:rowOff>41910</xdr:rowOff>
    </xdr:from>
    <xdr:to>
      <xdr:col>18</xdr:col>
      <xdr:colOff>704850</xdr:colOff>
      <xdr:row>54</xdr:row>
      <xdr:rowOff>34290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B48C0594-DF81-4B7A-8801-14F8B1F45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167640</xdr:colOff>
      <xdr:row>58</xdr:row>
      <xdr:rowOff>22860</xdr:rowOff>
    </xdr:from>
    <xdr:to>
      <xdr:col>17</xdr:col>
      <xdr:colOff>697230</xdr:colOff>
      <xdr:row>68</xdr:row>
      <xdr:rowOff>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20687403-08E9-4EC8-964E-7B019BEE5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156210</xdr:colOff>
      <xdr:row>73</xdr:row>
      <xdr:rowOff>26670</xdr:rowOff>
    </xdr:from>
    <xdr:to>
      <xdr:col>17</xdr:col>
      <xdr:colOff>708660</xdr:colOff>
      <xdr:row>84</xdr:row>
      <xdr:rowOff>179070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CAB7200E-6C8F-4ED3-9AE0-20DA7FE55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TFM/Informes/Presentaci&#243;n/Cuarto%20avance/resultados_excel/escenario0/SIN_RECUPERACI&#211;N/TN1_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do"/>
      <sheetName val="Datos"/>
      <sheetName val="Router"/>
      <sheetName val="Nodos"/>
      <sheetName val="Energia"/>
    </sheetNames>
    <sheetDataSet>
      <sheetData sheetId="0"/>
      <sheetData sheetId="1"/>
      <sheetData sheetId="2"/>
      <sheetData sheetId="3"/>
      <sheetData sheetId="4">
        <row r="3">
          <cell r="H3" t="str">
            <v>CPU</v>
          </cell>
          <cell r="I3" t="str">
            <v>LPM</v>
          </cell>
          <cell r="J3" t="str">
            <v>TX</v>
          </cell>
          <cell r="K3" t="str">
            <v>RX</v>
          </cell>
          <cell r="L3" t="str">
            <v>Total</v>
          </cell>
        </row>
        <row r="4">
          <cell r="G4">
            <v>10</v>
          </cell>
          <cell r="H4">
            <v>1.286272888183594E-2</v>
          </cell>
          <cell r="I4">
            <v>3.2568395690917972E-3</v>
          </cell>
          <cell r="J4">
            <v>5.1826171874999995E-3</v>
          </cell>
          <cell r="K4">
            <v>5.1911132812499997E-2</v>
          </cell>
          <cell r="L4">
            <v>7.3213318450927739E-2</v>
          </cell>
        </row>
        <row r="5">
          <cell r="G5">
            <v>15</v>
          </cell>
          <cell r="H5">
            <v>1.2635430908203125E-2</v>
          </cell>
          <cell r="I5">
            <v>3.2570389709472656E-3</v>
          </cell>
          <cell r="J5">
            <v>4.1843261718749998E-3</v>
          </cell>
          <cell r="K5">
            <v>5.2020141601562507E-2</v>
          </cell>
          <cell r="L5">
            <v>7.20969376525879E-2</v>
          </cell>
        </row>
        <row r="6">
          <cell r="G6">
            <v>20</v>
          </cell>
          <cell r="H6">
            <v>1.2312460327148438E-2</v>
          </cell>
          <cell r="I6">
            <v>3.2587607421875001E-3</v>
          </cell>
          <cell r="J6">
            <v>1.6142578124999998E-3</v>
          </cell>
          <cell r="K6">
            <v>4.6736083984375003E-2</v>
          </cell>
          <cell r="L6">
            <v>6.3921562866210938E-2</v>
          </cell>
        </row>
        <row r="7">
          <cell r="G7">
            <v>25</v>
          </cell>
          <cell r="H7">
            <v>1.267994384765625E-2</v>
          </cell>
          <cell r="I7">
            <v>3.2576835021972655E-3</v>
          </cell>
          <cell r="J7">
            <v>4.5878906249999995E-3</v>
          </cell>
          <cell r="K7">
            <v>5.4521606445312495E-2</v>
          </cell>
          <cell r="L7">
            <v>7.5047124420166006E-2</v>
          </cell>
        </row>
        <row r="8">
          <cell r="G8">
            <v>30</v>
          </cell>
          <cell r="H8">
            <v>1.2361404418945312E-2</v>
          </cell>
          <cell r="I8">
            <v>3.258626129150391E-3</v>
          </cell>
          <cell r="J8">
            <v>1.6142578124999998E-3</v>
          </cell>
          <cell r="K8">
            <v>4.6718872070312494E-2</v>
          </cell>
          <cell r="L8">
            <v>6.3953160430908193E-2</v>
          </cell>
        </row>
        <row r="9">
          <cell r="G9">
            <v>35</v>
          </cell>
          <cell r="H9">
            <v>1.4070620727539064E-2</v>
          </cell>
          <cell r="I9">
            <v>3.2522617187500003E-3</v>
          </cell>
          <cell r="J9">
            <v>3.0522216796874998E-2</v>
          </cell>
          <cell r="K9">
            <v>7.3282592773437502E-2</v>
          </cell>
          <cell r="L9">
            <v>0.12112769201660156</v>
          </cell>
        </row>
        <row r="10">
          <cell r="G10">
            <v>40</v>
          </cell>
          <cell r="H10">
            <v>1.2658291625976563E-2</v>
          </cell>
          <cell r="I10">
            <v>3.2575861511230471E-3</v>
          </cell>
          <cell r="J10">
            <v>5.1879272460937497E-3</v>
          </cell>
          <cell r="K10">
            <v>5.1721801757812498E-2</v>
          </cell>
          <cell r="L10">
            <v>7.2825606781005858E-2</v>
          </cell>
        </row>
        <row r="11">
          <cell r="G11">
            <v>45</v>
          </cell>
          <cell r="H11">
            <v>1.2728182983398438E-2</v>
          </cell>
          <cell r="I11">
            <v>3.2572601928710933E-3</v>
          </cell>
          <cell r="J11">
            <v>4.5560302734375E-3</v>
          </cell>
          <cell r="K11">
            <v>5.1796386718749997E-2</v>
          </cell>
          <cell r="L11">
            <v>7.233786016845703E-2</v>
          </cell>
        </row>
        <row r="17">
          <cell r="H17" t="str">
            <v>CPU</v>
          </cell>
          <cell r="I17" t="str">
            <v>LPM</v>
          </cell>
          <cell r="J17" t="str">
            <v>TX</v>
          </cell>
          <cell r="K17" t="str">
            <v>RX</v>
          </cell>
          <cell r="L17" t="str">
            <v>Total</v>
          </cell>
        </row>
        <row r="18">
          <cell r="G18">
            <v>10</v>
          </cell>
          <cell r="H18">
            <v>1.2822949218750001E-2</v>
          </cell>
          <cell r="I18">
            <v>3.2569104003906252E-3</v>
          </cell>
          <cell r="J18">
            <v>1.9434814453124997E-3</v>
          </cell>
          <cell r="K18">
            <v>5.2192260742187503E-2</v>
          </cell>
          <cell r="L18">
            <v>7.0215601806640632E-2</v>
          </cell>
        </row>
        <row r="19">
          <cell r="G19">
            <v>15</v>
          </cell>
          <cell r="H19">
            <v>1.3304635620117189E-2</v>
          </cell>
          <cell r="I19">
            <v>3.2553772888183597E-3</v>
          </cell>
          <cell r="J19">
            <v>1.1687438964843748E-2</v>
          </cell>
          <cell r="K19">
            <v>5.9231933593750008E-2</v>
          </cell>
          <cell r="L19">
            <v>8.74793854675293E-2</v>
          </cell>
        </row>
        <row r="20">
          <cell r="G20">
            <v>20</v>
          </cell>
          <cell r="H20">
            <v>1.241568603515625E-2</v>
          </cell>
          <cell r="I20">
            <v>3.2582746582031251E-3</v>
          </cell>
          <cell r="J20">
            <v>9.1333007812499992E-4</v>
          </cell>
          <cell r="K20">
            <v>4.7963867187500002E-2</v>
          </cell>
          <cell r="L20">
            <v>6.4551157958984376E-2</v>
          </cell>
        </row>
        <row r="21">
          <cell r="G21">
            <v>25</v>
          </cell>
          <cell r="H21">
            <v>1.31943603515625E-2</v>
          </cell>
          <cell r="I21">
            <v>3.2557881774902347E-3</v>
          </cell>
          <cell r="J21">
            <v>5.0073852539062489E-3</v>
          </cell>
          <cell r="K21">
            <v>5.6466552734375001E-2</v>
          </cell>
          <cell r="L21">
            <v>7.7924086517333985E-2</v>
          </cell>
        </row>
        <row r="22">
          <cell r="G22">
            <v>30</v>
          </cell>
          <cell r="H22">
            <v>1.2474700927734374E-2</v>
          </cell>
          <cell r="I22">
            <v>3.2581212463378907E-3</v>
          </cell>
          <cell r="J22">
            <v>9.1333007812499992E-4</v>
          </cell>
          <cell r="K22">
            <v>4.8044189453125004E-2</v>
          </cell>
          <cell r="L22">
            <v>6.4690341705322271E-2</v>
          </cell>
        </row>
        <row r="23">
          <cell r="G23">
            <v>35</v>
          </cell>
          <cell r="H23">
            <v>1.3855609130859377E-2</v>
          </cell>
          <cell r="I23">
            <v>3.2535084838867189E-3</v>
          </cell>
          <cell r="J23">
            <v>7.7473754882812487E-3</v>
          </cell>
          <cell r="K23">
            <v>7.1544189453125004E-2</v>
          </cell>
          <cell r="L23">
            <v>9.6400682556152348E-2</v>
          </cell>
        </row>
        <row r="24">
          <cell r="G24">
            <v>40</v>
          </cell>
          <cell r="H24">
            <v>1.2635934448242188E-2</v>
          </cell>
          <cell r="I24">
            <v>3.2576106567382811E-3</v>
          </cell>
          <cell r="J24">
            <v>1.932861328125E-3</v>
          </cell>
          <cell r="K24">
            <v>5.2226684570312501E-2</v>
          </cell>
          <cell r="L24">
            <v>7.0053091003417972E-2</v>
          </cell>
        </row>
        <row r="25">
          <cell r="G25">
            <v>45</v>
          </cell>
          <cell r="H25">
            <v>1.3251763916015626E-2</v>
          </cell>
          <cell r="I25">
            <v>3.2555870971679693E-3</v>
          </cell>
          <cell r="J25">
            <v>4.6303710937499994E-3</v>
          </cell>
          <cell r="K25">
            <v>5.6248535156250015E-2</v>
          </cell>
          <cell r="L25">
            <v>7.7386257263183614E-2</v>
          </cell>
        </row>
        <row r="31">
          <cell r="H31" t="str">
            <v>CPU</v>
          </cell>
          <cell r="I31" t="str">
            <v>LPM</v>
          </cell>
          <cell r="J31" t="str">
            <v>TX</v>
          </cell>
          <cell r="K31" t="str">
            <v>RX</v>
          </cell>
          <cell r="L31" t="str">
            <v>Total</v>
          </cell>
        </row>
        <row r="32">
          <cell r="G32">
            <v>10</v>
          </cell>
          <cell r="H32">
            <v>1.2579840087890627E-2</v>
          </cell>
          <cell r="I32">
            <v>3.2578103942871093E-3</v>
          </cell>
          <cell r="J32">
            <v>9.1864013671874979E-4</v>
          </cell>
          <cell r="K32">
            <v>4.7768798828125E-2</v>
          </cell>
          <cell r="L32">
            <v>6.4525089447021483E-2</v>
          </cell>
        </row>
        <row r="33">
          <cell r="G33">
            <v>15</v>
          </cell>
          <cell r="H33">
            <v>1.3867089843750001E-2</v>
          </cell>
          <cell r="I33">
            <v>3.2536239624023438E-3</v>
          </cell>
          <cell r="J33">
            <v>3.2375427246093748E-2</v>
          </cell>
          <cell r="K33">
            <v>6.891650390625001E-2</v>
          </cell>
          <cell r="L33">
            <v>0.1184126449584961</v>
          </cell>
        </row>
        <row r="34">
          <cell r="G34">
            <v>20</v>
          </cell>
          <cell r="H34">
            <v>1.1859375E-2</v>
          </cell>
          <cell r="I34">
            <v>3.260264312744141E-3</v>
          </cell>
          <cell r="J34">
            <v>0</v>
          </cell>
          <cell r="K34">
            <v>4.5376342773437502E-2</v>
          </cell>
          <cell r="L34">
            <v>6.0495982086181642E-2</v>
          </cell>
        </row>
        <row r="35">
          <cell r="G35">
            <v>25</v>
          </cell>
          <cell r="H35">
            <v>1.1851318359375002E-2</v>
          </cell>
          <cell r="I35">
            <v>3.2602841186523445E-3</v>
          </cell>
          <cell r="J35">
            <v>0</v>
          </cell>
          <cell r="K35">
            <v>4.5376342773437502E-2</v>
          </cell>
          <cell r="L35">
            <v>6.048794525146485E-2</v>
          </cell>
        </row>
        <row r="36">
          <cell r="G36">
            <v>30</v>
          </cell>
          <cell r="H36">
            <v>1.1872869873046876E-2</v>
          </cell>
          <cell r="I36">
            <v>3.2602099304199226E-3</v>
          </cell>
          <cell r="J36">
            <v>0</v>
          </cell>
          <cell r="K36">
            <v>4.5376342773437502E-2</v>
          </cell>
          <cell r="L36">
            <v>6.0509422576904295E-2</v>
          </cell>
        </row>
        <row r="37">
          <cell r="G37">
            <v>35</v>
          </cell>
          <cell r="H37">
            <v>1.1942861938476565E-2</v>
          </cell>
          <cell r="I37">
            <v>3.2600306701660157E-3</v>
          </cell>
          <cell r="J37">
            <v>0</v>
          </cell>
          <cell r="K37">
            <v>4.5376342773437502E-2</v>
          </cell>
          <cell r="L37">
            <v>6.0579235382080085E-2</v>
          </cell>
        </row>
        <row r="38">
          <cell r="G38">
            <v>40</v>
          </cell>
          <cell r="H38">
            <v>1.1905801391601563E-2</v>
          </cell>
          <cell r="I38">
            <v>3.2600743103027349E-3</v>
          </cell>
          <cell r="J38">
            <v>0</v>
          </cell>
          <cell r="K38">
            <v>4.5376342773437502E-2</v>
          </cell>
          <cell r="L38">
            <v>6.0542218475341802E-2</v>
          </cell>
        </row>
        <row r="39">
          <cell r="G39">
            <v>45</v>
          </cell>
          <cell r="H39">
            <v>1.1939236450195314E-2</v>
          </cell>
          <cell r="I39">
            <v>3.2599991149902343E-3</v>
          </cell>
          <cell r="J39">
            <v>0</v>
          </cell>
          <cell r="K39">
            <v>4.5376342773437502E-2</v>
          </cell>
          <cell r="L39">
            <v>6.0575578338623051E-2</v>
          </cell>
        </row>
        <row r="45">
          <cell r="H45" t="str">
            <v>CPU</v>
          </cell>
          <cell r="I45" t="str">
            <v>LPM</v>
          </cell>
          <cell r="J45" t="str">
            <v>TX</v>
          </cell>
          <cell r="K45" t="str">
            <v>RX</v>
          </cell>
          <cell r="L45" t="str">
            <v>Total</v>
          </cell>
        </row>
        <row r="46">
          <cell r="G46">
            <v>10</v>
          </cell>
          <cell r="H46">
            <v>1.2682965087890625E-2</v>
          </cell>
          <cell r="I46">
            <v>3.2574653015136723E-3</v>
          </cell>
          <cell r="J46">
            <v>3.1435546874999999E-3</v>
          </cell>
          <cell r="K46">
            <v>5.0258789062500003E-2</v>
          </cell>
          <cell r="L46">
            <v>6.9342774139404303E-2</v>
          </cell>
        </row>
        <row r="47">
          <cell r="G47">
            <v>15</v>
          </cell>
          <cell r="H47">
            <v>1.7258734130859377E-2</v>
          </cell>
          <cell r="I47">
            <v>3.2416108398437503E-3</v>
          </cell>
          <cell r="J47">
            <v>0.14909051513671875</v>
          </cell>
          <cell r="K47">
            <v>0.13008190917968751</v>
          </cell>
          <cell r="L47">
            <v>0.2996727692871094</v>
          </cell>
        </row>
        <row r="48">
          <cell r="G48">
            <v>20</v>
          </cell>
          <cell r="H48">
            <v>1.1907412719726562E-2</v>
          </cell>
          <cell r="I48">
            <v>3.2601125793457033E-3</v>
          </cell>
          <cell r="J48">
            <v>0</v>
          </cell>
          <cell r="K48">
            <v>4.6598388671875005E-2</v>
          </cell>
          <cell r="L48">
            <v>6.1765913970947273E-2</v>
          </cell>
        </row>
        <row r="49">
          <cell r="G49">
            <v>25</v>
          </cell>
          <cell r="H49">
            <v>1.4238601684570315E-2</v>
          </cell>
          <cell r="I49">
            <v>3.2524483642578125E-3</v>
          </cell>
          <cell r="J49">
            <v>4.1147644042968744E-2</v>
          </cell>
          <cell r="K49">
            <v>7.0236083984375003E-2</v>
          </cell>
          <cell r="L49">
            <v>0.12887477807617187</v>
          </cell>
        </row>
        <row r="50">
          <cell r="G50">
            <v>30</v>
          </cell>
          <cell r="H50">
            <v>1.845413818359375E-2</v>
          </cell>
          <cell r="I50">
            <v>3.2382884826660159E-3</v>
          </cell>
          <cell r="J50">
            <v>0.11499462890624999</v>
          </cell>
          <cell r="K50">
            <v>0.14356457519531254</v>
          </cell>
          <cell r="L50">
            <v>0.28025163076782234</v>
          </cell>
        </row>
        <row r="51">
          <cell r="G51">
            <v>35</v>
          </cell>
          <cell r="H51">
            <v>1.5487280273437501E-2</v>
          </cell>
          <cell r="I51">
            <v>3.2481639099121097E-3</v>
          </cell>
          <cell r="J51">
            <v>7.2498229980468759E-2</v>
          </cell>
          <cell r="K51">
            <v>6.9369750976562505E-2</v>
          </cell>
          <cell r="L51">
            <v>0.16060342514038087</v>
          </cell>
        </row>
        <row r="52">
          <cell r="G52">
            <v>40</v>
          </cell>
          <cell r="H52">
            <v>1.2555770874023438E-2</v>
          </cell>
          <cell r="I52">
            <v>3.2572044677734381E-3</v>
          </cell>
          <cell r="J52">
            <v>3.1435546874999999E-3</v>
          </cell>
          <cell r="K52">
            <v>4.9111328124999999E-2</v>
          </cell>
          <cell r="L52">
            <v>6.8067858154296876E-2</v>
          </cell>
        </row>
        <row r="53">
          <cell r="G53">
            <v>45</v>
          </cell>
          <cell r="H53">
            <v>1.6881481933593755E-2</v>
          </cell>
          <cell r="I53">
            <v>3.2428599548339847E-3</v>
          </cell>
          <cell r="J53">
            <v>0.13016015624999999</v>
          </cell>
          <cell r="K53">
            <v>0.1203055419921875</v>
          </cell>
          <cell r="L53">
            <v>0.27059004013061522</v>
          </cell>
        </row>
        <row r="59">
          <cell r="H59" t="str">
            <v>CPU</v>
          </cell>
          <cell r="I59" t="str">
            <v>LPM</v>
          </cell>
          <cell r="J59" t="str">
            <v>TX</v>
          </cell>
          <cell r="K59" t="str">
            <v>RX</v>
          </cell>
          <cell r="L59" t="str">
            <v>Total</v>
          </cell>
        </row>
        <row r="60">
          <cell r="G60">
            <v>10</v>
          </cell>
          <cell r="H60">
            <v>1.0246032714843751E-2</v>
          </cell>
          <cell r="I60">
            <v>3.2649797973632816E-3</v>
          </cell>
          <cell r="J60">
            <v>1.6142578124999998E-3</v>
          </cell>
          <cell r="K60">
            <v>4.6787719726562496E-2</v>
          </cell>
          <cell r="L60">
            <v>6.1912990051269531E-2</v>
          </cell>
        </row>
        <row r="61">
          <cell r="G61">
            <v>15</v>
          </cell>
          <cell r="H61">
            <v>1.17667236328125E-2</v>
          </cell>
          <cell r="I61">
            <v>3.2606308898925785E-3</v>
          </cell>
          <cell r="J61">
            <v>3.2391357421874996E-2</v>
          </cell>
          <cell r="K61">
            <v>6.8010009765625018E-2</v>
          </cell>
          <cell r="L61">
            <v>0.1154287217102051</v>
          </cell>
        </row>
        <row r="62">
          <cell r="G62">
            <v>20</v>
          </cell>
          <cell r="H62">
            <v>9.7805603027343764E-3</v>
          </cell>
          <cell r="I62">
            <v>3.2672151794433599E-3</v>
          </cell>
          <cell r="J62">
            <v>0</v>
          </cell>
          <cell r="K62">
            <v>4.5376342773437502E-2</v>
          </cell>
          <cell r="L62">
            <v>5.8424118255615234E-2</v>
          </cell>
        </row>
        <row r="63">
          <cell r="G63">
            <v>25</v>
          </cell>
          <cell r="H63">
            <v>9.7913360595703117E-3</v>
          </cell>
          <cell r="I63">
            <v>3.2671873168945314E-3</v>
          </cell>
          <cell r="J63">
            <v>0</v>
          </cell>
          <cell r="K63">
            <v>4.5376342773437502E-2</v>
          </cell>
          <cell r="L63">
            <v>5.8434866149902343E-2</v>
          </cell>
        </row>
        <row r="64">
          <cell r="G64">
            <v>30</v>
          </cell>
          <cell r="H64">
            <v>9.8243682861328119E-3</v>
          </cell>
          <cell r="I64">
            <v>3.2671191711425786E-3</v>
          </cell>
          <cell r="J64">
            <v>0</v>
          </cell>
          <cell r="K64">
            <v>4.5376342773437502E-2</v>
          </cell>
          <cell r="L64">
            <v>5.8467830230712892E-2</v>
          </cell>
        </row>
        <row r="65">
          <cell r="G65">
            <v>35</v>
          </cell>
          <cell r="H65">
            <v>9.8708953857421875E-3</v>
          </cell>
          <cell r="I65">
            <v>3.2669885864257814E-3</v>
          </cell>
          <cell r="J65">
            <v>0</v>
          </cell>
          <cell r="K65">
            <v>4.5382080078125005E-2</v>
          </cell>
          <cell r="L65">
            <v>5.8519964050292972E-2</v>
          </cell>
        </row>
        <row r="66">
          <cell r="G66">
            <v>40</v>
          </cell>
          <cell r="H66">
            <v>9.849746704101563E-3</v>
          </cell>
          <cell r="I66">
            <v>3.2669788513183594E-3</v>
          </cell>
          <cell r="J66">
            <v>0</v>
          </cell>
          <cell r="K66">
            <v>4.5376342773437502E-2</v>
          </cell>
          <cell r="L66">
            <v>5.8493068328857423E-2</v>
          </cell>
        </row>
        <row r="67">
          <cell r="G67">
            <v>45</v>
          </cell>
          <cell r="H67">
            <v>9.8949645996093735E-3</v>
          </cell>
          <cell r="I67">
            <v>3.2669117126464847E-3</v>
          </cell>
          <cell r="J67">
            <v>0</v>
          </cell>
          <cell r="K67">
            <v>4.5376342773437502E-2</v>
          </cell>
          <cell r="L67">
            <v>5.8538219085693358E-2</v>
          </cell>
        </row>
        <row r="73">
          <cell r="H73" t="str">
            <v>CPU</v>
          </cell>
          <cell r="I73" t="str">
            <v>LPM</v>
          </cell>
          <cell r="J73" t="str">
            <v>TX</v>
          </cell>
          <cell r="K73" t="str">
            <v>RX</v>
          </cell>
          <cell r="L73" t="str">
            <v>Total</v>
          </cell>
        </row>
        <row r="74">
          <cell r="G74">
            <v>10</v>
          </cell>
          <cell r="H74">
            <v>1.0337979125976563E-2</v>
          </cell>
          <cell r="I74">
            <v>3.2646726379394531E-3</v>
          </cell>
          <cell r="J74">
            <v>3.2285156249999996E-3</v>
          </cell>
          <cell r="K74">
            <v>4.8147460937500004E-2</v>
          </cell>
          <cell r="L74">
            <v>6.4978628326416016E-2</v>
          </cell>
        </row>
        <row r="75">
          <cell r="G75">
            <v>15</v>
          </cell>
          <cell r="H75">
            <v>1.04776611328125E-2</v>
          </cell>
          <cell r="I75">
            <v>3.2642033386230474E-3</v>
          </cell>
          <cell r="J75">
            <v>4.5932006835937489E-3</v>
          </cell>
          <cell r="K75">
            <v>5.7986938476562506E-2</v>
          </cell>
          <cell r="L75">
            <v>7.6322003631591806E-2</v>
          </cell>
        </row>
        <row r="76">
          <cell r="G76">
            <v>20</v>
          </cell>
          <cell r="H76">
            <v>1.0267886352539064E-2</v>
          </cell>
          <cell r="I76">
            <v>3.2656199645996098E-3</v>
          </cell>
          <cell r="J76">
            <v>1.6142578124999998E-3</v>
          </cell>
          <cell r="K76">
            <v>4.6724609375000004E-2</v>
          </cell>
          <cell r="L76">
            <v>6.1872373504638679E-2</v>
          </cell>
        </row>
        <row r="77">
          <cell r="G77">
            <v>25</v>
          </cell>
          <cell r="H77">
            <v>1.2649429321289063E-2</v>
          </cell>
          <cell r="I77">
            <v>3.256939270019531E-3</v>
          </cell>
          <cell r="J77">
            <v>4.9187072753906248E-2</v>
          </cell>
          <cell r="K77">
            <v>7.0161499023437518E-2</v>
          </cell>
          <cell r="L77">
            <v>0.13525494036865238</v>
          </cell>
        </row>
        <row r="78">
          <cell r="G78">
            <v>30</v>
          </cell>
          <cell r="H78">
            <v>1.5638543701171875E-2</v>
          </cell>
          <cell r="I78">
            <v>3.2477261657714845E-3</v>
          </cell>
          <cell r="J78">
            <v>9.3961486816406245E-2</v>
          </cell>
          <cell r="K78">
            <v>0.14828637695312499</v>
          </cell>
          <cell r="L78">
            <v>0.26113413363647459</v>
          </cell>
        </row>
        <row r="79">
          <cell r="G79">
            <v>35</v>
          </cell>
          <cell r="H79">
            <v>1.1102755737304687E-2</v>
          </cell>
          <cell r="I79">
            <v>3.2621280822753905E-3</v>
          </cell>
          <cell r="J79">
            <v>9.2660522460937481E-3</v>
          </cell>
          <cell r="K79">
            <v>6.2892333984375007E-2</v>
          </cell>
          <cell r="L79">
            <v>8.6523270050048839E-2</v>
          </cell>
        </row>
        <row r="80">
          <cell r="G80">
            <v>40</v>
          </cell>
          <cell r="H80">
            <v>1.0348855590820313E-2</v>
          </cell>
          <cell r="I80">
            <v>3.2654044494628909E-3</v>
          </cell>
          <cell r="J80">
            <v>1.61956787109375E-3</v>
          </cell>
          <cell r="K80">
            <v>4.6741821289062499E-2</v>
          </cell>
          <cell r="L80">
            <v>6.197564920043945E-2</v>
          </cell>
        </row>
        <row r="81">
          <cell r="G81">
            <v>45</v>
          </cell>
          <cell r="H81">
            <v>1.0623587036132814E-2</v>
          </cell>
          <cell r="I81">
            <v>3.2636997985839846E-3</v>
          </cell>
          <cell r="J81">
            <v>4.5719604492187498E-3</v>
          </cell>
          <cell r="K81">
            <v>5.7941040039062509E-2</v>
          </cell>
          <cell r="L81">
            <v>7.6400287322998056E-2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4001.833136805559" createdVersion="6" refreshedVersion="6" minRefreshableVersion="3" recordCount="48" xr:uid="{BE7AB5E6-92E1-406C-BBBA-FE960B70B82A}">
  <cacheSource type="worksheet">
    <worksheetSource ref="A1:D49" sheet="Router"/>
  </cacheSource>
  <cacheFields count="4">
    <cacheField name="Tiempo" numFmtId="0">
      <sharedItems containsSemiMixedTypes="0" containsString="0" containsNumber="1" containsInteger="1" minValue="315771865" maxValue="2716276532"/>
    </cacheField>
    <cacheField name="Router" numFmtId="0">
      <sharedItems containsSemiMixedTypes="0" containsString="0" containsNumber="1" containsInteger="1" minValue="1" maxValue="1" count="1">
        <n v="1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2" maxValue="7" count="6">
        <n v="6"/>
        <n v="4"/>
        <n v="2"/>
        <n v="7"/>
        <n v="5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315771865"/>
    <x v="0"/>
    <s v="Hello 1 "/>
    <x v="0"/>
  </r>
  <r>
    <n v="315779098"/>
    <x v="0"/>
    <s v="Hello 1 "/>
    <x v="1"/>
  </r>
  <r>
    <n v="315795383"/>
    <x v="0"/>
    <s v="Hello 1 "/>
    <x v="2"/>
  </r>
  <r>
    <n v="316035674"/>
    <x v="0"/>
    <s v="Hello 1 "/>
    <x v="3"/>
  </r>
  <r>
    <n v="316276005"/>
    <x v="0"/>
    <s v="Hello 1 "/>
    <x v="4"/>
  </r>
  <r>
    <n v="316282778"/>
    <x v="0"/>
    <s v="Hello 1 "/>
    <x v="5"/>
  </r>
  <r>
    <n v="616923044"/>
    <x v="0"/>
    <s v="Hello 2 "/>
    <x v="1"/>
  </r>
  <r>
    <n v="616930777"/>
    <x v="0"/>
    <s v="Hello 2 "/>
    <x v="2"/>
  </r>
  <r>
    <n v="616937547"/>
    <x v="0"/>
    <s v="Hello 2 "/>
    <x v="5"/>
  </r>
  <r>
    <n v="616945438"/>
    <x v="0"/>
    <s v="Hello 2 "/>
    <x v="0"/>
  </r>
  <r>
    <n v="915674109"/>
    <x v="0"/>
    <s v="Hello 3 "/>
    <x v="0"/>
  </r>
  <r>
    <n v="915788467"/>
    <x v="0"/>
    <s v="Hello 3 "/>
    <x v="1"/>
  </r>
  <r>
    <n v="915795185"/>
    <x v="0"/>
    <s v="Hello 3 "/>
    <x v="2"/>
  </r>
  <r>
    <n v="916282664"/>
    <x v="0"/>
    <s v="Hello 3 "/>
    <x v="5"/>
  </r>
  <r>
    <n v="917023984"/>
    <x v="0"/>
    <s v="Hello 3 "/>
    <x v="3"/>
  </r>
  <r>
    <n v="917031871"/>
    <x v="0"/>
    <s v="Hello 3 "/>
    <x v="4"/>
  </r>
  <r>
    <n v="1215712610"/>
    <x v="0"/>
    <s v="Hello 4 "/>
    <x v="0"/>
  </r>
  <r>
    <n v="1215907950"/>
    <x v="0"/>
    <s v="Hello 4 "/>
    <x v="2"/>
  </r>
  <r>
    <n v="1216148338"/>
    <x v="0"/>
    <s v="Hello 4 "/>
    <x v="3"/>
  </r>
  <r>
    <n v="1216211872"/>
    <x v="0"/>
    <s v="Hello 4 "/>
    <x v="1"/>
  </r>
  <r>
    <n v="1216387767"/>
    <x v="0"/>
    <s v="Hello 4 "/>
    <x v="5"/>
  </r>
  <r>
    <n v="1216628997"/>
    <x v="0"/>
    <s v="Hello 4 "/>
    <x v="4"/>
  </r>
  <r>
    <n v="1515733568"/>
    <x v="0"/>
    <s v="Hello 5 "/>
    <x v="2"/>
  </r>
  <r>
    <n v="1515848927"/>
    <x v="0"/>
    <s v="Hello 5 "/>
    <x v="1"/>
  </r>
  <r>
    <n v="1516214235"/>
    <x v="0"/>
    <s v="Hello 5 "/>
    <x v="0"/>
  </r>
  <r>
    <n v="1516329390"/>
    <x v="0"/>
    <s v="Hello 5 "/>
    <x v="5"/>
  </r>
  <r>
    <n v="1815722046"/>
    <x v="0"/>
    <s v="Hello 6 "/>
    <x v="1"/>
  </r>
  <r>
    <n v="1816088209"/>
    <x v="0"/>
    <s v="Hello 6 "/>
    <x v="0"/>
  </r>
  <r>
    <n v="1816464156"/>
    <x v="0"/>
    <s v="Hello 6 "/>
    <x v="2"/>
  </r>
  <r>
    <n v="1816472044"/>
    <x v="0"/>
    <s v="Hello 6 "/>
    <x v="3"/>
  </r>
  <r>
    <n v="1816479817"/>
    <x v="0"/>
    <s v="Hello 6 "/>
    <x v="4"/>
  </r>
  <r>
    <n v="1816486496"/>
    <x v="0"/>
    <s v="Hello 6 "/>
    <x v="5"/>
  </r>
  <r>
    <n v="2115838992"/>
    <x v="0"/>
    <s v="Hello 7 "/>
    <x v="2"/>
  </r>
  <r>
    <n v="2115885160"/>
    <x v="0"/>
    <s v="Hello 7 "/>
    <x v="1"/>
  </r>
  <r>
    <n v="2115893259"/>
    <x v="0"/>
    <s v="Hello 7 "/>
    <x v="0"/>
  </r>
  <r>
    <n v="2116079210"/>
    <x v="0"/>
    <s v="Hello 7 "/>
    <x v="3"/>
  </r>
  <r>
    <n v="2116452176"/>
    <x v="0"/>
    <s v="Hello 7 "/>
    <x v="4"/>
  </r>
  <r>
    <n v="2116458781"/>
    <x v="0"/>
    <s v="Hello 7 "/>
    <x v="5"/>
  </r>
  <r>
    <n v="2416164587"/>
    <x v="0"/>
    <s v="Hello 8 "/>
    <x v="2"/>
  </r>
  <r>
    <n v="2416172559"/>
    <x v="0"/>
    <s v="Hello 8 "/>
    <x v="0"/>
  </r>
  <r>
    <n v="2416180326"/>
    <x v="0"/>
    <s v="Hello 8 "/>
    <x v="1"/>
  </r>
  <r>
    <n v="2416278906"/>
    <x v="0"/>
    <s v="Hello 8 "/>
    <x v="5"/>
  </r>
  <r>
    <n v="2715788996"/>
    <x v="0"/>
    <s v="Hello 9 "/>
    <x v="2"/>
  </r>
  <r>
    <n v="2715800272"/>
    <x v="0"/>
    <s v="Hello 9 "/>
    <x v="1"/>
  </r>
  <r>
    <n v="2715808339"/>
    <x v="0"/>
    <s v="Hello 9 "/>
    <x v="0"/>
  </r>
  <r>
    <n v="2716029387"/>
    <x v="0"/>
    <s v="Hello 9 "/>
    <x v="3"/>
  </r>
  <r>
    <n v="2716269782"/>
    <x v="0"/>
    <s v="Hello 9 "/>
    <x v="4"/>
  </r>
  <r>
    <n v="2716276532"/>
    <x v="0"/>
    <s v="Hello 9 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70BF2-E331-4C09-AEE5-2AC12C2CD9FE}" name="Tabla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10" firstHeaderRow="1" firstDataRow="1" firstDataCol="1"/>
  <pivotFields count="4">
    <pivotField showAll="0"/>
    <pivotField axis="axisRow" showAll="0">
      <items count="2">
        <item x="0"/>
        <item t="default"/>
      </items>
    </pivotField>
    <pivotField dataField="1" showAll="0"/>
    <pivotField axis="axisRow" showAll="0">
      <items count="7">
        <item x="2"/>
        <item x="5"/>
        <item x="1"/>
        <item x="4"/>
        <item x="0"/>
        <item x="3"/>
        <item t="default"/>
      </items>
    </pivotField>
  </pivotFields>
  <rowFields count="2">
    <field x="1"/>
    <field x="3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515611C-1128-427A-B951-B7E43E6648B2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3">
      <deletedField name="Column2"/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511447-6639-4432-8B79-84CE687C5482}" name="T1_15" displayName="T1_15" ref="A1:A274" tableType="queryTable" totalsRowShown="0">
  <autoFilter ref="A1:A274" xr:uid="{B2BB3D15-BB39-4FB7-84A2-9F6DDD8112A7}"/>
  <tableColumns count="1">
    <tableColumn id="1" xr3:uid="{C10C6F94-570F-49D6-9787-4067419F1803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AA2CF-3020-477C-A76E-F6C570DA401C}">
  <dimension ref="A1:A274"/>
  <sheetViews>
    <sheetView topLeftCell="A246" workbookViewId="0">
      <selection activeCell="A2" sqref="A2:A274"/>
    </sheetView>
  </sheetViews>
  <sheetFormatPr baseColWidth="10" defaultRowHeight="14.4" x14ac:dyDescent="0.55000000000000004"/>
  <cols>
    <col min="1" max="1" width="142.5234375" bestFit="1" customWidth="1"/>
  </cols>
  <sheetData>
    <row r="1" spans="1:1" x14ac:dyDescent="0.55000000000000004">
      <c r="A1" t="s">
        <v>0</v>
      </c>
    </row>
    <row r="2" spans="1:1" x14ac:dyDescent="0.55000000000000004">
      <c r="A2" s="1" t="s">
        <v>1</v>
      </c>
    </row>
    <row r="3" spans="1:1" x14ac:dyDescent="0.55000000000000004">
      <c r="A3" s="1" t="s">
        <v>2</v>
      </c>
    </row>
    <row r="4" spans="1:1" x14ac:dyDescent="0.55000000000000004">
      <c r="A4" s="1" t="s">
        <v>3</v>
      </c>
    </row>
    <row r="5" spans="1:1" x14ac:dyDescent="0.55000000000000004">
      <c r="A5" s="1" t="s">
        <v>4</v>
      </c>
    </row>
    <row r="6" spans="1:1" x14ac:dyDescent="0.55000000000000004">
      <c r="A6" s="1" t="s">
        <v>5</v>
      </c>
    </row>
    <row r="7" spans="1:1" x14ac:dyDescent="0.55000000000000004">
      <c r="A7" s="1" t="s">
        <v>6</v>
      </c>
    </row>
    <row r="8" spans="1:1" x14ac:dyDescent="0.55000000000000004">
      <c r="A8" s="1" t="s">
        <v>7</v>
      </c>
    </row>
    <row r="9" spans="1:1" x14ac:dyDescent="0.55000000000000004">
      <c r="A9" s="1" t="s">
        <v>8</v>
      </c>
    </row>
    <row r="10" spans="1:1" x14ac:dyDescent="0.55000000000000004">
      <c r="A10" s="1" t="s">
        <v>9</v>
      </c>
    </row>
    <row r="11" spans="1:1" x14ac:dyDescent="0.55000000000000004">
      <c r="A11" s="1" t="s">
        <v>10</v>
      </c>
    </row>
    <row r="12" spans="1:1" x14ac:dyDescent="0.55000000000000004">
      <c r="A12" s="1" t="s">
        <v>11</v>
      </c>
    </row>
    <row r="13" spans="1:1" x14ac:dyDescent="0.55000000000000004">
      <c r="A13" s="1" t="s">
        <v>12</v>
      </c>
    </row>
    <row r="14" spans="1:1" x14ac:dyDescent="0.55000000000000004">
      <c r="A14" s="1" t="s">
        <v>13</v>
      </c>
    </row>
    <row r="15" spans="1:1" x14ac:dyDescent="0.55000000000000004">
      <c r="A15" s="1" t="s">
        <v>14</v>
      </c>
    </row>
    <row r="16" spans="1:1" x14ac:dyDescent="0.55000000000000004">
      <c r="A16" s="1" t="s">
        <v>15</v>
      </c>
    </row>
    <row r="17" spans="1:1" x14ac:dyDescent="0.55000000000000004">
      <c r="A17" s="1" t="s">
        <v>16</v>
      </c>
    </row>
    <row r="18" spans="1:1" x14ac:dyDescent="0.55000000000000004">
      <c r="A18" s="1" t="s">
        <v>17</v>
      </c>
    </row>
    <row r="19" spans="1:1" x14ac:dyDescent="0.55000000000000004">
      <c r="A19" s="1" t="s">
        <v>18</v>
      </c>
    </row>
    <row r="20" spans="1:1" x14ac:dyDescent="0.55000000000000004">
      <c r="A20" s="1" t="s">
        <v>19</v>
      </c>
    </row>
    <row r="21" spans="1:1" x14ac:dyDescent="0.55000000000000004">
      <c r="A21" s="1" t="s">
        <v>20</v>
      </c>
    </row>
    <row r="22" spans="1:1" x14ac:dyDescent="0.55000000000000004">
      <c r="A22" s="1" t="s">
        <v>21</v>
      </c>
    </row>
    <row r="23" spans="1:1" x14ac:dyDescent="0.55000000000000004">
      <c r="A23" s="1" t="s">
        <v>22</v>
      </c>
    </row>
    <row r="24" spans="1:1" x14ac:dyDescent="0.55000000000000004">
      <c r="A24" s="1" t="s">
        <v>23</v>
      </c>
    </row>
    <row r="25" spans="1:1" x14ac:dyDescent="0.55000000000000004">
      <c r="A25" s="1" t="s">
        <v>24</v>
      </c>
    </row>
    <row r="26" spans="1:1" x14ac:dyDescent="0.55000000000000004">
      <c r="A26" s="1" t="s">
        <v>25</v>
      </c>
    </row>
    <row r="27" spans="1:1" x14ac:dyDescent="0.55000000000000004">
      <c r="A27" s="1" t="s">
        <v>26</v>
      </c>
    </row>
    <row r="28" spans="1:1" x14ac:dyDescent="0.55000000000000004">
      <c r="A28" s="1" t="s">
        <v>27</v>
      </c>
    </row>
    <row r="29" spans="1:1" x14ac:dyDescent="0.55000000000000004">
      <c r="A29" s="1" t="s">
        <v>28</v>
      </c>
    </row>
    <row r="30" spans="1:1" x14ac:dyDescent="0.55000000000000004">
      <c r="A30" s="1" t="s">
        <v>29</v>
      </c>
    </row>
    <row r="31" spans="1:1" x14ac:dyDescent="0.55000000000000004">
      <c r="A31" s="1" t="s">
        <v>30</v>
      </c>
    </row>
    <row r="32" spans="1:1" x14ac:dyDescent="0.55000000000000004">
      <c r="A32" s="1" t="s">
        <v>31</v>
      </c>
    </row>
    <row r="33" spans="1:1" x14ac:dyDescent="0.55000000000000004">
      <c r="A33" s="1" t="s">
        <v>32</v>
      </c>
    </row>
    <row r="34" spans="1:1" x14ac:dyDescent="0.55000000000000004">
      <c r="A34" s="1" t="s">
        <v>33</v>
      </c>
    </row>
    <row r="35" spans="1:1" x14ac:dyDescent="0.55000000000000004">
      <c r="A35" s="1" t="s">
        <v>34</v>
      </c>
    </row>
    <row r="36" spans="1:1" x14ac:dyDescent="0.55000000000000004">
      <c r="A36" s="1" t="s">
        <v>35</v>
      </c>
    </row>
    <row r="37" spans="1:1" x14ac:dyDescent="0.55000000000000004">
      <c r="A37" s="1" t="s">
        <v>36</v>
      </c>
    </row>
    <row r="38" spans="1:1" x14ac:dyDescent="0.55000000000000004">
      <c r="A38" s="1" t="s">
        <v>37</v>
      </c>
    </row>
    <row r="39" spans="1:1" x14ac:dyDescent="0.55000000000000004">
      <c r="A39" s="1" t="s">
        <v>38</v>
      </c>
    </row>
    <row r="40" spans="1:1" x14ac:dyDescent="0.55000000000000004">
      <c r="A40" s="1" t="s">
        <v>39</v>
      </c>
    </row>
    <row r="41" spans="1:1" x14ac:dyDescent="0.55000000000000004">
      <c r="A41" s="1" t="s">
        <v>40</v>
      </c>
    </row>
    <row r="42" spans="1:1" x14ac:dyDescent="0.55000000000000004">
      <c r="A42" s="1" t="s">
        <v>41</v>
      </c>
    </row>
    <row r="43" spans="1:1" x14ac:dyDescent="0.55000000000000004">
      <c r="A43" s="1" t="s">
        <v>42</v>
      </c>
    </row>
    <row r="44" spans="1:1" x14ac:dyDescent="0.55000000000000004">
      <c r="A44" s="1" t="s">
        <v>43</v>
      </c>
    </row>
    <row r="45" spans="1:1" x14ac:dyDescent="0.55000000000000004">
      <c r="A45" s="1" t="s">
        <v>44</v>
      </c>
    </row>
    <row r="46" spans="1:1" x14ac:dyDescent="0.55000000000000004">
      <c r="A46" s="1" t="s">
        <v>45</v>
      </c>
    </row>
    <row r="47" spans="1:1" x14ac:dyDescent="0.55000000000000004">
      <c r="A47" s="1" t="s">
        <v>46</v>
      </c>
    </row>
    <row r="48" spans="1:1" x14ac:dyDescent="0.55000000000000004">
      <c r="A48" s="1" t="s">
        <v>47</v>
      </c>
    </row>
    <row r="49" spans="1:1" x14ac:dyDescent="0.55000000000000004">
      <c r="A49" s="1" t="s">
        <v>48</v>
      </c>
    </row>
    <row r="50" spans="1:1" x14ac:dyDescent="0.55000000000000004">
      <c r="A50" s="1" t="s">
        <v>49</v>
      </c>
    </row>
    <row r="51" spans="1:1" x14ac:dyDescent="0.55000000000000004">
      <c r="A51" s="1" t="s">
        <v>50</v>
      </c>
    </row>
    <row r="52" spans="1:1" x14ac:dyDescent="0.55000000000000004">
      <c r="A52" s="1" t="s">
        <v>51</v>
      </c>
    </row>
    <row r="53" spans="1:1" x14ac:dyDescent="0.55000000000000004">
      <c r="A53" s="1" t="s">
        <v>52</v>
      </c>
    </row>
    <row r="54" spans="1:1" x14ac:dyDescent="0.55000000000000004">
      <c r="A54" s="1" t="s">
        <v>53</v>
      </c>
    </row>
    <row r="55" spans="1:1" x14ac:dyDescent="0.55000000000000004">
      <c r="A55" s="1" t="s">
        <v>54</v>
      </c>
    </row>
    <row r="56" spans="1:1" x14ac:dyDescent="0.55000000000000004">
      <c r="A56" s="1" t="s">
        <v>55</v>
      </c>
    </row>
    <row r="57" spans="1:1" x14ac:dyDescent="0.55000000000000004">
      <c r="A57" s="1" t="s">
        <v>56</v>
      </c>
    </row>
    <row r="58" spans="1:1" x14ac:dyDescent="0.55000000000000004">
      <c r="A58" s="1" t="s">
        <v>57</v>
      </c>
    </row>
    <row r="59" spans="1:1" x14ac:dyDescent="0.55000000000000004">
      <c r="A59" s="1" t="s">
        <v>58</v>
      </c>
    </row>
    <row r="60" spans="1:1" x14ac:dyDescent="0.55000000000000004">
      <c r="A60" s="1" t="s">
        <v>59</v>
      </c>
    </row>
    <row r="61" spans="1:1" x14ac:dyDescent="0.55000000000000004">
      <c r="A61" s="1" t="s">
        <v>60</v>
      </c>
    </row>
    <row r="62" spans="1:1" x14ac:dyDescent="0.55000000000000004">
      <c r="A62" s="1" t="s">
        <v>61</v>
      </c>
    </row>
    <row r="63" spans="1:1" x14ac:dyDescent="0.55000000000000004">
      <c r="A63" s="1" t="s">
        <v>62</v>
      </c>
    </row>
    <row r="64" spans="1:1" x14ac:dyDescent="0.55000000000000004">
      <c r="A64" s="1" t="s">
        <v>63</v>
      </c>
    </row>
    <row r="65" spans="1:1" x14ac:dyDescent="0.55000000000000004">
      <c r="A65" s="1" t="s">
        <v>64</v>
      </c>
    </row>
    <row r="66" spans="1:1" x14ac:dyDescent="0.55000000000000004">
      <c r="A66" s="1" t="s">
        <v>65</v>
      </c>
    </row>
    <row r="67" spans="1:1" x14ac:dyDescent="0.55000000000000004">
      <c r="A67" s="1" t="s">
        <v>66</v>
      </c>
    </row>
    <row r="68" spans="1:1" x14ac:dyDescent="0.55000000000000004">
      <c r="A68" s="1" t="s">
        <v>67</v>
      </c>
    </row>
    <row r="69" spans="1:1" x14ac:dyDescent="0.55000000000000004">
      <c r="A69" s="1" t="s">
        <v>68</v>
      </c>
    </row>
    <row r="70" spans="1:1" x14ac:dyDescent="0.55000000000000004">
      <c r="A70" s="1" t="s">
        <v>69</v>
      </c>
    </row>
    <row r="71" spans="1:1" x14ac:dyDescent="0.55000000000000004">
      <c r="A71" s="1" t="s">
        <v>70</v>
      </c>
    </row>
    <row r="72" spans="1:1" x14ac:dyDescent="0.55000000000000004">
      <c r="A72" s="1" t="s">
        <v>71</v>
      </c>
    </row>
    <row r="73" spans="1:1" x14ac:dyDescent="0.55000000000000004">
      <c r="A73" s="1" t="s">
        <v>72</v>
      </c>
    </row>
    <row r="74" spans="1:1" x14ac:dyDescent="0.55000000000000004">
      <c r="A74" s="1" t="s">
        <v>73</v>
      </c>
    </row>
    <row r="75" spans="1:1" x14ac:dyDescent="0.55000000000000004">
      <c r="A75" s="1" t="s">
        <v>74</v>
      </c>
    </row>
    <row r="76" spans="1:1" x14ac:dyDescent="0.55000000000000004">
      <c r="A76" s="1" t="s">
        <v>75</v>
      </c>
    </row>
    <row r="77" spans="1:1" x14ac:dyDescent="0.55000000000000004">
      <c r="A77" s="1" t="s">
        <v>76</v>
      </c>
    </row>
    <row r="78" spans="1:1" x14ac:dyDescent="0.55000000000000004">
      <c r="A78" s="1" t="s">
        <v>77</v>
      </c>
    </row>
    <row r="79" spans="1:1" x14ac:dyDescent="0.55000000000000004">
      <c r="A79" s="1" t="s">
        <v>78</v>
      </c>
    </row>
    <row r="80" spans="1:1" x14ac:dyDescent="0.55000000000000004">
      <c r="A80" s="1" t="s">
        <v>79</v>
      </c>
    </row>
    <row r="81" spans="1:1" x14ac:dyDescent="0.55000000000000004">
      <c r="A81" s="1" t="s">
        <v>80</v>
      </c>
    </row>
    <row r="82" spans="1:1" x14ac:dyDescent="0.55000000000000004">
      <c r="A82" s="1" t="s">
        <v>81</v>
      </c>
    </row>
    <row r="83" spans="1:1" x14ac:dyDescent="0.55000000000000004">
      <c r="A83" s="1" t="s">
        <v>82</v>
      </c>
    </row>
    <row r="84" spans="1:1" x14ac:dyDescent="0.55000000000000004">
      <c r="A84" s="1" t="s">
        <v>83</v>
      </c>
    </row>
    <row r="85" spans="1:1" x14ac:dyDescent="0.55000000000000004">
      <c r="A85" s="1" t="s">
        <v>84</v>
      </c>
    </row>
    <row r="86" spans="1:1" x14ac:dyDescent="0.55000000000000004">
      <c r="A86" s="1" t="s">
        <v>85</v>
      </c>
    </row>
    <row r="87" spans="1:1" x14ac:dyDescent="0.55000000000000004">
      <c r="A87" s="1" t="s">
        <v>86</v>
      </c>
    </row>
    <row r="88" spans="1:1" x14ac:dyDescent="0.55000000000000004">
      <c r="A88" s="1" t="s">
        <v>87</v>
      </c>
    </row>
    <row r="89" spans="1:1" x14ac:dyDescent="0.55000000000000004">
      <c r="A89" s="1" t="s">
        <v>88</v>
      </c>
    </row>
    <row r="90" spans="1:1" x14ac:dyDescent="0.55000000000000004">
      <c r="A90" s="1" t="s">
        <v>89</v>
      </c>
    </row>
    <row r="91" spans="1:1" x14ac:dyDescent="0.55000000000000004">
      <c r="A91" s="1" t="s">
        <v>90</v>
      </c>
    </row>
    <row r="92" spans="1:1" x14ac:dyDescent="0.55000000000000004">
      <c r="A92" s="1" t="s">
        <v>91</v>
      </c>
    </row>
    <row r="93" spans="1:1" x14ac:dyDescent="0.55000000000000004">
      <c r="A93" s="1" t="s">
        <v>92</v>
      </c>
    </row>
    <row r="94" spans="1:1" x14ac:dyDescent="0.55000000000000004">
      <c r="A94" s="1" t="s">
        <v>93</v>
      </c>
    </row>
    <row r="95" spans="1:1" x14ac:dyDescent="0.55000000000000004">
      <c r="A95" s="1" t="s">
        <v>94</v>
      </c>
    </row>
    <row r="96" spans="1:1" x14ac:dyDescent="0.55000000000000004">
      <c r="A96" s="1" t="s">
        <v>95</v>
      </c>
    </row>
    <row r="97" spans="1:1" x14ac:dyDescent="0.55000000000000004">
      <c r="A97" s="1" t="s">
        <v>96</v>
      </c>
    </row>
    <row r="98" spans="1:1" x14ac:dyDescent="0.55000000000000004">
      <c r="A98" s="1" t="s">
        <v>97</v>
      </c>
    </row>
    <row r="99" spans="1:1" x14ac:dyDescent="0.55000000000000004">
      <c r="A99" s="1" t="s">
        <v>98</v>
      </c>
    </row>
    <row r="100" spans="1:1" x14ac:dyDescent="0.55000000000000004">
      <c r="A100" s="1" t="s">
        <v>99</v>
      </c>
    </row>
    <row r="101" spans="1:1" x14ac:dyDescent="0.55000000000000004">
      <c r="A101" s="1" t="s">
        <v>100</v>
      </c>
    </row>
    <row r="102" spans="1:1" x14ac:dyDescent="0.55000000000000004">
      <c r="A102" s="1" t="s">
        <v>101</v>
      </c>
    </row>
    <row r="103" spans="1:1" x14ac:dyDescent="0.55000000000000004">
      <c r="A103" s="1" t="s">
        <v>102</v>
      </c>
    </row>
    <row r="104" spans="1:1" x14ac:dyDescent="0.55000000000000004">
      <c r="A104" s="1" t="s">
        <v>103</v>
      </c>
    </row>
    <row r="105" spans="1:1" x14ac:dyDescent="0.55000000000000004">
      <c r="A105" s="1" t="s">
        <v>104</v>
      </c>
    </row>
    <row r="106" spans="1:1" x14ac:dyDescent="0.55000000000000004">
      <c r="A106" s="1" t="s">
        <v>105</v>
      </c>
    </row>
    <row r="107" spans="1:1" x14ac:dyDescent="0.55000000000000004">
      <c r="A107" s="1" t="s">
        <v>106</v>
      </c>
    </row>
    <row r="108" spans="1:1" x14ac:dyDescent="0.55000000000000004">
      <c r="A108" s="1" t="s">
        <v>107</v>
      </c>
    </row>
    <row r="109" spans="1:1" x14ac:dyDescent="0.55000000000000004">
      <c r="A109" s="1" t="s">
        <v>108</v>
      </c>
    </row>
    <row r="110" spans="1:1" x14ac:dyDescent="0.55000000000000004">
      <c r="A110" s="1" t="s">
        <v>109</v>
      </c>
    </row>
    <row r="111" spans="1:1" x14ac:dyDescent="0.55000000000000004">
      <c r="A111" s="1" t="s">
        <v>110</v>
      </c>
    </row>
    <row r="112" spans="1:1" x14ac:dyDescent="0.55000000000000004">
      <c r="A112" s="1" t="s">
        <v>111</v>
      </c>
    </row>
    <row r="113" spans="1:1" x14ac:dyDescent="0.55000000000000004">
      <c r="A113" s="1" t="s">
        <v>112</v>
      </c>
    </row>
    <row r="114" spans="1:1" x14ac:dyDescent="0.55000000000000004">
      <c r="A114" s="1" t="s">
        <v>113</v>
      </c>
    </row>
    <row r="115" spans="1:1" x14ac:dyDescent="0.55000000000000004">
      <c r="A115" s="1" t="s">
        <v>114</v>
      </c>
    </row>
    <row r="116" spans="1:1" x14ac:dyDescent="0.55000000000000004">
      <c r="A116" s="1" t="s">
        <v>115</v>
      </c>
    </row>
    <row r="117" spans="1:1" x14ac:dyDescent="0.55000000000000004">
      <c r="A117" s="1" t="s">
        <v>116</v>
      </c>
    </row>
    <row r="118" spans="1:1" x14ac:dyDescent="0.55000000000000004">
      <c r="A118" s="1" t="s">
        <v>117</v>
      </c>
    </row>
    <row r="119" spans="1:1" x14ac:dyDescent="0.55000000000000004">
      <c r="A119" s="1" t="s">
        <v>118</v>
      </c>
    </row>
    <row r="120" spans="1:1" x14ac:dyDescent="0.55000000000000004">
      <c r="A120" s="1" t="s">
        <v>119</v>
      </c>
    </row>
    <row r="121" spans="1:1" x14ac:dyDescent="0.55000000000000004">
      <c r="A121" s="1" t="s">
        <v>120</v>
      </c>
    </row>
    <row r="122" spans="1:1" x14ac:dyDescent="0.55000000000000004">
      <c r="A122" s="1" t="s">
        <v>121</v>
      </c>
    </row>
    <row r="123" spans="1:1" x14ac:dyDescent="0.55000000000000004">
      <c r="A123" s="1" t="s">
        <v>122</v>
      </c>
    </row>
    <row r="124" spans="1:1" x14ac:dyDescent="0.55000000000000004">
      <c r="A124" s="1" t="s">
        <v>123</v>
      </c>
    </row>
    <row r="125" spans="1:1" x14ac:dyDescent="0.55000000000000004">
      <c r="A125" s="1" t="s">
        <v>124</v>
      </c>
    </row>
    <row r="126" spans="1:1" x14ac:dyDescent="0.55000000000000004">
      <c r="A126" s="1" t="s">
        <v>125</v>
      </c>
    </row>
    <row r="127" spans="1:1" x14ac:dyDescent="0.55000000000000004">
      <c r="A127" s="1" t="s">
        <v>126</v>
      </c>
    </row>
    <row r="128" spans="1:1" x14ac:dyDescent="0.55000000000000004">
      <c r="A128" s="1" t="s">
        <v>127</v>
      </c>
    </row>
    <row r="129" spans="1:1" x14ac:dyDescent="0.55000000000000004">
      <c r="A129" s="1" t="s">
        <v>128</v>
      </c>
    </row>
    <row r="130" spans="1:1" x14ac:dyDescent="0.55000000000000004">
      <c r="A130" s="1" t="s">
        <v>129</v>
      </c>
    </row>
    <row r="131" spans="1:1" x14ac:dyDescent="0.55000000000000004">
      <c r="A131" s="1" t="s">
        <v>130</v>
      </c>
    </row>
    <row r="132" spans="1:1" x14ac:dyDescent="0.55000000000000004">
      <c r="A132" s="1" t="s">
        <v>131</v>
      </c>
    </row>
    <row r="133" spans="1:1" x14ac:dyDescent="0.55000000000000004">
      <c r="A133" s="1" t="s">
        <v>132</v>
      </c>
    </row>
    <row r="134" spans="1:1" x14ac:dyDescent="0.55000000000000004">
      <c r="A134" s="1" t="s">
        <v>133</v>
      </c>
    </row>
    <row r="135" spans="1:1" x14ac:dyDescent="0.55000000000000004">
      <c r="A135" s="1" t="s">
        <v>134</v>
      </c>
    </row>
    <row r="136" spans="1:1" x14ac:dyDescent="0.55000000000000004">
      <c r="A136" s="1" t="s">
        <v>135</v>
      </c>
    </row>
    <row r="137" spans="1:1" x14ac:dyDescent="0.55000000000000004">
      <c r="A137" s="1" t="s">
        <v>136</v>
      </c>
    </row>
    <row r="138" spans="1:1" x14ac:dyDescent="0.55000000000000004">
      <c r="A138" s="1" t="s">
        <v>137</v>
      </c>
    </row>
    <row r="139" spans="1:1" x14ac:dyDescent="0.55000000000000004">
      <c r="A139" s="1" t="s">
        <v>138</v>
      </c>
    </row>
    <row r="140" spans="1:1" x14ac:dyDescent="0.55000000000000004">
      <c r="A140" s="1" t="s">
        <v>139</v>
      </c>
    </row>
    <row r="141" spans="1:1" x14ac:dyDescent="0.55000000000000004">
      <c r="A141" s="1" t="s">
        <v>140</v>
      </c>
    </row>
    <row r="142" spans="1:1" x14ac:dyDescent="0.55000000000000004">
      <c r="A142" s="1" t="s">
        <v>141</v>
      </c>
    </row>
    <row r="143" spans="1:1" x14ac:dyDescent="0.55000000000000004">
      <c r="A143" s="1" t="s">
        <v>142</v>
      </c>
    </row>
    <row r="144" spans="1:1" x14ac:dyDescent="0.55000000000000004">
      <c r="A144" s="1" t="s">
        <v>143</v>
      </c>
    </row>
    <row r="145" spans="1:1" x14ac:dyDescent="0.55000000000000004">
      <c r="A145" s="1" t="s">
        <v>144</v>
      </c>
    </row>
    <row r="146" spans="1:1" x14ac:dyDescent="0.55000000000000004">
      <c r="A146" s="1" t="s">
        <v>145</v>
      </c>
    </row>
    <row r="147" spans="1:1" x14ac:dyDescent="0.55000000000000004">
      <c r="A147" s="1" t="s">
        <v>146</v>
      </c>
    </row>
    <row r="148" spans="1:1" x14ac:dyDescent="0.55000000000000004">
      <c r="A148" s="1" t="s">
        <v>147</v>
      </c>
    </row>
    <row r="149" spans="1:1" x14ac:dyDescent="0.55000000000000004">
      <c r="A149" s="1" t="s">
        <v>148</v>
      </c>
    </row>
    <row r="150" spans="1:1" x14ac:dyDescent="0.55000000000000004">
      <c r="A150" s="1" t="s">
        <v>149</v>
      </c>
    </row>
    <row r="151" spans="1:1" x14ac:dyDescent="0.55000000000000004">
      <c r="A151" s="1" t="s">
        <v>150</v>
      </c>
    </row>
    <row r="152" spans="1:1" x14ac:dyDescent="0.55000000000000004">
      <c r="A152" s="1" t="s">
        <v>151</v>
      </c>
    </row>
    <row r="153" spans="1:1" x14ac:dyDescent="0.55000000000000004">
      <c r="A153" s="1" t="s">
        <v>152</v>
      </c>
    </row>
    <row r="154" spans="1:1" x14ac:dyDescent="0.55000000000000004">
      <c r="A154" s="1" t="s">
        <v>153</v>
      </c>
    </row>
    <row r="155" spans="1:1" x14ac:dyDescent="0.55000000000000004">
      <c r="A155" s="1" t="s">
        <v>154</v>
      </c>
    </row>
    <row r="156" spans="1:1" x14ac:dyDescent="0.55000000000000004">
      <c r="A156" s="1" t="s">
        <v>155</v>
      </c>
    </row>
    <row r="157" spans="1:1" x14ac:dyDescent="0.55000000000000004">
      <c r="A157" s="1" t="s">
        <v>156</v>
      </c>
    </row>
    <row r="158" spans="1:1" x14ac:dyDescent="0.55000000000000004">
      <c r="A158" s="1" t="s">
        <v>157</v>
      </c>
    </row>
    <row r="159" spans="1:1" x14ac:dyDescent="0.55000000000000004">
      <c r="A159" s="1" t="s">
        <v>158</v>
      </c>
    </row>
    <row r="160" spans="1:1" x14ac:dyDescent="0.55000000000000004">
      <c r="A160" s="1" t="s">
        <v>159</v>
      </c>
    </row>
    <row r="161" spans="1:1" x14ac:dyDescent="0.55000000000000004">
      <c r="A161" s="1" t="s">
        <v>160</v>
      </c>
    </row>
    <row r="162" spans="1:1" x14ac:dyDescent="0.55000000000000004">
      <c r="A162" s="1" t="s">
        <v>161</v>
      </c>
    </row>
    <row r="163" spans="1:1" x14ac:dyDescent="0.55000000000000004">
      <c r="A163" s="1" t="s">
        <v>162</v>
      </c>
    </row>
    <row r="164" spans="1:1" x14ac:dyDescent="0.55000000000000004">
      <c r="A164" s="1" t="s">
        <v>163</v>
      </c>
    </row>
    <row r="165" spans="1:1" x14ac:dyDescent="0.55000000000000004">
      <c r="A165" s="1" t="s">
        <v>164</v>
      </c>
    </row>
    <row r="166" spans="1:1" x14ac:dyDescent="0.55000000000000004">
      <c r="A166" s="1" t="s">
        <v>165</v>
      </c>
    </row>
    <row r="167" spans="1:1" x14ac:dyDescent="0.55000000000000004">
      <c r="A167" s="1" t="s">
        <v>166</v>
      </c>
    </row>
    <row r="168" spans="1:1" x14ac:dyDescent="0.55000000000000004">
      <c r="A168" s="1" t="s">
        <v>167</v>
      </c>
    </row>
    <row r="169" spans="1:1" x14ac:dyDescent="0.55000000000000004">
      <c r="A169" s="1" t="s">
        <v>168</v>
      </c>
    </row>
    <row r="170" spans="1:1" x14ac:dyDescent="0.55000000000000004">
      <c r="A170" s="1" t="s">
        <v>169</v>
      </c>
    </row>
    <row r="171" spans="1:1" x14ac:dyDescent="0.55000000000000004">
      <c r="A171" s="1" t="s">
        <v>170</v>
      </c>
    </row>
    <row r="172" spans="1:1" x14ac:dyDescent="0.55000000000000004">
      <c r="A172" s="1" t="s">
        <v>171</v>
      </c>
    </row>
    <row r="173" spans="1:1" x14ac:dyDescent="0.55000000000000004">
      <c r="A173" s="1" t="s">
        <v>172</v>
      </c>
    </row>
    <row r="174" spans="1:1" x14ac:dyDescent="0.55000000000000004">
      <c r="A174" s="1" t="s">
        <v>173</v>
      </c>
    </row>
    <row r="175" spans="1:1" x14ac:dyDescent="0.55000000000000004">
      <c r="A175" s="1" t="s">
        <v>174</v>
      </c>
    </row>
    <row r="176" spans="1:1" x14ac:dyDescent="0.55000000000000004">
      <c r="A176" s="1" t="s">
        <v>175</v>
      </c>
    </row>
    <row r="177" spans="1:1" x14ac:dyDescent="0.55000000000000004">
      <c r="A177" s="1" t="s">
        <v>176</v>
      </c>
    </row>
    <row r="178" spans="1:1" x14ac:dyDescent="0.55000000000000004">
      <c r="A178" s="1" t="s">
        <v>177</v>
      </c>
    </row>
    <row r="179" spans="1:1" x14ac:dyDescent="0.55000000000000004">
      <c r="A179" s="1" t="s">
        <v>178</v>
      </c>
    </row>
    <row r="180" spans="1:1" x14ac:dyDescent="0.55000000000000004">
      <c r="A180" s="1" t="s">
        <v>179</v>
      </c>
    </row>
    <row r="181" spans="1:1" x14ac:dyDescent="0.55000000000000004">
      <c r="A181" s="1" t="s">
        <v>180</v>
      </c>
    </row>
    <row r="182" spans="1:1" x14ac:dyDescent="0.55000000000000004">
      <c r="A182" s="1" t="s">
        <v>181</v>
      </c>
    </row>
    <row r="183" spans="1:1" x14ac:dyDescent="0.55000000000000004">
      <c r="A183" s="1" t="s">
        <v>182</v>
      </c>
    </row>
    <row r="184" spans="1:1" x14ac:dyDescent="0.55000000000000004">
      <c r="A184" s="1" t="s">
        <v>183</v>
      </c>
    </row>
    <row r="185" spans="1:1" x14ac:dyDescent="0.55000000000000004">
      <c r="A185" s="1" t="s">
        <v>184</v>
      </c>
    </row>
    <row r="186" spans="1:1" x14ac:dyDescent="0.55000000000000004">
      <c r="A186" s="1" t="s">
        <v>185</v>
      </c>
    </row>
    <row r="187" spans="1:1" x14ac:dyDescent="0.55000000000000004">
      <c r="A187" s="1" t="s">
        <v>186</v>
      </c>
    </row>
    <row r="188" spans="1:1" x14ac:dyDescent="0.55000000000000004">
      <c r="A188" s="1" t="s">
        <v>187</v>
      </c>
    </row>
    <row r="189" spans="1:1" x14ac:dyDescent="0.55000000000000004">
      <c r="A189" s="1" t="s">
        <v>188</v>
      </c>
    </row>
    <row r="190" spans="1:1" x14ac:dyDescent="0.55000000000000004">
      <c r="A190" s="1" t="s">
        <v>189</v>
      </c>
    </row>
    <row r="191" spans="1:1" x14ac:dyDescent="0.55000000000000004">
      <c r="A191" s="1" t="s">
        <v>190</v>
      </c>
    </row>
    <row r="192" spans="1:1" x14ac:dyDescent="0.55000000000000004">
      <c r="A192" s="1" t="s">
        <v>191</v>
      </c>
    </row>
    <row r="193" spans="1:1" x14ac:dyDescent="0.55000000000000004">
      <c r="A193" s="1" t="s">
        <v>192</v>
      </c>
    </row>
    <row r="194" spans="1:1" x14ac:dyDescent="0.55000000000000004">
      <c r="A194" s="1" t="s">
        <v>193</v>
      </c>
    </row>
    <row r="195" spans="1:1" x14ac:dyDescent="0.55000000000000004">
      <c r="A195" s="1" t="s">
        <v>194</v>
      </c>
    </row>
    <row r="196" spans="1:1" x14ac:dyDescent="0.55000000000000004">
      <c r="A196" s="1" t="s">
        <v>195</v>
      </c>
    </row>
    <row r="197" spans="1:1" x14ac:dyDescent="0.55000000000000004">
      <c r="A197" s="1" t="s">
        <v>196</v>
      </c>
    </row>
    <row r="198" spans="1:1" x14ac:dyDescent="0.55000000000000004">
      <c r="A198" s="1" t="s">
        <v>197</v>
      </c>
    </row>
    <row r="199" spans="1:1" x14ac:dyDescent="0.55000000000000004">
      <c r="A199" s="1" t="s">
        <v>198</v>
      </c>
    </row>
    <row r="200" spans="1:1" x14ac:dyDescent="0.55000000000000004">
      <c r="A200" s="1" t="s">
        <v>199</v>
      </c>
    </row>
    <row r="201" spans="1:1" x14ac:dyDescent="0.55000000000000004">
      <c r="A201" s="1" t="s">
        <v>200</v>
      </c>
    </row>
    <row r="202" spans="1:1" x14ac:dyDescent="0.55000000000000004">
      <c r="A202" s="1" t="s">
        <v>201</v>
      </c>
    </row>
    <row r="203" spans="1:1" x14ac:dyDescent="0.55000000000000004">
      <c r="A203" s="1" t="s">
        <v>202</v>
      </c>
    </row>
    <row r="204" spans="1:1" x14ac:dyDescent="0.55000000000000004">
      <c r="A204" s="1" t="s">
        <v>203</v>
      </c>
    </row>
    <row r="205" spans="1:1" x14ac:dyDescent="0.55000000000000004">
      <c r="A205" s="1" t="s">
        <v>204</v>
      </c>
    </row>
    <row r="206" spans="1:1" x14ac:dyDescent="0.55000000000000004">
      <c r="A206" s="1" t="s">
        <v>205</v>
      </c>
    </row>
    <row r="207" spans="1:1" x14ac:dyDescent="0.55000000000000004">
      <c r="A207" s="1" t="s">
        <v>206</v>
      </c>
    </row>
    <row r="208" spans="1:1" x14ac:dyDescent="0.55000000000000004">
      <c r="A208" s="1" t="s">
        <v>207</v>
      </c>
    </row>
    <row r="209" spans="1:1" x14ac:dyDescent="0.55000000000000004">
      <c r="A209" s="1" t="s">
        <v>208</v>
      </c>
    </row>
    <row r="210" spans="1:1" x14ac:dyDescent="0.55000000000000004">
      <c r="A210" s="1" t="s">
        <v>209</v>
      </c>
    </row>
    <row r="211" spans="1:1" x14ac:dyDescent="0.55000000000000004">
      <c r="A211" s="1" t="s">
        <v>210</v>
      </c>
    </row>
    <row r="212" spans="1:1" x14ac:dyDescent="0.55000000000000004">
      <c r="A212" s="1" t="s">
        <v>211</v>
      </c>
    </row>
    <row r="213" spans="1:1" x14ac:dyDescent="0.55000000000000004">
      <c r="A213" s="1" t="s">
        <v>212</v>
      </c>
    </row>
    <row r="214" spans="1:1" x14ac:dyDescent="0.55000000000000004">
      <c r="A214" s="1" t="s">
        <v>213</v>
      </c>
    </row>
    <row r="215" spans="1:1" x14ac:dyDescent="0.55000000000000004">
      <c r="A215" s="1" t="s">
        <v>214</v>
      </c>
    </row>
    <row r="216" spans="1:1" x14ac:dyDescent="0.55000000000000004">
      <c r="A216" s="1" t="s">
        <v>215</v>
      </c>
    </row>
    <row r="217" spans="1:1" x14ac:dyDescent="0.55000000000000004">
      <c r="A217" s="1" t="s">
        <v>216</v>
      </c>
    </row>
    <row r="218" spans="1:1" x14ac:dyDescent="0.55000000000000004">
      <c r="A218" s="1" t="s">
        <v>217</v>
      </c>
    </row>
    <row r="219" spans="1:1" x14ac:dyDescent="0.55000000000000004">
      <c r="A219" s="1" t="s">
        <v>218</v>
      </c>
    </row>
    <row r="220" spans="1:1" x14ac:dyDescent="0.55000000000000004">
      <c r="A220" s="1" t="s">
        <v>219</v>
      </c>
    </row>
    <row r="221" spans="1:1" x14ac:dyDescent="0.55000000000000004">
      <c r="A221" s="1" t="s">
        <v>220</v>
      </c>
    </row>
    <row r="222" spans="1:1" x14ac:dyDescent="0.55000000000000004">
      <c r="A222" s="1" t="s">
        <v>221</v>
      </c>
    </row>
    <row r="223" spans="1:1" x14ac:dyDescent="0.55000000000000004">
      <c r="A223" s="1" t="s">
        <v>222</v>
      </c>
    </row>
    <row r="224" spans="1:1" x14ac:dyDescent="0.55000000000000004">
      <c r="A224" s="1" t="s">
        <v>223</v>
      </c>
    </row>
    <row r="225" spans="1:1" x14ac:dyDescent="0.55000000000000004">
      <c r="A225" s="1" t="s">
        <v>224</v>
      </c>
    </row>
    <row r="226" spans="1:1" x14ac:dyDescent="0.55000000000000004">
      <c r="A226" s="1" t="s">
        <v>225</v>
      </c>
    </row>
    <row r="227" spans="1:1" x14ac:dyDescent="0.55000000000000004">
      <c r="A227" s="1" t="s">
        <v>226</v>
      </c>
    </row>
    <row r="228" spans="1:1" x14ac:dyDescent="0.55000000000000004">
      <c r="A228" s="1" t="s">
        <v>227</v>
      </c>
    </row>
    <row r="229" spans="1:1" x14ac:dyDescent="0.55000000000000004">
      <c r="A229" s="1" t="s">
        <v>228</v>
      </c>
    </row>
    <row r="230" spans="1:1" x14ac:dyDescent="0.55000000000000004">
      <c r="A230" s="1" t="s">
        <v>229</v>
      </c>
    </row>
    <row r="231" spans="1:1" x14ac:dyDescent="0.55000000000000004">
      <c r="A231" s="1" t="s">
        <v>230</v>
      </c>
    </row>
    <row r="232" spans="1:1" x14ac:dyDescent="0.55000000000000004">
      <c r="A232" s="1" t="s">
        <v>231</v>
      </c>
    </row>
    <row r="233" spans="1:1" x14ac:dyDescent="0.55000000000000004">
      <c r="A233" s="1" t="s">
        <v>232</v>
      </c>
    </row>
    <row r="234" spans="1:1" x14ac:dyDescent="0.55000000000000004">
      <c r="A234" s="1" t="s">
        <v>233</v>
      </c>
    </row>
    <row r="235" spans="1:1" x14ac:dyDescent="0.55000000000000004">
      <c r="A235" s="1" t="s">
        <v>234</v>
      </c>
    </row>
    <row r="236" spans="1:1" x14ac:dyDescent="0.55000000000000004">
      <c r="A236" s="1" t="s">
        <v>235</v>
      </c>
    </row>
    <row r="237" spans="1:1" x14ac:dyDescent="0.55000000000000004">
      <c r="A237" s="1" t="s">
        <v>236</v>
      </c>
    </row>
    <row r="238" spans="1:1" x14ac:dyDescent="0.55000000000000004">
      <c r="A238" s="1" t="s">
        <v>237</v>
      </c>
    </row>
    <row r="239" spans="1:1" x14ac:dyDescent="0.55000000000000004">
      <c r="A239" s="1" t="s">
        <v>238</v>
      </c>
    </row>
    <row r="240" spans="1:1" x14ac:dyDescent="0.55000000000000004">
      <c r="A240" s="1" t="s">
        <v>239</v>
      </c>
    </row>
    <row r="241" spans="1:1" x14ac:dyDescent="0.55000000000000004">
      <c r="A241" s="1" t="s">
        <v>240</v>
      </c>
    </row>
    <row r="242" spans="1:1" x14ac:dyDescent="0.55000000000000004">
      <c r="A242" s="1" t="s">
        <v>241</v>
      </c>
    </row>
    <row r="243" spans="1:1" x14ac:dyDescent="0.55000000000000004">
      <c r="A243" s="1" t="s">
        <v>242</v>
      </c>
    </row>
    <row r="244" spans="1:1" x14ac:dyDescent="0.55000000000000004">
      <c r="A244" s="1" t="s">
        <v>243</v>
      </c>
    </row>
    <row r="245" spans="1:1" x14ac:dyDescent="0.55000000000000004">
      <c r="A245" s="1" t="s">
        <v>244</v>
      </c>
    </row>
    <row r="246" spans="1:1" x14ac:dyDescent="0.55000000000000004">
      <c r="A246" s="1" t="s">
        <v>245</v>
      </c>
    </row>
    <row r="247" spans="1:1" x14ac:dyDescent="0.55000000000000004">
      <c r="A247" s="1" t="s">
        <v>246</v>
      </c>
    </row>
    <row r="248" spans="1:1" x14ac:dyDescent="0.55000000000000004">
      <c r="A248" s="1" t="s">
        <v>247</v>
      </c>
    </row>
    <row r="249" spans="1:1" x14ac:dyDescent="0.55000000000000004">
      <c r="A249" s="1" t="s">
        <v>248</v>
      </c>
    </row>
    <row r="250" spans="1:1" x14ac:dyDescent="0.55000000000000004">
      <c r="A250" s="1" t="s">
        <v>249</v>
      </c>
    </row>
    <row r="251" spans="1:1" x14ac:dyDescent="0.55000000000000004">
      <c r="A251" s="1" t="s">
        <v>250</v>
      </c>
    </row>
    <row r="252" spans="1:1" x14ac:dyDescent="0.55000000000000004">
      <c r="A252" s="1" t="s">
        <v>251</v>
      </c>
    </row>
    <row r="253" spans="1:1" x14ac:dyDescent="0.55000000000000004">
      <c r="A253" s="1" t="s">
        <v>252</v>
      </c>
    </row>
    <row r="254" spans="1:1" x14ac:dyDescent="0.55000000000000004">
      <c r="A254" s="1" t="s">
        <v>253</v>
      </c>
    </row>
    <row r="255" spans="1:1" x14ac:dyDescent="0.55000000000000004">
      <c r="A255" s="1" t="s">
        <v>254</v>
      </c>
    </row>
    <row r="256" spans="1:1" x14ac:dyDescent="0.55000000000000004">
      <c r="A256" s="1" t="s">
        <v>255</v>
      </c>
    </row>
    <row r="257" spans="1:1" x14ac:dyDescent="0.55000000000000004">
      <c r="A257" s="1" t="s">
        <v>256</v>
      </c>
    </row>
    <row r="258" spans="1:1" x14ac:dyDescent="0.55000000000000004">
      <c r="A258" s="1" t="s">
        <v>257</v>
      </c>
    </row>
    <row r="259" spans="1:1" x14ac:dyDescent="0.55000000000000004">
      <c r="A259" s="1" t="s">
        <v>258</v>
      </c>
    </row>
    <row r="260" spans="1:1" x14ac:dyDescent="0.55000000000000004">
      <c r="A260" s="1" t="s">
        <v>259</v>
      </c>
    </row>
    <row r="261" spans="1:1" x14ac:dyDescent="0.55000000000000004">
      <c r="A261" s="1" t="s">
        <v>260</v>
      </c>
    </row>
    <row r="262" spans="1:1" x14ac:dyDescent="0.55000000000000004">
      <c r="A262" s="1" t="s">
        <v>261</v>
      </c>
    </row>
    <row r="263" spans="1:1" x14ac:dyDescent="0.55000000000000004">
      <c r="A263" s="1" t="s">
        <v>262</v>
      </c>
    </row>
    <row r="264" spans="1:1" x14ac:dyDescent="0.55000000000000004">
      <c r="A264" s="1" t="s">
        <v>263</v>
      </c>
    </row>
    <row r="265" spans="1:1" x14ac:dyDescent="0.55000000000000004">
      <c r="A265" s="1" t="s">
        <v>264</v>
      </c>
    </row>
    <row r="266" spans="1:1" x14ac:dyDescent="0.55000000000000004">
      <c r="A266" s="1" t="s">
        <v>265</v>
      </c>
    </row>
    <row r="267" spans="1:1" x14ac:dyDescent="0.55000000000000004">
      <c r="A267" s="1" t="s">
        <v>266</v>
      </c>
    </row>
    <row r="268" spans="1:1" x14ac:dyDescent="0.55000000000000004">
      <c r="A268" s="1" t="s">
        <v>267</v>
      </c>
    </row>
    <row r="269" spans="1:1" x14ac:dyDescent="0.55000000000000004">
      <c r="A269" s="1" t="s">
        <v>268</v>
      </c>
    </row>
    <row r="270" spans="1:1" x14ac:dyDescent="0.55000000000000004">
      <c r="A270" s="1" t="s">
        <v>269</v>
      </c>
    </row>
    <row r="271" spans="1:1" x14ac:dyDescent="0.55000000000000004">
      <c r="A271" s="1" t="s">
        <v>270</v>
      </c>
    </row>
    <row r="272" spans="1:1" x14ac:dyDescent="0.55000000000000004">
      <c r="A272" s="1" t="s">
        <v>271</v>
      </c>
    </row>
    <row r="273" spans="1:1" x14ac:dyDescent="0.55000000000000004">
      <c r="A273" s="1" t="s">
        <v>272</v>
      </c>
    </row>
    <row r="274" spans="1:1" x14ac:dyDescent="0.55000000000000004">
      <c r="A274" s="1" t="s">
        <v>273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274"/>
  <sheetViews>
    <sheetView topLeftCell="A245" workbookViewId="0">
      <selection activeCell="A2" sqref="A2:C274"/>
    </sheetView>
  </sheetViews>
  <sheetFormatPr baseColWidth="10" defaultColWidth="8.83984375" defaultRowHeight="14.4" x14ac:dyDescent="0.55000000000000004"/>
  <cols>
    <col min="1" max="1" width="10.68359375" bestFit="1" customWidth="1"/>
    <col min="3" max="3" width="130.3125" bestFit="1" customWidth="1"/>
  </cols>
  <sheetData>
    <row r="1" spans="1:3" x14ac:dyDescent="0.55000000000000004">
      <c r="A1" t="s">
        <v>388</v>
      </c>
      <c r="B1" t="s">
        <v>389</v>
      </c>
    </row>
    <row r="2" spans="1:3" x14ac:dyDescent="0.55000000000000004">
      <c r="A2">
        <v>300554292</v>
      </c>
      <c r="B2">
        <v>2</v>
      </c>
      <c r="C2" t="s">
        <v>274</v>
      </c>
    </row>
    <row r="3" spans="1:3" x14ac:dyDescent="0.55000000000000004">
      <c r="A3">
        <v>300568828</v>
      </c>
      <c r="B3">
        <v>6</v>
      </c>
      <c r="C3" t="s">
        <v>274</v>
      </c>
    </row>
    <row r="4" spans="1:3" x14ac:dyDescent="0.55000000000000004">
      <c r="A4">
        <v>300587352</v>
      </c>
      <c r="B4">
        <v>2</v>
      </c>
      <c r="C4" t="s">
        <v>275</v>
      </c>
    </row>
    <row r="5" spans="1:3" x14ac:dyDescent="0.55000000000000004">
      <c r="A5">
        <v>300601897</v>
      </c>
      <c r="B5">
        <v>6</v>
      </c>
      <c r="C5" t="s">
        <v>276</v>
      </c>
    </row>
    <row r="6" spans="1:3" x14ac:dyDescent="0.55000000000000004">
      <c r="A6">
        <v>300666530</v>
      </c>
      <c r="B6">
        <v>4</v>
      </c>
      <c r="C6" t="s">
        <v>274</v>
      </c>
    </row>
    <row r="7" spans="1:3" x14ac:dyDescent="0.55000000000000004">
      <c r="A7">
        <v>300699571</v>
      </c>
      <c r="B7">
        <v>4</v>
      </c>
      <c r="C7" t="s">
        <v>277</v>
      </c>
    </row>
    <row r="8" spans="1:3" hidden="1" x14ac:dyDescent="0.55000000000000004">
      <c r="A8">
        <v>300704774</v>
      </c>
      <c r="B8">
        <v>1</v>
      </c>
      <c r="C8" t="s">
        <v>278</v>
      </c>
    </row>
    <row r="9" spans="1:3" x14ac:dyDescent="0.55000000000000004">
      <c r="A9">
        <v>300719942</v>
      </c>
      <c r="B9">
        <v>7</v>
      </c>
      <c r="C9" t="s">
        <v>274</v>
      </c>
    </row>
    <row r="10" spans="1:3" x14ac:dyDescent="0.55000000000000004">
      <c r="A10">
        <v>300752985</v>
      </c>
      <c r="B10">
        <v>7</v>
      </c>
      <c r="C10" t="s">
        <v>279</v>
      </c>
    </row>
    <row r="11" spans="1:3" x14ac:dyDescent="0.55000000000000004">
      <c r="A11">
        <v>301033283</v>
      </c>
      <c r="B11">
        <v>5</v>
      </c>
      <c r="C11" t="s">
        <v>274</v>
      </c>
    </row>
    <row r="12" spans="1:3" x14ac:dyDescent="0.55000000000000004">
      <c r="A12">
        <v>301066329</v>
      </c>
      <c r="B12">
        <v>5</v>
      </c>
      <c r="C12" t="s">
        <v>280</v>
      </c>
    </row>
    <row r="13" spans="1:3" x14ac:dyDescent="0.55000000000000004">
      <c r="A13">
        <v>301217512</v>
      </c>
      <c r="B13">
        <v>3</v>
      </c>
      <c r="C13" t="s">
        <v>274</v>
      </c>
    </row>
    <row r="14" spans="1:3" x14ac:dyDescent="0.55000000000000004">
      <c r="A14">
        <v>301250585</v>
      </c>
      <c r="B14">
        <v>3</v>
      </c>
      <c r="C14" t="s">
        <v>281</v>
      </c>
    </row>
    <row r="15" spans="1:3" x14ac:dyDescent="0.55000000000000004">
      <c r="A15">
        <v>315555464</v>
      </c>
      <c r="B15">
        <v>2</v>
      </c>
      <c r="C15" t="s">
        <v>282</v>
      </c>
    </row>
    <row r="16" spans="1:3" x14ac:dyDescent="0.55000000000000004">
      <c r="A16">
        <v>315570046</v>
      </c>
      <c r="B16">
        <v>6</v>
      </c>
      <c r="C16" t="s">
        <v>282</v>
      </c>
    </row>
    <row r="17" spans="1:3" x14ac:dyDescent="0.55000000000000004">
      <c r="A17">
        <v>315667748</v>
      </c>
      <c r="B17">
        <v>4</v>
      </c>
      <c r="C17" t="s">
        <v>282</v>
      </c>
    </row>
    <row r="18" spans="1:3" x14ac:dyDescent="0.55000000000000004">
      <c r="A18">
        <v>315721141</v>
      </c>
      <c r="B18">
        <v>7</v>
      </c>
      <c r="C18" t="s">
        <v>282</v>
      </c>
    </row>
    <row r="19" spans="1:3" hidden="1" x14ac:dyDescent="0.55000000000000004">
      <c r="A19">
        <v>315771865</v>
      </c>
      <c r="B19">
        <v>1</v>
      </c>
      <c r="C19" t="s">
        <v>283</v>
      </c>
    </row>
    <row r="20" spans="1:3" hidden="1" x14ac:dyDescent="0.55000000000000004">
      <c r="A20">
        <v>315779098</v>
      </c>
      <c r="B20">
        <v>1</v>
      </c>
      <c r="C20" t="s">
        <v>284</v>
      </c>
    </row>
    <row r="21" spans="1:3" hidden="1" x14ac:dyDescent="0.55000000000000004">
      <c r="A21">
        <v>315795383</v>
      </c>
      <c r="B21">
        <v>1</v>
      </c>
      <c r="C21" t="s">
        <v>285</v>
      </c>
    </row>
    <row r="22" spans="1:3" x14ac:dyDescent="0.55000000000000004">
      <c r="A22">
        <v>316034455</v>
      </c>
      <c r="B22">
        <v>5</v>
      </c>
      <c r="C22" t="s">
        <v>282</v>
      </c>
    </row>
    <row r="23" spans="1:3" hidden="1" x14ac:dyDescent="0.55000000000000004">
      <c r="A23">
        <v>316035674</v>
      </c>
      <c r="B23">
        <v>1</v>
      </c>
      <c r="C23" t="s">
        <v>286</v>
      </c>
    </row>
    <row r="24" spans="1:3" x14ac:dyDescent="0.55000000000000004">
      <c r="A24">
        <v>316218729</v>
      </c>
      <c r="B24">
        <v>3</v>
      </c>
      <c r="C24" t="s">
        <v>282</v>
      </c>
    </row>
    <row r="25" spans="1:3" hidden="1" x14ac:dyDescent="0.55000000000000004">
      <c r="A25">
        <v>316276005</v>
      </c>
      <c r="B25">
        <v>1</v>
      </c>
      <c r="C25" t="s">
        <v>287</v>
      </c>
    </row>
    <row r="26" spans="1:3" hidden="1" x14ac:dyDescent="0.55000000000000004">
      <c r="A26">
        <v>316282778</v>
      </c>
      <c r="B26">
        <v>1</v>
      </c>
      <c r="C26" t="s">
        <v>288</v>
      </c>
    </row>
    <row r="27" spans="1:3" x14ac:dyDescent="0.55000000000000004">
      <c r="A27">
        <v>340554307</v>
      </c>
      <c r="B27">
        <v>2</v>
      </c>
      <c r="C27" t="s">
        <v>289</v>
      </c>
    </row>
    <row r="28" spans="1:3" x14ac:dyDescent="0.55000000000000004">
      <c r="A28">
        <v>340568843</v>
      </c>
      <c r="B28">
        <v>6</v>
      </c>
      <c r="C28" t="s">
        <v>289</v>
      </c>
    </row>
    <row r="29" spans="1:3" x14ac:dyDescent="0.55000000000000004">
      <c r="A29">
        <v>340666545</v>
      </c>
      <c r="B29">
        <v>4</v>
      </c>
      <c r="C29" t="s">
        <v>289</v>
      </c>
    </row>
    <row r="30" spans="1:3" x14ac:dyDescent="0.55000000000000004">
      <c r="A30">
        <v>340719957</v>
      </c>
      <c r="B30">
        <v>7</v>
      </c>
      <c r="C30" t="s">
        <v>289</v>
      </c>
    </row>
    <row r="31" spans="1:3" x14ac:dyDescent="0.55000000000000004">
      <c r="A31">
        <v>341033298</v>
      </c>
      <c r="B31">
        <v>5</v>
      </c>
      <c r="C31" t="s">
        <v>289</v>
      </c>
    </row>
    <row r="32" spans="1:3" x14ac:dyDescent="0.55000000000000004">
      <c r="A32">
        <v>341217527</v>
      </c>
      <c r="B32">
        <v>3</v>
      </c>
      <c r="C32" t="s">
        <v>289</v>
      </c>
    </row>
    <row r="33" spans="1:3" x14ac:dyDescent="0.55000000000000004">
      <c r="A33">
        <v>600586125</v>
      </c>
      <c r="B33">
        <v>2</v>
      </c>
      <c r="C33" t="s">
        <v>290</v>
      </c>
    </row>
    <row r="34" spans="1:3" x14ac:dyDescent="0.55000000000000004">
      <c r="A34">
        <v>600586943</v>
      </c>
      <c r="B34">
        <v>2</v>
      </c>
      <c r="C34" t="s">
        <v>274</v>
      </c>
    </row>
    <row r="35" spans="1:3" x14ac:dyDescent="0.55000000000000004">
      <c r="A35">
        <v>600600652</v>
      </c>
      <c r="B35">
        <v>6</v>
      </c>
      <c r="C35" t="s">
        <v>291</v>
      </c>
    </row>
    <row r="36" spans="1:3" x14ac:dyDescent="0.55000000000000004">
      <c r="A36">
        <v>600601470</v>
      </c>
      <c r="B36">
        <v>6</v>
      </c>
      <c r="C36" t="s">
        <v>274</v>
      </c>
    </row>
    <row r="37" spans="1:3" x14ac:dyDescent="0.55000000000000004">
      <c r="A37">
        <v>600698377</v>
      </c>
      <c r="B37">
        <v>4</v>
      </c>
      <c r="C37" t="s">
        <v>292</v>
      </c>
    </row>
    <row r="38" spans="1:3" x14ac:dyDescent="0.55000000000000004">
      <c r="A38">
        <v>600699195</v>
      </c>
      <c r="B38">
        <v>4</v>
      </c>
      <c r="C38" t="s">
        <v>274</v>
      </c>
    </row>
    <row r="39" spans="1:3" hidden="1" x14ac:dyDescent="0.55000000000000004">
      <c r="A39">
        <v>600704774</v>
      </c>
      <c r="B39">
        <v>1</v>
      </c>
      <c r="C39" t="s">
        <v>278</v>
      </c>
    </row>
    <row r="40" spans="1:3" x14ac:dyDescent="0.55000000000000004">
      <c r="A40">
        <v>600751756</v>
      </c>
      <c r="B40">
        <v>7</v>
      </c>
      <c r="C40" t="s">
        <v>293</v>
      </c>
    </row>
    <row r="41" spans="1:3" x14ac:dyDescent="0.55000000000000004">
      <c r="A41">
        <v>600752575</v>
      </c>
      <c r="B41">
        <v>7</v>
      </c>
      <c r="C41" t="s">
        <v>274</v>
      </c>
    </row>
    <row r="42" spans="1:3" x14ac:dyDescent="0.55000000000000004">
      <c r="A42">
        <v>601065102</v>
      </c>
      <c r="B42">
        <v>5</v>
      </c>
      <c r="C42" t="s">
        <v>294</v>
      </c>
    </row>
    <row r="43" spans="1:3" x14ac:dyDescent="0.55000000000000004">
      <c r="A43">
        <v>601065920</v>
      </c>
      <c r="B43">
        <v>5</v>
      </c>
      <c r="C43" t="s">
        <v>274</v>
      </c>
    </row>
    <row r="44" spans="1:3" x14ac:dyDescent="0.55000000000000004">
      <c r="A44">
        <v>601249357</v>
      </c>
      <c r="B44">
        <v>3</v>
      </c>
      <c r="C44" t="s">
        <v>295</v>
      </c>
    </row>
    <row r="45" spans="1:3" x14ac:dyDescent="0.55000000000000004">
      <c r="A45">
        <v>601250175</v>
      </c>
      <c r="B45">
        <v>3</v>
      </c>
      <c r="C45" t="s">
        <v>274</v>
      </c>
    </row>
    <row r="46" spans="1:3" x14ac:dyDescent="0.55000000000000004">
      <c r="A46">
        <v>615586695</v>
      </c>
      <c r="B46">
        <v>2</v>
      </c>
      <c r="C46" t="s">
        <v>296</v>
      </c>
    </row>
    <row r="47" spans="1:3" x14ac:dyDescent="0.55000000000000004">
      <c r="A47">
        <v>615601276</v>
      </c>
      <c r="B47">
        <v>6</v>
      </c>
      <c r="C47" t="s">
        <v>296</v>
      </c>
    </row>
    <row r="48" spans="1:3" x14ac:dyDescent="0.55000000000000004">
      <c r="A48">
        <v>615698933</v>
      </c>
      <c r="B48">
        <v>4</v>
      </c>
      <c r="C48" t="s">
        <v>296</v>
      </c>
    </row>
    <row r="49" spans="1:3" x14ac:dyDescent="0.55000000000000004">
      <c r="A49">
        <v>615752330</v>
      </c>
      <c r="B49">
        <v>7</v>
      </c>
      <c r="C49" t="s">
        <v>296</v>
      </c>
    </row>
    <row r="50" spans="1:3" x14ac:dyDescent="0.55000000000000004">
      <c r="A50">
        <v>616065717</v>
      </c>
      <c r="B50">
        <v>5</v>
      </c>
      <c r="C50" t="s">
        <v>296</v>
      </c>
    </row>
    <row r="51" spans="1:3" x14ac:dyDescent="0.55000000000000004">
      <c r="A51">
        <v>616249960</v>
      </c>
      <c r="B51">
        <v>3</v>
      </c>
      <c r="C51" t="s">
        <v>296</v>
      </c>
    </row>
    <row r="52" spans="1:3" hidden="1" x14ac:dyDescent="0.55000000000000004">
      <c r="A52">
        <v>616923044</v>
      </c>
      <c r="B52">
        <v>1</v>
      </c>
      <c r="C52" t="s">
        <v>297</v>
      </c>
    </row>
    <row r="53" spans="1:3" hidden="1" x14ac:dyDescent="0.55000000000000004">
      <c r="A53">
        <v>616930777</v>
      </c>
      <c r="B53">
        <v>1</v>
      </c>
      <c r="C53" t="s">
        <v>298</v>
      </c>
    </row>
    <row r="54" spans="1:3" hidden="1" x14ac:dyDescent="0.55000000000000004">
      <c r="A54">
        <v>616937547</v>
      </c>
      <c r="B54">
        <v>1</v>
      </c>
      <c r="C54" t="s">
        <v>299</v>
      </c>
    </row>
    <row r="55" spans="1:3" hidden="1" x14ac:dyDescent="0.55000000000000004">
      <c r="A55">
        <v>616945438</v>
      </c>
      <c r="B55">
        <v>1</v>
      </c>
      <c r="C55" t="s">
        <v>300</v>
      </c>
    </row>
    <row r="56" spans="1:3" x14ac:dyDescent="0.55000000000000004">
      <c r="A56">
        <v>640585538</v>
      </c>
      <c r="B56">
        <v>2</v>
      </c>
      <c r="C56" t="s">
        <v>289</v>
      </c>
    </row>
    <row r="57" spans="1:3" x14ac:dyDescent="0.55000000000000004">
      <c r="A57">
        <v>640600074</v>
      </c>
      <c r="B57">
        <v>6</v>
      </c>
      <c r="C57" t="s">
        <v>289</v>
      </c>
    </row>
    <row r="58" spans="1:3" x14ac:dyDescent="0.55000000000000004">
      <c r="A58">
        <v>640697776</v>
      </c>
      <c r="B58">
        <v>4</v>
      </c>
      <c r="C58" t="s">
        <v>289</v>
      </c>
    </row>
    <row r="59" spans="1:3" x14ac:dyDescent="0.55000000000000004">
      <c r="A59">
        <v>640751173</v>
      </c>
      <c r="B59">
        <v>7</v>
      </c>
      <c r="C59" t="s">
        <v>289</v>
      </c>
    </row>
    <row r="60" spans="1:3" x14ac:dyDescent="0.55000000000000004">
      <c r="A60">
        <v>641064560</v>
      </c>
      <c r="B60">
        <v>5</v>
      </c>
      <c r="C60" t="s">
        <v>289</v>
      </c>
    </row>
    <row r="61" spans="1:3" x14ac:dyDescent="0.55000000000000004">
      <c r="A61">
        <v>641248758</v>
      </c>
      <c r="B61">
        <v>3</v>
      </c>
      <c r="C61" t="s">
        <v>289</v>
      </c>
    </row>
    <row r="62" spans="1:3" x14ac:dyDescent="0.55000000000000004">
      <c r="A62">
        <v>900554313</v>
      </c>
      <c r="B62">
        <v>2</v>
      </c>
      <c r="C62" t="s">
        <v>274</v>
      </c>
    </row>
    <row r="63" spans="1:3" x14ac:dyDescent="0.55000000000000004">
      <c r="A63">
        <v>900568849</v>
      </c>
      <c r="B63">
        <v>6</v>
      </c>
      <c r="C63" t="s">
        <v>274</v>
      </c>
    </row>
    <row r="64" spans="1:3" x14ac:dyDescent="0.55000000000000004">
      <c r="A64">
        <v>900588459</v>
      </c>
      <c r="B64">
        <v>2</v>
      </c>
      <c r="C64" t="s">
        <v>301</v>
      </c>
    </row>
    <row r="65" spans="1:3" x14ac:dyDescent="0.55000000000000004">
      <c r="A65">
        <v>900602329</v>
      </c>
      <c r="B65">
        <v>6</v>
      </c>
      <c r="C65" t="s">
        <v>302</v>
      </c>
    </row>
    <row r="66" spans="1:3" x14ac:dyDescent="0.55000000000000004">
      <c r="A66">
        <v>900666551</v>
      </c>
      <c r="B66">
        <v>4</v>
      </c>
      <c r="C66" t="s">
        <v>274</v>
      </c>
    </row>
    <row r="67" spans="1:3" x14ac:dyDescent="0.55000000000000004">
      <c r="A67">
        <v>900700309</v>
      </c>
      <c r="B67">
        <v>4</v>
      </c>
      <c r="C67" t="s">
        <v>303</v>
      </c>
    </row>
    <row r="68" spans="1:3" hidden="1" x14ac:dyDescent="0.55000000000000004">
      <c r="A68">
        <v>900704774</v>
      </c>
      <c r="B68">
        <v>1</v>
      </c>
      <c r="C68" t="s">
        <v>278</v>
      </c>
    </row>
    <row r="69" spans="1:3" x14ac:dyDescent="0.55000000000000004">
      <c r="A69">
        <v>900719963</v>
      </c>
      <c r="B69">
        <v>7</v>
      </c>
      <c r="C69" t="s">
        <v>274</v>
      </c>
    </row>
    <row r="70" spans="1:3" x14ac:dyDescent="0.55000000000000004">
      <c r="A70">
        <v>900752615</v>
      </c>
      <c r="B70">
        <v>7</v>
      </c>
      <c r="C70" t="s">
        <v>304</v>
      </c>
    </row>
    <row r="71" spans="1:3" x14ac:dyDescent="0.55000000000000004">
      <c r="A71">
        <v>901033304</v>
      </c>
      <c r="B71">
        <v>5</v>
      </c>
      <c r="C71" t="s">
        <v>274</v>
      </c>
    </row>
    <row r="72" spans="1:3" x14ac:dyDescent="0.55000000000000004">
      <c r="A72">
        <v>901067072</v>
      </c>
      <c r="B72">
        <v>5</v>
      </c>
      <c r="C72" t="s">
        <v>305</v>
      </c>
    </row>
    <row r="73" spans="1:3" x14ac:dyDescent="0.55000000000000004">
      <c r="A73">
        <v>901217533</v>
      </c>
      <c r="B73">
        <v>3</v>
      </c>
      <c r="C73" t="s">
        <v>274</v>
      </c>
    </row>
    <row r="74" spans="1:3" x14ac:dyDescent="0.55000000000000004">
      <c r="A74">
        <v>901251292</v>
      </c>
      <c r="B74">
        <v>3</v>
      </c>
      <c r="C74" t="s">
        <v>306</v>
      </c>
    </row>
    <row r="75" spans="1:3" x14ac:dyDescent="0.55000000000000004">
      <c r="A75">
        <v>915555510</v>
      </c>
      <c r="B75">
        <v>2</v>
      </c>
      <c r="C75" t="s">
        <v>307</v>
      </c>
    </row>
    <row r="76" spans="1:3" x14ac:dyDescent="0.55000000000000004">
      <c r="A76">
        <v>915570000</v>
      </c>
      <c r="B76">
        <v>6</v>
      </c>
      <c r="C76" t="s">
        <v>307</v>
      </c>
    </row>
    <row r="77" spans="1:3" hidden="1" x14ac:dyDescent="0.55000000000000004">
      <c r="A77">
        <v>915674109</v>
      </c>
      <c r="B77">
        <v>1</v>
      </c>
      <c r="C77" t="s">
        <v>308</v>
      </c>
    </row>
    <row r="78" spans="1:3" x14ac:dyDescent="0.55000000000000004">
      <c r="A78">
        <v>915676665</v>
      </c>
      <c r="B78">
        <v>4</v>
      </c>
      <c r="C78" t="s">
        <v>307</v>
      </c>
    </row>
    <row r="79" spans="1:3" x14ac:dyDescent="0.55000000000000004">
      <c r="A79">
        <v>915721141</v>
      </c>
      <c r="B79">
        <v>7</v>
      </c>
      <c r="C79" t="s">
        <v>307</v>
      </c>
    </row>
    <row r="80" spans="1:3" hidden="1" x14ac:dyDescent="0.55000000000000004">
      <c r="A80">
        <v>915788467</v>
      </c>
      <c r="B80">
        <v>1</v>
      </c>
      <c r="C80" t="s">
        <v>309</v>
      </c>
    </row>
    <row r="81" spans="1:3" hidden="1" x14ac:dyDescent="0.55000000000000004">
      <c r="A81">
        <v>915795185</v>
      </c>
      <c r="B81">
        <v>1</v>
      </c>
      <c r="C81" t="s">
        <v>310</v>
      </c>
    </row>
    <row r="82" spans="1:3" x14ac:dyDescent="0.55000000000000004">
      <c r="A82">
        <v>916034501</v>
      </c>
      <c r="B82">
        <v>5</v>
      </c>
      <c r="C82" t="s">
        <v>307</v>
      </c>
    </row>
    <row r="83" spans="1:3" x14ac:dyDescent="0.55000000000000004">
      <c r="A83">
        <v>916218684</v>
      </c>
      <c r="B83">
        <v>3</v>
      </c>
      <c r="C83" t="s">
        <v>307</v>
      </c>
    </row>
    <row r="84" spans="1:3" hidden="1" x14ac:dyDescent="0.55000000000000004">
      <c r="A84">
        <v>916282664</v>
      </c>
      <c r="B84">
        <v>1</v>
      </c>
      <c r="C84" t="s">
        <v>311</v>
      </c>
    </row>
    <row r="85" spans="1:3" hidden="1" x14ac:dyDescent="0.55000000000000004">
      <c r="A85">
        <v>917023984</v>
      </c>
      <c r="B85">
        <v>1</v>
      </c>
      <c r="C85" t="s">
        <v>312</v>
      </c>
    </row>
    <row r="86" spans="1:3" hidden="1" x14ac:dyDescent="0.55000000000000004">
      <c r="A86">
        <v>917031871</v>
      </c>
      <c r="B86">
        <v>1</v>
      </c>
      <c r="C86" t="s">
        <v>313</v>
      </c>
    </row>
    <row r="87" spans="1:3" x14ac:dyDescent="0.55000000000000004">
      <c r="A87">
        <v>940554307</v>
      </c>
      <c r="B87">
        <v>2</v>
      </c>
      <c r="C87" t="s">
        <v>289</v>
      </c>
    </row>
    <row r="88" spans="1:3" x14ac:dyDescent="0.55000000000000004">
      <c r="A88">
        <v>940568843</v>
      </c>
      <c r="B88">
        <v>6</v>
      </c>
      <c r="C88" t="s">
        <v>289</v>
      </c>
    </row>
    <row r="89" spans="1:3" x14ac:dyDescent="0.55000000000000004">
      <c r="A89">
        <v>940666545</v>
      </c>
      <c r="B89">
        <v>4</v>
      </c>
      <c r="C89" t="s">
        <v>289</v>
      </c>
    </row>
    <row r="90" spans="1:3" x14ac:dyDescent="0.55000000000000004">
      <c r="A90">
        <v>940719957</v>
      </c>
      <c r="B90">
        <v>7</v>
      </c>
      <c r="C90" t="s">
        <v>289</v>
      </c>
    </row>
    <row r="91" spans="1:3" x14ac:dyDescent="0.55000000000000004">
      <c r="A91">
        <v>941033298</v>
      </c>
      <c r="B91">
        <v>5</v>
      </c>
      <c r="C91" t="s">
        <v>289</v>
      </c>
    </row>
    <row r="92" spans="1:3" x14ac:dyDescent="0.55000000000000004">
      <c r="A92">
        <v>941217527</v>
      </c>
      <c r="B92">
        <v>3</v>
      </c>
      <c r="C92" t="s">
        <v>289</v>
      </c>
    </row>
    <row r="93" spans="1:3" x14ac:dyDescent="0.55000000000000004">
      <c r="A93">
        <v>1200586847</v>
      </c>
      <c r="B93">
        <v>2</v>
      </c>
      <c r="C93" t="s">
        <v>314</v>
      </c>
    </row>
    <row r="94" spans="1:3" x14ac:dyDescent="0.55000000000000004">
      <c r="A94">
        <v>1200587665</v>
      </c>
      <c r="B94">
        <v>2</v>
      </c>
      <c r="C94" t="s">
        <v>274</v>
      </c>
    </row>
    <row r="95" spans="1:3" x14ac:dyDescent="0.55000000000000004">
      <c r="A95">
        <v>1200601347</v>
      </c>
      <c r="B95">
        <v>6</v>
      </c>
      <c r="C95" t="s">
        <v>315</v>
      </c>
    </row>
    <row r="96" spans="1:3" x14ac:dyDescent="0.55000000000000004">
      <c r="A96">
        <v>1200602165</v>
      </c>
      <c r="B96">
        <v>6</v>
      </c>
      <c r="C96" t="s">
        <v>274</v>
      </c>
    </row>
    <row r="97" spans="1:3" x14ac:dyDescent="0.55000000000000004">
      <c r="A97">
        <v>1200699086</v>
      </c>
      <c r="B97">
        <v>4</v>
      </c>
      <c r="C97" t="s">
        <v>316</v>
      </c>
    </row>
    <row r="98" spans="1:3" x14ac:dyDescent="0.55000000000000004">
      <c r="A98">
        <v>1200699905</v>
      </c>
      <c r="B98">
        <v>4</v>
      </c>
      <c r="C98" t="s">
        <v>274</v>
      </c>
    </row>
    <row r="99" spans="1:3" hidden="1" x14ac:dyDescent="0.55000000000000004">
      <c r="A99">
        <v>1200704774</v>
      </c>
      <c r="B99">
        <v>1</v>
      </c>
      <c r="C99" t="s">
        <v>278</v>
      </c>
    </row>
    <row r="100" spans="1:3" x14ac:dyDescent="0.55000000000000004">
      <c r="A100">
        <v>1200751990</v>
      </c>
      <c r="B100">
        <v>7</v>
      </c>
      <c r="C100" t="s">
        <v>317</v>
      </c>
    </row>
    <row r="101" spans="1:3" x14ac:dyDescent="0.55000000000000004">
      <c r="A101">
        <v>1200752808</v>
      </c>
      <c r="B101">
        <v>7</v>
      </c>
      <c r="C101" t="s">
        <v>274</v>
      </c>
    </row>
    <row r="102" spans="1:3" x14ac:dyDescent="0.55000000000000004">
      <c r="A102">
        <v>1201065825</v>
      </c>
      <c r="B102">
        <v>5</v>
      </c>
      <c r="C102" t="s">
        <v>318</v>
      </c>
    </row>
    <row r="103" spans="1:3" x14ac:dyDescent="0.55000000000000004">
      <c r="A103">
        <v>1201066643</v>
      </c>
      <c r="B103">
        <v>5</v>
      </c>
      <c r="C103" t="s">
        <v>274</v>
      </c>
    </row>
    <row r="104" spans="1:3" x14ac:dyDescent="0.55000000000000004">
      <c r="A104">
        <v>1201250044</v>
      </c>
      <c r="B104">
        <v>3</v>
      </c>
      <c r="C104" t="s">
        <v>319</v>
      </c>
    </row>
    <row r="105" spans="1:3" x14ac:dyDescent="0.55000000000000004">
      <c r="A105">
        <v>1201250862</v>
      </c>
      <c r="B105">
        <v>3</v>
      </c>
      <c r="C105" t="s">
        <v>274</v>
      </c>
    </row>
    <row r="106" spans="1:3" x14ac:dyDescent="0.55000000000000004">
      <c r="A106">
        <v>1215586695</v>
      </c>
      <c r="B106">
        <v>2</v>
      </c>
      <c r="C106" t="s">
        <v>320</v>
      </c>
    </row>
    <row r="107" spans="1:3" x14ac:dyDescent="0.55000000000000004">
      <c r="A107">
        <v>1215601276</v>
      </c>
      <c r="B107">
        <v>6</v>
      </c>
      <c r="C107" t="s">
        <v>320</v>
      </c>
    </row>
    <row r="108" spans="1:3" x14ac:dyDescent="0.55000000000000004">
      <c r="A108">
        <v>1215711015</v>
      </c>
      <c r="B108">
        <v>4</v>
      </c>
      <c r="C108" t="s">
        <v>320</v>
      </c>
    </row>
    <row r="109" spans="1:3" hidden="1" x14ac:dyDescent="0.55000000000000004">
      <c r="A109">
        <v>1215712610</v>
      </c>
      <c r="B109">
        <v>1</v>
      </c>
      <c r="C109" t="s">
        <v>321</v>
      </c>
    </row>
    <row r="110" spans="1:3" x14ac:dyDescent="0.55000000000000004">
      <c r="A110">
        <v>1215752371</v>
      </c>
      <c r="B110">
        <v>7</v>
      </c>
      <c r="C110" t="s">
        <v>320</v>
      </c>
    </row>
    <row r="111" spans="1:3" hidden="1" x14ac:dyDescent="0.55000000000000004">
      <c r="A111">
        <v>1215907950</v>
      </c>
      <c r="B111">
        <v>1</v>
      </c>
      <c r="C111" t="s">
        <v>322</v>
      </c>
    </row>
    <row r="112" spans="1:3" x14ac:dyDescent="0.55000000000000004">
      <c r="A112">
        <v>1216065686</v>
      </c>
      <c r="B112">
        <v>5</v>
      </c>
      <c r="C112" t="s">
        <v>320</v>
      </c>
    </row>
    <row r="113" spans="1:3" hidden="1" x14ac:dyDescent="0.55000000000000004">
      <c r="A113">
        <v>1216148338</v>
      </c>
      <c r="B113">
        <v>1</v>
      </c>
      <c r="C113" t="s">
        <v>323</v>
      </c>
    </row>
    <row r="114" spans="1:3" hidden="1" x14ac:dyDescent="0.55000000000000004">
      <c r="A114">
        <v>1216211872</v>
      </c>
      <c r="B114">
        <v>1</v>
      </c>
      <c r="C114" t="s">
        <v>324</v>
      </c>
    </row>
    <row r="115" spans="1:3" x14ac:dyDescent="0.55000000000000004">
      <c r="A115">
        <v>1216249960</v>
      </c>
      <c r="B115">
        <v>3</v>
      </c>
      <c r="C115" t="s">
        <v>320</v>
      </c>
    </row>
    <row r="116" spans="1:3" hidden="1" x14ac:dyDescent="0.55000000000000004">
      <c r="A116">
        <v>1216387767</v>
      </c>
      <c r="B116">
        <v>1</v>
      </c>
      <c r="C116" t="s">
        <v>325</v>
      </c>
    </row>
    <row r="117" spans="1:3" hidden="1" x14ac:dyDescent="0.55000000000000004">
      <c r="A117">
        <v>1216628997</v>
      </c>
      <c r="B117">
        <v>1</v>
      </c>
      <c r="C117" t="s">
        <v>326</v>
      </c>
    </row>
    <row r="118" spans="1:3" x14ac:dyDescent="0.55000000000000004">
      <c r="A118">
        <v>1240585538</v>
      </c>
      <c r="B118">
        <v>2</v>
      </c>
      <c r="C118" t="s">
        <v>289</v>
      </c>
    </row>
    <row r="119" spans="1:3" x14ac:dyDescent="0.55000000000000004">
      <c r="A119">
        <v>1240600074</v>
      </c>
      <c r="B119">
        <v>6</v>
      </c>
      <c r="C119" t="s">
        <v>289</v>
      </c>
    </row>
    <row r="120" spans="1:3" x14ac:dyDescent="0.55000000000000004">
      <c r="A120">
        <v>1240697776</v>
      </c>
      <c r="B120">
        <v>4</v>
      </c>
      <c r="C120" t="s">
        <v>289</v>
      </c>
    </row>
    <row r="121" spans="1:3" x14ac:dyDescent="0.55000000000000004">
      <c r="A121">
        <v>1240751188</v>
      </c>
      <c r="B121">
        <v>7</v>
      </c>
      <c r="C121" t="s">
        <v>289</v>
      </c>
    </row>
    <row r="122" spans="1:3" x14ac:dyDescent="0.55000000000000004">
      <c r="A122">
        <v>1241064529</v>
      </c>
      <c r="B122">
        <v>5</v>
      </c>
      <c r="C122" t="s">
        <v>289</v>
      </c>
    </row>
    <row r="123" spans="1:3" x14ac:dyDescent="0.55000000000000004">
      <c r="A123">
        <v>1241248758</v>
      </c>
      <c r="B123">
        <v>3</v>
      </c>
      <c r="C123" t="s">
        <v>289</v>
      </c>
    </row>
    <row r="124" spans="1:3" x14ac:dyDescent="0.55000000000000004">
      <c r="A124">
        <v>1500554313</v>
      </c>
      <c r="B124">
        <v>2</v>
      </c>
      <c r="C124" t="s">
        <v>274</v>
      </c>
    </row>
    <row r="125" spans="1:3" x14ac:dyDescent="0.55000000000000004">
      <c r="A125">
        <v>1500568849</v>
      </c>
      <c r="B125">
        <v>6</v>
      </c>
      <c r="C125" t="s">
        <v>274</v>
      </c>
    </row>
    <row r="126" spans="1:3" x14ac:dyDescent="0.55000000000000004">
      <c r="A126">
        <v>1500588077</v>
      </c>
      <c r="B126">
        <v>2</v>
      </c>
      <c r="C126" t="s">
        <v>327</v>
      </c>
    </row>
    <row r="127" spans="1:3" x14ac:dyDescent="0.55000000000000004">
      <c r="A127">
        <v>1500602597</v>
      </c>
      <c r="B127">
        <v>6</v>
      </c>
      <c r="C127" t="s">
        <v>328</v>
      </c>
    </row>
    <row r="128" spans="1:3" x14ac:dyDescent="0.55000000000000004">
      <c r="A128">
        <v>1500666551</v>
      </c>
      <c r="B128">
        <v>4</v>
      </c>
      <c r="C128" t="s">
        <v>274</v>
      </c>
    </row>
    <row r="129" spans="1:3" x14ac:dyDescent="0.55000000000000004">
      <c r="A129">
        <v>1500700645</v>
      </c>
      <c r="B129">
        <v>4</v>
      </c>
      <c r="C129" t="s">
        <v>329</v>
      </c>
    </row>
    <row r="130" spans="1:3" hidden="1" x14ac:dyDescent="0.55000000000000004">
      <c r="A130">
        <v>1500704774</v>
      </c>
      <c r="B130">
        <v>1</v>
      </c>
      <c r="C130" t="s">
        <v>278</v>
      </c>
    </row>
    <row r="131" spans="1:3" x14ac:dyDescent="0.55000000000000004">
      <c r="A131">
        <v>1500719963</v>
      </c>
      <c r="B131">
        <v>7</v>
      </c>
      <c r="C131" t="s">
        <v>274</v>
      </c>
    </row>
    <row r="132" spans="1:3" x14ac:dyDescent="0.55000000000000004">
      <c r="A132">
        <v>1500753712</v>
      </c>
      <c r="B132">
        <v>7</v>
      </c>
      <c r="C132" t="s">
        <v>330</v>
      </c>
    </row>
    <row r="133" spans="1:3" x14ac:dyDescent="0.55000000000000004">
      <c r="A133">
        <v>1501033304</v>
      </c>
      <c r="B133">
        <v>5</v>
      </c>
      <c r="C133" t="s">
        <v>274</v>
      </c>
    </row>
    <row r="134" spans="1:3" x14ac:dyDescent="0.55000000000000004">
      <c r="A134">
        <v>1501067062</v>
      </c>
      <c r="B134">
        <v>5</v>
      </c>
      <c r="C134" t="s">
        <v>331</v>
      </c>
    </row>
    <row r="135" spans="1:3" x14ac:dyDescent="0.55000000000000004">
      <c r="A135">
        <v>1501217533</v>
      </c>
      <c r="B135">
        <v>3</v>
      </c>
      <c r="C135" t="s">
        <v>274</v>
      </c>
    </row>
    <row r="136" spans="1:3" x14ac:dyDescent="0.55000000000000004">
      <c r="A136">
        <v>1501251286</v>
      </c>
      <c r="B136">
        <v>3</v>
      </c>
      <c r="C136" t="s">
        <v>332</v>
      </c>
    </row>
    <row r="137" spans="1:3" x14ac:dyDescent="0.55000000000000004">
      <c r="A137">
        <v>1515555510</v>
      </c>
      <c r="B137">
        <v>2</v>
      </c>
      <c r="C137" t="s">
        <v>333</v>
      </c>
    </row>
    <row r="138" spans="1:3" x14ac:dyDescent="0.55000000000000004">
      <c r="A138">
        <v>1515570046</v>
      </c>
      <c r="B138">
        <v>6</v>
      </c>
      <c r="C138" t="s">
        <v>333</v>
      </c>
    </row>
    <row r="139" spans="1:3" x14ac:dyDescent="0.55000000000000004">
      <c r="A139">
        <v>1515667748</v>
      </c>
      <c r="B139">
        <v>4</v>
      </c>
      <c r="C139" t="s">
        <v>333</v>
      </c>
    </row>
    <row r="140" spans="1:3" x14ac:dyDescent="0.55000000000000004">
      <c r="A140">
        <v>1515721100</v>
      </c>
      <c r="B140">
        <v>7</v>
      </c>
      <c r="C140" t="s">
        <v>333</v>
      </c>
    </row>
    <row r="141" spans="1:3" hidden="1" x14ac:dyDescent="0.55000000000000004">
      <c r="A141">
        <v>1515733568</v>
      </c>
      <c r="B141">
        <v>1</v>
      </c>
      <c r="C141" t="s">
        <v>334</v>
      </c>
    </row>
    <row r="142" spans="1:3" hidden="1" x14ac:dyDescent="0.55000000000000004">
      <c r="A142">
        <v>1515848927</v>
      </c>
      <c r="B142">
        <v>1</v>
      </c>
      <c r="C142" t="s">
        <v>335</v>
      </c>
    </row>
    <row r="143" spans="1:3" x14ac:dyDescent="0.55000000000000004">
      <c r="A143">
        <v>1516034486</v>
      </c>
      <c r="B143">
        <v>5</v>
      </c>
      <c r="C143" t="s">
        <v>333</v>
      </c>
    </row>
    <row r="144" spans="1:3" hidden="1" x14ac:dyDescent="0.55000000000000004">
      <c r="A144">
        <v>1516214235</v>
      </c>
      <c r="B144">
        <v>1</v>
      </c>
      <c r="C144" t="s">
        <v>336</v>
      </c>
    </row>
    <row r="145" spans="1:3" x14ac:dyDescent="0.55000000000000004">
      <c r="A145">
        <v>1516218684</v>
      </c>
      <c r="B145">
        <v>3</v>
      </c>
      <c r="C145" t="s">
        <v>333</v>
      </c>
    </row>
    <row r="146" spans="1:3" hidden="1" x14ac:dyDescent="0.55000000000000004">
      <c r="A146">
        <v>1516329390</v>
      </c>
      <c r="B146">
        <v>1</v>
      </c>
      <c r="C146" t="s">
        <v>337</v>
      </c>
    </row>
    <row r="147" spans="1:3" x14ac:dyDescent="0.55000000000000004">
      <c r="A147">
        <v>1540554307</v>
      </c>
      <c r="B147">
        <v>2</v>
      </c>
      <c r="C147" t="s">
        <v>289</v>
      </c>
    </row>
    <row r="148" spans="1:3" x14ac:dyDescent="0.55000000000000004">
      <c r="A148">
        <v>1540568843</v>
      </c>
      <c r="B148">
        <v>6</v>
      </c>
      <c r="C148" t="s">
        <v>289</v>
      </c>
    </row>
    <row r="149" spans="1:3" x14ac:dyDescent="0.55000000000000004">
      <c r="A149">
        <v>1540666545</v>
      </c>
      <c r="B149">
        <v>4</v>
      </c>
      <c r="C149" t="s">
        <v>289</v>
      </c>
    </row>
    <row r="150" spans="1:3" x14ac:dyDescent="0.55000000000000004">
      <c r="A150">
        <v>1540719943</v>
      </c>
      <c r="B150">
        <v>7</v>
      </c>
      <c r="C150" t="s">
        <v>289</v>
      </c>
    </row>
    <row r="151" spans="1:3" x14ac:dyDescent="0.55000000000000004">
      <c r="A151">
        <v>1541033329</v>
      </c>
      <c r="B151">
        <v>5</v>
      </c>
      <c r="C151" t="s">
        <v>289</v>
      </c>
    </row>
    <row r="152" spans="1:3" x14ac:dyDescent="0.55000000000000004">
      <c r="A152">
        <v>1541217527</v>
      </c>
      <c r="B152">
        <v>3</v>
      </c>
      <c r="C152" t="s">
        <v>289</v>
      </c>
    </row>
    <row r="153" spans="1:3" x14ac:dyDescent="0.55000000000000004">
      <c r="A153">
        <v>1800587908</v>
      </c>
      <c r="B153">
        <v>2</v>
      </c>
      <c r="C153" t="s">
        <v>338</v>
      </c>
    </row>
    <row r="154" spans="1:3" x14ac:dyDescent="0.55000000000000004">
      <c r="A154">
        <v>1800588727</v>
      </c>
      <c r="B154">
        <v>2</v>
      </c>
      <c r="C154" t="s">
        <v>274</v>
      </c>
    </row>
    <row r="155" spans="1:3" x14ac:dyDescent="0.55000000000000004">
      <c r="A155">
        <v>1800601753</v>
      </c>
      <c r="B155">
        <v>6</v>
      </c>
      <c r="C155" t="s">
        <v>339</v>
      </c>
    </row>
    <row r="156" spans="1:3" x14ac:dyDescent="0.55000000000000004">
      <c r="A156">
        <v>1800602571</v>
      </c>
      <c r="B156">
        <v>6</v>
      </c>
      <c r="C156" t="s">
        <v>274</v>
      </c>
    </row>
    <row r="157" spans="1:3" x14ac:dyDescent="0.55000000000000004">
      <c r="A157">
        <v>1800700184</v>
      </c>
      <c r="B157">
        <v>4</v>
      </c>
      <c r="C157" t="s">
        <v>340</v>
      </c>
    </row>
    <row r="158" spans="1:3" x14ac:dyDescent="0.55000000000000004">
      <c r="A158">
        <v>1800701003</v>
      </c>
      <c r="B158">
        <v>4</v>
      </c>
      <c r="C158" t="s">
        <v>274</v>
      </c>
    </row>
    <row r="159" spans="1:3" hidden="1" x14ac:dyDescent="0.55000000000000004">
      <c r="A159">
        <v>1800704774</v>
      </c>
      <c r="B159">
        <v>1</v>
      </c>
      <c r="C159" t="s">
        <v>278</v>
      </c>
    </row>
    <row r="160" spans="1:3" x14ac:dyDescent="0.55000000000000004">
      <c r="A160">
        <v>1800751421</v>
      </c>
      <c r="B160">
        <v>7</v>
      </c>
      <c r="C160" t="s">
        <v>341</v>
      </c>
    </row>
    <row r="161" spans="1:3" x14ac:dyDescent="0.55000000000000004">
      <c r="A161">
        <v>1800752240</v>
      </c>
      <c r="B161">
        <v>7</v>
      </c>
      <c r="C161" t="s">
        <v>274</v>
      </c>
    </row>
    <row r="162" spans="1:3" x14ac:dyDescent="0.55000000000000004">
      <c r="A162">
        <v>1801066560</v>
      </c>
      <c r="B162">
        <v>5</v>
      </c>
      <c r="C162" t="s">
        <v>342</v>
      </c>
    </row>
    <row r="163" spans="1:3" x14ac:dyDescent="0.55000000000000004">
      <c r="A163">
        <v>1801067379</v>
      </c>
      <c r="B163">
        <v>5</v>
      </c>
      <c r="C163" t="s">
        <v>274</v>
      </c>
    </row>
    <row r="164" spans="1:3" x14ac:dyDescent="0.55000000000000004">
      <c r="A164">
        <v>1801250844</v>
      </c>
      <c r="B164">
        <v>3</v>
      </c>
      <c r="C164" t="s">
        <v>343</v>
      </c>
    </row>
    <row r="165" spans="1:3" x14ac:dyDescent="0.55000000000000004">
      <c r="A165">
        <v>1801251663</v>
      </c>
      <c r="B165">
        <v>3</v>
      </c>
      <c r="C165" t="s">
        <v>274</v>
      </c>
    </row>
    <row r="166" spans="1:3" x14ac:dyDescent="0.55000000000000004">
      <c r="A166">
        <v>1815586740</v>
      </c>
      <c r="B166">
        <v>2</v>
      </c>
      <c r="C166" t="s">
        <v>344</v>
      </c>
    </row>
    <row r="167" spans="1:3" x14ac:dyDescent="0.55000000000000004">
      <c r="A167">
        <v>1815601276</v>
      </c>
      <c r="B167">
        <v>6</v>
      </c>
      <c r="C167" t="s">
        <v>344</v>
      </c>
    </row>
    <row r="168" spans="1:3" x14ac:dyDescent="0.55000000000000004">
      <c r="A168">
        <v>1815698978</v>
      </c>
      <c r="B168">
        <v>4</v>
      </c>
      <c r="C168" t="s">
        <v>344</v>
      </c>
    </row>
    <row r="169" spans="1:3" hidden="1" x14ac:dyDescent="0.55000000000000004">
      <c r="A169">
        <v>1815722046</v>
      </c>
      <c r="B169">
        <v>1</v>
      </c>
      <c r="C169" t="s">
        <v>345</v>
      </c>
    </row>
    <row r="170" spans="1:3" x14ac:dyDescent="0.55000000000000004">
      <c r="A170">
        <v>1815752371</v>
      </c>
      <c r="B170">
        <v>7</v>
      </c>
      <c r="C170" t="s">
        <v>344</v>
      </c>
    </row>
    <row r="171" spans="1:3" x14ac:dyDescent="0.55000000000000004">
      <c r="A171">
        <v>1816065686</v>
      </c>
      <c r="B171">
        <v>5</v>
      </c>
      <c r="C171" t="s">
        <v>344</v>
      </c>
    </row>
    <row r="172" spans="1:3" hidden="1" x14ac:dyDescent="0.55000000000000004">
      <c r="A172">
        <v>1816088209</v>
      </c>
      <c r="B172">
        <v>1</v>
      </c>
      <c r="C172" t="s">
        <v>346</v>
      </c>
    </row>
    <row r="173" spans="1:3" x14ac:dyDescent="0.55000000000000004">
      <c r="A173">
        <v>1816250006</v>
      </c>
      <c r="B173">
        <v>3</v>
      </c>
      <c r="C173" t="s">
        <v>344</v>
      </c>
    </row>
    <row r="174" spans="1:3" hidden="1" x14ac:dyDescent="0.55000000000000004">
      <c r="A174">
        <v>1816464156</v>
      </c>
      <c r="B174">
        <v>1</v>
      </c>
      <c r="C174" t="s">
        <v>347</v>
      </c>
    </row>
    <row r="175" spans="1:3" hidden="1" x14ac:dyDescent="0.55000000000000004">
      <c r="A175">
        <v>1816472044</v>
      </c>
      <c r="B175">
        <v>1</v>
      </c>
      <c r="C175" t="s">
        <v>348</v>
      </c>
    </row>
    <row r="176" spans="1:3" hidden="1" x14ac:dyDescent="0.55000000000000004">
      <c r="A176">
        <v>1816479817</v>
      </c>
      <c r="B176">
        <v>1</v>
      </c>
      <c r="C176" t="s">
        <v>349</v>
      </c>
    </row>
    <row r="177" spans="1:3" hidden="1" x14ac:dyDescent="0.55000000000000004">
      <c r="A177">
        <v>1816486496</v>
      </c>
      <c r="B177">
        <v>1</v>
      </c>
      <c r="C177" t="s">
        <v>350</v>
      </c>
    </row>
    <row r="178" spans="1:3" x14ac:dyDescent="0.55000000000000004">
      <c r="A178">
        <v>1840585538</v>
      </c>
      <c r="B178">
        <v>2</v>
      </c>
      <c r="C178" t="s">
        <v>289</v>
      </c>
    </row>
    <row r="179" spans="1:3" x14ac:dyDescent="0.55000000000000004">
      <c r="A179">
        <v>1840600074</v>
      </c>
      <c r="B179">
        <v>6</v>
      </c>
      <c r="C179" t="s">
        <v>289</v>
      </c>
    </row>
    <row r="180" spans="1:3" x14ac:dyDescent="0.55000000000000004">
      <c r="A180">
        <v>1840697776</v>
      </c>
      <c r="B180">
        <v>4</v>
      </c>
      <c r="C180" t="s">
        <v>289</v>
      </c>
    </row>
    <row r="181" spans="1:3" x14ac:dyDescent="0.55000000000000004">
      <c r="A181">
        <v>1840751188</v>
      </c>
      <c r="B181">
        <v>7</v>
      </c>
      <c r="C181" t="s">
        <v>289</v>
      </c>
    </row>
    <row r="182" spans="1:3" x14ac:dyDescent="0.55000000000000004">
      <c r="A182">
        <v>1841064529</v>
      </c>
      <c r="B182">
        <v>5</v>
      </c>
      <c r="C182" t="s">
        <v>289</v>
      </c>
    </row>
    <row r="183" spans="1:3" x14ac:dyDescent="0.55000000000000004">
      <c r="A183">
        <v>1841248758</v>
      </c>
      <c r="B183">
        <v>3</v>
      </c>
      <c r="C183" t="s">
        <v>289</v>
      </c>
    </row>
    <row r="184" spans="1:3" x14ac:dyDescent="0.55000000000000004">
      <c r="A184">
        <v>2100554313</v>
      </c>
      <c r="B184">
        <v>2</v>
      </c>
      <c r="C184" t="s">
        <v>274</v>
      </c>
    </row>
    <row r="185" spans="1:3" x14ac:dyDescent="0.55000000000000004">
      <c r="A185">
        <v>2100568849</v>
      </c>
      <c r="B185">
        <v>6</v>
      </c>
      <c r="C185" t="s">
        <v>274</v>
      </c>
    </row>
    <row r="186" spans="1:3" x14ac:dyDescent="0.55000000000000004">
      <c r="A186">
        <v>2100589146</v>
      </c>
      <c r="B186">
        <v>2</v>
      </c>
      <c r="C186" t="s">
        <v>351</v>
      </c>
    </row>
    <row r="187" spans="1:3" x14ac:dyDescent="0.55000000000000004">
      <c r="A187">
        <v>2100604082</v>
      </c>
      <c r="B187">
        <v>6</v>
      </c>
      <c r="C187" t="s">
        <v>352</v>
      </c>
    </row>
    <row r="188" spans="1:3" x14ac:dyDescent="0.55000000000000004">
      <c r="A188">
        <v>2100666551</v>
      </c>
      <c r="B188">
        <v>4</v>
      </c>
      <c r="C188" t="s">
        <v>274</v>
      </c>
    </row>
    <row r="189" spans="1:3" x14ac:dyDescent="0.55000000000000004">
      <c r="A189">
        <v>2100701479</v>
      </c>
      <c r="B189">
        <v>4</v>
      </c>
      <c r="C189" t="s">
        <v>353</v>
      </c>
    </row>
    <row r="190" spans="1:3" hidden="1" x14ac:dyDescent="0.55000000000000004">
      <c r="A190">
        <v>2100704774</v>
      </c>
      <c r="B190">
        <v>1</v>
      </c>
      <c r="C190" t="s">
        <v>278</v>
      </c>
    </row>
    <row r="191" spans="1:3" x14ac:dyDescent="0.55000000000000004">
      <c r="A191">
        <v>2100719963</v>
      </c>
      <c r="B191">
        <v>7</v>
      </c>
      <c r="C191" t="s">
        <v>274</v>
      </c>
    </row>
    <row r="192" spans="1:3" x14ac:dyDescent="0.55000000000000004">
      <c r="A192">
        <v>2100753962</v>
      </c>
      <c r="B192">
        <v>7</v>
      </c>
      <c r="C192" t="s">
        <v>354</v>
      </c>
    </row>
    <row r="193" spans="1:3" x14ac:dyDescent="0.55000000000000004">
      <c r="A193">
        <v>2101033304</v>
      </c>
      <c r="B193">
        <v>5</v>
      </c>
      <c r="C193" t="s">
        <v>274</v>
      </c>
    </row>
    <row r="194" spans="1:3" x14ac:dyDescent="0.55000000000000004">
      <c r="A194">
        <v>2101068562</v>
      </c>
      <c r="B194">
        <v>5</v>
      </c>
      <c r="C194" t="s">
        <v>355</v>
      </c>
    </row>
    <row r="195" spans="1:3" x14ac:dyDescent="0.55000000000000004">
      <c r="A195">
        <v>2101217533</v>
      </c>
      <c r="B195">
        <v>3</v>
      </c>
      <c r="C195" t="s">
        <v>274</v>
      </c>
    </row>
    <row r="196" spans="1:3" x14ac:dyDescent="0.55000000000000004">
      <c r="A196">
        <v>2101252364</v>
      </c>
      <c r="B196">
        <v>3</v>
      </c>
      <c r="C196" t="s">
        <v>356</v>
      </c>
    </row>
    <row r="197" spans="1:3" x14ac:dyDescent="0.55000000000000004">
      <c r="A197">
        <v>2115555510</v>
      </c>
      <c r="B197">
        <v>2</v>
      </c>
      <c r="C197" t="s">
        <v>357</v>
      </c>
    </row>
    <row r="198" spans="1:3" x14ac:dyDescent="0.55000000000000004">
      <c r="A198">
        <v>2115570046</v>
      </c>
      <c r="B198">
        <v>6</v>
      </c>
      <c r="C198" t="s">
        <v>357</v>
      </c>
    </row>
    <row r="199" spans="1:3" x14ac:dyDescent="0.55000000000000004">
      <c r="A199">
        <v>2115667748</v>
      </c>
      <c r="B199">
        <v>4</v>
      </c>
      <c r="C199" t="s">
        <v>357</v>
      </c>
    </row>
    <row r="200" spans="1:3" x14ac:dyDescent="0.55000000000000004">
      <c r="A200">
        <v>2115721141</v>
      </c>
      <c r="B200">
        <v>7</v>
      </c>
      <c r="C200" t="s">
        <v>357</v>
      </c>
    </row>
    <row r="201" spans="1:3" hidden="1" x14ac:dyDescent="0.55000000000000004">
      <c r="A201">
        <v>2115838992</v>
      </c>
      <c r="B201">
        <v>1</v>
      </c>
      <c r="C201" t="s">
        <v>358</v>
      </c>
    </row>
    <row r="202" spans="1:3" hidden="1" x14ac:dyDescent="0.55000000000000004">
      <c r="A202">
        <v>2115885160</v>
      </c>
      <c r="B202">
        <v>1</v>
      </c>
      <c r="C202" t="s">
        <v>359</v>
      </c>
    </row>
    <row r="203" spans="1:3" hidden="1" x14ac:dyDescent="0.55000000000000004">
      <c r="A203">
        <v>2115893259</v>
      </c>
      <c r="B203">
        <v>1</v>
      </c>
      <c r="C203" t="s">
        <v>360</v>
      </c>
    </row>
    <row r="204" spans="1:3" x14ac:dyDescent="0.55000000000000004">
      <c r="A204">
        <v>2116034455</v>
      </c>
      <c r="B204">
        <v>5</v>
      </c>
      <c r="C204" t="s">
        <v>357</v>
      </c>
    </row>
    <row r="205" spans="1:3" hidden="1" x14ac:dyDescent="0.55000000000000004">
      <c r="A205">
        <v>2116079210</v>
      </c>
      <c r="B205">
        <v>1</v>
      </c>
      <c r="C205" t="s">
        <v>361</v>
      </c>
    </row>
    <row r="206" spans="1:3" x14ac:dyDescent="0.55000000000000004">
      <c r="A206">
        <v>2116218730</v>
      </c>
      <c r="B206">
        <v>3</v>
      </c>
      <c r="C206" t="s">
        <v>357</v>
      </c>
    </row>
    <row r="207" spans="1:3" hidden="1" x14ac:dyDescent="0.55000000000000004">
      <c r="A207">
        <v>2116452176</v>
      </c>
      <c r="B207">
        <v>1</v>
      </c>
      <c r="C207" t="s">
        <v>362</v>
      </c>
    </row>
    <row r="208" spans="1:3" hidden="1" x14ac:dyDescent="0.55000000000000004">
      <c r="A208">
        <v>2116458781</v>
      </c>
      <c r="B208">
        <v>1</v>
      </c>
      <c r="C208" t="s">
        <v>363</v>
      </c>
    </row>
    <row r="209" spans="1:3" x14ac:dyDescent="0.55000000000000004">
      <c r="A209">
        <v>2140554307</v>
      </c>
      <c r="B209">
        <v>2</v>
      </c>
      <c r="C209" t="s">
        <v>289</v>
      </c>
    </row>
    <row r="210" spans="1:3" x14ac:dyDescent="0.55000000000000004">
      <c r="A210">
        <v>2140568843</v>
      </c>
      <c r="B210">
        <v>6</v>
      </c>
      <c r="C210" t="s">
        <v>289</v>
      </c>
    </row>
    <row r="211" spans="1:3" x14ac:dyDescent="0.55000000000000004">
      <c r="A211">
        <v>2140666545</v>
      </c>
      <c r="B211">
        <v>4</v>
      </c>
      <c r="C211" t="s">
        <v>289</v>
      </c>
    </row>
    <row r="212" spans="1:3" x14ac:dyDescent="0.55000000000000004">
      <c r="A212">
        <v>2140720003</v>
      </c>
      <c r="B212">
        <v>7</v>
      </c>
      <c r="C212" t="s">
        <v>289</v>
      </c>
    </row>
    <row r="213" spans="1:3" x14ac:dyDescent="0.55000000000000004">
      <c r="A213">
        <v>2141033298</v>
      </c>
      <c r="B213">
        <v>5</v>
      </c>
      <c r="C213" t="s">
        <v>289</v>
      </c>
    </row>
    <row r="214" spans="1:3" x14ac:dyDescent="0.55000000000000004">
      <c r="A214">
        <v>2141217527</v>
      </c>
      <c r="B214">
        <v>3</v>
      </c>
      <c r="C214" t="s">
        <v>289</v>
      </c>
    </row>
    <row r="215" spans="1:3" x14ac:dyDescent="0.55000000000000004">
      <c r="A215">
        <v>2400587903</v>
      </c>
      <c r="B215">
        <v>2</v>
      </c>
      <c r="C215" t="s">
        <v>364</v>
      </c>
    </row>
    <row r="216" spans="1:3" x14ac:dyDescent="0.55000000000000004">
      <c r="A216">
        <v>2400588721</v>
      </c>
      <c r="B216">
        <v>2</v>
      </c>
      <c r="C216" t="s">
        <v>274</v>
      </c>
    </row>
    <row r="217" spans="1:3" x14ac:dyDescent="0.55000000000000004">
      <c r="A217">
        <v>2400602433</v>
      </c>
      <c r="B217">
        <v>6</v>
      </c>
      <c r="C217" t="s">
        <v>365</v>
      </c>
    </row>
    <row r="218" spans="1:3" x14ac:dyDescent="0.55000000000000004">
      <c r="A218">
        <v>2400603251</v>
      </c>
      <c r="B218">
        <v>6</v>
      </c>
      <c r="C218" t="s">
        <v>274</v>
      </c>
    </row>
    <row r="219" spans="1:3" x14ac:dyDescent="0.55000000000000004">
      <c r="A219">
        <v>2400700132</v>
      </c>
      <c r="B219">
        <v>4</v>
      </c>
      <c r="C219" t="s">
        <v>366</v>
      </c>
    </row>
    <row r="220" spans="1:3" x14ac:dyDescent="0.55000000000000004">
      <c r="A220">
        <v>2400700950</v>
      </c>
      <c r="B220">
        <v>4</v>
      </c>
      <c r="C220" t="s">
        <v>274</v>
      </c>
    </row>
    <row r="221" spans="1:3" hidden="1" x14ac:dyDescent="0.55000000000000004">
      <c r="A221">
        <v>2400704774</v>
      </c>
      <c r="B221">
        <v>1</v>
      </c>
      <c r="C221" t="s">
        <v>278</v>
      </c>
    </row>
    <row r="222" spans="1:3" x14ac:dyDescent="0.55000000000000004">
      <c r="A222">
        <v>2400752785</v>
      </c>
      <c r="B222">
        <v>7</v>
      </c>
      <c r="C222" t="s">
        <v>367</v>
      </c>
    </row>
    <row r="223" spans="1:3" x14ac:dyDescent="0.55000000000000004">
      <c r="A223">
        <v>2400753603</v>
      </c>
      <c r="B223">
        <v>7</v>
      </c>
      <c r="C223" t="s">
        <v>274</v>
      </c>
    </row>
    <row r="224" spans="1:3" x14ac:dyDescent="0.55000000000000004">
      <c r="A224">
        <v>2401066897</v>
      </c>
      <c r="B224">
        <v>5</v>
      </c>
      <c r="C224" t="s">
        <v>368</v>
      </c>
    </row>
    <row r="225" spans="1:3" x14ac:dyDescent="0.55000000000000004">
      <c r="A225">
        <v>2401067716</v>
      </c>
      <c r="B225">
        <v>5</v>
      </c>
      <c r="C225" t="s">
        <v>274</v>
      </c>
    </row>
    <row r="226" spans="1:3" x14ac:dyDescent="0.55000000000000004">
      <c r="A226">
        <v>2401251135</v>
      </c>
      <c r="B226">
        <v>3</v>
      </c>
      <c r="C226" t="s">
        <v>369</v>
      </c>
    </row>
    <row r="227" spans="1:3" x14ac:dyDescent="0.55000000000000004">
      <c r="A227">
        <v>2401251953</v>
      </c>
      <c r="B227">
        <v>3</v>
      </c>
      <c r="C227" t="s">
        <v>274</v>
      </c>
    </row>
    <row r="228" spans="1:3" x14ac:dyDescent="0.55000000000000004">
      <c r="A228">
        <v>2415586740</v>
      </c>
      <c r="B228">
        <v>2</v>
      </c>
      <c r="C228" t="s">
        <v>370</v>
      </c>
    </row>
    <row r="229" spans="1:3" x14ac:dyDescent="0.55000000000000004">
      <c r="A229">
        <v>2415601276</v>
      </c>
      <c r="B229">
        <v>6</v>
      </c>
      <c r="C229" t="s">
        <v>370</v>
      </c>
    </row>
    <row r="230" spans="1:3" x14ac:dyDescent="0.55000000000000004">
      <c r="A230">
        <v>2415698978</v>
      </c>
      <c r="B230">
        <v>4</v>
      </c>
      <c r="C230" t="s">
        <v>370</v>
      </c>
    </row>
    <row r="231" spans="1:3" x14ac:dyDescent="0.55000000000000004">
      <c r="A231">
        <v>2415752330</v>
      </c>
      <c r="B231">
        <v>7</v>
      </c>
      <c r="C231" t="s">
        <v>370</v>
      </c>
    </row>
    <row r="232" spans="1:3" x14ac:dyDescent="0.55000000000000004">
      <c r="A232">
        <v>2416065717</v>
      </c>
      <c r="B232">
        <v>5</v>
      </c>
      <c r="C232" t="s">
        <v>370</v>
      </c>
    </row>
    <row r="233" spans="1:3" hidden="1" x14ac:dyDescent="0.55000000000000004">
      <c r="A233">
        <v>2416164587</v>
      </c>
      <c r="B233">
        <v>1</v>
      </c>
      <c r="C233" t="s">
        <v>371</v>
      </c>
    </row>
    <row r="234" spans="1:3" hidden="1" x14ac:dyDescent="0.55000000000000004">
      <c r="A234">
        <v>2416172559</v>
      </c>
      <c r="B234">
        <v>1</v>
      </c>
      <c r="C234" t="s">
        <v>372</v>
      </c>
    </row>
    <row r="235" spans="1:3" hidden="1" x14ac:dyDescent="0.55000000000000004">
      <c r="A235">
        <v>2416180326</v>
      </c>
      <c r="B235">
        <v>1</v>
      </c>
      <c r="C235" t="s">
        <v>373</v>
      </c>
    </row>
    <row r="236" spans="1:3" x14ac:dyDescent="0.55000000000000004">
      <c r="A236">
        <v>2416249960</v>
      </c>
      <c r="B236">
        <v>3</v>
      </c>
      <c r="C236" t="s">
        <v>370</v>
      </c>
    </row>
    <row r="237" spans="1:3" hidden="1" x14ac:dyDescent="0.55000000000000004">
      <c r="A237">
        <v>2416278906</v>
      </c>
      <c r="B237">
        <v>1</v>
      </c>
      <c r="C237" t="s">
        <v>374</v>
      </c>
    </row>
    <row r="238" spans="1:3" x14ac:dyDescent="0.55000000000000004">
      <c r="A238">
        <v>2440585538</v>
      </c>
      <c r="B238">
        <v>2</v>
      </c>
      <c r="C238" t="s">
        <v>289</v>
      </c>
    </row>
    <row r="239" spans="1:3" x14ac:dyDescent="0.55000000000000004">
      <c r="A239">
        <v>2440600074</v>
      </c>
      <c r="B239">
        <v>6</v>
      </c>
      <c r="C239" t="s">
        <v>289</v>
      </c>
    </row>
    <row r="240" spans="1:3" x14ac:dyDescent="0.55000000000000004">
      <c r="A240">
        <v>2440697776</v>
      </c>
      <c r="B240">
        <v>4</v>
      </c>
      <c r="C240" t="s">
        <v>289</v>
      </c>
    </row>
    <row r="241" spans="1:3" x14ac:dyDescent="0.55000000000000004">
      <c r="A241">
        <v>2440751173</v>
      </c>
      <c r="B241">
        <v>7</v>
      </c>
      <c r="C241" t="s">
        <v>289</v>
      </c>
    </row>
    <row r="242" spans="1:3" x14ac:dyDescent="0.55000000000000004">
      <c r="A242">
        <v>2441064560</v>
      </c>
      <c r="B242">
        <v>5</v>
      </c>
      <c r="C242" t="s">
        <v>289</v>
      </c>
    </row>
    <row r="243" spans="1:3" x14ac:dyDescent="0.55000000000000004">
      <c r="A243">
        <v>2441248758</v>
      </c>
      <c r="B243">
        <v>3</v>
      </c>
      <c r="C243" t="s">
        <v>289</v>
      </c>
    </row>
    <row r="244" spans="1:3" x14ac:dyDescent="0.55000000000000004">
      <c r="A244">
        <v>2700554313</v>
      </c>
      <c r="B244">
        <v>2</v>
      </c>
      <c r="C244" t="s">
        <v>274</v>
      </c>
    </row>
    <row r="245" spans="1:3" x14ac:dyDescent="0.55000000000000004">
      <c r="A245">
        <v>2700568849</v>
      </c>
      <c r="B245">
        <v>6</v>
      </c>
      <c r="C245" t="s">
        <v>274</v>
      </c>
    </row>
    <row r="246" spans="1:3" x14ac:dyDescent="0.55000000000000004">
      <c r="A246">
        <v>2700589035</v>
      </c>
      <c r="B246">
        <v>2</v>
      </c>
      <c r="C246" t="s">
        <v>375</v>
      </c>
    </row>
    <row r="247" spans="1:3" x14ac:dyDescent="0.55000000000000004">
      <c r="A247">
        <v>2700603669</v>
      </c>
      <c r="B247">
        <v>6</v>
      </c>
      <c r="C247" t="s">
        <v>376</v>
      </c>
    </row>
    <row r="248" spans="1:3" x14ac:dyDescent="0.55000000000000004">
      <c r="A248">
        <v>2700666551</v>
      </c>
      <c r="B248">
        <v>4</v>
      </c>
      <c r="C248" t="s">
        <v>274</v>
      </c>
    </row>
    <row r="249" spans="1:3" x14ac:dyDescent="0.55000000000000004">
      <c r="A249">
        <v>2700701303</v>
      </c>
      <c r="B249">
        <v>4</v>
      </c>
      <c r="C249" t="s">
        <v>377</v>
      </c>
    </row>
    <row r="250" spans="1:3" hidden="1" x14ac:dyDescent="0.55000000000000004">
      <c r="A250">
        <v>2700704774</v>
      </c>
      <c r="B250">
        <v>1</v>
      </c>
      <c r="C250" t="s">
        <v>278</v>
      </c>
    </row>
    <row r="251" spans="1:3" x14ac:dyDescent="0.55000000000000004">
      <c r="A251">
        <v>2700719963</v>
      </c>
      <c r="B251">
        <v>7</v>
      </c>
      <c r="C251" t="s">
        <v>274</v>
      </c>
    </row>
    <row r="252" spans="1:3" x14ac:dyDescent="0.55000000000000004">
      <c r="A252">
        <v>2700753552</v>
      </c>
      <c r="B252">
        <v>7</v>
      </c>
      <c r="C252" t="s">
        <v>378</v>
      </c>
    </row>
    <row r="253" spans="1:3" x14ac:dyDescent="0.55000000000000004">
      <c r="A253">
        <v>2701033304</v>
      </c>
      <c r="B253">
        <v>5</v>
      </c>
      <c r="C253" t="s">
        <v>274</v>
      </c>
    </row>
    <row r="254" spans="1:3" x14ac:dyDescent="0.55000000000000004">
      <c r="A254">
        <v>2701068139</v>
      </c>
      <c r="B254">
        <v>5</v>
      </c>
      <c r="C254" t="s">
        <v>379</v>
      </c>
    </row>
    <row r="255" spans="1:3" x14ac:dyDescent="0.55000000000000004">
      <c r="A255">
        <v>2701217533</v>
      </c>
      <c r="B255">
        <v>3</v>
      </c>
      <c r="C255" t="s">
        <v>274</v>
      </c>
    </row>
    <row r="256" spans="1:3" x14ac:dyDescent="0.55000000000000004">
      <c r="A256">
        <v>2701252367</v>
      </c>
      <c r="B256">
        <v>3</v>
      </c>
      <c r="C256" t="s">
        <v>380</v>
      </c>
    </row>
    <row r="257" spans="1:3" x14ac:dyDescent="0.55000000000000004">
      <c r="A257">
        <v>2715555510</v>
      </c>
      <c r="B257">
        <v>2</v>
      </c>
      <c r="C257" t="s">
        <v>381</v>
      </c>
    </row>
    <row r="258" spans="1:3" x14ac:dyDescent="0.55000000000000004">
      <c r="A258">
        <v>2715570046</v>
      </c>
      <c r="B258">
        <v>6</v>
      </c>
      <c r="C258" t="s">
        <v>381</v>
      </c>
    </row>
    <row r="259" spans="1:3" x14ac:dyDescent="0.55000000000000004">
      <c r="A259">
        <v>2715667702</v>
      </c>
      <c r="B259">
        <v>4</v>
      </c>
      <c r="C259" t="s">
        <v>381</v>
      </c>
    </row>
    <row r="260" spans="1:3" x14ac:dyDescent="0.55000000000000004">
      <c r="A260">
        <v>2715721141</v>
      </c>
      <c r="B260">
        <v>7</v>
      </c>
      <c r="C260" t="s">
        <v>381</v>
      </c>
    </row>
    <row r="261" spans="1:3" hidden="1" x14ac:dyDescent="0.55000000000000004">
      <c r="A261">
        <v>2715788996</v>
      </c>
      <c r="B261">
        <v>1</v>
      </c>
      <c r="C261" t="s">
        <v>382</v>
      </c>
    </row>
    <row r="262" spans="1:3" hidden="1" x14ac:dyDescent="0.55000000000000004">
      <c r="A262">
        <v>2715800272</v>
      </c>
      <c r="B262">
        <v>1</v>
      </c>
      <c r="C262" t="s">
        <v>383</v>
      </c>
    </row>
    <row r="263" spans="1:3" hidden="1" x14ac:dyDescent="0.55000000000000004">
      <c r="A263">
        <v>2715808339</v>
      </c>
      <c r="B263">
        <v>1</v>
      </c>
      <c r="C263" t="s">
        <v>384</v>
      </c>
    </row>
    <row r="264" spans="1:3" hidden="1" x14ac:dyDescent="0.55000000000000004">
      <c r="A264">
        <v>2716029387</v>
      </c>
      <c r="B264">
        <v>1</v>
      </c>
      <c r="C264" t="s">
        <v>385</v>
      </c>
    </row>
    <row r="265" spans="1:3" x14ac:dyDescent="0.55000000000000004">
      <c r="A265">
        <v>2716034455</v>
      </c>
      <c r="B265">
        <v>5</v>
      </c>
      <c r="C265" t="s">
        <v>381</v>
      </c>
    </row>
    <row r="266" spans="1:3" x14ac:dyDescent="0.55000000000000004">
      <c r="A266">
        <v>2716218729</v>
      </c>
      <c r="B266">
        <v>3</v>
      </c>
      <c r="C266" t="s">
        <v>381</v>
      </c>
    </row>
    <row r="267" spans="1:3" hidden="1" x14ac:dyDescent="0.55000000000000004">
      <c r="A267">
        <v>2716269782</v>
      </c>
      <c r="B267">
        <v>1</v>
      </c>
      <c r="C267" t="s">
        <v>386</v>
      </c>
    </row>
    <row r="268" spans="1:3" hidden="1" x14ac:dyDescent="0.55000000000000004">
      <c r="A268">
        <v>2716276532</v>
      </c>
      <c r="B268">
        <v>1</v>
      </c>
      <c r="C268" t="s">
        <v>387</v>
      </c>
    </row>
    <row r="269" spans="1:3" x14ac:dyDescent="0.55000000000000004">
      <c r="A269">
        <v>2740554307</v>
      </c>
      <c r="B269">
        <v>2</v>
      </c>
      <c r="C269" t="s">
        <v>289</v>
      </c>
    </row>
    <row r="270" spans="1:3" x14ac:dyDescent="0.55000000000000004">
      <c r="A270">
        <v>2740568843</v>
      </c>
      <c r="B270">
        <v>6</v>
      </c>
      <c r="C270" t="s">
        <v>289</v>
      </c>
    </row>
    <row r="271" spans="1:3" x14ac:dyDescent="0.55000000000000004">
      <c r="A271">
        <v>2740666545</v>
      </c>
      <c r="B271">
        <v>4</v>
      </c>
      <c r="C271" t="s">
        <v>289</v>
      </c>
    </row>
    <row r="272" spans="1:3" x14ac:dyDescent="0.55000000000000004">
      <c r="A272">
        <v>2740719957</v>
      </c>
      <c r="B272">
        <v>7</v>
      </c>
      <c r="C272" t="s">
        <v>289</v>
      </c>
    </row>
    <row r="273" spans="1:3" x14ac:dyDescent="0.55000000000000004">
      <c r="A273">
        <v>2741033298</v>
      </c>
      <c r="B273">
        <v>5</v>
      </c>
      <c r="C273" t="s">
        <v>289</v>
      </c>
    </row>
    <row r="274" spans="1:3" x14ac:dyDescent="0.55000000000000004">
      <c r="A274">
        <v>2741217527</v>
      </c>
      <c r="B274">
        <v>3</v>
      </c>
      <c r="C274" t="s">
        <v>289</v>
      </c>
    </row>
  </sheetData>
  <autoFilter ref="A1:C274" xr:uid="{79FE7F61-C9EA-4367-9951-1C3CC5596B73}">
    <filterColumn colId="1">
      <filters>
        <filter val="2"/>
        <filter val="3"/>
        <filter val="4"/>
        <filter val="5"/>
        <filter val="6"/>
        <filter val="7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1D189-33B1-47C8-94F4-6B1B9FC5DCEE}">
  <dimension ref="A1:H49"/>
  <sheetViews>
    <sheetView workbookViewId="0">
      <selection activeCell="K9" sqref="K9"/>
    </sheetView>
  </sheetViews>
  <sheetFormatPr baseColWidth="10" defaultRowHeight="14.4" x14ac:dyDescent="0.55000000000000004"/>
  <cols>
    <col min="2" max="2" width="9.83984375" customWidth="1"/>
    <col min="3" max="3" width="10.89453125" customWidth="1"/>
    <col min="4" max="4" width="9.734375" customWidth="1"/>
    <col min="6" max="6" width="15.9453125" bestFit="1" customWidth="1"/>
    <col min="7" max="7" width="13.15625" bestFit="1" customWidth="1"/>
  </cols>
  <sheetData>
    <row r="1" spans="1:8" x14ac:dyDescent="0.55000000000000004">
      <c r="A1" t="s">
        <v>388</v>
      </c>
      <c r="B1" t="s">
        <v>401</v>
      </c>
      <c r="C1" t="s">
        <v>390</v>
      </c>
      <c r="D1" t="s">
        <v>389</v>
      </c>
    </row>
    <row r="2" spans="1:8" x14ac:dyDescent="0.55000000000000004">
      <c r="A2">
        <v>315771865</v>
      </c>
      <c r="B2">
        <v>1</v>
      </c>
      <c r="C2" t="s">
        <v>391</v>
      </c>
      <c r="D2">
        <v>6</v>
      </c>
      <c r="F2" s="2" t="s">
        <v>402</v>
      </c>
      <c r="G2" t="s">
        <v>400</v>
      </c>
    </row>
    <row r="3" spans="1:8" x14ac:dyDescent="0.55000000000000004">
      <c r="A3">
        <v>315779098</v>
      </c>
      <c r="B3">
        <v>1</v>
      </c>
      <c r="C3" t="s">
        <v>391</v>
      </c>
      <c r="D3">
        <v>4</v>
      </c>
      <c r="F3" s="3">
        <v>1</v>
      </c>
      <c r="G3" s="1">
        <v>48</v>
      </c>
    </row>
    <row r="4" spans="1:8" x14ac:dyDescent="0.55000000000000004">
      <c r="A4">
        <v>315795383</v>
      </c>
      <c r="B4">
        <v>1</v>
      </c>
      <c r="C4" t="s">
        <v>391</v>
      </c>
      <c r="D4">
        <v>2</v>
      </c>
      <c r="F4" s="4">
        <v>2</v>
      </c>
      <c r="G4" s="1">
        <v>9</v>
      </c>
    </row>
    <row r="5" spans="1:8" x14ac:dyDescent="0.55000000000000004">
      <c r="A5">
        <v>316035674</v>
      </c>
      <c r="B5">
        <v>1</v>
      </c>
      <c r="C5" t="s">
        <v>391</v>
      </c>
      <c r="D5">
        <v>7</v>
      </c>
      <c r="F5" s="4">
        <v>3</v>
      </c>
      <c r="G5" s="1">
        <v>9</v>
      </c>
    </row>
    <row r="6" spans="1:8" x14ac:dyDescent="0.55000000000000004">
      <c r="A6">
        <v>316276005</v>
      </c>
      <c r="B6">
        <v>1</v>
      </c>
      <c r="C6" t="s">
        <v>391</v>
      </c>
      <c r="D6">
        <v>5</v>
      </c>
      <c r="F6" s="4">
        <v>4</v>
      </c>
      <c r="G6" s="1">
        <v>9</v>
      </c>
    </row>
    <row r="7" spans="1:8" x14ac:dyDescent="0.55000000000000004">
      <c r="A7">
        <v>316282778</v>
      </c>
      <c r="B7">
        <v>1</v>
      </c>
      <c r="C7" t="s">
        <v>391</v>
      </c>
      <c r="D7">
        <v>3</v>
      </c>
      <c r="F7" s="4">
        <v>5</v>
      </c>
      <c r="G7" s="1">
        <v>6</v>
      </c>
    </row>
    <row r="8" spans="1:8" x14ac:dyDescent="0.55000000000000004">
      <c r="A8">
        <v>616923044</v>
      </c>
      <c r="B8">
        <v>1</v>
      </c>
      <c r="C8" t="s">
        <v>392</v>
      </c>
      <c r="D8">
        <v>4</v>
      </c>
      <c r="F8" s="4">
        <v>6</v>
      </c>
      <c r="G8" s="1">
        <v>9</v>
      </c>
    </row>
    <row r="9" spans="1:8" x14ac:dyDescent="0.55000000000000004">
      <c r="A9">
        <v>616930777</v>
      </c>
      <c r="B9">
        <v>1</v>
      </c>
      <c r="C9" t="s">
        <v>392</v>
      </c>
      <c r="D9">
        <v>2</v>
      </c>
      <c r="F9" s="4">
        <v>7</v>
      </c>
      <c r="G9" s="1">
        <v>6</v>
      </c>
    </row>
    <row r="10" spans="1:8" x14ac:dyDescent="0.55000000000000004">
      <c r="A10">
        <v>616937547</v>
      </c>
      <c r="B10">
        <v>1</v>
      </c>
      <c r="C10" t="s">
        <v>392</v>
      </c>
      <c r="D10">
        <v>3</v>
      </c>
      <c r="F10" s="3" t="s">
        <v>403</v>
      </c>
      <c r="G10" s="1">
        <v>48</v>
      </c>
      <c r="H10" s="5">
        <f>48/6/9</f>
        <v>0.88888888888888884</v>
      </c>
    </row>
    <row r="11" spans="1:8" x14ac:dyDescent="0.55000000000000004">
      <c r="A11">
        <v>616945438</v>
      </c>
      <c r="B11">
        <v>1</v>
      </c>
      <c r="C11" t="s">
        <v>392</v>
      </c>
      <c r="D11">
        <v>6</v>
      </c>
    </row>
    <row r="12" spans="1:8" x14ac:dyDescent="0.55000000000000004">
      <c r="A12">
        <v>915674109</v>
      </c>
      <c r="B12">
        <v>1</v>
      </c>
      <c r="C12" t="s">
        <v>393</v>
      </c>
      <c r="D12">
        <v>6</v>
      </c>
    </row>
    <row r="13" spans="1:8" x14ac:dyDescent="0.55000000000000004">
      <c r="A13">
        <v>915788467</v>
      </c>
      <c r="B13">
        <v>1</v>
      </c>
      <c r="C13" t="s">
        <v>393</v>
      </c>
      <c r="D13">
        <v>4</v>
      </c>
    </row>
    <row r="14" spans="1:8" x14ac:dyDescent="0.55000000000000004">
      <c r="A14">
        <v>915795185</v>
      </c>
      <c r="B14">
        <v>1</v>
      </c>
      <c r="C14" t="s">
        <v>393</v>
      </c>
      <c r="D14">
        <v>2</v>
      </c>
    </row>
    <row r="15" spans="1:8" x14ac:dyDescent="0.55000000000000004">
      <c r="A15">
        <v>916282664</v>
      </c>
      <c r="B15">
        <v>1</v>
      </c>
      <c r="C15" t="s">
        <v>393</v>
      </c>
      <c r="D15">
        <v>3</v>
      </c>
    </row>
    <row r="16" spans="1:8" x14ac:dyDescent="0.55000000000000004">
      <c r="A16">
        <v>917023984</v>
      </c>
      <c r="B16">
        <v>1</v>
      </c>
      <c r="C16" t="s">
        <v>393</v>
      </c>
      <c r="D16">
        <v>7</v>
      </c>
    </row>
    <row r="17" spans="1:4" x14ac:dyDescent="0.55000000000000004">
      <c r="A17">
        <v>917031871</v>
      </c>
      <c r="B17">
        <v>1</v>
      </c>
      <c r="C17" t="s">
        <v>393</v>
      </c>
      <c r="D17">
        <v>5</v>
      </c>
    </row>
    <row r="18" spans="1:4" x14ac:dyDescent="0.55000000000000004">
      <c r="A18">
        <v>1215712610</v>
      </c>
      <c r="B18">
        <v>1</v>
      </c>
      <c r="C18" t="s">
        <v>394</v>
      </c>
      <c r="D18">
        <v>6</v>
      </c>
    </row>
    <row r="19" spans="1:4" x14ac:dyDescent="0.55000000000000004">
      <c r="A19">
        <v>1215907950</v>
      </c>
      <c r="B19">
        <v>1</v>
      </c>
      <c r="C19" t="s">
        <v>394</v>
      </c>
      <c r="D19">
        <v>2</v>
      </c>
    </row>
    <row r="20" spans="1:4" x14ac:dyDescent="0.55000000000000004">
      <c r="A20">
        <v>1216148338</v>
      </c>
      <c r="B20">
        <v>1</v>
      </c>
      <c r="C20" t="s">
        <v>394</v>
      </c>
      <c r="D20">
        <v>7</v>
      </c>
    </row>
    <row r="21" spans="1:4" x14ac:dyDescent="0.55000000000000004">
      <c r="A21">
        <v>1216211872</v>
      </c>
      <c r="B21">
        <v>1</v>
      </c>
      <c r="C21" t="s">
        <v>394</v>
      </c>
      <c r="D21">
        <v>4</v>
      </c>
    </row>
    <row r="22" spans="1:4" x14ac:dyDescent="0.55000000000000004">
      <c r="A22">
        <v>1216387767</v>
      </c>
      <c r="B22">
        <v>1</v>
      </c>
      <c r="C22" t="s">
        <v>394</v>
      </c>
      <c r="D22">
        <v>3</v>
      </c>
    </row>
    <row r="23" spans="1:4" x14ac:dyDescent="0.55000000000000004">
      <c r="A23">
        <v>1216628997</v>
      </c>
      <c r="B23">
        <v>1</v>
      </c>
      <c r="C23" t="s">
        <v>394</v>
      </c>
      <c r="D23">
        <v>5</v>
      </c>
    </row>
    <row r="24" spans="1:4" x14ac:dyDescent="0.55000000000000004">
      <c r="A24">
        <v>1515733568</v>
      </c>
      <c r="B24">
        <v>1</v>
      </c>
      <c r="C24" t="s">
        <v>395</v>
      </c>
      <c r="D24">
        <v>2</v>
      </c>
    </row>
    <row r="25" spans="1:4" x14ac:dyDescent="0.55000000000000004">
      <c r="A25">
        <v>1515848927</v>
      </c>
      <c r="B25">
        <v>1</v>
      </c>
      <c r="C25" t="s">
        <v>395</v>
      </c>
      <c r="D25">
        <v>4</v>
      </c>
    </row>
    <row r="26" spans="1:4" x14ac:dyDescent="0.55000000000000004">
      <c r="A26">
        <v>1516214235</v>
      </c>
      <c r="B26">
        <v>1</v>
      </c>
      <c r="C26" t="s">
        <v>395</v>
      </c>
      <c r="D26">
        <v>6</v>
      </c>
    </row>
    <row r="27" spans="1:4" x14ac:dyDescent="0.55000000000000004">
      <c r="A27">
        <v>1516329390</v>
      </c>
      <c r="B27">
        <v>1</v>
      </c>
      <c r="C27" t="s">
        <v>395</v>
      </c>
      <c r="D27">
        <v>3</v>
      </c>
    </row>
    <row r="28" spans="1:4" x14ac:dyDescent="0.55000000000000004">
      <c r="A28">
        <v>1815722046</v>
      </c>
      <c r="B28">
        <v>1</v>
      </c>
      <c r="C28" t="s">
        <v>396</v>
      </c>
      <c r="D28">
        <v>4</v>
      </c>
    </row>
    <row r="29" spans="1:4" x14ac:dyDescent="0.55000000000000004">
      <c r="A29">
        <v>1816088209</v>
      </c>
      <c r="B29">
        <v>1</v>
      </c>
      <c r="C29" t="s">
        <v>396</v>
      </c>
      <c r="D29">
        <v>6</v>
      </c>
    </row>
    <row r="30" spans="1:4" x14ac:dyDescent="0.55000000000000004">
      <c r="A30">
        <v>1816464156</v>
      </c>
      <c r="B30">
        <v>1</v>
      </c>
      <c r="C30" t="s">
        <v>396</v>
      </c>
      <c r="D30">
        <v>2</v>
      </c>
    </row>
    <row r="31" spans="1:4" x14ac:dyDescent="0.55000000000000004">
      <c r="A31">
        <v>1816472044</v>
      </c>
      <c r="B31">
        <v>1</v>
      </c>
      <c r="C31" t="s">
        <v>396</v>
      </c>
      <c r="D31">
        <v>7</v>
      </c>
    </row>
    <row r="32" spans="1:4" x14ac:dyDescent="0.55000000000000004">
      <c r="A32">
        <v>1816479817</v>
      </c>
      <c r="B32">
        <v>1</v>
      </c>
      <c r="C32" t="s">
        <v>396</v>
      </c>
      <c r="D32">
        <v>5</v>
      </c>
    </row>
    <row r="33" spans="1:4" x14ac:dyDescent="0.55000000000000004">
      <c r="A33">
        <v>1816486496</v>
      </c>
      <c r="B33">
        <v>1</v>
      </c>
      <c r="C33" t="s">
        <v>396</v>
      </c>
      <c r="D33">
        <v>3</v>
      </c>
    </row>
    <row r="34" spans="1:4" x14ac:dyDescent="0.55000000000000004">
      <c r="A34">
        <v>2115838992</v>
      </c>
      <c r="B34">
        <v>1</v>
      </c>
      <c r="C34" t="s">
        <v>397</v>
      </c>
      <c r="D34">
        <v>2</v>
      </c>
    </row>
    <row r="35" spans="1:4" x14ac:dyDescent="0.55000000000000004">
      <c r="A35">
        <v>2115885160</v>
      </c>
      <c r="B35">
        <v>1</v>
      </c>
      <c r="C35" t="s">
        <v>397</v>
      </c>
      <c r="D35">
        <v>4</v>
      </c>
    </row>
    <row r="36" spans="1:4" x14ac:dyDescent="0.55000000000000004">
      <c r="A36">
        <v>2115893259</v>
      </c>
      <c r="B36">
        <v>1</v>
      </c>
      <c r="C36" t="s">
        <v>397</v>
      </c>
      <c r="D36">
        <v>6</v>
      </c>
    </row>
    <row r="37" spans="1:4" x14ac:dyDescent="0.55000000000000004">
      <c r="A37">
        <v>2116079210</v>
      </c>
      <c r="B37">
        <v>1</v>
      </c>
      <c r="C37" t="s">
        <v>397</v>
      </c>
      <c r="D37">
        <v>7</v>
      </c>
    </row>
    <row r="38" spans="1:4" x14ac:dyDescent="0.55000000000000004">
      <c r="A38">
        <v>2116452176</v>
      </c>
      <c r="B38">
        <v>1</v>
      </c>
      <c r="C38" t="s">
        <v>397</v>
      </c>
      <c r="D38">
        <v>5</v>
      </c>
    </row>
    <row r="39" spans="1:4" x14ac:dyDescent="0.55000000000000004">
      <c r="A39">
        <v>2116458781</v>
      </c>
      <c r="B39">
        <v>1</v>
      </c>
      <c r="C39" t="s">
        <v>397</v>
      </c>
      <c r="D39">
        <v>3</v>
      </c>
    </row>
    <row r="40" spans="1:4" x14ac:dyDescent="0.55000000000000004">
      <c r="A40">
        <v>2416164587</v>
      </c>
      <c r="B40">
        <v>1</v>
      </c>
      <c r="C40" t="s">
        <v>398</v>
      </c>
      <c r="D40">
        <v>2</v>
      </c>
    </row>
    <row r="41" spans="1:4" x14ac:dyDescent="0.55000000000000004">
      <c r="A41">
        <v>2416172559</v>
      </c>
      <c r="B41">
        <v>1</v>
      </c>
      <c r="C41" t="s">
        <v>398</v>
      </c>
      <c r="D41">
        <v>6</v>
      </c>
    </row>
    <row r="42" spans="1:4" x14ac:dyDescent="0.55000000000000004">
      <c r="A42">
        <v>2416180326</v>
      </c>
      <c r="B42">
        <v>1</v>
      </c>
      <c r="C42" t="s">
        <v>398</v>
      </c>
      <c r="D42">
        <v>4</v>
      </c>
    </row>
    <row r="43" spans="1:4" x14ac:dyDescent="0.55000000000000004">
      <c r="A43">
        <v>2416278906</v>
      </c>
      <c r="B43">
        <v>1</v>
      </c>
      <c r="C43" t="s">
        <v>398</v>
      </c>
      <c r="D43">
        <v>3</v>
      </c>
    </row>
    <row r="44" spans="1:4" x14ac:dyDescent="0.55000000000000004">
      <c r="A44">
        <v>2715788996</v>
      </c>
      <c r="B44">
        <v>1</v>
      </c>
      <c r="C44" t="s">
        <v>399</v>
      </c>
      <c r="D44">
        <v>2</v>
      </c>
    </row>
    <row r="45" spans="1:4" x14ac:dyDescent="0.55000000000000004">
      <c r="A45">
        <v>2715800272</v>
      </c>
      <c r="B45">
        <v>1</v>
      </c>
      <c r="C45" t="s">
        <v>399</v>
      </c>
      <c r="D45">
        <v>4</v>
      </c>
    </row>
    <row r="46" spans="1:4" x14ac:dyDescent="0.55000000000000004">
      <c r="A46">
        <v>2715808339</v>
      </c>
      <c r="B46">
        <v>1</v>
      </c>
      <c r="C46" t="s">
        <v>399</v>
      </c>
      <c r="D46">
        <v>6</v>
      </c>
    </row>
    <row r="47" spans="1:4" x14ac:dyDescent="0.55000000000000004">
      <c r="A47">
        <v>2716029387</v>
      </c>
      <c r="B47">
        <v>1</v>
      </c>
      <c r="C47" t="s">
        <v>399</v>
      </c>
      <c r="D47">
        <v>7</v>
      </c>
    </row>
    <row r="48" spans="1:4" x14ac:dyDescent="0.55000000000000004">
      <c r="A48">
        <v>2716269782</v>
      </c>
      <c r="B48">
        <v>1</v>
      </c>
      <c r="C48" t="s">
        <v>399</v>
      </c>
      <c r="D48">
        <v>5</v>
      </c>
    </row>
    <row r="49" spans="1:4" x14ac:dyDescent="0.55000000000000004">
      <c r="A49">
        <v>2716276532</v>
      </c>
      <c r="B49">
        <v>1</v>
      </c>
      <c r="C49" t="s">
        <v>399</v>
      </c>
      <c r="D49">
        <v>3</v>
      </c>
    </row>
  </sheetData>
  <autoFilter ref="A1:D49" xr:uid="{75A97D93-26FC-4BDE-B920-7ECA3808F568}"/>
  <pageMargins left="0.7" right="0.7" top="0.75" bottom="0.75" header="0.3" footer="0.3"/>
  <pageSetup paperSize="9" orientation="portrait" horizontalDpi="1200" verticalDpi="12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6AA8-AA08-4E58-A2EC-6CA1B5999140}">
  <sheetPr filterMode="1"/>
  <dimension ref="A1:AD55"/>
  <sheetViews>
    <sheetView workbookViewId="0">
      <selection activeCell="G5" sqref="G5:J53"/>
    </sheetView>
  </sheetViews>
  <sheetFormatPr baseColWidth="10" defaultRowHeight="14.4" x14ac:dyDescent="0.55000000000000004"/>
  <cols>
    <col min="4" max="4" width="6.15625" customWidth="1"/>
  </cols>
  <sheetData>
    <row r="1" spans="1:30" x14ac:dyDescent="0.55000000000000004">
      <c r="A1" t="s">
        <v>388</v>
      </c>
      <c r="B1" t="s">
        <v>389</v>
      </c>
      <c r="C1" t="s">
        <v>430</v>
      </c>
      <c r="E1" t="s">
        <v>431</v>
      </c>
      <c r="F1" t="s">
        <v>432</v>
      </c>
      <c r="G1" t="s">
        <v>433</v>
      </c>
      <c r="H1" t="s">
        <v>434</v>
      </c>
      <c r="I1" t="s">
        <v>435</v>
      </c>
      <c r="J1" t="s">
        <v>436</v>
      </c>
      <c r="K1" t="s">
        <v>437</v>
      </c>
      <c r="L1" t="s">
        <v>438</v>
      </c>
      <c r="M1" t="s">
        <v>439</v>
      </c>
      <c r="N1" t="s">
        <v>440</v>
      </c>
      <c r="O1" t="s">
        <v>441</v>
      </c>
      <c r="P1" t="s">
        <v>442</v>
      </c>
      <c r="Q1" t="s">
        <v>443</v>
      </c>
      <c r="R1" t="s">
        <v>444</v>
      </c>
    </row>
    <row r="2" spans="1:30" hidden="1" x14ac:dyDescent="0.55000000000000004">
      <c r="A2">
        <v>300587352</v>
      </c>
      <c r="B2">
        <v>2</v>
      </c>
      <c r="C2">
        <v>38407</v>
      </c>
      <c r="D2" t="s">
        <v>404</v>
      </c>
      <c r="E2">
        <v>0.18</v>
      </c>
      <c r="F2">
        <v>0</v>
      </c>
      <c r="G2">
        <v>181212</v>
      </c>
      <c r="H2">
        <v>9648899</v>
      </c>
      <c r="I2">
        <v>26876</v>
      </c>
      <c r="J2">
        <v>69911</v>
      </c>
      <c r="K2">
        <v>0</v>
      </c>
      <c r="L2">
        <v>59503</v>
      </c>
      <c r="M2">
        <v>181212</v>
      </c>
      <c r="N2">
        <v>9648899</v>
      </c>
      <c r="O2">
        <v>26876</v>
      </c>
      <c r="P2">
        <v>69911</v>
      </c>
      <c r="Q2">
        <v>0</v>
      </c>
      <c r="R2">
        <v>59503</v>
      </c>
      <c r="S2" t="s">
        <v>405</v>
      </c>
      <c r="T2" s="6">
        <v>9.7999999999999997E-3</v>
      </c>
      <c r="U2" t="s">
        <v>406</v>
      </c>
      <c r="V2" s="6">
        <v>9.7999999999999997E-3</v>
      </c>
      <c r="W2" t="s">
        <v>407</v>
      </c>
      <c r="X2" s="6">
        <v>2.7000000000000001E-3</v>
      </c>
      <c r="Y2" t="s">
        <v>406</v>
      </c>
      <c r="Z2" s="6">
        <v>2.7000000000000001E-3</v>
      </c>
      <c r="AA2" t="s">
        <v>408</v>
      </c>
      <c r="AB2" s="6">
        <v>7.1000000000000004E-3</v>
      </c>
      <c r="AC2" t="s">
        <v>406</v>
      </c>
      <c r="AD2" t="s">
        <v>409</v>
      </c>
    </row>
    <row r="3" spans="1:30" hidden="1" x14ac:dyDescent="0.55000000000000004">
      <c r="A3">
        <v>300601897</v>
      </c>
      <c r="B3">
        <v>6</v>
      </c>
      <c r="C3">
        <v>38407</v>
      </c>
      <c r="D3" t="s">
        <v>404</v>
      </c>
      <c r="E3">
        <v>0.18</v>
      </c>
      <c r="F3">
        <v>0</v>
      </c>
      <c r="G3">
        <v>140579</v>
      </c>
      <c r="H3">
        <v>9687598</v>
      </c>
      <c r="I3">
        <v>23535</v>
      </c>
      <c r="J3">
        <v>63166</v>
      </c>
      <c r="K3">
        <v>0</v>
      </c>
      <c r="L3">
        <v>59317</v>
      </c>
      <c r="M3">
        <v>140579</v>
      </c>
      <c r="N3">
        <v>9687598</v>
      </c>
      <c r="O3">
        <v>23535</v>
      </c>
      <c r="P3">
        <v>63166</v>
      </c>
      <c r="Q3">
        <v>0</v>
      </c>
      <c r="R3">
        <v>59317</v>
      </c>
      <c r="S3" t="s">
        <v>405</v>
      </c>
      <c r="T3" s="6">
        <v>8.8000000000000005E-3</v>
      </c>
      <c r="U3" t="s">
        <v>406</v>
      </c>
      <c r="V3" s="6">
        <v>8.8000000000000005E-3</v>
      </c>
      <c r="W3" t="s">
        <v>407</v>
      </c>
      <c r="X3" s="6">
        <v>2.3E-3</v>
      </c>
      <c r="Y3" t="s">
        <v>406</v>
      </c>
      <c r="Z3" s="6">
        <v>2.3E-3</v>
      </c>
      <c r="AA3" t="s">
        <v>408</v>
      </c>
      <c r="AB3" s="6">
        <v>6.4000000000000003E-3</v>
      </c>
      <c r="AC3" t="s">
        <v>406</v>
      </c>
      <c r="AD3" t="s">
        <v>410</v>
      </c>
    </row>
    <row r="4" spans="1:30" hidden="1" x14ac:dyDescent="0.55000000000000004">
      <c r="A4">
        <v>300699571</v>
      </c>
      <c r="B4">
        <v>4</v>
      </c>
      <c r="C4">
        <v>38407</v>
      </c>
      <c r="D4" t="s">
        <v>404</v>
      </c>
      <c r="E4">
        <v>0.18</v>
      </c>
      <c r="F4">
        <v>0</v>
      </c>
      <c r="G4">
        <v>163969</v>
      </c>
      <c r="H4">
        <v>9666239</v>
      </c>
      <c r="I4">
        <v>19071</v>
      </c>
      <c r="J4">
        <v>65668</v>
      </c>
      <c r="K4">
        <v>0</v>
      </c>
      <c r="L4">
        <v>60054</v>
      </c>
      <c r="M4">
        <v>163969</v>
      </c>
      <c r="N4">
        <v>9666239</v>
      </c>
      <c r="O4">
        <v>19071</v>
      </c>
      <c r="P4">
        <v>65668</v>
      </c>
      <c r="Q4">
        <v>0</v>
      </c>
      <c r="R4">
        <v>60054</v>
      </c>
      <c r="S4" t="s">
        <v>405</v>
      </c>
      <c r="T4" s="6">
        <v>8.6E-3</v>
      </c>
      <c r="U4" t="s">
        <v>406</v>
      </c>
      <c r="V4" s="6">
        <v>8.6E-3</v>
      </c>
      <c r="W4" t="s">
        <v>407</v>
      </c>
      <c r="X4" s="6">
        <v>1.9E-3</v>
      </c>
      <c r="Y4" t="s">
        <v>406</v>
      </c>
      <c r="Z4" s="6">
        <v>1.9E-3</v>
      </c>
      <c r="AA4" t="s">
        <v>408</v>
      </c>
      <c r="AB4" s="6">
        <v>6.6E-3</v>
      </c>
      <c r="AC4" t="s">
        <v>406</v>
      </c>
      <c r="AD4" t="s">
        <v>411</v>
      </c>
    </row>
    <row r="5" spans="1:30" x14ac:dyDescent="0.55000000000000004">
      <c r="A5">
        <v>300752985</v>
      </c>
      <c r="B5">
        <v>7</v>
      </c>
      <c r="C5">
        <v>38407</v>
      </c>
      <c r="D5" t="s">
        <v>404</v>
      </c>
      <c r="E5">
        <v>0.18</v>
      </c>
      <c r="F5">
        <v>0</v>
      </c>
      <c r="G5">
        <v>135100</v>
      </c>
      <c r="H5">
        <v>9693094</v>
      </c>
      <c r="I5">
        <v>20281</v>
      </c>
      <c r="J5">
        <v>62996</v>
      </c>
      <c r="K5">
        <v>0</v>
      </c>
      <c r="L5">
        <v>59295</v>
      </c>
      <c r="M5">
        <v>135100</v>
      </c>
      <c r="N5">
        <v>9693094</v>
      </c>
      <c r="O5">
        <v>20281</v>
      </c>
      <c r="P5">
        <v>62996</v>
      </c>
      <c r="Q5">
        <v>0</v>
      </c>
      <c r="R5">
        <v>59295</v>
      </c>
      <c r="S5" t="s">
        <v>405</v>
      </c>
      <c r="T5" s="6">
        <v>8.3999999999999995E-3</v>
      </c>
      <c r="U5" t="s">
        <v>406</v>
      </c>
      <c r="V5" s="6">
        <v>8.3999999999999995E-3</v>
      </c>
      <c r="W5" t="s">
        <v>407</v>
      </c>
      <c r="X5" s="6">
        <v>2E-3</v>
      </c>
      <c r="Y5" t="s">
        <v>406</v>
      </c>
      <c r="Z5" s="6">
        <v>2E-3</v>
      </c>
      <c r="AA5" t="s">
        <v>408</v>
      </c>
      <c r="AB5" s="6">
        <v>6.4000000000000003E-3</v>
      </c>
      <c r="AC5" t="s">
        <v>406</v>
      </c>
      <c r="AD5" t="s">
        <v>410</v>
      </c>
    </row>
    <row r="6" spans="1:30" hidden="1" x14ac:dyDescent="0.55000000000000004">
      <c r="A6">
        <v>301066329</v>
      </c>
      <c r="B6">
        <v>5</v>
      </c>
      <c r="C6">
        <v>38407</v>
      </c>
      <c r="D6" t="s">
        <v>404</v>
      </c>
      <c r="E6">
        <v>0.18</v>
      </c>
      <c r="F6">
        <v>0</v>
      </c>
      <c r="G6">
        <v>172733</v>
      </c>
      <c r="H6">
        <v>9657494</v>
      </c>
      <c r="I6">
        <v>25606</v>
      </c>
      <c r="J6">
        <v>67590</v>
      </c>
      <c r="K6">
        <v>0</v>
      </c>
      <c r="L6">
        <v>60099</v>
      </c>
      <c r="M6">
        <v>172733</v>
      </c>
      <c r="N6">
        <v>9657494</v>
      </c>
      <c r="O6">
        <v>25606</v>
      </c>
      <c r="P6">
        <v>67590</v>
      </c>
      <c r="Q6">
        <v>0</v>
      </c>
      <c r="R6">
        <v>60099</v>
      </c>
      <c r="S6" t="s">
        <v>405</v>
      </c>
      <c r="T6" s="6">
        <v>9.4000000000000004E-3</v>
      </c>
      <c r="U6" t="s">
        <v>406</v>
      </c>
      <c r="V6" s="6">
        <v>9.4000000000000004E-3</v>
      </c>
      <c r="W6" t="s">
        <v>407</v>
      </c>
      <c r="X6" s="6">
        <v>2.5999999999999999E-3</v>
      </c>
      <c r="Y6" t="s">
        <v>406</v>
      </c>
      <c r="Z6" s="6">
        <v>2.5999999999999999E-3</v>
      </c>
      <c r="AA6" t="s">
        <v>408</v>
      </c>
      <c r="AB6" s="6">
        <v>6.7999999999999996E-3</v>
      </c>
      <c r="AC6" t="s">
        <v>406</v>
      </c>
      <c r="AD6" t="s">
        <v>412</v>
      </c>
    </row>
    <row r="7" spans="1:30" hidden="1" x14ac:dyDescent="0.55000000000000004">
      <c r="A7">
        <v>301250585</v>
      </c>
      <c r="B7">
        <v>3</v>
      </c>
      <c r="C7">
        <v>38407</v>
      </c>
      <c r="D7" t="s">
        <v>404</v>
      </c>
      <c r="E7">
        <v>0.18</v>
      </c>
      <c r="F7">
        <v>0</v>
      </c>
      <c r="G7">
        <v>175621</v>
      </c>
      <c r="H7">
        <v>9654365</v>
      </c>
      <c r="I7">
        <v>19787</v>
      </c>
      <c r="J7">
        <v>69425</v>
      </c>
      <c r="K7">
        <v>0</v>
      </c>
      <c r="L7">
        <v>60121</v>
      </c>
      <c r="M7">
        <v>175621</v>
      </c>
      <c r="N7">
        <v>9654365</v>
      </c>
      <c r="O7">
        <v>19787</v>
      </c>
      <c r="P7">
        <v>69425</v>
      </c>
      <c r="Q7">
        <v>0</v>
      </c>
      <c r="R7">
        <v>60121</v>
      </c>
      <c r="S7" t="s">
        <v>405</v>
      </c>
      <c r="T7" s="6">
        <v>8.9999999999999993E-3</v>
      </c>
      <c r="U7" t="s">
        <v>406</v>
      </c>
      <c r="V7" s="6">
        <v>8.9999999999999993E-3</v>
      </c>
      <c r="W7" t="s">
        <v>407</v>
      </c>
      <c r="X7" s="6">
        <v>2E-3</v>
      </c>
      <c r="Y7" t="s">
        <v>406</v>
      </c>
      <c r="Z7" s="6">
        <v>2E-3</v>
      </c>
      <c r="AA7" t="s">
        <v>408</v>
      </c>
      <c r="AB7" s="6">
        <v>7.0000000000000001E-3</v>
      </c>
      <c r="AC7" t="s">
        <v>406</v>
      </c>
      <c r="AD7" t="s">
        <v>413</v>
      </c>
    </row>
    <row r="8" spans="1:30" hidden="1" x14ac:dyDescent="0.55000000000000004">
      <c r="A8">
        <v>600586125</v>
      </c>
      <c r="B8">
        <v>2</v>
      </c>
      <c r="C8">
        <v>76807</v>
      </c>
      <c r="D8" t="s">
        <v>404</v>
      </c>
      <c r="E8">
        <v>0.18</v>
      </c>
      <c r="F8">
        <v>1</v>
      </c>
      <c r="G8">
        <v>339862</v>
      </c>
      <c r="H8">
        <v>19319807</v>
      </c>
      <c r="I8">
        <v>41309</v>
      </c>
      <c r="J8">
        <v>85693</v>
      </c>
      <c r="K8">
        <v>0</v>
      </c>
      <c r="L8">
        <v>68781</v>
      </c>
      <c r="M8">
        <v>158647</v>
      </c>
      <c r="N8">
        <v>9670908</v>
      </c>
      <c r="O8">
        <v>14433</v>
      </c>
      <c r="P8">
        <v>15782</v>
      </c>
      <c r="Q8">
        <v>0</v>
      </c>
      <c r="R8">
        <v>9278</v>
      </c>
      <c r="S8" t="s">
        <v>405</v>
      </c>
      <c r="T8" s="6">
        <v>6.4000000000000003E-3</v>
      </c>
      <c r="U8" t="s">
        <v>406</v>
      </c>
      <c r="V8" s="6">
        <v>3.0000000000000001E-3</v>
      </c>
      <c r="W8" t="s">
        <v>407</v>
      </c>
      <c r="X8" s="6">
        <v>2.0999999999999999E-3</v>
      </c>
      <c r="Y8" t="s">
        <v>406</v>
      </c>
      <c r="Z8" s="6">
        <v>1.4E-3</v>
      </c>
      <c r="AA8" t="s">
        <v>408</v>
      </c>
      <c r="AB8" s="6">
        <v>4.3E-3</v>
      </c>
      <c r="AC8" t="s">
        <v>406</v>
      </c>
      <c r="AD8" t="s">
        <v>414</v>
      </c>
    </row>
    <row r="9" spans="1:30" hidden="1" x14ac:dyDescent="0.55000000000000004">
      <c r="A9">
        <v>600600652</v>
      </c>
      <c r="B9">
        <v>6</v>
      </c>
      <c r="C9">
        <v>76807</v>
      </c>
      <c r="D9" t="s">
        <v>404</v>
      </c>
      <c r="E9">
        <v>0.18</v>
      </c>
      <c r="F9">
        <v>1</v>
      </c>
      <c r="G9">
        <v>262243</v>
      </c>
      <c r="H9">
        <v>19393735</v>
      </c>
      <c r="I9">
        <v>34020</v>
      </c>
      <c r="J9">
        <v>73344</v>
      </c>
      <c r="K9">
        <v>0</v>
      </c>
      <c r="L9">
        <v>67073</v>
      </c>
      <c r="M9">
        <v>121661</v>
      </c>
      <c r="N9">
        <v>9706137</v>
      </c>
      <c r="O9">
        <v>10485</v>
      </c>
      <c r="P9">
        <v>10178</v>
      </c>
      <c r="Q9">
        <v>0</v>
      </c>
      <c r="R9">
        <v>7756</v>
      </c>
      <c r="S9" t="s">
        <v>405</v>
      </c>
      <c r="T9" s="6">
        <v>5.4000000000000003E-3</v>
      </c>
      <c r="U9" t="s">
        <v>406</v>
      </c>
      <c r="V9" s="6">
        <v>2.0999999999999999E-3</v>
      </c>
      <c r="W9" t="s">
        <v>407</v>
      </c>
      <c r="X9" s="6">
        <v>1.6999999999999999E-3</v>
      </c>
      <c r="Y9" t="s">
        <v>406</v>
      </c>
      <c r="Z9" s="6">
        <v>1E-3</v>
      </c>
      <c r="AA9" t="s">
        <v>408</v>
      </c>
      <c r="AB9" s="6">
        <v>3.7000000000000002E-3</v>
      </c>
      <c r="AC9" t="s">
        <v>406</v>
      </c>
      <c r="AD9" t="s">
        <v>415</v>
      </c>
    </row>
    <row r="10" spans="1:30" hidden="1" x14ac:dyDescent="0.55000000000000004">
      <c r="A10">
        <v>600698377</v>
      </c>
      <c r="B10">
        <v>4</v>
      </c>
      <c r="C10">
        <v>76807</v>
      </c>
      <c r="D10" t="s">
        <v>404</v>
      </c>
      <c r="E10">
        <v>0.18</v>
      </c>
      <c r="F10">
        <v>1</v>
      </c>
      <c r="G10">
        <v>314669</v>
      </c>
      <c r="H10">
        <v>19345232</v>
      </c>
      <c r="I10">
        <v>30148</v>
      </c>
      <c r="J10">
        <v>78104</v>
      </c>
      <c r="K10">
        <v>0</v>
      </c>
      <c r="L10">
        <v>68493</v>
      </c>
      <c r="M10">
        <v>150697</v>
      </c>
      <c r="N10">
        <v>9678993</v>
      </c>
      <c r="O10">
        <v>11077</v>
      </c>
      <c r="P10">
        <v>12436</v>
      </c>
      <c r="Q10">
        <v>0</v>
      </c>
      <c r="R10">
        <v>8439</v>
      </c>
      <c r="S10" t="s">
        <v>405</v>
      </c>
      <c r="T10" s="6">
        <v>5.4999999999999997E-3</v>
      </c>
      <c r="U10" t="s">
        <v>406</v>
      </c>
      <c r="V10" s="6">
        <v>2.3E-3</v>
      </c>
      <c r="W10" t="s">
        <v>407</v>
      </c>
      <c r="X10" s="6">
        <v>1.5E-3</v>
      </c>
      <c r="Y10" t="s">
        <v>406</v>
      </c>
      <c r="Z10" s="6">
        <v>1.1000000000000001E-3</v>
      </c>
      <c r="AA10" t="s">
        <v>408</v>
      </c>
      <c r="AB10" s="6">
        <v>3.8999999999999998E-3</v>
      </c>
      <c r="AC10" t="s">
        <v>406</v>
      </c>
      <c r="AD10" t="s">
        <v>416</v>
      </c>
    </row>
    <row r="11" spans="1:30" x14ac:dyDescent="0.55000000000000004">
      <c r="A11">
        <v>600751756</v>
      </c>
      <c r="B11">
        <v>7</v>
      </c>
      <c r="C11">
        <v>76807</v>
      </c>
      <c r="D11" t="s">
        <v>404</v>
      </c>
      <c r="E11">
        <v>0.18</v>
      </c>
      <c r="F11">
        <v>1</v>
      </c>
      <c r="G11">
        <v>257425</v>
      </c>
      <c r="H11">
        <v>19398564</v>
      </c>
      <c r="I11">
        <v>30762</v>
      </c>
      <c r="J11">
        <v>73062</v>
      </c>
      <c r="K11">
        <v>0</v>
      </c>
      <c r="L11">
        <v>67037</v>
      </c>
      <c r="M11">
        <v>122322</v>
      </c>
      <c r="N11">
        <v>9705470</v>
      </c>
      <c r="O11">
        <v>10481</v>
      </c>
      <c r="P11">
        <v>10066</v>
      </c>
      <c r="Q11">
        <v>0</v>
      </c>
      <c r="R11">
        <v>7742</v>
      </c>
      <c r="S11" t="s">
        <v>405</v>
      </c>
      <c r="T11" s="6">
        <v>5.1999999999999998E-3</v>
      </c>
      <c r="U11" t="s">
        <v>406</v>
      </c>
      <c r="V11" s="6">
        <v>2E-3</v>
      </c>
      <c r="W11" t="s">
        <v>407</v>
      </c>
      <c r="X11" s="6">
        <v>1.5E-3</v>
      </c>
      <c r="Y11" t="s">
        <v>406</v>
      </c>
      <c r="Z11" s="6">
        <v>1E-3</v>
      </c>
      <c r="AA11" t="s">
        <v>408</v>
      </c>
      <c r="AB11" s="6">
        <v>3.7000000000000002E-3</v>
      </c>
      <c r="AC11" t="s">
        <v>406</v>
      </c>
      <c r="AD11" t="s">
        <v>415</v>
      </c>
    </row>
    <row r="12" spans="1:30" hidden="1" x14ac:dyDescent="0.55000000000000004">
      <c r="A12">
        <v>601065102</v>
      </c>
      <c r="B12">
        <v>5</v>
      </c>
      <c r="C12">
        <v>76807</v>
      </c>
      <c r="D12" t="s">
        <v>404</v>
      </c>
      <c r="E12">
        <v>0.18</v>
      </c>
      <c r="F12">
        <v>1</v>
      </c>
      <c r="G12">
        <v>326660</v>
      </c>
      <c r="H12">
        <v>19333229</v>
      </c>
      <c r="I12">
        <v>38167</v>
      </c>
      <c r="J12">
        <v>81281</v>
      </c>
      <c r="K12">
        <v>0</v>
      </c>
      <c r="L12">
        <v>68785</v>
      </c>
      <c r="M12">
        <v>153924</v>
      </c>
      <c r="N12">
        <v>9675735</v>
      </c>
      <c r="O12">
        <v>12561</v>
      </c>
      <c r="P12">
        <v>13691</v>
      </c>
      <c r="Q12">
        <v>0</v>
      </c>
      <c r="R12">
        <v>8686</v>
      </c>
      <c r="S12" t="s">
        <v>405</v>
      </c>
      <c r="T12" s="6">
        <v>6.0000000000000001E-3</v>
      </c>
      <c r="U12" t="s">
        <v>406</v>
      </c>
      <c r="V12" s="6">
        <v>2.5999999999999999E-3</v>
      </c>
      <c r="W12" t="s">
        <v>407</v>
      </c>
      <c r="X12" s="6">
        <v>1.9E-3</v>
      </c>
      <c r="Y12" t="s">
        <v>406</v>
      </c>
      <c r="Z12" s="6">
        <v>1.1999999999999999E-3</v>
      </c>
      <c r="AA12" t="s">
        <v>408</v>
      </c>
      <c r="AB12" s="6">
        <v>4.1000000000000003E-3</v>
      </c>
      <c r="AC12" t="s">
        <v>406</v>
      </c>
      <c r="AD12" t="s">
        <v>417</v>
      </c>
    </row>
    <row r="13" spans="1:30" hidden="1" x14ac:dyDescent="0.55000000000000004">
      <c r="A13">
        <v>601249357</v>
      </c>
      <c r="B13">
        <v>3</v>
      </c>
      <c r="C13">
        <v>76807</v>
      </c>
      <c r="D13" t="s">
        <v>404</v>
      </c>
      <c r="E13">
        <v>0.18</v>
      </c>
      <c r="F13">
        <v>1</v>
      </c>
      <c r="G13">
        <v>333949</v>
      </c>
      <c r="H13">
        <v>19325477</v>
      </c>
      <c r="I13">
        <v>31454</v>
      </c>
      <c r="J13">
        <v>84508</v>
      </c>
      <c r="K13">
        <v>0</v>
      </c>
      <c r="L13">
        <v>68630</v>
      </c>
      <c r="M13">
        <v>158325</v>
      </c>
      <c r="N13">
        <v>9671112</v>
      </c>
      <c r="O13">
        <v>11667</v>
      </c>
      <c r="P13">
        <v>15083</v>
      </c>
      <c r="Q13">
        <v>0</v>
      </c>
      <c r="R13">
        <v>8509</v>
      </c>
      <c r="S13" t="s">
        <v>405</v>
      </c>
      <c r="T13" s="6">
        <v>5.7999999999999996E-3</v>
      </c>
      <c r="U13" t="s">
        <v>406</v>
      </c>
      <c r="V13" s="6">
        <v>2.7000000000000001E-3</v>
      </c>
      <c r="W13" t="s">
        <v>407</v>
      </c>
      <c r="X13" s="6">
        <v>1.5E-3</v>
      </c>
      <c r="Y13" t="s">
        <v>406</v>
      </c>
      <c r="Z13" s="6">
        <v>1.1000000000000001E-3</v>
      </c>
      <c r="AA13" t="s">
        <v>408</v>
      </c>
      <c r="AB13" s="6">
        <v>4.1999999999999997E-3</v>
      </c>
      <c r="AC13" t="s">
        <v>406</v>
      </c>
      <c r="AD13" t="s">
        <v>418</v>
      </c>
    </row>
    <row r="14" spans="1:30" hidden="1" x14ac:dyDescent="0.55000000000000004">
      <c r="A14">
        <v>900588459</v>
      </c>
      <c r="B14">
        <v>2</v>
      </c>
      <c r="C14">
        <v>115207</v>
      </c>
      <c r="D14" t="s">
        <v>404</v>
      </c>
      <c r="E14">
        <v>0.18</v>
      </c>
      <c r="F14">
        <v>2</v>
      </c>
      <c r="G14">
        <v>541106</v>
      </c>
      <c r="H14">
        <v>28948580</v>
      </c>
      <c r="I14">
        <v>55848</v>
      </c>
      <c r="J14">
        <v>104178</v>
      </c>
      <c r="K14">
        <v>0</v>
      </c>
      <c r="L14">
        <v>79746</v>
      </c>
      <c r="M14">
        <v>201241</v>
      </c>
      <c r="N14">
        <v>9628773</v>
      </c>
      <c r="O14">
        <v>14539</v>
      </c>
      <c r="P14">
        <v>18485</v>
      </c>
      <c r="Q14">
        <v>0</v>
      </c>
      <c r="R14">
        <v>10965</v>
      </c>
      <c r="S14" t="s">
        <v>405</v>
      </c>
      <c r="T14" s="6">
        <v>5.4000000000000003E-3</v>
      </c>
      <c r="U14" t="s">
        <v>406</v>
      </c>
      <c r="V14" s="6">
        <v>3.3E-3</v>
      </c>
      <c r="W14" t="s">
        <v>407</v>
      </c>
      <c r="X14" s="6">
        <v>1.8E-3</v>
      </c>
      <c r="Y14" t="s">
        <v>406</v>
      </c>
      <c r="Z14" s="6">
        <v>1.4E-3</v>
      </c>
      <c r="AA14" t="s">
        <v>408</v>
      </c>
      <c r="AB14" s="6">
        <v>3.5000000000000001E-3</v>
      </c>
      <c r="AC14" t="s">
        <v>406</v>
      </c>
      <c r="AD14" t="s">
        <v>419</v>
      </c>
    </row>
    <row r="15" spans="1:30" hidden="1" x14ac:dyDescent="0.55000000000000004">
      <c r="A15">
        <v>900602329</v>
      </c>
      <c r="B15">
        <v>6</v>
      </c>
      <c r="C15">
        <v>115207</v>
      </c>
      <c r="D15" t="s">
        <v>404</v>
      </c>
      <c r="E15">
        <v>0.18</v>
      </c>
      <c r="F15">
        <v>2</v>
      </c>
      <c r="G15">
        <v>450577</v>
      </c>
      <c r="H15">
        <v>29035433</v>
      </c>
      <c r="I15">
        <v>68870</v>
      </c>
      <c r="J15">
        <v>95493</v>
      </c>
      <c r="K15">
        <v>0</v>
      </c>
      <c r="L15">
        <v>74645</v>
      </c>
      <c r="M15">
        <v>188331</v>
      </c>
      <c r="N15">
        <v>9641698</v>
      </c>
      <c r="O15">
        <v>34850</v>
      </c>
      <c r="P15">
        <v>22149</v>
      </c>
      <c r="Q15">
        <v>0</v>
      </c>
      <c r="R15">
        <v>7572</v>
      </c>
      <c r="S15" t="s">
        <v>405</v>
      </c>
      <c r="T15" s="6">
        <v>5.4999999999999997E-3</v>
      </c>
      <c r="U15" t="s">
        <v>406</v>
      </c>
      <c r="V15" s="6">
        <v>5.7000000000000002E-3</v>
      </c>
      <c r="W15" t="s">
        <v>407</v>
      </c>
      <c r="X15" s="6">
        <v>2.3E-3</v>
      </c>
      <c r="Y15" t="s">
        <v>406</v>
      </c>
      <c r="Z15" s="6">
        <v>3.5000000000000001E-3</v>
      </c>
      <c r="AA15" t="s">
        <v>408</v>
      </c>
      <c r="AB15" s="6">
        <v>3.2000000000000002E-3</v>
      </c>
      <c r="AC15" t="s">
        <v>406</v>
      </c>
      <c r="AD15" t="s">
        <v>420</v>
      </c>
    </row>
    <row r="16" spans="1:30" hidden="1" x14ac:dyDescent="0.55000000000000004">
      <c r="A16">
        <v>900700309</v>
      </c>
      <c r="B16">
        <v>4</v>
      </c>
      <c r="C16">
        <v>115207</v>
      </c>
      <c r="D16" t="s">
        <v>404</v>
      </c>
      <c r="E16">
        <v>0.18</v>
      </c>
      <c r="F16">
        <v>2</v>
      </c>
      <c r="G16">
        <v>543639</v>
      </c>
      <c r="H16">
        <v>28943979</v>
      </c>
      <c r="I16">
        <v>64110</v>
      </c>
      <c r="J16">
        <v>101485</v>
      </c>
      <c r="K16">
        <v>0</v>
      </c>
      <c r="L16">
        <v>77328</v>
      </c>
      <c r="M16">
        <v>228967</v>
      </c>
      <c r="N16">
        <v>9598747</v>
      </c>
      <c r="O16">
        <v>33962</v>
      </c>
      <c r="P16">
        <v>23381</v>
      </c>
      <c r="Q16">
        <v>0</v>
      </c>
      <c r="R16">
        <v>8835</v>
      </c>
      <c r="S16" t="s">
        <v>405</v>
      </c>
      <c r="T16" s="6">
        <v>5.5999999999999999E-3</v>
      </c>
      <c r="U16" t="s">
        <v>406</v>
      </c>
      <c r="V16" s="6">
        <v>5.7999999999999996E-3</v>
      </c>
      <c r="W16" t="s">
        <v>407</v>
      </c>
      <c r="X16" s="6">
        <v>2.0999999999999999E-3</v>
      </c>
      <c r="Y16" t="s">
        <v>406</v>
      </c>
      <c r="Z16" s="6">
        <v>3.3999999999999998E-3</v>
      </c>
      <c r="AA16" t="s">
        <v>408</v>
      </c>
      <c r="AB16" s="6">
        <v>3.3999999999999998E-3</v>
      </c>
      <c r="AC16" t="s">
        <v>406</v>
      </c>
      <c r="AD16" t="s">
        <v>421</v>
      </c>
    </row>
    <row r="17" spans="1:30" x14ac:dyDescent="0.55000000000000004">
      <c r="A17">
        <v>900752615</v>
      </c>
      <c r="B17">
        <v>7</v>
      </c>
      <c r="C17">
        <v>115207</v>
      </c>
      <c r="D17" t="s">
        <v>404</v>
      </c>
      <c r="E17">
        <v>0.18</v>
      </c>
      <c r="F17">
        <v>2</v>
      </c>
      <c r="G17">
        <v>361649</v>
      </c>
      <c r="H17">
        <v>29122144</v>
      </c>
      <c r="I17">
        <v>31625</v>
      </c>
      <c r="J17">
        <v>83185</v>
      </c>
      <c r="K17">
        <v>0</v>
      </c>
      <c r="L17">
        <v>76015</v>
      </c>
      <c r="M17">
        <v>104221</v>
      </c>
      <c r="N17">
        <v>9723580</v>
      </c>
      <c r="O17">
        <v>863</v>
      </c>
      <c r="P17">
        <v>10123</v>
      </c>
      <c r="Q17">
        <v>0</v>
      </c>
      <c r="R17">
        <v>8978</v>
      </c>
      <c r="S17" t="s">
        <v>405</v>
      </c>
      <c r="T17" s="6">
        <v>3.8E-3</v>
      </c>
      <c r="U17" t="s">
        <v>406</v>
      </c>
      <c r="V17" s="6">
        <v>1.1000000000000001E-3</v>
      </c>
      <c r="W17" t="s">
        <v>407</v>
      </c>
      <c r="X17" s="6">
        <v>1E-3</v>
      </c>
      <c r="Y17" t="s">
        <v>406</v>
      </c>
      <c r="Z17" s="6">
        <v>0</v>
      </c>
      <c r="AA17" t="s">
        <v>408</v>
      </c>
      <c r="AB17" s="6">
        <v>2.8E-3</v>
      </c>
      <c r="AC17" t="s">
        <v>406</v>
      </c>
      <c r="AD17" t="s">
        <v>415</v>
      </c>
    </row>
    <row r="18" spans="1:30" hidden="1" x14ac:dyDescent="0.55000000000000004">
      <c r="A18">
        <v>901067072</v>
      </c>
      <c r="B18">
        <v>5</v>
      </c>
      <c r="C18">
        <v>115207</v>
      </c>
      <c r="D18" t="s">
        <v>404</v>
      </c>
      <c r="E18">
        <v>0.18</v>
      </c>
      <c r="F18">
        <v>2</v>
      </c>
      <c r="G18">
        <v>497727</v>
      </c>
      <c r="H18">
        <v>28989994</v>
      </c>
      <c r="I18">
        <v>65627</v>
      </c>
      <c r="J18">
        <v>103591</v>
      </c>
      <c r="K18">
        <v>0</v>
      </c>
      <c r="L18">
        <v>76415</v>
      </c>
      <c r="M18">
        <v>171064</v>
      </c>
      <c r="N18">
        <v>9656765</v>
      </c>
      <c r="O18">
        <v>27460</v>
      </c>
      <c r="P18">
        <v>22310</v>
      </c>
      <c r="Q18">
        <v>0</v>
      </c>
      <c r="R18">
        <v>7630</v>
      </c>
      <c r="S18" t="s">
        <v>405</v>
      </c>
      <c r="T18" s="6">
        <v>5.7000000000000002E-3</v>
      </c>
      <c r="U18" t="s">
        <v>406</v>
      </c>
      <c r="V18" s="6">
        <v>5.0000000000000001E-3</v>
      </c>
      <c r="W18" t="s">
        <v>407</v>
      </c>
      <c r="X18" s="6">
        <v>2.2000000000000001E-3</v>
      </c>
      <c r="Y18" t="s">
        <v>406</v>
      </c>
      <c r="Z18" s="6">
        <v>2.7000000000000001E-3</v>
      </c>
      <c r="AA18" t="s">
        <v>408</v>
      </c>
      <c r="AB18" s="6">
        <v>3.5000000000000001E-3</v>
      </c>
      <c r="AC18" t="s">
        <v>406</v>
      </c>
      <c r="AD18" t="s">
        <v>420</v>
      </c>
    </row>
    <row r="19" spans="1:30" hidden="1" x14ac:dyDescent="0.55000000000000004">
      <c r="A19">
        <v>901251292</v>
      </c>
      <c r="B19">
        <v>3</v>
      </c>
      <c r="C19">
        <v>115207</v>
      </c>
      <c r="D19" t="s">
        <v>404</v>
      </c>
      <c r="E19">
        <v>0.18</v>
      </c>
      <c r="F19">
        <v>2</v>
      </c>
      <c r="G19">
        <v>517652</v>
      </c>
      <c r="H19">
        <v>28971858</v>
      </c>
      <c r="I19">
        <v>43797</v>
      </c>
      <c r="J19">
        <v>102057</v>
      </c>
      <c r="K19">
        <v>0</v>
      </c>
      <c r="L19">
        <v>77853</v>
      </c>
      <c r="M19">
        <v>183700</v>
      </c>
      <c r="N19">
        <v>9646381</v>
      </c>
      <c r="O19">
        <v>12343</v>
      </c>
      <c r="P19">
        <v>17549</v>
      </c>
      <c r="Q19">
        <v>0</v>
      </c>
      <c r="R19">
        <v>9223</v>
      </c>
      <c r="S19" t="s">
        <v>405</v>
      </c>
      <c r="T19" s="6">
        <v>4.8999999999999998E-3</v>
      </c>
      <c r="U19" t="s">
        <v>406</v>
      </c>
      <c r="V19" s="6">
        <v>3.0000000000000001E-3</v>
      </c>
      <c r="W19" t="s">
        <v>407</v>
      </c>
      <c r="X19" s="6">
        <v>1.4E-3</v>
      </c>
      <c r="Y19" t="s">
        <v>406</v>
      </c>
      <c r="Z19" s="6">
        <v>1.1999999999999999E-3</v>
      </c>
      <c r="AA19" t="s">
        <v>408</v>
      </c>
      <c r="AB19" s="6">
        <v>3.3999999999999998E-3</v>
      </c>
      <c r="AC19" t="s">
        <v>406</v>
      </c>
      <c r="AD19" t="s">
        <v>422</v>
      </c>
    </row>
    <row r="20" spans="1:30" hidden="1" x14ac:dyDescent="0.55000000000000004">
      <c r="A20">
        <v>1200586847</v>
      </c>
      <c r="B20">
        <v>2</v>
      </c>
      <c r="C20">
        <v>153607</v>
      </c>
      <c r="D20" t="s">
        <v>404</v>
      </c>
      <c r="E20">
        <v>0.18</v>
      </c>
      <c r="F20">
        <v>3</v>
      </c>
      <c r="G20">
        <v>759757</v>
      </c>
      <c r="H20">
        <v>38559963</v>
      </c>
      <c r="I20">
        <v>83535</v>
      </c>
      <c r="J20">
        <v>125329</v>
      </c>
      <c r="K20">
        <v>0</v>
      </c>
      <c r="L20">
        <v>88291</v>
      </c>
      <c r="M20">
        <v>218648</v>
      </c>
      <c r="N20">
        <v>9611383</v>
      </c>
      <c r="O20">
        <v>27687</v>
      </c>
      <c r="P20">
        <v>21151</v>
      </c>
      <c r="Q20">
        <v>0</v>
      </c>
      <c r="R20">
        <v>8545</v>
      </c>
      <c r="S20" t="s">
        <v>405</v>
      </c>
      <c r="T20" s="6">
        <v>5.3E-3</v>
      </c>
      <c r="U20" t="s">
        <v>406</v>
      </c>
      <c r="V20" s="6">
        <v>4.8999999999999998E-3</v>
      </c>
      <c r="W20" t="s">
        <v>407</v>
      </c>
      <c r="X20" s="6">
        <v>2.0999999999999999E-3</v>
      </c>
      <c r="Y20" t="s">
        <v>406</v>
      </c>
      <c r="Z20" s="6">
        <v>2.8E-3</v>
      </c>
      <c r="AA20" t="s">
        <v>408</v>
      </c>
      <c r="AB20" s="6">
        <v>3.0999999999999999E-3</v>
      </c>
      <c r="AC20" t="s">
        <v>406</v>
      </c>
      <c r="AD20" t="s">
        <v>423</v>
      </c>
    </row>
    <row r="21" spans="1:30" hidden="1" x14ac:dyDescent="0.55000000000000004">
      <c r="A21">
        <v>1200601347</v>
      </c>
      <c r="B21">
        <v>6</v>
      </c>
      <c r="C21">
        <v>153607</v>
      </c>
      <c r="D21" t="s">
        <v>404</v>
      </c>
      <c r="E21">
        <v>0.18</v>
      </c>
      <c r="F21">
        <v>3</v>
      </c>
      <c r="G21">
        <v>603380</v>
      </c>
      <c r="H21">
        <v>38712247</v>
      </c>
      <c r="I21">
        <v>83522</v>
      </c>
      <c r="J21">
        <v>108426</v>
      </c>
      <c r="K21">
        <v>0</v>
      </c>
      <c r="L21">
        <v>83706</v>
      </c>
      <c r="M21">
        <v>152800</v>
      </c>
      <c r="N21">
        <v>9676814</v>
      </c>
      <c r="O21">
        <v>14652</v>
      </c>
      <c r="P21">
        <v>12933</v>
      </c>
      <c r="Q21">
        <v>0</v>
      </c>
      <c r="R21">
        <v>9061</v>
      </c>
      <c r="S21" t="s">
        <v>405</v>
      </c>
      <c r="T21" s="6">
        <v>4.7999999999999996E-3</v>
      </c>
      <c r="U21" t="s">
        <v>406</v>
      </c>
      <c r="V21" s="6">
        <v>2.8E-3</v>
      </c>
      <c r="W21" t="s">
        <v>407</v>
      </c>
      <c r="X21" s="6">
        <v>2.0999999999999999E-3</v>
      </c>
      <c r="Y21" t="s">
        <v>406</v>
      </c>
      <c r="Z21" s="6">
        <v>1.4E-3</v>
      </c>
      <c r="AA21" t="s">
        <v>408</v>
      </c>
      <c r="AB21" s="6">
        <v>2.7000000000000001E-3</v>
      </c>
      <c r="AC21" t="s">
        <v>406</v>
      </c>
      <c r="AD21" t="s">
        <v>417</v>
      </c>
    </row>
    <row r="22" spans="1:30" hidden="1" x14ac:dyDescent="0.55000000000000004">
      <c r="A22">
        <v>1200699086</v>
      </c>
      <c r="B22">
        <v>4</v>
      </c>
      <c r="C22">
        <v>153607</v>
      </c>
      <c r="D22" t="s">
        <v>404</v>
      </c>
      <c r="E22">
        <v>0.18</v>
      </c>
      <c r="F22">
        <v>3</v>
      </c>
      <c r="G22">
        <v>761089</v>
      </c>
      <c r="H22">
        <v>38556368</v>
      </c>
      <c r="I22">
        <v>90959</v>
      </c>
      <c r="J22">
        <v>120484</v>
      </c>
      <c r="K22">
        <v>0</v>
      </c>
      <c r="L22">
        <v>84895</v>
      </c>
      <c r="M22">
        <v>217447</v>
      </c>
      <c r="N22">
        <v>9612389</v>
      </c>
      <c r="O22">
        <v>26849</v>
      </c>
      <c r="P22">
        <v>18999</v>
      </c>
      <c r="Q22">
        <v>0</v>
      </c>
      <c r="R22">
        <v>7567</v>
      </c>
      <c r="S22" t="s">
        <v>405</v>
      </c>
      <c r="T22" s="6">
        <v>5.3E-3</v>
      </c>
      <c r="U22" t="s">
        <v>406</v>
      </c>
      <c r="V22" s="6">
        <v>4.5999999999999999E-3</v>
      </c>
      <c r="W22" t="s">
        <v>407</v>
      </c>
      <c r="X22" s="6">
        <v>2.3E-3</v>
      </c>
      <c r="Y22" t="s">
        <v>406</v>
      </c>
      <c r="Z22" s="6">
        <v>2.7000000000000001E-3</v>
      </c>
      <c r="AA22" t="s">
        <v>408</v>
      </c>
      <c r="AB22" s="6">
        <v>3.0000000000000001E-3</v>
      </c>
      <c r="AC22" t="s">
        <v>406</v>
      </c>
      <c r="AD22" t="s">
        <v>424</v>
      </c>
    </row>
    <row r="23" spans="1:30" x14ac:dyDescent="0.55000000000000004">
      <c r="A23">
        <v>1200751990</v>
      </c>
      <c r="B23">
        <v>7</v>
      </c>
      <c r="C23">
        <v>153607</v>
      </c>
      <c r="D23" t="s">
        <v>404</v>
      </c>
      <c r="E23">
        <v>0.18</v>
      </c>
      <c r="F23">
        <v>3</v>
      </c>
      <c r="G23">
        <v>484285</v>
      </c>
      <c r="H23">
        <v>38829513</v>
      </c>
      <c r="I23">
        <v>42117</v>
      </c>
      <c r="J23">
        <v>93587</v>
      </c>
      <c r="K23">
        <v>0</v>
      </c>
      <c r="L23">
        <v>84450</v>
      </c>
      <c r="M23">
        <v>122633</v>
      </c>
      <c r="N23">
        <v>9707369</v>
      </c>
      <c r="O23">
        <v>10492</v>
      </c>
      <c r="P23">
        <v>10402</v>
      </c>
      <c r="Q23">
        <v>0</v>
      </c>
      <c r="R23">
        <v>8435</v>
      </c>
      <c r="S23" t="s">
        <v>405</v>
      </c>
      <c r="T23" s="6">
        <v>3.3999999999999998E-3</v>
      </c>
      <c r="U23" t="s">
        <v>406</v>
      </c>
      <c r="V23" s="6">
        <v>2.0999999999999999E-3</v>
      </c>
      <c r="W23" t="s">
        <v>407</v>
      </c>
      <c r="X23" s="6">
        <v>1E-3</v>
      </c>
      <c r="Y23" t="s">
        <v>406</v>
      </c>
      <c r="Z23" s="6">
        <v>1E-3</v>
      </c>
      <c r="AA23" t="s">
        <v>408</v>
      </c>
      <c r="AB23" s="6">
        <v>2.3E-3</v>
      </c>
      <c r="AC23" t="s">
        <v>406</v>
      </c>
      <c r="AD23" t="s">
        <v>415</v>
      </c>
    </row>
    <row r="24" spans="1:30" hidden="1" x14ac:dyDescent="0.55000000000000004">
      <c r="A24">
        <v>1201065825</v>
      </c>
      <c r="B24">
        <v>5</v>
      </c>
      <c r="C24">
        <v>153607</v>
      </c>
      <c r="D24" t="s">
        <v>404</v>
      </c>
      <c r="E24">
        <v>0.18</v>
      </c>
      <c r="F24">
        <v>3</v>
      </c>
      <c r="G24">
        <v>651411</v>
      </c>
      <c r="H24">
        <v>38664055</v>
      </c>
      <c r="I24">
        <v>79865</v>
      </c>
      <c r="J24">
        <v>117997</v>
      </c>
      <c r="K24">
        <v>0</v>
      </c>
      <c r="L24">
        <v>86089</v>
      </c>
      <c r="M24">
        <v>153681</v>
      </c>
      <c r="N24">
        <v>9674061</v>
      </c>
      <c r="O24">
        <v>14238</v>
      </c>
      <c r="P24">
        <v>14406</v>
      </c>
      <c r="Q24">
        <v>0</v>
      </c>
      <c r="R24">
        <v>9674</v>
      </c>
      <c r="S24" t="s">
        <v>405</v>
      </c>
      <c r="T24" s="6">
        <v>5.0000000000000001E-3</v>
      </c>
      <c r="U24" t="s">
        <v>406</v>
      </c>
      <c r="V24" s="6">
        <v>2.8999999999999998E-3</v>
      </c>
      <c r="W24" t="s">
        <v>407</v>
      </c>
      <c r="X24" s="6">
        <v>2E-3</v>
      </c>
      <c r="Y24" t="s">
        <v>406</v>
      </c>
      <c r="Z24" s="6">
        <v>1.4E-3</v>
      </c>
      <c r="AA24" t="s">
        <v>408</v>
      </c>
      <c r="AB24" s="6">
        <v>3.0000000000000001E-3</v>
      </c>
      <c r="AC24" t="s">
        <v>406</v>
      </c>
      <c r="AD24" t="s">
        <v>425</v>
      </c>
    </row>
    <row r="25" spans="1:30" hidden="1" x14ac:dyDescent="0.55000000000000004">
      <c r="A25">
        <v>1201250044</v>
      </c>
      <c r="B25">
        <v>3</v>
      </c>
      <c r="C25">
        <v>153607</v>
      </c>
      <c r="D25" t="s">
        <v>404</v>
      </c>
      <c r="E25">
        <v>0.18</v>
      </c>
      <c r="F25">
        <v>3</v>
      </c>
      <c r="G25">
        <v>698587</v>
      </c>
      <c r="H25">
        <v>38620963</v>
      </c>
      <c r="I25">
        <v>56108</v>
      </c>
      <c r="J25">
        <v>118493</v>
      </c>
      <c r="K25">
        <v>0</v>
      </c>
      <c r="L25">
        <v>86757</v>
      </c>
      <c r="M25">
        <v>180932</v>
      </c>
      <c r="N25">
        <v>9649105</v>
      </c>
      <c r="O25">
        <v>12311</v>
      </c>
      <c r="P25">
        <v>16436</v>
      </c>
      <c r="Q25">
        <v>0</v>
      </c>
      <c r="R25">
        <v>8904</v>
      </c>
      <c r="S25" t="s">
        <v>405</v>
      </c>
      <c r="T25" s="6">
        <v>4.4000000000000003E-3</v>
      </c>
      <c r="U25" t="s">
        <v>406</v>
      </c>
      <c r="V25" s="6">
        <v>2.8999999999999998E-3</v>
      </c>
      <c r="W25" t="s">
        <v>407</v>
      </c>
      <c r="X25" s="6">
        <v>1.4E-3</v>
      </c>
      <c r="Y25" t="s">
        <v>406</v>
      </c>
      <c r="Z25" s="6">
        <v>1.1999999999999999E-3</v>
      </c>
      <c r="AA25" t="s">
        <v>408</v>
      </c>
      <c r="AB25" s="6">
        <v>3.0000000000000001E-3</v>
      </c>
      <c r="AC25" t="s">
        <v>406</v>
      </c>
      <c r="AD25" t="s">
        <v>414</v>
      </c>
    </row>
    <row r="26" spans="1:30" hidden="1" x14ac:dyDescent="0.55000000000000004">
      <c r="A26">
        <v>1500588077</v>
      </c>
      <c r="B26">
        <v>2</v>
      </c>
      <c r="C26">
        <v>192007</v>
      </c>
      <c r="D26" t="s">
        <v>404</v>
      </c>
      <c r="E26">
        <v>0.18</v>
      </c>
      <c r="F26">
        <v>4</v>
      </c>
      <c r="G26">
        <v>958810</v>
      </c>
      <c r="H26">
        <v>48188649</v>
      </c>
      <c r="I26">
        <v>97275</v>
      </c>
      <c r="J26">
        <v>140610</v>
      </c>
      <c r="K26">
        <v>0</v>
      </c>
      <c r="L26">
        <v>96712</v>
      </c>
      <c r="M26">
        <v>199050</v>
      </c>
      <c r="N26">
        <v>9628686</v>
      </c>
      <c r="O26">
        <v>13740</v>
      </c>
      <c r="P26">
        <v>15281</v>
      </c>
      <c r="Q26">
        <v>0</v>
      </c>
      <c r="R26">
        <v>8421</v>
      </c>
      <c r="S26" t="s">
        <v>405</v>
      </c>
      <c r="T26" s="6">
        <v>4.7999999999999996E-3</v>
      </c>
      <c r="U26" t="s">
        <v>406</v>
      </c>
      <c r="V26" s="6">
        <v>2.8999999999999998E-3</v>
      </c>
      <c r="W26" t="s">
        <v>407</v>
      </c>
      <c r="X26" s="6">
        <v>1.9E-3</v>
      </c>
      <c r="Y26" t="s">
        <v>406</v>
      </c>
      <c r="Z26" s="6">
        <v>1.2999999999999999E-3</v>
      </c>
      <c r="AA26" t="s">
        <v>408</v>
      </c>
      <c r="AB26" s="6">
        <v>2.8E-3</v>
      </c>
      <c r="AC26" t="s">
        <v>406</v>
      </c>
      <c r="AD26" t="s">
        <v>418</v>
      </c>
    </row>
    <row r="27" spans="1:30" hidden="1" x14ac:dyDescent="0.55000000000000004">
      <c r="A27">
        <v>1500602597</v>
      </c>
      <c r="B27">
        <v>6</v>
      </c>
      <c r="C27">
        <v>192007</v>
      </c>
      <c r="D27" t="s">
        <v>404</v>
      </c>
      <c r="E27">
        <v>0.18</v>
      </c>
      <c r="F27">
        <v>4</v>
      </c>
      <c r="G27">
        <v>747799</v>
      </c>
      <c r="H27">
        <v>48395716</v>
      </c>
      <c r="I27">
        <v>94277</v>
      </c>
      <c r="J27">
        <v>119259</v>
      </c>
      <c r="K27">
        <v>0</v>
      </c>
      <c r="L27">
        <v>91801</v>
      </c>
      <c r="M27">
        <v>144416</v>
      </c>
      <c r="N27">
        <v>9683469</v>
      </c>
      <c r="O27">
        <v>10755</v>
      </c>
      <c r="P27">
        <v>10833</v>
      </c>
      <c r="Q27">
        <v>0</v>
      </c>
      <c r="R27">
        <v>8095</v>
      </c>
      <c r="S27" t="s">
        <v>405</v>
      </c>
      <c r="T27" s="6">
        <v>4.3E-3</v>
      </c>
      <c r="U27" t="s">
        <v>406</v>
      </c>
      <c r="V27" s="6">
        <v>2.0999999999999999E-3</v>
      </c>
      <c r="W27" t="s">
        <v>407</v>
      </c>
      <c r="X27" s="6">
        <v>1.9E-3</v>
      </c>
      <c r="Y27" t="s">
        <v>406</v>
      </c>
      <c r="Z27" s="6">
        <v>1E-3</v>
      </c>
      <c r="AA27" t="s">
        <v>408</v>
      </c>
      <c r="AB27" s="6">
        <v>2.3999999999999998E-3</v>
      </c>
      <c r="AC27" t="s">
        <v>406</v>
      </c>
      <c r="AD27" t="s">
        <v>426</v>
      </c>
    </row>
    <row r="28" spans="1:30" hidden="1" x14ac:dyDescent="0.55000000000000004">
      <c r="A28">
        <v>1500700645</v>
      </c>
      <c r="B28">
        <v>4</v>
      </c>
      <c r="C28">
        <v>192007</v>
      </c>
      <c r="D28" t="s">
        <v>404</v>
      </c>
      <c r="E28">
        <v>0.18</v>
      </c>
      <c r="F28">
        <v>4</v>
      </c>
      <c r="G28">
        <v>953437</v>
      </c>
      <c r="H28">
        <v>48191579</v>
      </c>
      <c r="I28">
        <v>102161</v>
      </c>
      <c r="J28">
        <v>133422</v>
      </c>
      <c r="K28">
        <v>0</v>
      </c>
      <c r="L28">
        <v>92922</v>
      </c>
      <c r="M28">
        <v>192345</v>
      </c>
      <c r="N28">
        <v>9635211</v>
      </c>
      <c r="O28">
        <v>11202</v>
      </c>
      <c r="P28">
        <v>12938</v>
      </c>
      <c r="Q28">
        <v>0</v>
      </c>
      <c r="R28">
        <v>8027</v>
      </c>
      <c r="S28" t="s">
        <v>405</v>
      </c>
      <c r="T28" s="6">
        <v>4.7000000000000002E-3</v>
      </c>
      <c r="U28" t="s">
        <v>406</v>
      </c>
      <c r="V28" s="6">
        <v>2.3999999999999998E-3</v>
      </c>
      <c r="W28" t="s">
        <v>407</v>
      </c>
      <c r="X28" s="6">
        <v>2E-3</v>
      </c>
      <c r="Y28" t="s">
        <v>406</v>
      </c>
      <c r="Z28" s="6">
        <v>1.1000000000000001E-3</v>
      </c>
      <c r="AA28" t="s">
        <v>408</v>
      </c>
      <c r="AB28" s="6">
        <v>2.7000000000000001E-3</v>
      </c>
      <c r="AC28" t="s">
        <v>406</v>
      </c>
      <c r="AD28" t="s">
        <v>417</v>
      </c>
    </row>
    <row r="29" spans="1:30" x14ac:dyDescent="0.55000000000000004">
      <c r="A29">
        <v>1500753712</v>
      </c>
      <c r="B29">
        <v>7</v>
      </c>
      <c r="C29">
        <v>192007</v>
      </c>
      <c r="D29" t="s">
        <v>404</v>
      </c>
      <c r="E29">
        <v>0.18</v>
      </c>
      <c r="F29">
        <v>4</v>
      </c>
      <c r="G29">
        <v>607507</v>
      </c>
      <c r="H29">
        <v>48534068</v>
      </c>
      <c r="I29">
        <v>52848</v>
      </c>
      <c r="J29">
        <v>104042</v>
      </c>
      <c r="K29">
        <v>0</v>
      </c>
      <c r="L29">
        <v>92373</v>
      </c>
      <c r="M29">
        <v>123219</v>
      </c>
      <c r="N29">
        <v>9704555</v>
      </c>
      <c r="O29">
        <v>10731</v>
      </c>
      <c r="P29">
        <v>10455</v>
      </c>
      <c r="Q29">
        <v>0</v>
      </c>
      <c r="R29">
        <v>7923</v>
      </c>
      <c r="S29" t="s">
        <v>405</v>
      </c>
      <c r="T29" s="6">
        <v>3.0999999999999999E-3</v>
      </c>
      <c r="U29" t="s">
        <v>406</v>
      </c>
      <c r="V29" s="6">
        <v>2.0999999999999999E-3</v>
      </c>
      <c r="W29" t="s">
        <v>407</v>
      </c>
      <c r="X29" s="6">
        <v>1E-3</v>
      </c>
      <c r="Y29" t="s">
        <v>406</v>
      </c>
      <c r="Z29" s="6">
        <v>1E-3</v>
      </c>
      <c r="AA29" t="s">
        <v>408</v>
      </c>
      <c r="AB29" s="6">
        <v>2.0999999999999999E-3</v>
      </c>
      <c r="AC29" t="s">
        <v>406</v>
      </c>
      <c r="AD29" t="s">
        <v>415</v>
      </c>
    </row>
    <row r="30" spans="1:30" hidden="1" x14ac:dyDescent="0.55000000000000004">
      <c r="A30">
        <v>1501067062</v>
      </c>
      <c r="B30">
        <v>5</v>
      </c>
      <c r="C30">
        <v>192007</v>
      </c>
      <c r="D30" t="s">
        <v>404</v>
      </c>
      <c r="E30">
        <v>0.18</v>
      </c>
      <c r="F30">
        <v>4</v>
      </c>
      <c r="G30">
        <v>807793</v>
      </c>
      <c r="H30">
        <v>48337473</v>
      </c>
      <c r="I30">
        <v>92374</v>
      </c>
      <c r="J30">
        <v>131839</v>
      </c>
      <c r="K30">
        <v>0</v>
      </c>
      <c r="L30">
        <v>94384</v>
      </c>
      <c r="M30">
        <v>156379</v>
      </c>
      <c r="N30">
        <v>9673418</v>
      </c>
      <c r="O30">
        <v>12509</v>
      </c>
      <c r="P30">
        <v>13842</v>
      </c>
      <c r="Q30">
        <v>0</v>
      </c>
      <c r="R30">
        <v>8295</v>
      </c>
      <c r="S30" t="s">
        <v>405</v>
      </c>
      <c r="T30" s="6">
        <v>4.4999999999999997E-3</v>
      </c>
      <c r="U30" t="s">
        <v>406</v>
      </c>
      <c r="V30" s="6">
        <v>2.5999999999999999E-3</v>
      </c>
      <c r="W30" t="s">
        <v>407</v>
      </c>
      <c r="X30" s="6">
        <v>1.8E-3</v>
      </c>
      <c r="Y30" t="s">
        <v>406</v>
      </c>
      <c r="Z30" s="6">
        <v>1.1999999999999999E-3</v>
      </c>
      <c r="AA30" t="s">
        <v>408</v>
      </c>
      <c r="AB30" s="6">
        <v>2.5999999999999999E-3</v>
      </c>
      <c r="AC30" t="s">
        <v>406</v>
      </c>
      <c r="AD30" t="s">
        <v>425</v>
      </c>
    </row>
    <row r="31" spans="1:30" hidden="1" x14ac:dyDescent="0.55000000000000004">
      <c r="A31">
        <v>1501251286</v>
      </c>
      <c r="B31">
        <v>3</v>
      </c>
      <c r="C31">
        <v>192007</v>
      </c>
      <c r="D31" t="s">
        <v>404</v>
      </c>
      <c r="E31">
        <v>0.18</v>
      </c>
      <c r="F31">
        <v>4</v>
      </c>
      <c r="G31">
        <v>880085</v>
      </c>
      <c r="H31">
        <v>48269268</v>
      </c>
      <c r="I31">
        <v>66928</v>
      </c>
      <c r="J31">
        <v>133795</v>
      </c>
      <c r="K31">
        <v>0</v>
      </c>
      <c r="L31">
        <v>95279</v>
      </c>
      <c r="M31">
        <v>181495</v>
      </c>
      <c r="N31">
        <v>9648305</v>
      </c>
      <c r="O31">
        <v>10820</v>
      </c>
      <c r="P31">
        <v>15302</v>
      </c>
      <c r="Q31">
        <v>0</v>
      </c>
      <c r="R31">
        <v>8522</v>
      </c>
      <c r="S31" t="s">
        <v>405</v>
      </c>
      <c r="T31" s="6">
        <v>4.0000000000000001E-3</v>
      </c>
      <c r="U31" t="s">
        <v>406</v>
      </c>
      <c r="V31" s="6">
        <v>2.5999999999999999E-3</v>
      </c>
      <c r="W31" t="s">
        <v>407</v>
      </c>
      <c r="X31" s="6">
        <v>1.2999999999999999E-3</v>
      </c>
      <c r="Y31" t="s">
        <v>406</v>
      </c>
      <c r="Z31" s="6">
        <v>1.1000000000000001E-3</v>
      </c>
      <c r="AA31" t="s">
        <v>408</v>
      </c>
      <c r="AB31" s="6">
        <v>2.7000000000000001E-3</v>
      </c>
      <c r="AC31" t="s">
        <v>406</v>
      </c>
      <c r="AD31" t="s">
        <v>418</v>
      </c>
    </row>
    <row r="32" spans="1:30" hidden="1" x14ac:dyDescent="0.55000000000000004">
      <c r="A32">
        <v>1800587908</v>
      </c>
      <c r="B32">
        <v>2</v>
      </c>
      <c r="C32">
        <v>230407</v>
      </c>
      <c r="D32" t="s">
        <v>404</v>
      </c>
      <c r="E32">
        <v>0.18</v>
      </c>
      <c r="F32">
        <v>5</v>
      </c>
      <c r="G32">
        <v>1163596</v>
      </c>
      <c r="H32">
        <v>57811557</v>
      </c>
      <c r="I32">
        <v>113990</v>
      </c>
      <c r="J32">
        <v>158623</v>
      </c>
      <c r="K32">
        <v>0</v>
      </c>
      <c r="L32">
        <v>106491</v>
      </c>
      <c r="M32">
        <v>204783</v>
      </c>
      <c r="N32">
        <v>9622908</v>
      </c>
      <c r="O32">
        <v>16715</v>
      </c>
      <c r="P32">
        <v>18013</v>
      </c>
      <c r="Q32">
        <v>0</v>
      </c>
      <c r="R32">
        <v>9779</v>
      </c>
      <c r="S32" t="s">
        <v>405</v>
      </c>
      <c r="T32" s="6">
        <v>4.5999999999999999E-3</v>
      </c>
      <c r="U32" t="s">
        <v>406</v>
      </c>
      <c r="V32" s="6">
        <v>3.5000000000000001E-3</v>
      </c>
      <c r="W32" t="s">
        <v>407</v>
      </c>
      <c r="X32" s="6">
        <v>1.9E-3</v>
      </c>
      <c r="Y32" t="s">
        <v>406</v>
      </c>
      <c r="Z32" s="6">
        <v>1.6999999999999999E-3</v>
      </c>
      <c r="AA32" t="s">
        <v>408</v>
      </c>
      <c r="AB32" s="6">
        <v>2.5999999999999999E-3</v>
      </c>
      <c r="AC32" t="s">
        <v>406</v>
      </c>
      <c r="AD32" t="s">
        <v>419</v>
      </c>
    </row>
    <row r="33" spans="1:30" hidden="1" x14ac:dyDescent="0.55000000000000004">
      <c r="A33">
        <v>1800601753</v>
      </c>
      <c r="B33">
        <v>6</v>
      </c>
      <c r="C33">
        <v>230407</v>
      </c>
      <c r="D33" t="s">
        <v>404</v>
      </c>
      <c r="E33">
        <v>0.18</v>
      </c>
      <c r="F33">
        <v>5</v>
      </c>
      <c r="G33">
        <v>934301</v>
      </c>
      <c r="H33">
        <v>58039212</v>
      </c>
      <c r="I33">
        <v>124871</v>
      </c>
      <c r="J33">
        <v>140259</v>
      </c>
      <c r="K33">
        <v>0</v>
      </c>
      <c r="L33">
        <v>99371</v>
      </c>
      <c r="M33">
        <v>186499</v>
      </c>
      <c r="N33">
        <v>9643496</v>
      </c>
      <c r="O33">
        <v>30594</v>
      </c>
      <c r="P33">
        <v>21000</v>
      </c>
      <c r="Q33">
        <v>0</v>
      </c>
      <c r="R33">
        <v>7570</v>
      </c>
      <c r="S33" t="s">
        <v>405</v>
      </c>
      <c r="T33" s="6">
        <v>4.4000000000000003E-3</v>
      </c>
      <c r="U33" t="s">
        <v>406</v>
      </c>
      <c r="V33" s="6">
        <v>5.1999999999999998E-3</v>
      </c>
      <c r="W33" t="s">
        <v>407</v>
      </c>
      <c r="X33" s="6">
        <v>2.0999999999999999E-3</v>
      </c>
      <c r="Y33" t="s">
        <v>406</v>
      </c>
      <c r="Z33" s="6">
        <v>3.0999999999999999E-3</v>
      </c>
      <c r="AA33" t="s">
        <v>408</v>
      </c>
      <c r="AB33" s="6">
        <v>2.3E-3</v>
      </c>
      <c r="AC33" t="s">
        <v>406</v>
      </c>
      <c r="AD33" t="s">
        <v>423</v>
      </c>
    </row>
    <row r="34" spans="1:30" hidden="1" x14ac:dyDescent="0.55000000000000004">
      <c r="A34">
        <v>1800700184</v>
      </c>
      <c r="B34">
        <v>4</v>
      </c>
      <c r="C34">
        <v>230407</v>
      </c>
      <c r="D34" t="s">
        <v>404</v>
      </c>
      <c r="E34">
        <v>0.18</v>
      </c>
      <c r="F34">
        <v>5</v>
      </c>
      <c r="G34">
        <v>1183691</v>
      </c>
      <c r="H34">
        <v>57790996</v>
      </c>
      <c r="I34">
        <v>132751</v>
      </c>
      <c r="J34">
        <v>156825</v>
      </c>
      <c r="K34">
        <v>0</v>
      </c>
      <c r="L34">
        <v>101790</v>
      </c>
      <c r="M34">
        <v>230251</v>
      </c>
      <c r="N34">
        <v>9599417</v>
      </c>
      <c r="O34">
        <v>30590</v>
      </c>
      <c r="P34">
        <v>23403</v>
      </c>
      <c r="Q34">
        <v>0</v>
      </c>
      <c r="R34">
        <v>8868</v>
      </c>
      <c r="S34" t="s">
        <v>405</v>
      </c>
      <c r="T34" s="6">
        <v>4.8999999999999998E-3</v>
      </c>
      <c r="U34" t="s">
        <v>406</v>
      </c>
      <c r="V34" s="6">
        <v>5.4000000000000003E-3</v>
      </c>
      <c r="W34" t="s">
        <v>407</v>
      </c>
      <c r="X34" s="6">
        <v>2.2000000000000001E-3</v>
      </c>
      <c r="Y34" t="s">
        <v>406</v>
      </c>
      <c r="Z34" s="6">
        <v>3.0999999999999999E-3</v>
      </c>
      <c r="AA34" t="s">
        <v>408</v>
      </c>
      <c r="AB34" s="6">
        <v>2.5999999999999999E-3</v>
      </c>
      <c r="AC34" t="s">
        <v>406</v>
      </c>
      <c r="AD34" t="s">
        <v>421</v>
      </c>
    </row>
    <row r="35" spans="1:30" x14ac:dyDescent="0.55000000000000004">
      <c r="A35">
        <v>1800751421</v>
      </c>
      <c r="B35">
        <v>7</v>
      </c>
      <c r="C35">
        <v>230407</v>
      </c>
      <c r="D35" t="s">
        <v>404</v>
      </c>
      <c r="E35">
        <v>0.18</v>
      </c>
      <c r="F35">
        <v>5</v>
      </c>
      <c r="G35">
        <v>710073</v>
      </c>
      <c r="H35">
        <v>58261562</v>
      </c>
      <c r="I35">
        <v>53152</v>
      </c>
      <c r="J35">
        <v>113461</v>
      </c>
      <c r="K35">
        <v>0</v>
      </c>
      <c r="L35">
        <v>101556</v>
      </c>
      <c r="M35">
        <v>102563</v>
      </c>
      <c r="N35">
        <v>9727494</v>
      </c>
      <c r="O35">
        <v>304</v>
      </c>
      <c r="P35">
        <v>9419</v>
      </c>
      <c r="Q35">
        <v>0</v>
      </c>
      <c r="R35">
        <v>9183</v>
      </c>
      <c r="S35" t="s">
        <v>405</v>
      </c>
      <c r="T35" s="6">
        <v>2.8E-3</v>
      </c>
      <c r="U35" t="s">
        <v>406</v>
      </c>
      <c r="V35" s="6">
        <v>8.9999999999999998E-4</v>
      </c>
      <c r="W35" t="s">
        <v>407</v>
      </c>
      <c r="X35" s="6">
        <v>8.9999999999999998E-4</v>
      </c>
      <c r="Y35" t="s">
        <v>406</v>
      </c>
      <c r="Z35" s="6">
        <v>0</v>
      </c>
      <c r="AA35" t="s">
        <v>408</v>
      </c>
      <c r="AB35" s="6">
        <v>1.9E-3</v>
      </c>
      <c r="AC35" t="s">
        <v>406</v>
      </c>
      <c r="AD35" t="s">
        <v>427</v>
      </c>
    </row>
    <row r="36" spans="1:30" hidden="1" x14ac:dyDescent="0.55000000000000004">
      <c r="A36">
        <v>1801066560</v>
      </c>
      <c r="B36">
        <v>5</v>
      </c>
      <c r="C36">
        <v>230407</v>
      </c>
      <c r="D36" t="s">
        <v>404</v>
      </c>
      <c r="E36">
        <v>0.18</v>
      </c>
      <c r="F36">
        <v>5</v>
      </c>
      <c r="G36">
        <v>979818</v>
      </c>
      <c r="H36">
        <v>57995273</v>
      </c>
      <c r="I36">
        <v>119581</v>
      </c>
      <c r="J36">
        <v>153406</v>
      </c>
      <c r="K36">
        <v>0</v>
      </c>
      <c r="L36">
        <v>102258</v>
      </c>
      <c r="M36">
        <v>172022</v>
      </c>
      <c r="N36">
        <v>9657800</v>
      </c>
      <c r="O36">
        <v>27207</v>
      </c>
      <c r="P36">
        <v>21567</v>
      </c>
      <c r="Q36">
        <v>0</v>
      </c>
      <c r="R36">
        <v>7874</v>
      </c>
      <c r="S36" t="s">
        <v>405</v>
      </c>
      <c r="T36" s="6">
        <v>4.5999999999999999E-3</v>
      </c>
      <c r="U36" t="s">
        <v>406</v>
      </c>
      <c r="V36" s="6">
        <v>4.8999999999999998E-3</v>
      </c>
      <c r="W36" t="s">
        <v>407</v>
      </c>
      <c r="X36" s="6">
        <v>2E-3</v>
      </c>
      <c r="Y36" t="s">
        <v>406</v>
      </c>
      <c r="Z36" s="6">
        <v>2.7000000000000001E-3</v>
      </c>
      <c r="AA36" t="s">
        <v>408</v>
      </c>
      <c r="AB36" s="6">
        <v>2.5999999999999999E-3</v>
      </c>
      <c r="AC36" t="s">
        <v>406</v>
      </c>
      <c r="AD36" t="s">
        <v>423</v>
      </c>
    </row>
    <row r="37" spans="1:30" hidden="1" x14ac:dyDescent="0.55000000000000004">
      <c r="A37">
        <v>1801250844</v>
      </c>
      <c r="B37">
        <v>3</v>
      </c>
      <c r="C37">
        <v>230407</v>
      </c>
      <c r="D37" t="s">
        <v>404</v>
      </c>
      <c r="E37">
        <v>0.18</v>
      </c>
      <c r="F37">
        <v>5</v>
      </c>
      <c r="G37">
        <v>1071948</v>
      </c>
      <c r="H37">
        <v>57907266</v>
      </c>
      <c r="I37">
        <v>82627</v>
      </c>
      <c r="J37">
        <v>153058</v>
      </c>
      <c r="K37">
        <v>0</v>
      </c>
      <c r="L37">
        <v>104809</v>
      </c>
      <c r="M37">
        <v>191860</v>
      </c>
      <c r="N37">
        <v>9637998</v>
      </c>
      <c r="O37">
        <v>15699</v>
      </c>
      <c r="P37">
        <v>19263</v>
      </c>
      <c r="Q37">
        <v>0</v>
      </c>
      <c r="R37">
        <v>9530</v>
      </c>
      <c r="S37" t="s">
        <v>405</v>
      </c>
      <c r="T37" s="6">
        <v>3.8999999999999998E-3</v>
      </c>
      <c r="U37" t="s">
        <v>406</v>
      </c>
      <c r="V37" s="6">
        <v>3.5000000000000001E-3</v>
      </c>
      <c r="W37" t="s">
        <v>407</v>
      </c>
      <c r="X37" s="6">
        <v>1.4E-3</v>
      </c>
      <c r="Y37" t="s">
        <v>406</v>
      </c>
      <c r="Z37" s="6">
        <v>1.5E-3</v>
      </c>
      <c r="AA37" t="s">
        <v>408</v>
      </c>
      <c r="AB37" s="6">
        <v>2.5000000000000001E-3</v>
      </c>
      <c r="AC37" t="s">
        <v>406</v>
      </c>
      <c r="AD37" t="s">
        <v>424</v>
      </c>
    </row>
    <row r="38" spans="1:30" hidden="1" x14ac:dyDescent="0.55000000000000004">
      <c r="A38">
        <v>2100589146</v>
      </c>
      <c r="B38">
        <v>2</v>
      </c>
      <c r="C38">
        <v>268807</v>
      </c>
      <c r="D38" t="s">
        <v>404</v>
      </c>
      <c r="E38">
        <v>0.18</v>
      </c>
      <c r="F38">
        <v>6</v>
      </c>
      <c r="G38">
        <v>1455751</v>
      </c>
      <c r="H38">
        <v>67349279</v>
      </c>
      <c r="I38">
        <v>186063</v>
      </c>
      <c r="J38">
        <v>200444</v>
      </c>
      <c r="K38">
        <v>0</v>
      </c>
      <c r="L38">
        <v>113937</v>
      </c>
      <c r="M38">
        <v>292152</v>
      </c>
      <c r="N38">
        <v>9537722</v>
      </c>
      <c r="O38">
        <v>72073</v>
      </c>
      <c r="P38">
        <v>41821</v>
      </c>
      <c r="Q38">
        <v>0</v>
      </c>
      <c r="R38">
        <v>7446</v>
      </c>
      <c r="S38" t="s">
        <v>405</v>
      </c>
      <c r="T38" s="6">
        <v>5.5999999999999999E-3</v>
      </c>
      <c r="U38" t="s">
        <v>406</v>
      </c>
      <c r="V38" s="6">
        <v>1.15E-2</v>
      </c>
      <c r="W38" t="s">
        <v>407</v>
      </c>
      <c r="X38" s="6">
        <v>2.7000000000000001E-3</v>
      </c>
      <c r="Y38" t="s">
        <v>406</v>
      </c>
      <c r="Z38" s="6">
        <v>7.3000000000000001E-3</v>
      </c>
      <c r="AA38" t="s">
        <v>408</v>
      </c>
      <c r="AB38" s="6">
        <v>2.8999999999999998E-3</v>
      </c>
      <c r="AC38" t="s">
        <v>406</v>
      </c>
      <c r="AD38" t="s">
        <v>428</v>
      </c>
    </row>
    <row r="39" spans="1:30" hidden="1" x14ac:dyDescent="0.55000000000000004">
      <c r="A39">
        <v>2100604082</v>
      </c>
      <c r="B39">
        <v>6</v>
      </c>
      <c r="C39">
        <v>268807</v>
      </c>
      <c r="D39" t="s">
        <v>404</v>
      </c>
      <c r="E39">
        <v>0.18</v>
      </c>
      <c r="F39">
        <v>6</v>
      </c>
      <c r="G39">
        <v>1084953</v>
      </c>
      <c r="H39">
        <v>67716352</v>
      </c>
      <c r="I39">
        <v>138956</v>
      </c>
      <c r="J39">
        <v>155613</v>
      </c>
      <c r="K39">
        <v>0</v>
      </c>
      <c r="L39">
        <v>110900</v>
      </c>
      <c r="M39">
        <v>150649</v>
      </c>
      <c r="N39">
        <v>9677140</v>
      </c>
      <c r="O39">
        <v>14085</v>
      </c>
      <c r="P39">
        <v>15354</v>
      </c>
      <c r="Q39">
        <v>0</v>
      </c>
      <c r="R39">
        <v>11529</v>
      </c>
      <c r="S39" t="s">
        <v>405</v>
      </c>
      <c r="T39" s="6">
        <v>4.1999999999999997E-3</v>
      </c>
      <c r="U39" t="s">
        <v>406</v>
      </c>
      <c r="V39" s="6">
        <v>2.8999999999999998E-3</v>
      </c>
      <c r="W39" t="s">
        <v>407</v>
      </c>
      <c r="X39" s="6">
        <v>2E-3</v>
      </c>
      <c r="Y39" t="s">
        <v>406</v>
      </c>
      <c r="Z39" s="6">
        <v>1.4E-3</v>
      </c>
      <c r="AA39" t="s">
        <v>408</v>
      </c>
      <c r="AB39" s="6">
        <v>2.2000000000000001E-3</v>
      </c>
      <c r="AC39" t="s">
        <v>406</v>
      </c>
      <c r="AD39" t="s">
        <v>418</v>
      </c>
    </row>
    <row r="40" spans="1:30" hidden="1" x14ac:dyDescent="0.55000000000000004">
      <c r="A40">
        <v>2100701479</v>
      </c>
      <c r="B40">
        <v>4</v>
      </c>
      <c r="C40">
        <v>268807</v>
      </c>
      <c r="D40" t="s">
        <v>404</v>
      </c>
      <c r="E40">
        <v>0.18</v>
      </c>
      <c r="F40">
        <v>6</v>
      </c>
      <c r="G40">
        <v>1468011</v>
      </c>
      <c r="H40">
        <v>67336418</v>
      </c>
      <c r="I40">
        <v>202964</v>
      </c>
      <c r="J40">
        <v>195941</v>
      </c>
      <c r="K40">
        <v>0</v>
      </c>
      <c r="L40">
        <v>109678</v>
      </c>
      <c r="M40">
        <v>284317</v>
      </c>
      <c r="N40">
        <v>9545422</v>
      </c>
      <c r="O40">
        <v>70213</v>
      </c>
      <c r="P40">
        <v>39116</v>
      </c>
      <c r="Q40">
        <v>0</v>
      </c>
      <c r="R40">
        <v>7888</v>
      </c>
      <c r="S40" t="s">
        <v>405</v>
      </c>
      <c r="T40" s="6">
        <v>5.7000000000000002E-3</v>
      </c>
      <c r="U40" t="s">
        <v>406</v>
      </c>
      <c r="V40" s="6">
        <v>1.11E-2</v>
      </c>
      <c r="W40" t="s">
        <v>407</v>
      </c>
      <c r="X40" s="6">
        <v>2.8999999999999998E-3</v>
      </c>
      <c r="Y40" t="s">
        <v>406</v>
      </c>
      <c r="Z40" s="6">
        <v>7.1000000000000004E-3</v>
      </c>
      <c r="AA40" t="s">
        <v>408</v>
      </c>
      <c r="AB40" s="6">
        <v>2.8E-3</v>
      </c>
      <c r="AC40" t="s">
        <v>406</v>
      </c>
      <c r="AD40" t="s">
        <v>429</v>
      </c>
    </row>
    <row r="41" spans="1:30" x14ac:dyDescent="0.55000000000000004">
      <c r="A41">
        <v>2100753962</v>
      </c>
      <c r="B41">
        <v>7</v>
      </c>
      <c r="C41">
        <v>268807</v>
      </c>
      <c r="D41" t="s">
        <v>404</v>
      </c>
      <c r="E41">
        <v>0.18</v>
      </c>
      <c r="F41">
        <v>6</v>
      </c>
      <c r="G41">
        <v>835724</v>
      </c>
      <c r="H41">
        <v>67963663</v>
      </c>
      <c r="I41">
        <v>64207</v>
      </c>
      <c r="J41">
        <v>124973</v>
      </c>
      <c r="K41">
        <v>0</v>
      </c>
      <c r="L41">
        <v>109660</v>
      </c>
      <c r="M41">
        <v>125648</v>
      </c>
      <c r="N41">
        <v>9702101</v>
      </c>
      <c r="O41">
        <v>11055</v>
      </c>
      <c r="P41">
        <v>11512</v>
      </c>
      <c r="Q41">
        <v>0</v>
      </c>
      <c r="R41">
        <v>8104</v>
      </c>
      <c r="S41" t="s">
        <v>405</v>
      </c>
      <c r="T41" s="6">
        <v>2.7000000000000001E-3</v>
      </c>
      <c r="U41" t="s">
        <v>406</v>
      </c>
      <c r="V41" s="6">
        <v>2.2000000000000001E-3</v>
      </c>
      <c r="W41" t="s">
        <v>407</v>
      </c>
      <c r="X41" s="6">
        <v>8.9999999999999998E-4</v>
      </c>
      <c r="Y41" t="s">
        <v>406</v>
      </c>
      <c r="Z41" s="6">
        <v>1.1000000000000001E-3</v>
      </c>
      <c r="AA41" t="s">
        <v>408</v>
      </c>
      <c r="AB41" s="6">
        <v>1.8E-3</v>
      </c>
      <c r="AC41" t="s">
        <v>406</v>
      </c>
      <c r="AD41" t="s">
        <v>426</v>
      </c>
    </row>
    <row r="42" spans="1:30" hidden="1" x14ac:dyDescent="0.55000000000000004">
      <c r="A42">
        <v>2101068562</v>
      </c>
      <c r="B42">
        <v>5</v>
      </c>
      <c r="C42">
        <v>268807</v>
      </c>
      <c r="D42" t="s">
        <v>404</v>
      </c>
      <c r="E42">
        <v>0.18</v>
      </c>
      <c r="F42">
        <v>6</v>
      </c>
      <c r="G42">
        <v>1141726</v>
      </c>
      <c r="H42">
        <v>67663108</v>
      </c>
      <c r="I42">
        <v>134936</v>
      </c>
      <c r="J42">
        <v>171933</v>
      </c>
      <c r="K42">
        <v>0</v>
      </c>
      <c r="L42">
        <v>113753</v>
      </c>
      <c r="M42">
        <v>161905</v>
      </c>
      <c r="N42">
        <v>9667835</v>
      </c>
      <c r="O42">
        <v>15355</v>
      </c>
      <c r="P42">
        <v>18527</v>
      </c>
      <c r="Q42">
        <v>0</v>
      </c>
      <c r="R42">
        <v>11495</v>
      </c>
      <c r="S42" t="s">
        <v>405</v>
      </c>
      <c r="T42" s="6">
        <v>4.4000000000000003E-3</v>
      </c>
      <c r="U42" t="s">
        <v>406</v>
      </c>
      <c r="V42" s="6">
        <v>3.3999999999999998E-3</v>
      </c>
      <c r="W42" t="s">
        <v>407</v>
      </c>
      <c r="X42" s="6">
        <v>1.9E-3</v>
      </c>
      <c r="Y42" t="s">
        <v>406</v>
      </c>
      <c r="Z42" s="6">
        <v>1.5E-3</v>
      </c>
      <c r="AA42" t="s">
        <v>408</v>
      </c>
      <c r="AB42" s="6">
        <v>2.3999999999999998E-3</v>
      </c>
      <c r="AC42" t="s">
        <v>406</v>
      </c>
      <c r="AD42" t="s">
        <v>419</v>
      </c>
    </row>
    <row r="43" spans="1:30" hidden="1" x14ac:dyDescent="0.55000000000000004">
      <c r="A43">
        <v>2101252364</v>
      </c>
      <c r="B43">
        <v>3</v>
      </c>
      <c r="C43">
        <v>268807</v>
      </c>
      <c r="D43" t="s">
        <v>404</v>
      </c>
      <c r="E43">
        <v>0.18</v>
      </c>
      <c r="F43">
        <v>6</v>
      </c>
      <c r="G43">
        <v>1262409</v>
      </c>
      <c r="H43">
        <v>67546724</v>
      </c>
      <c r="I43">
        <v>95958</v>
      </c>
      <c r="J43">
        <v>174150</v>
      </c>
      <c r="K43">
        <v>0</v>
      </c>
      <c r="L43">
        <v>117013</v>
      </c>
      <c r="M43">
        <v>190458</v>
      </c>
      <c r="N43">
        <v>9639458</v>
      </c>
      <c r="O43">
        <v>13331</v>
      </c>
      <c r="P43">
        <v>21092</v>
      </c>
      <c r="Q43">
        <v>0</v>
      </c>
      <c r="R43">
        <v>12204</v>
      </c>
      <c r="S43" t="s">
        <v>405</v>
      </c>
      <c r="T43" s="6">
        <v>3.8999999999999998E-3</v>
      </c>
      <c r="U43" t="s">
        <v>406</v>
      </c>
      <c r="V43" s="6">
        <v>3.5000000000000001E-3</v>
      </c>
      <c r="W43" t="s">
        <v>407</v>
      </c>
      <c r="X43" s="6">
        <v>1.2999999999999999E-3</v>
      </c>
      <c r="Y43" t="s">
        <v>406</v>
      </c>
      <c r="Z43" s="6">
        <v>1.2999999999999999E-3</v>
      </c>
      <c r="AA43" t="s">
        <v>408</v>
      </c>
      <c r="AB43" s="6">
        <v>2.5000000000000001E-3</v>
      </c>
      <c r="AC43" t="s">
        <v>406</v>
      </c>
      <c r="AD43" t="s">
        <v>423</v>
      </c>
    </row>
    <row r="44" spans="1:30" hidden="1" x14ac:dyDescent="0.55000000000000004">
      <c r="A44">
        <v>2400587903</v>
      </c>
      <c r="B44">
        <v>2</v>
      </c>
      <c r="C44">
        <v>307207</v>
      </c>
      <c r="D44" t="s">
        <v>404</v>
      </c>
      <c r="E44">
        <v>0.18</v>
      </c>
      <c r="F44">
        <v>7</v>
      </c>
      <c r="G44">
        <v>1653178</v>
      </c>
      <c r="H44">
        <v>76981607</v>
      </c>
      <c r="I44">
        <v>199257</v>
      </c>
      <c r="J44">
        <v>215343</v>
      </c>
      <c r="K44">
        <v>0</v>
      </c>
      <c r="L44">
        <v>122542</v>
      </c>
      <c r="M44">
        <v>197424</v>
      </c>
      <c r="N44">
        <v>9632328</v>
      </c>
      <c r="O44">
        <v>13194</v>
      </c>
      <c r="P44">
        <v>14899</v>
      </c>
      <c r="Q44">
        <v>0</v>
      </c>
      <c r="R44">
        <v>8605</v>
      </c>
      <c r="S44" t="s">
        <v>405</v>
      </c>
      <c r="T44" s="6">
        <v>5.1999999999999998E-3</v>
      </c>
      <c r="U44" t="s">
        <v>406</v>
      </c>
      <c r="V44" s="6">
        <v>2.8E-3</v>
      </c>
      <c r="W44" t="s">
        <v>407</v>
      </c>
      <c r="X44" s="6">
        <v>2.5000000000000001E-3</v>
      </c>
      <c r="Y44" t="s">
        <v>406</v>
      </c>
      <c r="Z44" s="6">
        <v>1.2999999999999999E-3</v>
      </c>
      <c r="AA44" t="s">
        <v>408</v>
      </c>
      <c r="AB44" s="6">
        <v>2.7000000000000001E-3</v>
      </c>
      <c r="AC44" t="s">
        <v>406</v>
      </c>
      <c r="AD44" t="s">
        <v>418</v>
      </c>
    </row>
    <row r="45" spans="1:30" hidden="1" x14ac:dyDescent="0.55000000000000004">
      <c r="A45">
        <v>2400602433</v>
      </c>
      <c r="B45">
        <v>6</v>
      </c>
      <c r="C45">
        <v>307207</v>
      </c>
      <c r="D45" t="s">
        <v>404</v>
      </c>
      <c r="E45">
        <v>0.18</v>
      </c>
      <c r="F45">
        <v>7</v>
      </c>
      <c r="G45">
        <v>1231023</v>
      </c>
      <c r="H45">
        <v>77398105</v>
      </c>
      <c r="I45">
        <v>150043</v>
      </c>
      <c r="J45">
        <v>166513</v>
      </c>
      <c r="K45">
        <v>0</v>
      </c>
      <c r="L45">
        <v>119074</v>
      </c>
      <c r="M45">
        <v>146067</v>
      </c>
      <c r="N45">
        <v>9681753</v>
      </c>
      <c r="O45">
        <v>11087</v>
      </c>
      <c r="P45">
        <v>10900</v>
      </c>
      <c r="Q45">
        <v>0</v>
      </c>
      <c r="R45">
        <v>8174</v>
      </c>
      <c r="S45" t="s">
        <v>405</v>
      </c>
      <c r="T45" s="6">
        <v>4.0000000000000001E-3</v>
      </c>
      <c r="U45" t="s">
        <v>406</v>
      </c>
      <c r="V45" s="6">
        <v>2.2000000000000001E-3</v>
      </c>
      <c r="W45" t="s">
        <v>407</v>
      </c>
      <c r="X45" s="6">
        <v>1.9E-3</v>
      </c>
      <c r="Y45" t="s">
        <v>406</v>
      </c>
      <c r="Z45" s="6">
        <v>1.1000000000000001E-3</v>
      </c>
      <c r="AA45" t="s">
        <v>408</v>
      </c>
      <c r="AB45" s="6">
        <v>2.0999999999999999E-3</v>
      </c>
      <c r="AC45" t="s">
        <v>406</v>
      </c>
      <c r="AD45" t="s">
        <v>426</v>
      </c>
    </row>
    <row r="46" spans="1:30" hidden="1" x14ac:dyDescent="0.55000000000000004">
      <c r="A46">
        <v>2400700132</v>
      </c>
      <c r="B46">
        <v>4</v>
      </c>
      <c r="C46">
        <v>307207</v>
      </c>
      <c r="D46" t="s">
        <v>404</v>
      </c>
      <c r="E46">
        <v>0.18</v>
      </c>
      <c r="F46">
        <v>7</v>
      </c>
      <c r="G46">
        <v>1658499</v>
      </c>
      <c r="H46">
        <v>76975694</v>
      </c>
      <c r="I46">
        <v>213281</v>
      </c>
      <c r="J46">
        <v>208328</v>
      </c>
      <c r="K46">
        <v>0</v>
      </c>
      <c r="L46">
        <v>117391</v>
      </c>
      <c r="M46">
        <v>190485</v>
      </c>
      <c r="N46">
        <v>9639276</v>
      </c>
      <c r="O46">
        <v>10317</v>
      </c>
      <c r="P46">
        <v>12387</v>
      </c>
      <c r="Q46">
        <v>0</v>
      </c>
      <c r="R46">
        <v>7713</v>
      </c>
      <c r="S46" t="s">
        <v>405</v>
      </c>
      <c r="T46" s="6">
        <v>5.3E-3</v>
      </c>
      <c r="U46" t="s">
        <v>406</v>
      </c>
      <c r="V46" s="6">
        <v>2.3E-3</v>
      </c>
      <c r="W46" t="s">
        <v>407</v>
      </c>
      <c r="X46" s="6">
        <v>2.7000000000000001E-3</v>
      </c>
      <c r="Y46" t="s">
        <v>406</v>
      </c>
      <c r="Z46" s="6">
        <v>1E-3</v>
      </c>
      <c r="AA46" t="s">
        <v>408</v>
      </c>
      <c r="AB46" s="6">
        <v>2.5999999999999999E-3</v>
      </c>
      <c r="AC46" t="s">
        <v>406</v>
      </c>
      <c r="AD46" t="s">
        <v>416</v>
      </c>
    </row>
    <row r="47" spans="1:30" x14ac:dyDescent="0.55000000000000004">
      <c r="A47">
        <v>2400752785</v>
      </c>
      <c r="B47">
        <v>7</v>
      </c>
      <c r="C47">
        <v>307207</v>
      </c>
      <c r="D47" t="s">
        <v>404</v>
      </c>
      <c r="E47">
        <v>0.18</v>
      </c>
      <c r="F47">
        <v>7</v>
      </c>
      <c r="G47">
        <v>959067</v>
      </c>
      <c r="H47">
        <v>77670342</v>
      </c>
      <c r="I47">
        <v>74745</v>
      </c>
      <c r="J47">
        <v>135163</v>
      </c>
      <c r="K47">
        <v>0</v>
      </c>
      <c r="L47">
        <v>117609</v>
      </c>
      <c r="M47">
        <v>123340</v>
      </c>
      <c r="N47">
        <v>9706679</v>
      </c>
      <c r="O47">
        <v>10538</v>
      </c>
      <c r="P47">
        <v>10190</v>
      </c>
      <c r="Q47">
        <v>0</v>
      </c>
      <c r="R47">
        <v>7949</v>
      </c>
      <c r="S47" t="s">
        <v>405</v>
      </c>
      <c r="T47" s="6">
        <v>2.5999999999999999E-3</v>
      </c>
      <c r="U47" t="s">
        <v>406</v>
      </c>
      <c r="V47" s="6">
        <v>2.0999999999999999E-3</v>
      </c>
      <c r="W47" t="s">
        <v>407</v>
      </c>
      <c r="X47" s="6">
        <v>8.9999999999999998E-4</v>
      </c>
      <c r="Y47" t="s">
        <v>406</v>
      </c>
      <c r="Z47" s="6">
        <v>1E-3</v>
      </c>
      <c r="AA47" t="s">
        <v>408</v>
      </c>
      <c r="AB47" s="6">
        <v>1.6999999999999999E-3</v>
      </c>
      <c r="AC47" t="s">
        <v>406</v>
      </c>
      <c r="AD47" t="s">
        <v>415</v>
      </c>
    </row>
    <row r="48" spans="1:30" hidden="1" x14ac:dyDescent="0.55000000000000004">
      <c r="A48">
        <v>2401066897</v>
      </c>
      <c r="B48">
        <v>5</v>
      </c>
      <c r="C48">
        <v>307207</v>
      </c>
      <c r="D48" t="s">
        <v>404</v>
      </c>
      <c r="E48">
        <v>0.18</v>
      </c>
      <c r="F48">
        <v>7</v>
      </c>
      <c r="G48">
        <v>1293440</v>
      </c>
      <c r="H48">
        <v>77338999</v>
      </c>
      <c r="I48">
        <v>146963</v>
      </c>
      <c r="J48">
        <v>185195</v>
      </c>
      <c r="K48">
        <v>0</v>
      </c>
      <c r="L48">
        <v>122032</v>
      </c>
      <c r="M48">
        <v>151711</v>
      </c>
      <c r="N48">
        <v>9675891</v>
      </c>
      <c r="O48">
        <v>12027</v>
      </c>
      <c r="P48">
        <v>13262</v>
      </c>
      <c r="Q48">
        <v>0</v>
      </c>
      <c r="R48">
        <v>8279</v>
      </c>
      <c r="S48" t="s">
        <v>405</v>
      </c>
      <c r="T48" s="6">
        <v>4.1999999999999997E-3</v>
      </c>
      <c r="U48" t="s">
        <v>406</v>
      </c>
      <c r="V48" s="6">
        <v>2.5000000000000001E-3</v>
      </c>
      <c r="W48" t="s">
        <v>407</v>
      </c>
      <c r="X48" s="6">
        <v>1.8E-3</v>
      </c>
      <c r="Y48" t="s">
        <v>406</v>
      </c>
      <c r="Z48" s="6">
        <v>1.1999999999999999E-3</v>
      </c>
      <c r="AA48" t="s">
        <v>408</v>
      </c>
      <c r="AB48" s="6">
        <v>2.3E-3</v>
      </c>
      <c r="AC48" t="s">
        <v>406</v>
      </c>
      <c r="AD48" t="s">
        <v>417</v>
      </c>
    </row>
    <row r="49" spans="1:30" hidden="1" x14ac:dyDescent="0.55000000000000004">
      <c r="A49">
        <v>2401251135</v>
      </c>
      <c r="B49">
        <v>3</v>
      </c>
      <c r="C49">
        <v>307207</v>
      </c>
      <c r="D49" t="s">
        <v>404</v>
      </c>
      <c r="E49">
        <v>0.18</v>
      </c>
      <c r="F49">
        <v>7</v>
      </c>
      <c r="G49">
        <v>1439972</v>
      </c>
      <c r="H49">
        <v>77198914</v>
      </c>
      <c r="I49">
        <v>106584</v>
      </c>
      <c r="J49">
        <v>188737</v>
      </c>
      <c r="K49">
        <v>0</v>
      </c>
      <c r="L49">
        <v>125936</v>
      </c>
      <c r="M49">
        <v>177560</v>
      </c>
      <c r="N49">
        <v>9652190</v>
      </c>
      <c r="O49">
        <v>10626</v>
      </c>
      <c r="P49">
        <v>14587</v>
      </c>
      <c r="Q49">
        <v>0</v>
      </c>
      <c r="R49">
        <v>8923</v>
      </c>
      <c r="S49" t="s">
        <v>405</v>
      </c>
      <c r="T49" s="6">
        <v>3.7000000000000002E-3</v>
      </c>
      <c r="U49" t="s">
        <v>406</v>
      </c>
      <c r="V49" s="6">
        <v>2.5000000000000001E-3</v>
      </c>
      <c r="W49" t="s">
        <v>407</v>
      </c>
      <c r="X49" s="6">
        <v>1.2999999999999999E-3</v>
      </c>
      <c r="Y49" t="s">
        <v>406</v>
      </c>
      <c r="Z49" s="6">
        <v>1E-3</v>
      </c>
      <c r="AA49" t="s">
        <v>408</v>
      </c>
      <c r="AB49" s="6">
        <v>2.3999999999999998E-3</v>
      </c>
      <c r="AC49" t="s">
        <v>406</v>
      </c>
      <c r="AD49" t="s">
        <v>425</v>
      </c>
    </row>
    <row r="50" spans="1:30" hidden="1" x14ac:dyDescent="0.55000000000000004">
      <c r="A50">
        <v>2700589035</v>
      </c>
      <c r="B50">
        <v>2</v>
      </c>
      <c r="C50">
        <v>345607</v>
      </c>
      <c r="D50" t="s">
        <v>404</v>
      </c>
      <c r="E50">
        <v>0.18</v>
      </c>
      <c r="F50">
        <v>8</v>
      </c>
      <c r="G50">
        <v>1860123</v>
      </c>
      <c r="H50">
        <v>86604684</v>
      </c>
      <c r="I50">
        <v>213936</v>
      </c>
      <c r="J50">
        <v>233324</v>
      </c>
      <c r="K50">
        <v>0</v>
      </c>
      <c r="L50">
        <v>132090</v>
      </c>
      <c r="M50">
        <v>206942</v>
      </c>
      <c r="N50">
        <v>9623077</v>
      </c>
      <c r="O50">
        <v>14679</v>
      </c>
      <c r="P50">
        <v>17981</v>
      </c>
      <c r="Q50">
        <v>0</v>
      </c>
      <c r="R50">
        <v>9548</v>
      </c>
      <c r="S50" t="s">
        <v>405</v>
      </c>
      <c r="T50" s="6">
        <v>2.0000000000000001E-4</v>
      </c>
      <c r="U50" t="s">
        <v>406</v>
      </c>
      <c r="V50" s="6">
        <v>3.3E-3</v>
      </c>
      <c r="W50" t="s">
        <v>407</v>
      </c>
      <c r="X50" s="6">
        <v>2.3999999999999998E-3</v>
      </c>
      <c r="Y50" t="s">
        <v>406</v>
      </c>
      <c r="Z50" s="6">
        <v>1.4E-3</v>
      </c>
      <c r="AA50" t="s">
        <v>408</v>
      </c>
      <c r="AB50" s="6">
        <v>2.5999999999999999E-3</v>
      </c>
      <c r="AC50" t="s">
        <v>406</v>
      </c>
      <c r="AD50" t="s">
        <v>419</v>
      </c>
    </row>
    <row r="51" spans="1:30" hidden="1" x14ac:dyDescent="0.55000000000000004">
      <c r="A51">
        <v>2700603669</v>
      </c>
      <c r="B51">
        <v>6</v>
      </c>
      <c r="C51">
        <v>345607</v>
      </c>
      <c r="D51" t="s">
        <v>404</v>
      </c>
      <c r="E51">
        <v>0.18</v>
      </c>
      <c r="F51">
        <v>8</v>
      </c>
      <c r="G51">
        <v>1415436</v>
      </c>
      <c r="H51">
        <v>87043744</v>
      </c>
      <c r="I51">
        <v>179638</v>
      </c>
      <c r="J51">
        <v>187165</v>
      </c>
      <c r="K51">
        <v>0</v>
      </c>
      <c r="L51">
        <v>126906</v>
      </c>
      <c r="M51">
        <v>184410</v>
      </c>
      <c r="N51">
        <v>9645639</v>
      </c>
      <c r="O51">
        <v>29595</v>
      </c>
      <c r="P51">
        <v>20652</v>
      </c>
      <c r="Q51">
        <v>0</v>
      </c>
      <c r="R51">
        <v>7832</v>
      </c>
      <c r="S51" t="s">
        <v>405</v>
      </c>
      <c r="T51" s="6">
        <v>4.1000000000000003E-3</v>
      </c>
      <c r="U51" t="s">
        <v>406</v>
      </c>
      <c r="V51" s="6">
        <v>5.1000000000000004E-3</v>
      </c>
      <c r="W51" t="s">
        <v>407</v>
      </c>
      <c r="X51" s="6">
        <v>2E-3</v>
      </c>
      <c r="Y51" t="s">
        <v>406</v>
      </c>
      <c r="Z51" s="6">
        <v>3.0000000000000001E-3</v>
      </c>
      <c r="AA51" t="s">
        <v>408</v>
      </c>
      <c r="AB51" s="6">
        <v>2.0999999999999999E-3</v>
      </c>
      <c r="AC51" t="s">
        <v>406</v>
      </c>
      <c r="AD51" t="s">
        <v>423</v>
      </c>
    </row>
    <row r="52" spans="1:30" hidden="1" x14ac:dyDescent="0.55000000000000004">
      <c r="A52">
        <v>2700701303</v>
      </c>
      <c r="B52">
        <v>4</v>
      </c>
      <c r="C52">
        <v>345607</v>
      </c>
      <c r="D52" t="s">
        <v>404</v>
      </c>
      <c r="E52">
        <v>0.18</v>
      </c>
      <c r="F52">
        <v>8</v>
      </c>
      <c r="G52">
        <v>1888583</v>
      </c>
      <c r="H52">
        <v>86573253</v>
      </c>
      <c r="I52">
        <v>243935</v>
      </c>
      <c r="J52">
        <v>230801</v>
      </c>
      <c r="K52">
        <v>0</v>
      </c>
      <c r="L52">
        <v>126045</v>
      </c>
      <c r="M52">
        <v>230081</v>
      </c>
      <c r="N52">
        <v>9597559</v>
      </c>
      <c r="O52">
        <v>30654</v>
      </c>
      <c r="P52">
        <v>22473</v>
      </c>
      <c r="Q52">
        <v>0</v>
      </c>
      <c r="R52">
        <v>8654</v>
      </c>
      <c r="S52" t="s">
        <v>405</v>
      </c>
      <c r="T52" s="6">
        <v>5.0000000000000001E-4</v>
      </c>
      <c r="U52" t="s">
        <v>406</v>
      </c>
      <c r="V52" s="6">
        <v>5.4000000000000003E-3</v>
      </c>
      <c r="W52" t="s">
        <v>407</v>
      </c>
      <c r="X52" s="6">
        <v>2.7000000000000001E-3</v>
      </c>
      <c r="Y52" t="s">
        <v>406</v>
      </c>
      <c r="Z52" s="6">
        <v>3.0999999999999999E-3</v>
      </c>
      <c r="AA52" t="s">
        <v>408</v>
      </c>
      <c r="AB52" s="6">
        <v>2.5999999999999999E-3</v>
      </c>
      <c r="AC52" t="s">
        <v>406</v>
      </c>
      <c r="AD52" t="s">
        <v>420</v>
      </c>
    </row>
    <row r="53" spans="1:30" x14ac:dyDescent="0.55000000000000004">
      <c r="A53">
        <v>2700753552</v>
      </c>
      <c r="B53">
        <v>7</v>
      </c>
      <c r="C53">
        <v>345607</v>
      </c>
      <c r="D53" t="s">
        <v>404</v>
      </c>
      <c r="E53">
        <v>0.18</v>
      </c>
      <c r="F53">
        <v>8</v>
      </c>
      <c r="G53">
        <v>1064422</v>
      </c>
      <c r="H53">
        <v>87392695</v>
      </c>
      <c r="I53">
        <v>75607</v>
      </c>
      <c r="J53">
        <v>145282</v>
      </c>
      <c r="K53">
        <v>0</v>
      </c>
      <c r="L53">
        <v>126563</v>
      </c>
      <c r="M53">
        <v>105352</v>
      </c>
      <c r="N53">
        <v>9722353</v>
      </c>
      <c r="O53">
        <v>862</v>
      </c>
      <c r="P53">
        <v>10119</v>
      </c>
      <c r="Q53">
        <v>0</v>
      </c>
      <c r="R53">
        <v>8954</v>
      </c>
      <c r="S53" t="s">
        <v>405</v>
      </c>
      <c r="T53" s="6">
        <v>2.3999999999999998E-3</v>
      </c>
      <c r="U53" t="s">
        <v>406</v>
      </c>
      <c r="V53" s="6">
        <v>1.1000000000000001E-3</v>
      </c>
      <c r="W53" t="s">
        <v>407</v>
      </c>
      <c r="X53" s="6">
        <v>8.0000000000000004E-4</v>
      </c>
      <c r="Y53" t="s">
        <v>406</v>
      </c>
      <c r="Z53" s="6">
        <v>0</v>
      </c>
      <c r="AA53" t="s">
        <v>408</v>
      </c>
      <c r="AB53" s="6">
        <v>1.6000000000000001E-3</v>
      </c>
      <c r="AC53" t="s">
        <v>406</v>
      </c>
      <c r="AD53" t="s">
        <v>415</v>
      </c>
    </row>
    <row r="54" spans="1:30" hidden="1" x14ac:dyDescent="0.55000000000000004">
      <c r="A54">
        <v>2701068139</v>
      </c>
      <c r="B54">
        <v>5</v>
      </c>
      <c r="C54">
        <v>345607</v>
      </c>
      <c r="D54" t="s">
        <v>404</v>
      </c>
      <c r="E54">
        <v>0.18</v>
      </c>
      <c r="F54">
        <v>8</v>
      </c>
      <c r="G54">
        <v>1468456</v>
      </c>
      <c r="H54">
        <v>86991852</v>
      </c>
      <c r="I54">
        <v>174401</v>
      </c>
      <c r="J54">
        <v>207433</v>
      </c>
      <c r="K54">
        <v>0</v>
      </c>
      <c r="L54">
        <v>129857</v>
      </c>
      <c r="M54">
        <v>175013</v>
      </c>
      <c r="N54">
        <v>9652853</v>
      </c>
      <c r="O54">
        <v>27438</v>
      </c>
      <c r="P54">
        <v>22238</v>
      </c>
      <c r="Q54">
        <v>0</v>
      </c>
      <c r="R54">
        <v>7825</v>
      </c>
      <c r="S54" t="s">
        <v>405</v>
      </c>
      <c r="T54" s="6">
        <v>4.3E-3</v>
      </c>
      <c r="U54" t="s">
        <v>406</v>
      </c>
      <c r="V54" s="6">
        <v>5.0000000000000001E-3</v>
      </c>
      <c r="W54" t="s">
        <v>407</v>
      </c>
      <c r="X54" s="6">
        <v>1.9E-3</v>
      </c>
      <c r="Y54" t="s">
        <v>406</v>
      </c>
      <c r="Z54" s="6">
        <v>2.7000000000000001E-3</v>
      </c>
      <c r="AA54" t="s">
        <v>408</v>
      </c>
      <c r="AB54" s="6">
        <v>2.3E-3</v>
      </c>
      <c r="AC54" t="s">
        <v>406</v>
      </c>
      <c r="AD54" t="s">
        <v>420</v>
      </c>
    </row>
    <row r="55" spans="1:30" hidden="1" x14ac:dyDescent="0.55000000000000004">
      <c r="A55">
        <v>2701252367</v>
      </c>
      <c r="B55">
        <v>3</v>
      </c>
      <c r="C55">
        <v>345607</v>
      </c>
      <c r="D55" t="s">
        <v>404</v>
      </c>
      <c r="E55">
        <v>0.18</v>
      </c>
      <c r="F55">
        <v>8</v>
      </c>
      <c r="G55">
        <v>1631553</v>
      </c>
      <c r="H55">
        <v>86837485</v>
      </c>
      <c r="I55">
        <v>118982</v>
      </c>
      <c r="J55">
        <v>207723</v>
      </c>
      <c r="K55">
        <v>0</v>
      </c>
      <c r="L55">
        <v>134582</v>
      </c>
      <c r="M55">
        <v>191578</v>
      </c>
      <c r="N55">
        <v>9638571</v>
      </c>
      <c r="O55">
        <v>12398</v>
      </c>
      <c r="P55">
        <v>18986</v>
      </c>
      <c r="Q55">
        <v>0</v>
      </c>
      <c r="R55">
        <v>8646</v>
      </c>
      <c r="S55" t="s">
        <v>405</v>
      </c>
      <c r="T55" s="6">
        <v>3.5999999999999999E-3</v>
      </c>
      <c r="U55" t="s">
        <v>406</v>
      </c>
      <c r="V55" s="6">
        <v>3.0999999999999999E-3</v>
      </c>
      <c r="W55" t="s">
        <v>407</v>
      </c>
      <c r="X55" s="6">
        <v>1.2999999999999999E-3</v>
      </c>
      <c r="Y55" t="s">
        <v>406</v>
      </c>
      <c r="Z55" s="6">
        <v>1.1999999999999999E-3</v>
      </c>
      <c r="AA55" t="s">
        <v>408</v>
      </c>
      <c r="AB55" s="6">
        <v>2.3E-3</v>
      </c>
      <c r="AC55" t="s">
        <v>406</v>
      </c>
      <c r="AD55" t="s">
        <v>424</v>
      </c>
    </row>
  </sheetData>
  <autoFilter ref="A1:AD55" xr:uid="{8E650D69-C12C-491A-AAD9-B5A4CEC5B4DD}">
    <filterColumn colId="1">
      <filters>
        <filter val="7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75CB-B825-463B-98A9-47055A9F6731}">
  <dimension ref="A1:V88"/>
  <sheetViews>
    <sheetView tabSelected="1" topLeftCell="A64" workbookViewId="0">
      <selection activeCell="K84" sqref="K84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22" s="8" customFormat="1" x14ac:dyDescent="0.55000000000000004">
      <c r="A1" s="7"/>
      <c r="C1" s="9" t="s">
        <v>445</v>
      </c>
      <c r="D1" s="9"/>
      <c r="E1" s="9"/>
      <c r="F1" s="9"/>
      <c r="H1" s="10"/>
      <c r="I1" s="10"/>
      <c r="J1" s="10"/>
      <c r="K1" s="10"/>
      <c r="L1" s="11"/>
      <c r="N1" s="12"/>
      <c r="O1" s="13"/>
      <c r="P1" s="13"/>
      <c r="R1" s="14"/>
      <c r="S1" s="14"/>
      <c r="T1" s="14"/>
      <c r="U1" s="14"/>
      <c r="V1" s="15"/>
    </row>
    <row r="2" spans="1:22" s="8" customFormat="1" x14ac:dyDescent="0.55000000000000004">
      <c r="A2" s="7"/>
      <c r="C2" s="8" t="s">
        <v>446</v>
      </c>
      <c r="D2" s="8" t="s">
        <v>447</v>
      </c>
      <c r="E2" s="8" t="s">
        <v>448</v>
      </c>
      <c r="F2" s="8" t="s">
        <v>449</v>
      </c>
      <c r="H2" s="10" t="s">
        <v>450</v>
      </c>
      <c r="I2" s="10"/>
      <c r="J2" s="10"/>
      <c r="K2" s="10"/>
      <c r="L2" s="11"/>
      <c r="N2" s="12" t="s">
        <v>451</v>
      </c>
      <c r="O2" s="13"/>
      <c r="P2" s="13"/>
      <c r="R2" s="16" t="s">
        <v>452</v>
      </c>
      <c r="S2" s="17"/>
      <c r="T2" s="17"/>
      <c r="U2" s="17"/>
      <c r="V2" s="18"/>
    </row>
    <row r="3" spans="1:22" ht="15.75" customHeight="1" x14ac:dyDescent="0.55000000000000004">
      <c r="A3" s="19" t="s">
        <v>453</v>
      </c>
      <c r="B3">
        <v>5</v>
      </c>
      <c r="C3" s="20">
        <v>181212</v>
      </c>
      <c r="D3" s="20">
        <v>9648899</v>
      </c>
      <c r="E3" s="20">
        <v>26876</v>
      </c>
      <c r="F3" s="20">
        <v>69911</v>
      </c>
      <c r="G3" t="s">
        <v>454</v>
      </c>
      <c r="H3" s="21" t="s">
        <v>439</v>
      </c>
      <c r="I3" s="21" t="s">
        <v>440</v>
      </c>
      <c r="J3" s="21" t="s">
        <v>455</v>
      </c>
      <c r="K3" s="21" t="s">
        <v>456</v>
      </c>
      <c r="L3" s="21" t="s">
        <v>457</v>
      </c>
      <c r="M3" s="21" t="s">
        <v>454</v>
      </c>
      <c r="N3" s="22" t="s">
        <v>455</v>
      </c>
      <c r="O3" s="22" t="s">
        <v>456</v>
      </c>
      <c r="P3" s="23" t="s">
        <v>457</v>
      </c>
      <c r="Q3" s="21"/>
      <c r="R3" s="21" t="s">
        <v>439</v>
      </c>
      <c r="S3" s="21" t="s">
        <v>440</v>
      </c>
      <c r="T3" s="21" t="s">
        <v>455</v>
      </c>
      <c r="U3" s="21" t="s">
        <v>456</v>
      </c>
      <c r="V3" s="21" t="s">
        <v>457</v>
      </c>
    </row>
    <row r="4" spans="1:22" x14ac:dyDescent="0.55000000000000004">
      <c r="A4" s="19"/>
      <c r="B4">
        <v>10</v>
      </c>
      <c r="C4" s="20">
        <v>339862</v>
      </c>
      <c r="D4" s="20">
        <v>19319807</v>
      </c>
      <c r="E4" s="20">
        <v>41309</v>
      </c>
      <c r="F4" s="20">
        <v>85693</v>
      </c>
      <c r="G4">
        <v>10</v>
      </c>
      <c r="H4" s="24">
        <f>(C4-C3)*0.33*3/32768/300</f>
        <v>1.5977325439453124E-2</v>
      </c>
      <c r="I4" s="24">
        <f>(D4-D3)*0.0011*3/327680/30</f>
        <v>3.2464595947265629E-3</v>
      </c>
      <c r="J4" s="24">
        <f>(E4-E3)*17.4*3/327680/30</f>
        <v>7.6640075683593739E-2</v>
      </c>
      <c r="K4" s="24">
        <f>(F4-F3)*18.8*3/327680/30</f>
        <v>9.0546142578125016E-2</v>
      </c>
      <c r="L4" s="24">
        <f>SUM(H4:K4)</f>
        <v>0.18641000329589844</v>
      </c>
      <c r="M4">
        <v>10</v>
      </c>
      <c r="N4" s="25">
        <f>(E4-E3)/(C4-C3+D4-D3)</f>
        <v>1.4683264496735255E-3</v>
      </c>
      <c r="O4" s="25">
        <f>(F4-F3)/(C4-C3+D4-D3)</f>
        <v>1.6055655808735246E-3</v>
      </c>
      <c r="P4" s="26">
        <f t="shared" ref="P4:P8" si="0">SUM(N4:O4)</f>
        <v>3.0738920305470501E-3</v>
      </c>
      <c r="Q4">
        <v>10</v>
      </c>
      <c r="R4" s="24">
        <f>(C4-C$3)*0.33*3/32768</f>
        <v>4.7931976318359375</v>
      </c>
      <c r="S4" s="24">
        <f>(D4-D$3)*0.0011*3/32768</f>
        <v>0.97393787841796886</v>
      </c>
      <c r="T4" s="24">
        <f>(E4-E$3)*17.4*3/32768</f>
        <v>22.992022705078124</v>
      </c>
      <c r="U4" s="24">
        <f>(E4-E$3)*18.8*3/32768</f>
        <v>24.841955566406252</v>
      </c>
      <c r="V4" s="24">
        <f t="shared" ref="V4:V8" si="1">SUM(R4:U4)</f>
        <v>53.601113781738277</v>
      </c>
    </row>
    <row r="5" spans="1:22" x14ac:dyDescent="0.55000000000000004">
      <c r="A5" s="19"/>
      <c r="B5">
        <v>15</v>
      </c>
      <c r="C5" s="20">
        <v>541106</v>
      </c>
      <c r="D5" s="20">
        <v>28948580</v>
      </c>
      <c r="E5" s="20">
        <v>55848</v>
      </c>
      <c r="F5" s="20">
        <v>104178</v>
      </c>
      <c r="G5">
        <v>15</v>
      </c>
      <c r="H5" s="24">
        <f t="shared" ref="H5:H11" si="2">(C5-C4)*0.33*3/32768/300</f>
        <v>2.0266882324218749E-2</v>
      </c>
      <c r="I5" s="24">
        <f t="shared" ref="I5:I11" si="3">(D5-D4)*0.0011*3/327680/30</f>
        <v>3.2323151550292971E-3</v>
      </c>
      <c r="J5" s="24">
        <f t="shared" ref="J5:J11" si="4">(E5-E4)*17.4*3/327680/30</f>
        <v>7.7202941894531238E-2</v>
      </c>
      <c r="K5" s="24">
        <f t="shared" ref="K5:K11" si="5">(F5-F4)*18.8*3/327680/30</f>
        <v>0.1060540771484375</v>
      </c>
      <c r="L5" s="24">
        <f t="shared" ref="L5:L11" si="6">SUM(H5:K5)</f>
        <v>0.20675621652221676</v>
      </c>
      <c r="M5">
        <v>15</v>
      </c>
      <c r="N5" s="25">
        <f t="shared" ref="N5:N11" si="7">(E5-E4)/(C5-C4+D5-D4)</f>
        <v>1.4790411857883868E-3</v>
      </c>
      <c r="O5" s="25">
        <f t="shared" ref="O5:O11" si="8">(F5-F4)/(C5-C4+D5-D4)</f>
        <v>1.880464703163789E-3</v>
      </c>
      <c r="P5" s="26">
        <f t="shared" si="0"/>
        <v>3.3595058889521758E-3</v>
      </c>
      <c r="Q5">
        <v>15</v>
      </c>
      <c r="R5" s="24">
        <f t="shared" ref="R5:R11" si="9">(C5-C$3)*0.33*3/32768</f>
        <v>10.873262329101562</v>
      </c>
      <c r="S5" s="24">
        <f t="shared" ref="S5:S11" si="10">(D5-D$3)*0.0011*3/32768</f>
        <v>1.943632424926758</v>
      </c>
      <c r="T5" s="24">
        <f t="shared" ref="T5:T11" si="11">(E5-E$3)*17.4*3/32768</f>
        <v>46.152905273437497</v>
      </c>
      <c r="U5" s="24">
        <f t="shared" ref="U5:U11" si="12">(E5-E$3)*18.8*3/32768</f>
        <v>49.866357421874994</v>
      </c>
      <c r="V5" s="24">
        <f t="shared" si="1"/>
        <v>108.83615744934082</v>
      </c>
    </row>
    <row r="6" spans="1:22" x14ac:dyDescent="0.55000000000000004">
      <c r="A6" s="19"/>
      <c r="B6">
        <v>20</v>
      </c>
      <c r="C6" s="20">
        <v>759757</v>
      </c>
      <c r="D6" s="20">
        <v>38559963</v>
      </c>
      <c r="E6" s="20">
        <v>83535</v>
      </c>
      <c r="F6" s="20">
        <v>125329</v>
      </c>
      <c r="G6">
        <v>20</v>
      </c>
      <c r="H6" s="24">
        <f t="shared" si="2"/>
        <v>2.2019906616210935E-2</v>
      </c>
      <c r="I6" s="24">
        <f t="shared" si="3"/>
        <v>3.2264774475097655E-3</v>
      </c>
      <c r="J6" s="24">
        <f t="shared" si="4"/>
        <v>0.14701959228515624</v>
      </c>
      <c r="K6" s="24">
        <f t="shared" si="5"/>
        <v>0.12134973144531248</v>
      </c>
      <c r="L6" s="24">
        <f t="shared" si="6"/>
        <v>0.29361570779418944</v>
      </c>
      <c r="M6">
        <v>20</v>
      </c>
      <c r="N6" s="25">
        <f t="shared" si="7"/>
        <v>2.8165721502082294E-3</v>
      </c>
      <c r="O6" s="25">
        <f t="shared" si="8"/>
        <v>2.1516710928975425E-3</v>
      </c>
      <c r="P6" s="26">
        <f t="shared" si="0"/>
        <v>4.9682432431057723E-3</v>
      </c>
      <c r="Q6">
        <v>20</v>
      </c>
      <c r="R6" s="24">
        <f t="shared" si="9"/>
        <v>17.479234313964845</v>
      </c>
      <c r="S6" s="24">
        <f t="shared" si="10"/>
        <v>2.9115756591796877</v>
      </c>
      <c r="T6" s="24">
        <f t="shared" si="11"/>
        <v>90.258782958984369</v>
      </c>
      <c r="U6" s="24">
        <f t="shared" si="12"/>
        <v>97.520983886718739</v>
      </c>
      <c r="V6" s="24">
        <f t="shared" si="1"/>
        <v>208.17057681884765</v>
      </c>
    </row>
    <row r="7" spans="1:22" x14ac:dyDescent="0.55000000000000004">
      <c r="A7" s="19"/>
      <c r="B7">
        <v>25</v>
      </c>
      <c r="C7" s="20">
        <v>958810</v>
      </c>
      <c r="D7" s="20">
        <v>48188649</v>
      </c>
      <c r="E7" s="20">
        <v>97275</v>
      </c>
      <c r="F7" s="20">
        <v>140610</v>
      </c>
      <c r="G7">
        <v>25</v>
      </c>
      <c r="H7" s="24">
        <f t="shared" si="2"/>
        <v>2.0046231079101567E-2</v>
      </c>
      <c r="I7" s="24">
        <f t="shared" si="3"/>
        <v>3.2322859497070314E-3</v>
      </c>
      <c r="J7" s="24">
        <f t="shared" si="4"/>
        <v>7.2960205078124993E-2</v>
      </c>
      <c r="K7" s="24">
        <f t="shared" si="5"/>
        <v>8.7671752929687499E-2</v>
      </c>
      <c r="L7" s="24">
        <f t="shared" si="6"/>
        <v>0.18391047503662111</v>
      </c>
      <c r="M7">
        <v>25</v>
      </c>
      <c r="N7" s="25">
        <f t="shared" si="7"/>
        <v>1.3980835266382227E-3</v>
      </c>
      <c r="O7" s="25">
        <f t="shared" si="8"/>
        <v>1.554884597566134E-3</v>
      </c>
      <c r="P7" s="26">
        <f t="shared" si="0"/>
        <v>2.9529681242043567E-3</v>
      </c>
      <c r="Q7">
        <v>25</v>
      </c>
      <c r="R7" s="24">
        <f t="shared" si="9"/>
        <v>23.493103637695313</v>
      </c>
      <c r="S7" s="24">
        <f t="shared" si="10"/>
        <v>3.8812614440917974</v>
      </c>
      <c r="T7" s="24">
        <f t="shared" si="11"/>
        <v>112.14684448242187</v>
      </c>
      <c r="U7" s="24">
        <f t="shared" si="12"/>
        <v>121.17015380859374</v>
      </c>
      <c r="V7" s="24">
        <f t="shared" si="1"/>
        <v>260.6913633728027</v>
      </c>
    </row>
    <row r="8" spans="1:22" x14ac:dyDescent="0.55000000000000004">
      <c r="A8" s="19"/>
      <c r="B8">
        <v>30</v>
      </c>
      <c r="C8" s="20">
        <v>1163596</v>
      </c>
      <c r="D8" s="20">
        <v>57811557</v>
      </c>
      <c r="E8" s="20">
        <v>113990</v>
      </c>
      <c r="F8" s="20">
        <v>158623</v>
      </c>
      <c r="G8">
        <v>30</v>
      </c>
      <c r="H8" s="24">
        <f t="shared" si="2"/>
        <v>2.0623590087890626E-2</v>
      </c>
      <c r="I8" s="24">
        <f t="shared" si="3"/>
        <v>3.2303463134765631E-3</v>
      </c>
      <c r="J8" s="24">
        <f t="shared" si="4"/>
        <v>8.8757629394531259E-2</v>
      </c>
      <c r="K8" s="24">
        <f t="shared" si="5"/>
        <v>0.10334606933593751</v>
      </c>
      <c r="L8" s="24">
        <f t="shared" si="6"/>
        <v>0.21595763513183597</v>
      </c>
      <c r="M8">
        <v>30</v>
      </c>
      <c r="N8" s="25">
        <f t="shared" si="7"/>
        <v>1.7008059062482003E-3</v>
      </c>
      <c r="O8" s="25">
        <f t="shared" si="8"/>
        <v>1.8328816505682819E-3</v>
      </c>
      <c r="P8" s="26">
        <f t="shared" si="0"/>
        <v>3.5336875568164824E-3</v>
      </c>
      <c r="Q8">
        <v>30</v>
      </c>
      <c r="R8" s="24">
        <f t="shared" si="9"/>
        <v>29.680180664062505</v>
      </c>
      <c r="S8" s="24">
        <f t="shared" si="10"/>
        <v>4.8503653381347664</v>
      </c>
      <c r="T8" s="24">
        <f t="shared" si="11"/>
        <v>138.77413330078124</v>
      </c>
      <c r="U8" s="24">
        <f t="shared" si="12"/>
        <v>149.93986816406249</v>
      </c>
      <c r="V8" s="24">
        <f t="shared" si="1"/>
        <v>323.244547467041</v>
      </c>
    </row>
    <row r="9" spans="1:22" x14ac:dyDescent="0.55000000000000004">
      <c r="B9">
        <v>35</v>
      </c>
      <c r="C9" s="27">
        <v>1455751</v>
      </c>
      <c r="D9" s="27">
        <v>67349279</v>
      </c>
      <c r="E9" s="27">
        <v>186063</v>
      </c>
      <c r="F9" s="27">
        <v>200444</v>
      </c>
      <c r="G9">
        <v>35</v>
      </c>
      <c r="H9" s="24">
        <f t="shared" si="2"/>
        <v>2.942234802246094E-2</v>
      </c>
      <c r="I9" s="24">
        <f t="shared" si="3"/>
        <v>3.2017499389648441E-3</v>
      </c>
      <c r="J9" s="24">
        <f t="shared" si="4"/>
        <v>0.38271185302734367</v>
      </c>
      <c r="K9" s="24">
        <f t="shared" si="5"/>
        <v>0.23993981933593753</v>
      </c>
      <c r="L9" s="24">
        <f t="shared" si="6"/>
        <v>0.65527577032470696</v>
      </c>
      <c r="N9" s="25">
        <f t="shared" si="7"/>
        <v>7.3320347752062415E-3</v>
      </c>
      <c r="O9" s="25">
        <f t="shared" si="8"/>
        <v>4.2544784639726415E-3</v>
      </c>
      <c r="P9" s="26">
        <f t="shared" ref="P9:P11" si="13">SUM(N9:O9)</f>
        <v>1.1586513239178883E-2</v>
      </c>
      <c r="R9" s="24">
        <f t="shared" si="9"/>
        <v>38.506885070800777</v>
      </c>
      <c r="S9" s="24">
        <f t="shared" si="10"/>
        <v>5.8108903198242192</v>
      </c>
      <c r="T9" s="24">
        <f t="shared" si="11"/>
        <v>253.58768920898436</v>
      </c>
      <c r="U9" s="24">
        <f t="shared" si="12"/>
        <v>273.99129638671877</v>
      </c>
      <c r="V9" s="24">
        <f t="shared" ref="V9:V11" si="14">SUM(R9:U9)</f>
        <v>571.8967609863281</v>
      </c>
    </row>
    <row r="10" spans="1:22" x14ac:dyDescent="0.55000000000000004">
      <c r="B10">
        <v>40</v>
      </c>
      <c r="C10" s="27">
        <v>1653178</v>
      </c>
      <c r="D10" s="27">
        <v>76981607</v>
      </c>
      <c r="E10" s="27">
        <v>199257</v>
      </c>
      <c r="F10" s="27">
        <v>215343</v>
      </c>
      <c r="G10">
        <v>40</v>
      </c>
      <c r="H10" s="24">
        <f t="shared" si="2"/>
        <v>1.9882479858398437E-2</v>
      </c>
      <c r="I10" s="24">
        <f t="shared" si="3"/>
        <v>3.2335085449218754E-3</v>
      </c>
      <c r="J10" s="24">
        <f t="shared" si="4"/>
        <v>7.0060913085937496E-2</v>
      </c>
      <c r="K10" s="24">
        <f t="shared" si="5"/>
        <v>8.5480102539062519E-2</v>
      </c>
      <c r="L10" s="24">
        <f t="shared" si="6"/>
        <v>0.17865700402832033</v>
      </c>
      <c r="N10" s="25">
        <f t="shared" si="7"/>
        <v>1.3422511547846309E-3</v>
      </c>
      <c r="O10" s="25">
        <f t="shared" si="8"/>
        <v>1.5157041045275289E-3</v>
      </c>
      <c r="P10" s="26">
        <f t="shared" si="13"/>
        <v>2.85795525931216E-3</v>
      </c>
      <c r="R10" s="24">
        <f t="shared" si="9"/>
        <v>44.471629028320315</v>
      </c>
      <c r="S10" s="24">
        <f t="shared" si="10"/>
        <v>6.7809428833007823</v>
      </c>
      <c r="T10" s="24">
        <f t="shared" si="11"/>
        <v>274.6059631347656</v>
      </c>
      <c r="U10" s="24">
        <f t="shared" si="12"/>
        <v>296.70069580078126</v>
      </c>
      <c r="V10" s="24">
        <f t="shared" si="14"/>
        <v>622.55923084716801</v>
      </c>
    </row>
    <row r="11" spans="1:22" x14ac:dyDescent="0.55000000000000004">
      <c r="B11">
        <v>45</v>
      </c>
      <c r="C11" s="27">
        <v>1860123</v>
      </c>
      <c r="D11" s="27">
        <v>86604684</v>
      </c>
      <c r="E11" s="27">
        <v>213936</v>
      </c>
      <c r="F11" s="27">
        <v>233324</v>
      </c>
      <c r="G11">
        <v>45</v>
      </c>
      <c r="H11" s="24">
        <f t="shared" si="2"/>
        <v>2.0841018676757816E-2</v>
      </c>
      <c r="I11" s="24">
        <f t="shared" si="3"/>
        <v>3.2304030456542969E-3</v>
      </c>
      <c r="J11" s="24">
        <f t="shared" si="4"/>
        <v>7.7946350097656242E-2</v>
      </c>
      <c r="K11" s="24">
        <f t="shared" si="5"/>
        <v>0.1031624755859375</v>
      </c>
      <c r="L11" s="24">
        <f t="shared" si="6"/>
        <v>0.20518024740600585</v>
      </c>
      <c r="N11" s="25">
        <f t="shared" si="7"/>
        <v>1.4932825175772749E-3</v>
      </c>
      <c r="O11" s="25">
        <f t="shared" si="8"/>
        <v>1.8291922439237674E-3</v>
      </c>
      <c r="P11" s="26">
        <f t="shared" si="13"/>
        <v>3.3224747615010425E-3</v>
      </c>
      <c r="R11" s="24">
        <f t="shared" si="9"/>
        <v>50.72393463134766</v>
      </c>
      <c r="S11" s="24">
        <f t="shared" si="10"/>
        <v>7.7500637969970709</v>
      </c>
      <c r="T11" s="24">
        <f t="shared" si="11"/>
        <v>297.98986816406244</v>
      </c>
      <c r="U11" s="24">
        <f t="shared" si="12"/>
        <v>321.966064453125</v>
      </c>
      <c r="V11" s="24">
        <f t="shared" si="14"/>
        <v>678.42993104553216</v>
      </c>
    </row>
    <row r="12" spans="1:22" x14ac:dyDescent="0.55000000000000004">
      <c r="L12" s="21">
        <f>AVERAGE(L4:L11)</f>
        <v>0.26572038244247437</v>
      </c>
    </row>
    <row r="15" spans="1:22" s="8" customFormat="1" x14ac:dyDescent="0.55000000000000004">
      <c r="A15" s="7"/>
      <c r="C15" s="9" t="s">
        <v>445</v>
      </c>
      <c r="D15" s="9"/>
      <c r="E15" s="9"/>
      <c r="F15" s="9"/>
      <c r="H15" s="10"/>
      <c r="I15" s="10"/>
      <c r="J15" s="10"/>
      <c r="K15" s="10"/>
      <c r="L15" s="11"/>
      <c r="N15" s="12"/>
      <c r="O15" s="13"/>
      <c r="P15" s="13"/>
      <c r="R15" s="14"/>
      <c r="S15" s="14"/>
      <c r="T15" s="14"/>
      <c r="U15" s="14"/>
      <c r="V15" s="15"/>
    </row>
    <row r="16" spans="1:22" s="8" customFormat="1" x14ac:dyDescent="0.55000000000000004">
      <c r="A16" s="7"/>
      <c r="C16" s="8" t="s">
        <v>446</v>
      </c>
      <c r="D16" s="8" t="s">
        <v>447</v>
      </c>
      <c r="E16" s="8" t="s">
        <v>448</v>
      </c>
      <c r="F16" s="8" t="s">
        <v>449</v>
      </c>
      <c r="H16" s="10" t="s">
        <v>450</v>
      </c>
      <c r="I16" s="10"/>
      <c r="J16" s="10"/>
      <c r="K16" s="10"/>
      <c r="L16" s="11"/>
      <c r="N16" s="12" t="s">
        <v>451</v>
      </c>
      <c r="O16" s="13"/>
      <c r="P16" s="13"/>
      <c r="R16" s="16" t="s">
        <v>452</v>
      </c>
      <c r="S16" s="17"/>
      <c r="T16" s="17"/>
      <c r="U16" s="17"/>
      <c r="V16" s="18"/>
    </row>
    <row r="17" spans="1:22" ht="15.75" customHeight="1" x14ac:dyDescent="0.55000000000000004">
      <c r="A17" s="19" t="s">
        <v>458</v>
      </c>
      <c r="B17">
        <v>5</v>
      </c>
      <c r="C17">
        <v>175621</v>
      </c>
      <c r="D17">
        <v>9654365</v>
      </c>
      <c r="E17">
        <v>19787</v>
      </c>
      <c r="F17">
        <v>69425</v>
      </c>
      <c r="G17" t="s">
        <v>454</v>
      </c>
      <c r="H17" s="21" t="s">
        <v>439</v>
      </c>
      <c r="I17" s="21" t="s">
        <v>440</v>
      </c>
      <c r="J17" s="21" t="s">
        <v>455</v>
      </c>
      <c r="K17" s="21" t="s">
        <v>456</v>
      </c>
      <c r="L17" s="21" t="s">
        <v>457</v>
      </c>
      <c r="M17" s="21" t="s">
        <v>454</v>
      </c>
      <c r="N17" s="22" t="s">
        <v>455</v>
      </c>
      <c r="O17" s="22" t="s">
        <v>456</v>
      </c>
      <c r="P17" s="23" t="s">
        <v>457</v>
      </c>
      <c r="Q17" s="21"/>
      <c r="R17" s="21" t="s">
        <v>439</v>
      </c>
      <c r="S17" s="21" t="s">
        <v>440</v>
      </c>
      <c r="T17" s="21" t="s">
        <v>455</v>
      </c>
      <c r="U17" s="21" t="s">
        <v>456</v>
      </c>
      <c r="V17" s="21" t="s">
        <v>457</v>
      </c>
    </row>
    <row r="18" spans="1:22" x14ac:dyDescent="0.55000000000000004">
      <c r="A18" s="19"/>
      <c r="B18">
        <v>10</v>
      </c>
      <c r="C18">
        <v>333949</v>
      </c>
      <c r="D18">
        <v>19325477</v>
      </c>
      <c r="E18">
        <v>31454</v>
      </c>
      <c r="F18">
        <v>84508</v>
      </c>
      <c r="G18">
        <v>10</v>
      </c>
      <c r="H18" s="24">
        <f>(C18-C17)*0.33*3/32768/300</f>
        <v>1.5944897460937503E-2</v>
      </c>
      <c r="I18" s="24">
        <f>(D18-D17)*0.0011*3/327680/30</f>
        <v>3.2465280761718751E-3</v>
      </c>
      <c r="J18" s="24">
        <f>(E18-E17)*17.4*3/327680/30</f>
        <v>6.1952453613281243E-2</v>
      </c>
      <c r="K18" s="24">
        <f>(F18-F17)*18.8*3/327680/30</f>
        <v>8.6535766601562508E-2</v>
      </c>
      <c r="L18" s="24">
        <f>SUM(H18:K18)</f>
        <v>0.16767964575195313</v>
      </c>
      <c r="M18">
        <v>10</v>
      </c>
      <c r="N18" s="25">
        <f>(E18-E17)/(C18-C17+D18-D17)</f>
        <v>1.1869445258326009E-3</v>
      </c>
      <c r="O18" s="25">
        <f>(F18-F17)/(C18-C17+D18-D17)</f>
        <v>1.534471953641306E-3</v>
      </c>
      <c r="P18" s="26">
        <f t="shared" ref="P18:P22" si="15">SUM(N18:O18)</f>
        <v>2.7214164794739067E-3</v>
      </c>
      <c r="Q18">
        <v>10</v>
      </c>
      <c r="R18" s="24">
        <f>(C18-C$3)*0.33*3/32768</f>
        <v>4.6145516967773439</v>
      </c>
      <c r="S18" s="24">
        <f>(D18-D$3)*0.0011*3/32768</f>
        <v>0.9745088928222656</v>
      </c>
      <c r="T18" s="24">
        <f>(E18-E$3)*17.4*3/32768</f>
        <v>7.2928344726562493</v>
      </c>
      <c r="U18" s="24">
        <f>(E18-E$3)*18.8*3/32768</f>
        <v>7.8796142578125004</v>
      </c>
      <c r="V18" s="24">
        <f t="shared" ref="V18:V22" si="16">SUM(R18:U18)</f>
        <v>20.76150932006836</v>
      </c>
    </row>
    <row r="19" spans="1:22" x14ac:dyDescent="0.55000000000000004">
      <c r="A19" s="19"/>
      <c r="B19">
        <v>15</v>
      </c>
      <c r="C19">
        <v>517652</v>
      </c>
      <c r="D19">
        <v>28971858</v>
      </c>
      <c r="E19">
        <v>43797</v>
      </c>
      <c r="F19">
        <v>102057</v>
      </c>
      <c r="G19">
        <v>15</v>
      </c>
      <c r="H19" s="24">
        <f t="shared" ref="H19:H25" si="17">(C19-C18)*0.33*3/32768/300</f>
        <v>1.8500363159179689E-2</v>
      </c>
      <c r="I19" s="24">
        <f t="shared" ref="I19:I25" si="18">(D19-D18)*0.0011*3/327680/30</f>
        <v>3.2382260437011723E-3</v>
      </c>
      <c r="J19" s="24">
        <f t="shared" ref="J19:J25" si="19">(E19-E18)*17.4*3/327680/30</f>
        <v>6.5542053222656244E-2</v>
      </c>
      <c r="K19" s="24">
        <f t="shared" ref="K19:K25" si="20">(F19-F18)*18.8*3/327680/30</f>
        <v>0.10068395996093751</v>
      </c>
      <c r="L19" s="24">
        <f t="shared" ref="L19:L25" si="21">SUM(H19:K19)</f>
        <v>0.18796460238647461</v>
      </c>
      <c r="M19">
        <v>15</v>
      </c>
      <c r="N19" s="25">
        <f t="shared" ref="N19:N25" si="22">(E19-E18)/(C19-C18+D19-D18)</f>
        <v>1.2556352519469823E-3</v>
      </c>
      <c r="O19" s="25">
        <f t="shared" ref="O19:O25" si="23">(F19-F18)/(C19-C18+D19-D18)</f>
        <v>1.7852339817238591E-3</v>
      </c>
      <c r="P19" s="26">
        <f t="shared" si="15"/>
        <v>3.0408692336708412E-3</v>
      </c>
      <c r="Q19">
        <v>15</v>
      </c>
      <c r="R19" s="24">
        <f t="shared" ref="R19:R25" si="24">(C19-C$3)*0.33*3/32768</f>
        <v>10.164660644531251</v>
      </c>
      <c r="S19" s="24">
        <f t="shared" ref="S19:S25" si="25">(D19-D$3)*0.0011*3/32768</f>
        <v>1.9459767059326172</v>
      </c>
      <c r="T19" s="24">
        <f t="shared" ref="T19:T25" si="26">(E19-E$3)*17.4*3/32768</f>
        <v>26.955450439453124</v>
      </c>
      <c r="U19" s="24">
        <f t="shared" ref="U19:U25" si="27">(E19-E$3)*18.8*3/32768</f>
        <v>29.124279785156247</v>
      </c>
      <c r="V19" s="24">
        <f t="shared" si="16"/>
        <v>68.190367575073239</v>
      </c>
    </row>
    <row r="20" spans="1:22" x14ac:dyDescent="0.55000000000000004">
      <c r="A20" s="19"/>
      <c r="B20">
        <v>20</v>
      </c>
      <c r="C20">
        <v>698587</v>
      </c>
      <c r="D20">
        <v>38620963</v>
      </c>
      <c r="E20">
        <v>56108</v>
      </c>
      <c r="F20">
        <v>118493</v>
      </c>
      <c r="G20">
        <v>20</v>
      </c>
      <c r="H20" s="24">
        <f t="shared" si="17"/>
        <v>1.8221603393554688E-2</v>
      </c>
      <c r="I20" s="24">
        <f t="shared" si="18"/>
        <v>3.23914047241211E-3</v>
      </c>
      <c r="J20" s="24">
        <f t="shared" si="19"/>
        <v>6.5372131347656251E-2</v>
      </c>
      <c r="K20" s="24">
        <f t="shared" si="20"/>
        <v>9.4298339843749995E-2</v>
      </c>
      <c r="L20" s="24">
        <f t="shared" si="21"/>
        <v>0.18113121505737306</v>
      </c>
      <c r="M20">
        <v>20</v>
      </c>
      <c r="N20" s="25">
        <f t="shared" si="22"/>
        <v>1.2523855447180276E-3</v>
      </c>
      <c r="O20" s="25">
        <f t="shared" si="23"/>
        <v>1.6720176113220293E-3</v>
      </c>
      <c r="P20" s="26">
        <f t="shared" si="15"/>
        <v>2.9244031560400566E-3</v>
      </c>
      <c r="Q20">
        <v>20</v>
      </c>
      <c r="R20" s="24">
        <f t="shared" si="24"/>
        <v>15.631141662597656</v>
      </c>
      <c r="S20" s="24">
        <f t="shared" si="25"/>
        <v>2.9177188476562499</v>
      </c>
      <c r="T20" s="24">
        <f t="shared" si="26"/>
        <v>46.567089843749997</v>
      </c>
      <c r="U20" s="24">
        <f t="shared" si="27"/>
        <v>50.313867187499994</v>
      </c>
      <c r="V20" s="24">
        <f t="shared" si="16"/>
        <v>115.42981754150389</v>
      </c>
    </row>
    <row r="21" spans="1:22" x14ac:dyDescent="0.55000000000000004">
      <c r="A21" s="19"/>
      <c r="B21">
        <v>25</v>
      </c>
      <c r="C21">
        <v>880085</v>
      </c>
      <c r="D21">
        <v>48269268</v>
      </c>
      <c r="E21">
        <v>66928</v>
      </c>
      <c r="F21">
        <v>133795</v>
      </c>
      <c r="G21">
        <v>25</v>
      </c>
      <c r="H21" s="24">
        <f t="shared" si="17"/>
        <v>1.8278302001953128E-2</v>
      </c>
      <c r="I21" s="24">
        <f t="shared" si="18"/>
        <v>3.2388719177246094E-3</v>
      </c>
      <c r="J21" s="24">
        <f t="shared" si="19"/>
        <v>5.7454833984374988E-2</v>
      </c>
      <c r="K21" s="24">
        <f t="shared" si="20"/>
        <v>8.7792236328124995E-2</v>
      </c>
      <c r="L21" s="24">
        <f t="shared" si="21"/>
        <v>0.16676424423217773</v>
      </c>
      <c r="M21">
        <v>25</v>
      </c>
      <c r="N21" s="25">
        <f t="shared" si="22"/>
        <v>1.1007341652726917E-3</v>
      </c>
      <c r="O21" s="25">
        <f t="shared" si="23"/>
        <v>1.5566944729207696E-3</v>
      </c>
      <c r="P21" s="26">
        <f t="shared" si="15"/>
        <v>2.6574286381934615E-3</v>
      </c>
      <c r="Q21">
        <v>25</v>
      </c>
      <c r="R21" s="24">
        <f t="shared" si="24"/>
        <v>21.114632263183594</v>
      </c>
      <c r="S21" s="24">
        <f t="shared" si="25"/>
        <v>3.8893804229736331</v>
      </c>
      <c r="T21" s="24">
        <f t="shared" si="26"/>
        <v>63.803540039062497</v>
      </c>
      <c r="U21" s="24">
        <f t="shared" si="27"/>
        <v>68.937158203124994</v>
      </c>
      <c r="V21" s="24">
        <f t="shared" si="16"/>
        <v>157.74471092834472</v>
      </c>
    </row>
    <row r="22" spans="1:22" x14ac:dyDescent="0.55000000000000004">
      <c r="A22" s="19"/>
      <c r="B22">
        <v>30</v>
      </c>
      <c r="C22">
        <v>1071948</v>
      </c>
      <c r="D22">
        <v>57907266</v>
      </c>
      <c r="E22">
        <v>82627</v>
      </c>
      <c r="F22">
        <v>153058</v>
      </c>
      <c r="G22">
        <v>30</v>
      </c>
      <c r="H22" s="24">
        <f t="shared" si="17"/>
        <v>1.9322140502929686E-2</v>
      </c>
      <c r="I22" s="24">
        <f t="shared" si="18"/>
        <v>3.2354119262695317E-3</v>
      </c>
      <c r="J22" s="24">
        <f t="shared" si="19"/>
        <v>8.3362609863281242E-2</v>
      </c>
      <c r="K22" s="24">
        <f t="shared" si="20"/>
        <v>0.11051770019531253</v>
      </c>
      <c r="L22" s="24">
        <f t="shared" si="21"/>
        <v>0.21643786248779298</v>
      </c>
      <c r="M22">
        <v>30</v>
      </c>
      <c r="N22" s="25">
        <f t="shared" si="22"/>
        <v>1.5970724306274525E-3</v>
      </c>
      <c r="O22" s="25">
        <f t="shared" si="23"/>
        <v>1.9596411383640115E-3</v>
      </c>
      <c r="P22" s="26">
        <f t="shared" si="15"/>
        <v>3.5567135689914637E-3</v>
      </c>
      <c r="Q22">
        <v>30</v>
      </c>
      <c r="R22" s="24">
        <f t="shared" si="24"/>
        <v>26.9112744140625</v>
      </c>
      <c r="S22" s="24">
        <f t="shared" si="25"/>
        <v>4.8600040008544925</v>
      </c>
      <c r="T22" s="24">
        <f t="shared" si="26"/>
        <v>88.812322998046866</v>
      </c>
      <c r="U22" s="24">
        <f t="shared" si="27"/>
        <v>95.958142089843761</v>
      </c>
      <c r="V22" s="24">
        <f t="shared" si="16"/>
        <v>216.54174350280761</v>
      </c>
    </row>
    <row r="23" spans="1:22" x14ac:dyDescent="0.55000000000000004">
      <c r="B23">
        <v>35</v>
      </c>
      <c r="C23">
        <v>1262409</v>
      </c>
      <c r="D23">
        <v>67546724</v>
      </c>
      <c r="E23">
        <v>95958</v>
      </c>
      <c r="F23">
        <v>174150</v>
      </c>
      <c r="G23">
        <v>35</v>
      </c>
      <c r="H23" s="24">
        <f t="shared" si="17"/>
        <v>1.9180947875976562E-2</v>
      </c>
      <c r="I23" s="24">
        <f t="shared" si="18"/>
        <v>3.2359020385742186E-3</v>
      </c>
      <c r="J23" s="24">
        <f t="shared" si="19"/>
        <v>7.0788391113281238E-2</v>
      </c>
      <c r="K23" s="24">
        <f t="shared" si="20"/>
        <v>0.12101123046875001</v>
      </c>
      <c r="L23" s="24">
        <f t="shared" si="21"/>
        <v>0.21421647149658202</v>
      </c>
      <c r="N23" s="25">
        <f t="shared" si="22"/>
        <v>1.356165803604282E-3</v>
      </c>
      <c r="O23" s="25">
        <f t="shared" si="23"/>
        <v>2.1456941812033241E-3</v>
      </c>
      <c r="P23" s="26">
        <f t="shared" ref="P23:P25" si="28">SUM(N23:O23)</f>
        <v>3.5018599848076061E-3</v>
      </c>
      <c r="R23" s="24">
        <f t="shared" si="24"/>
        <v>32.66555877685547</v>
      </c>
      <c r="S23" s="24">
        <f t="shared" si="25"/>
        <v>5.8307746124267581</v>
      </c>
      <c r="T23" s="24">
        <f t="shared" si="26"/>
        <v>110.04884033203123</v>
      </c>
      <c r="U23" s="24">
        <f t="shared" si="27"/>
        <v>118.90334472656251</v>
      </c>
      <c r="V23" s="24">
        <f t="shared" ref="V23:V25" si="29">SUM(R23:U23)</f>
        <v>267.44851844787598</v>
      </c>
    </row>
    <row r="24" spans="1:22" x14ac:dyDescent="0.55000000000000004">
      <c r="B24">
        <v>40</v>
      </c>
      <c r="C24">
        <v>1439972</v>
      </c>
      <c r="D24">
        <v>77198914</v>
      </c>
      <c r="E24">
        <v>106584</v>
      </c>
      <c r="F24">
        <v>188737</v>
      </c>
      <c r="G24">
        <v>40</v>
      </c>
      <c r="H24" s="24">
        <f t="shared" si="17"/>
        <v>1.7882015991210937E-2</v>
      </c>
      <c r="I24" s="24">
        <f t="shared" si="18"/>
        <v>3.2401760864257819E-3</v>
      </c>
      <c r="J24" s="24">
        <f t="shared" si="19"/>
        <v>5.6424682617187492E-2</v>
      </c>
      <c r="K24" s="24">
        <f t="shared" si="20"/>
        <v>8.3690063476562507E-2</v>
      </c>
      <c r="L24" s="24">
        <f t="shared" si="21"/>
        <v>0.16123693817138673</v>
      </c>
      <c r="N24" s="25">
        <f t="shared" si="22"/>
        <v>1.0810037647944969E-3</v>
      </c>
      <c r="O24" s="25">
        <f t="shared" si="23"/>
        <v>1.4839640426366767E-3</v>
      </c>
      <c r="P24" s="26">
        <f t="shared" si="28"/>
        <v>2.5649678074311736E-3</v>
      </c>
      <c r="R24" s="24">
        <f t="shared" si="24"/>
        <v>38.030163574218754</v>
      </c>
      <c r="S24" s="24">
        <f t="shared" si="25"/>
        <v>6.802827438354492</v>
      </c>
      <c r="T24" s="24">
        <f t="shared" si="26"/>
        <v>126.97624511718749</v>
      </c>
      <c r="U24" s="24">
        <f t="shared" si="27"/>
        <v>137.19272460937501</v>
      </c>
      <c r="V24" s="24">
        <f t="shared" si="29"/>
        <v>309.00196073913571</v>
      </c>
    </row>
    <row r="25" spans="1:22" x14ac:dyDescent="0.55000000000000004">
      <c r="B25">
        <v>45</v>
      </c>
      <c r="C25">
        <v>1631553</v>
      </c>
      <c r="D25">
        <v>86837485</v>
      </c>
      <c r="E25">
        <v>118982</v>
      </c>
      <c r="F25">
        <v>207723</v>
      </c>
      <c r="G25">
        <v>45</v>
      </c>
      <c r="H25" s="24">
        <f t="shared" si="17"/>
        <v>1.9293740844726563E-2</v>
      </c>
      <c r="I25" s="24">
        <f t="shared" si="18"/>
        <v>3.2356042785644532E-3</v>
      </c>
      <c r="J25" s="24">
        <f t="shared" si="19"/>
        <v>6.5834106445312499E-2</v>
      </c>
      <c r="K25" s="24">
        <f t="shared" si="20"/>
        <v>0.108928466796875</v>
      </c>
      <c r="L25" s="24">
        <f t="shared" si="21"/>
        <v>0.19729191836547849</v>
      </c>
      <c r="N25" s="25">
        <f t="shared" si="22"/>
        <v>1.2612215965734812E-3</v>
      </c>
      <c r="O25" s="25">
        <f t="shared" si="23"/>
        <v>1.9314045194825066E-3</v>
      </c>
      <c r="P25" s="26">
        <f t="shared" si="28"/>
        <v>3.1926261160559878E-3</v>
      </c>
      <c r="R25" s="24">
        <f t="shared" si="24"/>
        <v>43.818285827636721</v>
      </c>
      <c r="S25" s="24">
        <f t="shared" si="25"/>
        <v>7.7735087219238288</v>
      </c>
      <c r="T25" s="24">
        <f t="shared" si="26"/>
        <v>146.72647705078123</v>
      </c>
      <c r="U25" s="24">
        <f t="shared" si="27"/>
        <v>158.53205566406251</v>
      </c>
      <c r="V25" s="24">
        <f t="shared" si="29"/>
        <v>356.85032726440431</v>
      </c>
    </row>
    <row r="26" spans="1:22" x14ac:dyDescent="0.55000000000000004">
      <c r="L26" s="21">
        <f>AVERAGE(L18:L25)</f>
        <v>0.18659036224365233</v>
      </c>
    </row>
    <row r="29" spans="1:22" s="8" customFormat="1" x14ac:dyDescent="0.55000000000000004">
      <c r="A29" s="7"/>
      <c r="C29" s="9" t="s">
        <v>445</v>
      </c>
      <c r="D29" s="9"/>
      <c r="E29" s="9"/>
      <c r="F29" s="9"/>
      <c r="H29" s="10"/>
      <c r="I29" s="10"/>
      <c r="J29" s="10"/>
      <c r="K29" s="10"/>
      <c r="L29" s="11"/>
      <c r="N29" s="12"/>
      <c r="O29" s="13"/>
      <c r="P29" s="13"/>
      <c r="R29" s="14"/>
      <c r="S29" s="14"/>
      <c r="T29" s="14"/>
      <c r="U29" s="14"/>
      <c r="V29" s="15"/>
    </row>
    <row r="30" spans="1:22" s="8" customFormat="1" x14ac:dyDescent="0.55000000000000004">
      <c r="A30" s="7"/>
      <c r="C30" s="8" t="s">
        <v>446</v>
      </c>
      <c r="D30" s="8" t="s">
        <v>447</v>
      </c>
      <c r="E30" s="8" t="s">
        <v>448</v>
      </c>
      <c r="F30" s="8" t="s">
        <v>449</v>
      </c>
      <c r="H30" s="10" t="s">
        <v>450</v>
      </c>
      <c r="I30" s="10"/>
      <c r="J30" s="10"/>
      <c r="K30" s="10"/>
      <c r="L30" s="11"/>
      <c r="N30" s="12" t="s">
        <v>451</v>
      </c>
      <c r="O30" s="13"/>
      <c r="P30" s="13"/>
      <c r="R30" s="16" t="s">
        <v>452</v>
      </c>
      <c r="S30" s="17"/>
      <c r="T30" s="17"/>
      <c r="U30" s="17"/>
      <c r="V30" s="18"/>
    </row>
    <row r="31" spans="1:22" ht="15.75" customHeight="1" x14ac:dyDescent="0.55000000000000004">
      <c r="A31" s="19" t="s">
        <v>459</v>
      </c>
      <c r="B31">
        <v>5</v>
      </c>
      <c r="C31">
        <v>163969</v>
      </c>
      <c r="D31">
        <v>9666239</v>
      </c>
      <c r="E31">
        <v>19071</v>
      </c>
      <c r="F31">
        <v>65668</v>
      </c>
      <c r="G31" t="s">
        <v>454</v>
      </c>
      <c r="H31" s="21" t="s">
        <v>439</v>
      </c>
      <c r="I31" s="21" t="s">
        <v>440</v>
      </c>
      <c r="J31" s="21" t="s">
        <v>455</v>
      </c>
      <c r="K31" s="21" t="s">
        <v>456</v>
      </c>
      <c r="L31" s="21" t="s">
        <v>457</v>
      </c>
      <c r="M31" s="21" t="s">
        <v>454</v>
      </c>
      <c r="N31" s="22" t="s">
        <v>455</v>
      </c>
      <c r="O31" s="22" t="s">
        <v>456</v>
      </c>
      <c r="P31" s="23" t="s">
        <v>457</v>
      </c>
      <c r="Q31" s="21"/>
      <c r="R31" s="21" t="s">
        <v>439</v>
      </c>
      <c r="S31" s="21" t="s">
        <v>440</v>
      </c>
      <c r="T31" s="21" t="s">
        <v>455</v>
      </c>
      <c r="U31" s="21" t="s">
        <v>456</v>
      </c>
      <c r="V31" s="21" t="s">
        <v>457</v>
      </c>
    </row>
    <row r="32" spans="1:22" x14ac:dyDescent="0.55000000000000004">
      <c r="A32" s="19"/>
      <c r="B32">
        <v>10</v>
      </c>
      <c r="C32">
        <v>314669</v>
      </c>
      <c r="D32">
        <v>19345232</v>
      </c>
      <c r="E32">
        <v>30148</v>
      </c>
      <c r="F32">
        <v>78104</v>
      </c>
      <c r="G32">
        <v>10</v>
      </c>
      <c r="H32" s="24">
        <f>(C32-C31)*0.33*3/32768/300</f>
        <v>1.517669677734375E-2</v>
      </c>
      <c r="I32" s="24">
        <f>(D32-D31)*0.0011*3/327680/30</f>
        <v>3.2491736755371104E-3</v>
      </c>
      <c r="J32" s="24">
        <f>(E32-E31)*17.4*3/327680/30</f>
        <v>5.881951904296874E-2</v>
      </c>
      <c r="K32" s="24">
        <f>(F32-F31)*18.8*3/327680/30</f>
        <v>7.1349121093750009E-2</v>
      </c>
      <c r="L32" s="24">
        <f>SUM(H32:K32)</f>
        <v>0.1485945105895996</v>
      </c>
      <c r="M32">
        <v>10</v>
      </c>
      <c r="N32" s="25">
        <f>(E32-E31)/(C32-C31+D32-D31)</f>
        <v>1.1268917554190145E-3</v>
      </c>
      <c r="O32" s="25">
        <f>(F32-F31)/(C32-C31+D32-D31)</f>
        <v>1.2651463275607895E-3</v>
      </c>
      <c r="P32" s="26">
        <f t="shared" ref="P32:P36" si="30">SUM(N32:O32)</f>
        <v>2.392038082979804E-3</v>
      </c>
      <c r="Q32">
        <v>10</v>
      </c>
      <c r="R32" s="24">
        <f>(C32-C$3)*0.33*3/32768</f>
        <v>4.0320565795898444</v>
      </c>
      <c r="S32" s="24">
        <f>(D32-D$3)*0.0011*3/32768</f>
        <v>0.97649837951660157</v>
      </c>
      <c r="T32" s="24">
        <f>(E32-E$3)*17.4*3/32768</f>
        <v>5.2123535156249998</v>
      </c>
      <c r="U32" s="24">
        <f>(E32-E$3)*18.8*3/32768</f>
        <v>5.6317382812500005</v>
      </c>
      <c r="V32" s="24">
        <f t="shared" ref="V32:V36" si="31">SUM(R32:U32)</f>
        <v>15.852646755981446</v>
      </c>
    </row>
    <row r="33" spans="1:22" x14ac:dyDescent="0.55000000000000004">
      <c r="A33" s="19"/>
      <c r="B33">
        <v>15</v>
      </c>
      <c r="C33">
        <v>543639</v>
      </c>
      <c r="D33">
        <v>28943979</v>
      </c>
      <c r="E33">
        <v>64110</v>
      </c>
      <c r="F33">
        <v>101485</v>
      </c>
      <c r="G33">
        <v>15</v>
      </c>
      <c r="H33" s="24">
        <f t="shared" ref="H33:H39" si="32">(C33-C32)*0.33*3/32768/300</f>
        <v>2.3059112548828128E-2</v>
      </c>
      <c r="I33" s="24">
        <f t="shared" ref="I33:I39" si="33">(D33-D32)*0.0011*3/327680/30</f>
        <v>3.2222356262207033E-3</v>
      </c>
      <c r="J33" s="24">
        <f t="shared" ref="J33:J39" si="34">(E33-E32)*17.4*3/327680/30</f>
        <v>0.1803402099609375</v>
      </c>
      <c r="K33" s="24">
        <f t="shared" ref="K33:K39" si="35">(F33-F32)*18.8*3/327680/30</f>
        <v>0.13414392089843749</v>
      </c>
      <c r="L33" s="24">
        <f t="shared" ref="L33:L39" si="36">SUM(H33:K33)</f>
        <v>0.34076547903442378</v>
      </c>
      <c r="M33">
        <v>15</v>
      </c>
      <c r="N33" s="25">
        <f t="shared" ref="N33:N39" si="37">(E33-E32)/(C33-C32+D33-D32)</f>
        <v>3.4557364645318948E-3</v>
      </c>
      <c r="O33" s="25">
        <f t="shared" ref="O33:O39" si="38">(F33-F32)/(C33-C32+D33-D32)</f>
        <v>2.379087635510872E-3</v>
      </c>
      <c r="P33" s="26">
        <f t="shared" si="30"/>
        <v>5.8348241000427663E-3</v>
      </c>
      <c r="Q33">
        <v>15</v>
      </c>
      <c r="R33" s="24">
        <f t="shared" ref="R33:R39" si="39">(C33-C$3)*0.33*3/32768</f>
        <v>10.949790344238281</v>
      </c>
      <c r="S33" s="24">
        <f t="shared" ref="S33:S39" si="40">(D33-D$3)*0.0011*3/32768</f>
        <v>1.9431690673828124</v>
      </c>
      <c r="T33" s="24">
        <f t="shared" ref="T33:T39" si="41">(E33-E$3)*17.4*3/32768</f>
        <v>59.314416503906244</v>
      </c>
      <c r="U33" s="24">
        <f t="shared" ref="U33:U39" si="42">(E33-E$3)*18.8*3/32768</f>
        <v>64.086840820312503</v>
      </c>
      <c r="V33" s="24">
        <f t="shared" si="31"/>
        <v>136.29421673583983</v>
      </c>
    </row>
    <row r="34" spans="1:22" x14ac:dyDescent="0.55000000000000004">
      <c r="A34" s="19"/>
      <c r="B34">
        <v>20</v>
      </c>
      <c r="C34">
        <v>761089</v>
      </c>
      <c r="D34">
        <v>38556368</v>
      </c>
      <c r="E34">
        <v>90959</v>
      </c>
      <c r="F34">
        <v>120484</v>
      </c>
      <c r="G34">
        <v>20</v>
      </c>
      <c r="H34" s="24">
        <f t="shared" si="32"/>
        <v>2.1898956298828126E-2</v>
      </c>
      <c r="I34" s="24">
        <f t="shared" si="33"/>
        <v>3.2268151550292972E-3</v>
      </c>
      <c r="J34" s="24">
        <f t="shared" si="34"/>
        <v>0.14256976318359371</v>
      </c>
      <c r="K34" s="24">
        <f t="shared" si="35"/>
        <v>0.10900305175781251</v>
      </c>
      <c r="L34" s="24">
        <f t="shared" si="36"/>
        <v>0.27669858639526362</v>
      </c>
      <c r="M34">
        <v>20</v>
      </c>
      <c r="N34" s="25">
        <f t="shared" si="37"/>
        <v>2.7313773908199312E-3</v>
      </c>
      <c r="O34" s="25">
        <f t="shared" si="38"/>
        <v>1.9327885227825197E-3</v>
      </c>
      <c r="P34" s="26">
        <f t="shared" si="30"/>
        <v>4.6641659136024511E-3</v>
      </c>
      <c r="Q34">
        <v>20</v>
      </c>
      <c r="R34" s="24">
        <f t="shared" si="39"/>
        <v>17.519477233886718</v>
      </c>
      <c r="S34" s="24">
        <f t="shared" si="40"/>
        <v>2.9112136138916016</v>
      </c>
      <c r="T34" s="24">
        <f t="shared" si="41"/>
        <v>102.08534545898436</v>
      </c>
      <c r="U34" s="24">
        <f t="shared" si="42"/>
        <v>110.29910888671876</v>
      </c>
      <c r="V34" s="24">
        <f t="shared" si="31"/>
        <v>232.81514519348144</v>
      </c>
    </row>
    <row r="35" spans="1:22" x14ac:dyDescent="0.55000000000000004">
      <c r="A35" s="19"/>
      <c r="B35">
        <v>25</v>
      </c>
      <c r="C35">
        <v>953437</v>
      </c>
      <c r="D35">
        <v>48191579</v>
      </c>
      <c r="E35">
        <v>102161</v>
      </c>
      <c r="F35">
        <v>133422</v>
      </c>
      <c r="G35">
        <v>25</v>
      </c>
      <c r="H35" s="24">
        <f t="shared" si="32"/>
        <v>1.9370983886718752E-2</v>
      </c>
      <c r="I35" s="24">
        <f t="shared" si="33"/>
        <v>3.2344763488769534E-3</v>
      </c>
      <c r="J35" s="24">
        <f t="shared" si="34"/>
        <v>5.948327636718749E-2</v>
      </c>
      <c r="K35" s="24">
        <f t="shared" si="35"/>
        <v>7.4229248046875002E-2</v>
      </c>
      <c r="L35" s="24">
        <f t="shared" si="36"/>
        <v>0.15631798464965818</v>
      </c>
      <c r="M35">
        <v>25</v>
      </c>
      <c r="N35" s="25">
        <f t="shared" si="37"/>
        <v>1.1398557871797055E-3</v>
      </c>
      <c r="O35" s="25">
        <f t="shared" si="38"/>
        <v>1.3165018902455839E-3</v>
      </c>
      <c r="P35" s="26">
        <f t="shared" si="30"/>
        <v>2.4563576774252896E-3</v>
      </c>
      <c r="Q35">
        <v>25</v>
      </c>
      <c r="R35" s="24">
        <f t="shared" si="39"/>
        <v>23.330772399902344</v>
      </c>
      <c r="S35" s="24">
        <f t="shared" si="40"/>
        <v>3.8815565185546879</v>
      </c>
      <c r="T35" s="24">
        <f t="shared" si="41"/>
        <v>119.93032836914063</v>
      </c>
      <c r="U35" s="24">
        <f t="shared" si="42"/>
        <v>129.57989501953125</v>
      </c>
      <c r="V35" s="24">
        <f t="shared" si="31"/>
        <v>276.72255230712892</v>
      </c>
    </row>
    <row r="36" spans="1:22" x14ac:dyDescent="0.55000000000000004">
      <c r="A36" s="19"/>
      <c r="B36">
        <v>30</v>
      </c>
      <c r="C36">
        <v>1183691</v>
      </c>
      <c r="D36">
        <v>57790996</v>
      </c>
      <c r="E36">
        <v>132751</v>
      </c>
      <c r="F36">
        <v>156825</v>
      </c>
      <c r="G36">
        <v>30</v>
      </c>
      <c r="H36" s="24">
        <f t="shared" si="32"/>
        <v>2.3188421630859376E-2</v>
      </c>
      <c r="I36" s="24">
        <f t="shared" si="33"/>
        <v>3.2224605407714848E-3</v>
      </c>
      <c r="J36" s="24">
        <f t="shared" si="34"/>
        <v>0.1624346923828125</v>
      </c>
      <c r="K36" s="24">
        <f t="shared" si="35"/>
        <v>0.1342701416015625</v>
      </c>
      <c r="L36" s="24">
        <f t="shared" si="36"/>
        <v>0.32311571615600587</v>
      </c>
      <c r="M36">
        <v>30</v>
      </c>
      <c r="N36" s="25">
        <f t="shared" si="37"/>
        <v>3.1120064954361136E-3</v>
      </c>
      <c r="O36" s="25">
        <f t="shared" si="38"/>
        <v>2.3808528281363639E-3</v>
      </c>
      <c r="P36" s="26">
        <f t="shared" si="30"/>
        <v>5.4928593235724771E-3</v>
      </c>
      <c r="Q36">
        <v>30</v>
      </c>
      <c r="R36" s="24">
        <f t="shared" si="39"/>
        <v>30.287298889160155</v>
      </c>
      <c r="S36" s="24">
        <f t="shared" si="40"/>
        <v>4.8482946807861325</v>
      </c>
      <c r="T36" s="24">
        <f t="shared" si="41"/>
        <v>168.66073608398435</v>
      </c>
      <c r="U36" s="24">
        <f t="shared" si="42"/>
        <v>182.23114013671875</v>
      </c>
      <c r="V36" s="24">
        <f t="shared" si="31"/>
        <v>386.02746979064938</v>
      </c>
    </row>
    <row r="37" spans="1:22" x14ac:dyDescent="0.55000000000000004">
      <c r="B37">
        <v>35</v>
      </c>
      <c r="C37">
        <v>1468011</v>
      </c>
      <c r="D37">
        <v>67336418</v>
      </c>
      <c r="E37">
        <v>202964</v>
      </c>
      <c r="F37">
        <v>195941</v>
      </c>
      <c r="G37">
        <v>35</v>
      </c>
      <c r="H37" s="24">
        <f t="shared" si="32"/>
        <v>2.8633300781250006E-2</v>
      </c>
      <c r="I37" s="24">
        <f t="shared" si="33"/>
        <v>3.2043347778320311E-3</v>
      </c>
      <c r="J37" s="24">
        <f t="shared" si="34"/>
        <v>0.37283514404296875</v>
      </c>
      <c r="K37" s="24">
        <f t="shared" si="35"/>
        <v>0.22442041015625006</v>
      </c>
      <c r="L37" s="24">
        <f t="shared" si="36"/>
        <v>0.62909318975830086</v>
      </c>
      <c r="N37" s="25">
        <f t="shared" si="37"/>
        <v>7.142913822153216E-3</v>
      </c>
      <c r="O37" s="25">
        <f t="shared" si="38"/>
        <v>3.9793516452415537E-3</v>
      </c>
      <c r="P37" s="26">
        <f t="shared" ref="P37:P39" si="43">SUM(N37:O37)</f>
        <v>1.112226546739477E-2</v>
      </c>
      <c r="R37" s="24">
        <f t="shared" si="39"/>
        <v>38.877289123535164</v>
      </c>
      <c r="S37" s="24">
        <f t="shared" si="40"/>
        <v>5.8095951141357425</v>
      </c>
      <c r="T37" s="24">
        <f t="shared" si="41"/>
        <v>280.51127929687499</v>
      </c>
      <c r="U37" s="24">
        <f t="shared" si="42"/>
        <v>303.08115234374998</v>
      </c>
      <c r="V37" s="24">
        <f t="shared" ref="V37:V39" si="44">SUM(R37:U37)</f>
        <v>628.27931587829585</v>
      </c>
    </row>
    <row r="38" spans="1:22" x14ac:dyDescent="0.55000000000000004">
      <c r="B38">
        <v>40</v>
      </c>
      <c r="C38">
        <v>1658499</v>
      </c>
      <c r="D38">
        <v>76975694</v>
      </c>
      <c r="E38">
        <v>213281</v>
      </c>
      <c r="F38">
        <v>208328</v>
      </c>
      <c r="G38">
        <v>40</v>
      </c>
      <c r="H38" s="24">
        <f t="shared" si="32"/>
        <v>1.9183666992187501E-2</v>
      </c>
      <c r="I38" s="24">
        <f t="shared" si="33"/>
        <v>3.2358409423828127E-3</v>
      </c>
      <c r="J38" s="24">
        <f t="shared" si="34"/>
        <v>5.478387451171874E-2</v>
      </c>
      <c r="K38" s="24">
        <f t="shared" si="35"/>
        <v>7.106799316406251E-2</v>
      </c>
      <c r="L38" s="24">
        <f t="shared" si="36"/>
        <v>0.14827137561035156</v>
      </c>
      <c r="N38" s="25">
        <f t="shared" si="37"/>
        <v>1.0495674158606453E-3</v>
      </c>
      <c r="O38" s="25">
        <f t="shared" si="38"/>
        <v>1.2601523291912197E-3</v>
      </c>
      <c r="P38" s="26">
        <f t="shared" si="43"/>
        <v>2.3097197450518648E-3</v>
      </c>
      <c r="R38" s="24">
        <f t="shared" si="39"/>
        <v>44.63238922119141</v>
      </c>
      <c r="S38" s="24">
        <f t="shared" si="40"/>
        <v>6.780347396850587</v>
      </c>
      <c r="T38" s="24">
        <f t="shared" si="41"/>
        <v>296.94644165039057</v>
      </c>
      <c r="U38" s="24">
        <f t="shared" si="42"/>
        <v>320.83868408203125</v>
      </c>
      <c r="V38" s="24">
        <f t="shared" si="44"/>
        <v>669.19786235046377</v>
      </c>
    </row>
    <row r="39" spans="1:22" x14ac:dyDescent="0.55000000000000004">
      <c r="B39">
        <v>45</v>
      </c>
      <c r="C39">
        <v>1888583</v>
      </c>
      <c r="D39">
        <v>86573253</v>
      </c>
      <c r="E39">
        <v>243935</v>
      </c>
      <c r="F39">
        <v>230801</v>
      </c>
      <c r="G39">
        <v>45</v>
      </c>
      <c r="H39" s="24">
        <f t="shared" si="32"/>
        <v>2.317130126953125E-2</v>
      </c>
      <c r="I39" s="24">
        <f t="shared" si="33"/>
        <v>3.2218368225097661E-3</v>
      </c>
      <c r="J39" s="24">
        <f t="shared" si="34"/>
        <v>0.16277453613281248</v>
      </c>
      <c r="K39" s="24">
        <f t="shared" si="35"/>
        <v>0.12893444824218753</v>
      </c>
      <c r="L39" s="24">
        <f t="shared" si="36"/>
        <v>0.31810212246704106</v>
      </c>
      <c r="N39" s="25">
        <f t="shared" si="37"/>
        <v>3.1191609219016199E-3</v>
      </c>
      <c r="O39" s="25">
        <f t="shared" si="38"/>
        <v>2.2867131009948164E-3</v>
      </c>
      <c r="P39" s="26">
        <f t="shared" si="43"/>
        <v>5.4058740228964362E-3</v>
      </c>
      <c r="R39" s="24">
        <f t="shared" si="39"/>
        <v>51.583779602050782</v>
      </c>
      <c r="S39" s="24">
        <f t="shared" si="40"/>
        <v>7.7468984436035164</v>
      </c>
      <c r="T39" s="24">
        <f t="shared" si="41"/>
        <v>345.77880249023434</v>
      </c>
      <c r="U39" s="24">
        <f t="shared" si="42"/>
        <v>373.6000854492188</v>
      </c>
      <c r="V39" s="24">
        <f t="shared" si="44"/>
        <v>778.70956598510747</v>
      </c>
    </row>
    <row r="40" spans="1:22" x14ac:dyDescent="0.55000000000000004">
      <c r="L40" s="21">
        <f>AVERAGE(L32:L39)</f>
        <v>0.29261987058258054</v>
      </c>
    </row>
    <row r="43" spans="1:22" s="8" customFormat="1" x14ac:dyDescent="0.55000000000000004">
      <c r="A43" s="7"/>
      <c r="C43" s="9" t="s">
        <v>445</v>
      </c>
      <c r="D43" s="9"/>
      <c r="E43" s="9"/>
      <c r="F43" s="9"/>
      <c r="H43" s="10"/>
      <c r="I43" s="10"/>
      <c r="J43" s="10"/>
      <c r="K43" s="10"/>
      <c r="L43" s="11"/>
      <c r="N43" s="12"/>
      <c r="O43" s="13"/>
      <c r="P43" s="13"/>
      <c r="R43" s="14"/>
      <c r="S43" s="14"/>
      <c r="T43" s="14"/>
      <c r="U43" s="14"/>
      <c r="V43" s="15"/>
    </row>
    <row r="44" spans="1:22" s="8" customFormat="1" x14ac:dyDescent="0.55000000000000004">
      <c r="A44" s="7"/>
      <c r="C44" s="8" t="s">
        <v>446</v>
      </c>
      <c r="D44" s="8" t="s">
        <v>447</v>
      </c>
      <c r="E44" s="8" t="s">
        <v>448</v>
      </c>
      <c r="F44" s="8" t="s">
        <v>449</v>
      </c>
      <c r="H44" s="10" t="s">
        <v>450</v>
      </c>
      <c r="I44" s="10"/>
      <c r="J44" s="10"/>
      <c r="K44" s="10"/>
      <c r="L44" s="11"/>
      <c r="N44" s="12" t="s">
        <v>451</v>
      </c>
      <c r="O44" s="13"/>
      <c r="P44" s="13"/>
      <c r="R44" s="16" t="s">
        <v>452</v>
      </c>
      <c r="S44" s="17"/>
      <c r="T44" s="17"/>
      <c r="U44" s="17"/>
      <c r="V44" s="18"/>
    </row>
    <row r="45" spans="1:22" ht="15.75" customHeight="1" x14ac:dyDescent="0.55000000000000004">
      <c r="A45" s="19" t="s">
        <v>460</v>
      </c>
      <c r="B45">
        <v>5</v>
      </c>
      <c r="C45">
        <v>172733</v>
      </c>
      <c r="D45">
        <v>9657494</v>
      </c>
      <c r="E45">
        <v>25606</v>
      </c>
      <c r="F45">
        <v>67590</v>
      </c>
      <c r="G45" t="s">
        <v>454</v>
      </c>
      <c r="H45" s="21" t="s">
        <v>439</v>
      </c>
      <c r="I45" s="21" t="s">
        <v>440</v>
      </c>
      <c r="J45" s="21" t="s">
        <v>455</v>
      </c>
      <c r="K45" s="21" t="s">
        <v>456</v>
      </c>
      <c r="L45" s="21" t="s">
        <v>457</v>
      </c>
      <c r="M45" s="21" t="s">
        <v>454</v>
      </c>
      <c r="N45" s="22" t="s">
        <v>455</v>
      </c>
      <c r="O45" s="22" t="s">
        <v>456</v>
      </c>
      <c r="P45" s="23" t="s">
        <v>457</v>
      </c>
      <c r="Q45" s="21"/>
      <c r="R45" s="21" t="s">
        <v>439</v>
      </c>
      <c r="S45" s="21" t="s">
        <v>440</v>
      </c>
      <c r="T45" s="21" t="s">
        <v>455</v>
      </c>
      <c r="U45" s="21" t="s">
        <v>456</v>
      </c>
      <c r="V45" s="21" t="s">
        <v>457</v>
      </c>
    </row>
    <row r="46" spans="1:22" x14ac:dyDescent="0.55000000000000004">
      <c r="A46" s="19"/>
      <c r="B46">
        <v>10</v>
      </c>
      <c r="C46">
        <v>326660</v>
      </c>
      <c r="D46">
        <v>19333229</v>
      </c>
      <c r="E46">
        <v>38167</v>
      </c>
      <c r="F46">
        <v>81281</v>
      </c>
      <c r="G46">
        <v>10</v>
      </c>
      <c r="H46" s="24">
        <f>(C46-C45)*0.33*3/32768/300</f>
        <v>1.5501681518554689E-2</v>
      </c>
      <c r="I46" s="24">
        <f>(D46-D45)*0.0011*3/327680/30</f>
        <v>3.2480799865722662E-3</v>
      </c>
      <c r="J46" s="24">
        <f>(E46-E45)*17.4*3/327680/30</f>
        <v>6.6699645996093751E-2</v>
      </c>
      <c r="K46" s="24">
        <f>(F46-F45)*18.8*3/327680/30</f>
        <v>7.8549438476562511E-2</v>
      </c>
      <c r="L46" s="24">
        <f>SUM(H46:K46)</f>
        <v>0.16399884597778322</v>
      </c>
      <c r="M46">
        <v>10</v>
      </c>
      <c r="N46" s="25">
        <f>(E46-E45)/(C46-C45+D46-D45)</f>
        <v>1.2778669297072473E-3</v>
      </c>
      <c r="O46" s="25">
        <f>(F46-F45)/(C46-C45+D46-D45)</f>
        <v>1.3928251042609604E-3</v>
      </c>
      <c r="P46" s="26">
        <f t="shared" ref="P46:P50" si="45">SUM(N46:O46)</f>
        <v>2.6706920339682077E-3</v>
      </c>
      <c r="Q46">
        <v>10</v>
      </c>
      <c r="R46" s="24">
        <f>(C46-C$3)*0.33*3/32768</f>
        <v>4.3943334960937506</v>
      </c>
      <c r="S46" s="24">
        <f>(D46-D$3)*0.0011*3/32768</f>
        <v>0.97528958129882826</v>
      </c>
      <c r="T46" s="24">
        <f>(E46-E$3)*17.4*3/32768</f>
        <v>17.986761474609374</v>
      </c>
      <c r="U46" s="24">
        <f>(E46-E$3)*18.8*3/32768</f>
        <v>19.433972167968751</v>
      </c>
      <c r="V46" s="24">
        <f t="shared" ref="V46:V50" si="46">SUM(R46:U46)</f>
        <v>42.790356719970703</v>
      </c>
    </row>
    <row r="47" spans="1:22" x14ac:dyDescent="0.55000000000000004">
      <c r="A47" s="19"/>
      <c r="B47">
        <v>15</v>
      </c>
      <c r="C47">
        <v>497727</v>
      </c>
      <c r="D47">
        <v>28989994</v>
      </c>
      <c r="E47">
        <v>65627</v>
      </c>
      <c r="F47">
        <v>103591</v>
      </c>
      <c r="G47">
        <v>15</v>
      </c>
      <c r="H47" s="24">
        <f t="shared" ref="H47:H53" si="47">(C47-C46)*0.33*3/32768/300</f>
        <v>1.7227816772460939E-2</v>
      </c>
      <c r="I47" s="24">
        <f t="shared" ref="I47:I53" si="48">(D47-D46)*0.0011*3/327680/30</f>
        <v>3.2417118835449221E-3</v>
      </c>
      <c r="J47" s="24">
        <f t="shared" ref="J47:J53" si="49">(E47-E46)*17.4*3/327680/30</f>
        <v>0.14581420898437497</v>
      </c>
      <c r="K47" s="24">
        <f t="shared" ref="K47:K53" si="50">(F47-F46)*18.8*3/327680/30</f>
        <v>0.12799926757812499</v>
      </c>
      <c r="L47" s="24">
        <f t="shared" ref="L47:L53" si="51">SUM(H47:K47)</f>
        <v>0.29428300521850581</v>
      </c>
      <c r="M47">
        <v>15</v>
      </c>
      <c r="N47" s="25">
        <f t="shared" ref="N47:N53" si="52">(E47-E46)/(C47-C46+D47-D46)</f>
        <v>2.7941055565459403E-3</v>
      </c>
      <c r="O47" s="25">
        <f t="shared" ref="O47:O53" si="53">(F47-F46)/(C47-C46+D47-D46)</f>
        <v>2.2700835748922042E-3</v>
      </c>
      <c r="P47" s="26">
        <f t="shared" si="45"/>
        <v>5.0641891314381444E-3</v>
      </c>
      <c r="Q47">
        <v>15</v>
      </c>
      <c r="R47" s="24">
        <f t="shared" ref="R47:R53" si="54">(C47-C$3)*0.33*3/32768</f>
        <v>9.5626785278320323</v>
      </c>
      <c r="S47" s="24">
        <f t="shared" ref="S47:S53" si="55">(D47-D$3)*0.0011*3/32768</f>
        <v>1.9478031463623047</v>
      </c>
      <c r="T47" s="24">
        <f t="shared" ref="T47:T53" si="56">(E47-E$3)*17.4*3/32768</f>
        <v>61.731024169921866</v>
      </c>
      <c r="U47" s="24">
        <f t="shared" ref="U47:U53" si="57">(E47-E$3)*18.8*3/32768</f>
        <v>66.697888183593761</v>
      </c>
      <c r="V47" s="24">
        <f t="shared" si="46"/>
        <v>139.93939402770997</v>
      </c>
    </row>
    <row r="48" spans="1:22" x14ac:dyDescent="0.55000000000000004">
      <c r="A48" s="19"/>
      <c r="B48">
        <v>20</v>
      </c>
      <c r="C48">
        <v>651411</v>
      </c>
      <c r="D48">
        <v>38664055</v>
      </c>
      <c r="E48">
        <v>79865</v>
      </c>
      <c r="F48">
        <v>117997</v>
      </c>
      <c r="G48">
        <v>20</v>
      </c>
      <c r="H48" s="24">
        <f t="shared" si="47"/>
        <v>1.547720947265625E-2</v>
      </c>
      <c r="I48" s="24">
        <f t="shared" si="48"/>
        <v>3.2475180358886718E-3</v>
      </c>
      <c r="J48" s="24">
        <f t="shared" si="49"/>
        <v>7.5604614257812494E-2</v>
      </c>
      <c r="K48" s="24">
        <f t="shared" si="50"/>
        <v>8.2651611328124999E-2</v>
      </c>
      <c r="L48" s="24">
        <f t="shared" si="51"/>
        <v>0.17698095309448242</v>
      </c>
      <c r="M48">
        <v>20</v>
      </c>
      <c r="N48" s="25">
        <f t="shared" si="52"/>
        <v>1.4487555385289301E-3</v>
      </c>
      <c r="O48" s="25">
        <f t="shared" si="53"/>
        <v>1.4658499991605399E-3</v>
      </c>
      <c r="P48" s="26">
        <f t="shared" si="45"/>
        <v>2.91460553768947E-3</v>
      </c>
      <c r="Q48">
        <v>20</v>
      </c>
      <c r="R48" s="24">
        <f t="shared" si="54"/>
        <v>14.205841369628907</v>
      </c>
      <c r="S48" s="24">
        <f t="shared" si="55"/>
        <v>2.9220585571289064</v>
      </c>
      <c r="T48" s="24">
        <f t="shared" si="56"/>
        <v>84.412408447265619</v>
      </c>
      <c r="U48" s="24">
        <f t="shared" si="57"/>
        <v>91.204211425781253</v>
      </c>
      <c r="V48" s="24">
        <f t="shared" si="46"/>
        <v>192.74451979980466</v>
      </c>
    </row>
    <row r="49" spans="1:22" x14ac:dyDescent="0.55000000000000004">
      <c r="A49" s="19"/>
      <c r="B49">
        <v>25</v>
      </c>
      <c r="C49">
        <v>807793</v>
      </c>
      <c r="D49">
        <v>48337473</v>
      </c>
      <c r="E49">
        <v>92374</v>
      </c>
      <c r="F49">
        <v>131839</v>
      </c>
      <c r="G49">
        <v>25</v>
      </c>
      <c r="H49" s="24">
        <f t="shared" si="47"/>
        <v>1.5748919677734376E-2</v>
      </c>
      <c r="I49" s="24">
        <f t="shared" si="48"/>
        <v>3.2473021850585935E-3</v>
      </c>
      <c r="J49" s="24">
        <f t="shared" si="49"/>
        <v>6.6423522949218744E-2</v>
      </c>
      <c r="K49" s="24">
        <f t="shared" si="50"/>
        <v>7.9415771484375008E-2</v>
      </c>
      <c r="L49" s="24">
        <f t="shared" si="51"/>
        <v>0.16483551629638671</v>
      </c>
      <c r="M49">
        <v>25</v>
      </c>
      <c r="N49" s="25">
        <f t="shared" si="52"/>
        <v>1.2725589533866407E-3</v>
      </c>
      <c r="O49" s="25">
        <f t="shared" si="53"/>
        <v>1.4081670023805165E-3</v>
      </c>
      <c r="P49" s="26">
        <f t="shared" si="45"/>
        <v>2.6807259557671574E-3</v>
      </c>
      <c r="Q49">
        <v>25</v>
      </c>
      <c r="R49" s="24">
        <f t="shared" si="54"/>
        <v>18.930517272949221</v>
      </c>
      <c r="S49" s="24">
        <f t="shared" si="55"/>
        <v>3.8962492126464845</v>
      </c>
      <c r="T49" s="24">
        <f t="shared" si="56"/>
        <v>104.33946533203124</v>
      </c>
      <c r="U49" s="24">
        <f t="shared" si="57"/>
        <v>112.73459472656251</v>
      </c>
      <c r="V49" s="24">
        <f t="shared" si="46"/>
        <v>239.90082654418944</v>
      </c>
    </row>
    <row r="50" spans="1:22" x14ac:dyDescent="0.55000000000000004">
      <c r="A50" s="19"/>
      <c r="B50">
        <v>30</v>
      </c>
      <c r="C50">
        <v>979818</v>
      </c>
      <c r="D50">
        <v>57995273</v>
      </c>
      <c r="E50">
        <v>119581</v>
      </c>
      <c r="F50">
        <v>153406</v>
      </c>
      <c r="G50">
        <v>30</v>
      </c>
      <c r="H50" s="24">
        <f t="shared" si="47"/>
        <v>1.7324295043945313E-2</v>
      </c>
      <c r="I50" s="24">
        <f t="shared" si="48"/>
        <v>3.2420593261718745E-3</v>
      </c>
      <c r="J50" s="24">
        <f t="shared" si="49"/>
        <v>0.14447076416015622</v>
      </c>
      <c r="K50" s="24">
        <f t="shared" si="50"/>
        <v>0.1237364501953125</v>
      </c>
      <c r="L50" s="24">
        <f t="shared" si="51"/>
        <v>0.28877356872558591</v>
      </c>
      <c r="M50">
        <v>30</v>
      </c>
      <c r="N50" s="25">
        <f t="shared" si="52"/>
        <v>2.7678010544440008E-3</v>
      </c>
      <c r="O50" s="25">
        <f t="shared" si="53"/>
        <v>2.1940370250742003E-3</v>
      </c>
      <c r="P50" s="26">
        <f t="shared" si="45"/>
        <v>4.9618380795182007E-3</v>
      </c>
      <c r="Q50">
        <v>30</v>
      </c>
      <c r="R50" s="24">
        <f t="shared" si="54"/>
        <v>24.127805786132818</v>
      </c>
      <c r="S50" s="24">
        <f t="shared" si="55"/>
        <v>4.8688670104980467</v>
      </c>
      <c r="T50" s="24">
        <f t="shared" si="56"/>
        <v>147.6806945800781</v>
      </c>
      <c r="U50" s="24">
        <f t="shared" si="57"/>
        <v>159.56304931640625</v>
      </c>
      <c r="V50" s="24">
        <f t="shared" si="46"/>
        <v>336.24041669311521</v>
      </c>
    </row>
    <row r="51" spans="1:22" x14ac:dyDescent="0.55000000000000004">
      <c r="B51">
        <v>35</v>
      </c>
      <c r="C51">
        <v>1141726</v>
      </c>
      <c r="D51">
        <v>67663108</v>
      </c>
      <c r="E51">
        <v>134936</v>
      </c>
      <c r="F51">
        <v>171933</v>
      </c>
      <c r="G51">
        <v>35</v>
      </c>
      <c r="H51" s="24">
        <f t="shared" si="47"/>
        <v>1.6305432128906248E-2</v>
      </c>
      <c r="I51" s="24">
        <f t="shared" si="48"/>
        <v>3.2454280090332033E-3</v>
      </c>
      <c r="J51" s="24">
        <f t="shared" si="49"/>
        <v>8.1535949707031249E-2</v>
      </c>
      <c r="K51" s="24">
        <f t="shared" si="50"/>
        <v>0.1062950439453125</v>
      </c>
      <c r="L51" s="24">
        <f t="shared" si="51"/>
        <v>0.2073818537902832</v>
      </c>
      <c r="N51" s="25">
        <f t="shared" si="52"/>
        <v>1.5620957740197278E-3</v>
      </c>
      <c r="O51" s="25">
        <f t="shared" si="53"/>
        <v>1.8847898668357861E-3</v>
      </c>
      <c r="P51" s="26">
        <f t="shared" ref="P51:P53" si="58">SUM(N51:O51)</f>
        <v>3.4468856408555138E-3</v>
      </c>
      <c r="R51" s="24">
        <f t="shared" si="54"/>
        <v>29.019435424804687</v>
      </c>
      <c r="S51" s="24">
        <f t="shared" si="55"/>
        <v>5.8424954132080087</v>
      </c>
      <c r="T51" s="24">
        <f t="shared" si="56"/>
        <v>172.14147949218747</v>
      </c>
      <c r="U51" s="24">
        <f t="shared" si="57"/>
        <v>185.991943359375</v>
      </c>
      <c r="V51" s="24">
        <f t="shared" ref="V51:V53" si="59">SUM(R51:U51)</f>
        <v>392.99535368957515</v>
      </c>
    </row>
    <row r="52" spans="1:22" x14ac:dyDescent="0.55000000000000004">
      <c r="B52">
        <v>40</v>
      </c>
      <c r="C52">
        <v>1293440</v>
      </c>
      <c r="D52">
        <v>77338999</v>
      </c>
      <c r="E52">
        <v>146963</v>
      </c>
      <c r="F52">
        <v>185195</v>
      </c>
      <c r="G52">
        <v>40</v>
      </c>
      <c r="H52" s="24">
        <f t="shared" si="47"/>
        <v>1.5278814697265627E-2</v>
      </c>
      <c r="I52" s="24">
        <f t="shared" si="48"/>
        <v>3.2481323547363283E-3</v>
      </c>
      <c r="J52" s="24">
        <f t="shared" si="49"/>
        <v>6.3864074707031232E-2</v>
      </c>
      <c r="K52" s="24">
        <f t="shared" si="50"/>
        <v>7.608813476562501E-2</v>
      </c>
      <c r="L52" s="24">
        <f t="shared" si="51"/>
        <v>0.15847915652465822</v>
      </c>
      <c r="N52" s="25">
        <f t="shared" si="52"/>
        <v>1.2237976597553523E-3</v>
      </c>
      <c r="O52" s="25">
        <f t="shared" si="53"/>
        <v>1.3494640861125371E-3</v>
      </c>
      <c r="P52" s="26">
        <f t="shared" si="58"/>
        <v>2.5732617458678895E-3</v>
      </c>
      <c r="R52" s="24">
        <f t="shared" si="54"/>
        <v>33.603079833984374</v>
      </c>
      <c r="S52" s="24">
        <f t="shared" si="55"/>
        <v>6.8169351196289067</v>
      </c>
      <c r="T52" s="24">
        <f t="shared" si="56"/>
        <v>191.30070190429686</v>
      </c>
      <c r="U52" s="24">
        <f t="shared" si="57"/>
        <v>206.69271240234377</v>
      </c>
      <c r="V52" s="24">
        <f t="shared" si="59"/>
        <v>438.41342926025391</v>
      </c>
    </row>
    <row r="53" spans="1:22" x14ac:dyDescent="0.55000000000000004">
      <c r="B53">
        <v>45</v>
      </c>
      <c r="C53">
        <v>1468456</v>
      </c>
      <c r="D53">
        <v>86991852</v>
      </c>
      <c r="E53">
        <v>174401</v>
      </c>
      <c r="F53">
        <v>207433</v>
      </c>
      <c r="G53">
        <v>45</v>
      </c>
      <c r="H53" s="24">
        <f t="shared" si="47"/>
        <v>1.7625512695312501E-2</v>
      </c>
      <c r="I53" s="24">
        <f t="shared" si="48"/>
        <v>3.2403986511230472E-3</v>
      </c>
      <c r="J53" s="24">
        <f t="shared" si="49"/>
        <v>0.14569738769531249</v>
      </c>
      <c r="K53" s="24">
        <f t="shared" si="50"/>
        <v>0.12758618164062502</v>
      </c>
      <c r="L53" s="24">
        <f t="shared" si="51"/>
        <v>0.29414948068237307</v>
      </c>
      <c r="N53" s="25">
        <f t="shared" si="52"/>
        <v>2.7918565052098272E-3</v>
      </c>
      <c r="O53" s="25">
        <f t="shared" si="53"/>
        <v>2.262748923495012E-3</v>
      </c>
      <c r="P53" s="26">
        <f t="shared" si="58"/>
        <v>5.0546054287048392E-3</v>
      </c>
      <c r="R53" s="24">
        <f t="shared" si="54"/>
        <v>38.890733642578127</v>
      </c>
      <c r="S53" s="24">
        <f t="shared" si="55"/>
        <v>7.7890547149658209</v>
      </c>
      <c r="T53" s="24">
        <f t="shared" si="56"/>
        <v>235.00991821289063</v>
      </c>
      <c r="U53" s="24">
        <f t="shared" si="57"/>
        <v>253.91876220703125</v>
      </c>
      <c r="V53" s="24">
        <f t="shared" si="59"/>
        <v>535.60846877746576</v>
      </c>
    </row>
    <row r="54" spans="1:22" x14ac:dyDescent="0.55000000000000004">
      <c r="L54" s="21">
        <f>AVERAGE(L46:L53)</f>
        <v>0.2186102975387573</v>
      </c>
    </row>
    <row r="57" spans="1:22" s="8" customFormat="1" x14ac:dyDescent="0.55000000000000004">
      <c r="A57" s="7"/>
      <c r="C57" s="9" t="s">
        <v>445</v>
      </c>
      <c r="D57" s="9"/>
      <c r="E57" s="9"/>
      <c r="F57" s="9"/>
      <c r="H57" s="10"/>
      <c r="I57" s="10"/>
      <c r="J57" s="10"/>
      <c r="K57" s="10"/>
      <c r="L57" s="11"/>
      <c r="N57" s="12"/>
      <c r="O57" s="13"/>
      <c r="P57" s="13"/>
      <c r="R57" s="14"/>
      <c r="S57" s="14"/>
      <c r="T57" s="14"/>
      <c r="U57" s="14"/>
      <c r="V57" s="15"/>
    </row>
    <row r="58" spans="1:22" s="8" customFormat="1" x14ac:dyDescent="0.55000000000000004">
      <c r="A58" s="7"/>
      <c r="C58" s="8" t="s">
        <v>446</v>
      </c>
      <c r="D58" s="8" t="s">
        <v>447</v>
      </c>
      <c r="E58" s="8" t="s">
        <v>448</v>
      </c>
      <c r="F58" s="8" t="s">
        <v>449</v>
      </c>
      <c r="H58" s="10" t="s">
        <v>450</v>
      </c>
      <c r="I58" s="10"/>
      <c r="J58" s="10"/>
      <c r="K58" s="10"/>
      <c r="L58" s="11"/>
      <c r="N58" s="12" t="s">
        <v>451</v>
      </c>
      <c r="O58" s="13"/>
      <c r="P58" s="13"/>
      <c r="R58" s="16" t="s">
        <v>452</v>
      </c>
      <c r="S58" s="17"/>
      <c r="T58" s="17"/>
      <c r="U58" s="17"/>
      <c r="V58" s="18"/>
    </row>
    <row r="59" spans="1:22" ht="15.75" customHeight="1" x14ac:dyDescent="0.55000000000000004">
      <c r="A59" s="19" t="s">
        <v>461</v>
      </c>
      <c r="B59">
        <v>5</v>
      </c>
      <c r="C59">
        <v>140579</v>
      </c>
      <c r="D59">
        <v>9687598</v>
      </c>
      <c r="E59">
        <v>23535</v>
      </c>
      <c r="F59">
        <v>63166</v>
      </c>
      <c r="G59" t="s">
        <v>454</v>
      </c>
      <c r="H59" s="21" t="s">
        <v>439</v>
      </c>
      <c r="I59" s="21" t="s">
        <v>440</v>
      </c>
      <c r="J59" s="21" t="s">
        <v>455</v>
      </c>
      <c r="K59" s="21" t="s">
        <v>456</v>
      </c>
      <c r="L59" s="21" t="s">
        <v>457</v>
      </c>
      <c r="M59" s="21" t="s">
        <v>454</v>
      </c>
      <c r="N59" s="22" t="s">
        <v>455</v>
      </c>
      <c r="O59" s="22" t="s">
        <v>456</v>
      </c>
      <c r="P59" s="23" t="s">
        <v>457</v>
      </c>
      <c r="Q59" s="21"/>
      <c r="R59" s="21" t="s">
        <v>439</v>
      </c>
      <c r="S59" s="21" t="s">
        <v>440</v>
      </c>
      <c r="T59" s="21" t="s">
        <v>455</v>
      </c>
      <c r="U59" s="21" t="s">
        <v>456</v>
      </c>
      <c r="V59" s="21" t="s">
        <v>457</v>
      </c>
    </row>
    <row r="60" spans="1:22" x14ac:dyDescent="0.55000000000000004">
      <c r="A60" s="19"/>
      <c r="B60">
        <v>10</v>
      </c>
      <c r="C60">
        <v>262243</v>
      </c>
      <c r="D60">
        <v>19393735</v>
      </c>
      <c r="E60">
        <v>34020</v>
      </c>
      <c r="F60">
        <v>73344</v>
      </c>
      <c r="G60">
        <v>10</v>
      </c>
      <c r="H60" s="24">
        <f>(C60-C59)*0.33*3/32768/300</f>
        <v>1.2252539062500001E-2</v>
      </c>
      <c r="I60" s="24">
        <f>(D60-D59)*0.0011*3/327680/30</f>
        <v>3.2582857360839847E-3</v>
      </c>
      <c r="J60" s="24">
        <f>(E60-E59)*17.4*3/327680/30</f>
        <v>5.5675964355468739E-2</v>
      </c>
      <c r="K60" s="24">
        <f>(F60-F59)*18.8*3/327680/30</f>
        <v>5.8394287109374998E-2</v>
      </c>
      <c r="L60" s="24">
        <f>SUM(H60:K60)</f>
        <v>0.12958107626342774</v>
      </c>
      <c r="M60">
        <v>10</v>
      </c>
      <c r="N60" s="25">
        <f>(E60-E59)/(C60-C59+D60-D59)</f>
        <v>1.066871419150632E-3</v>
      </c>
      <c r="O60" s="25">
        <f>(F60-F59)/(C60-C59+D60-D59)</f>
        <v>1.0356335053996312E-3</v>
      </c>
      <c r="P60" s="26">
        <f t="shared" ref="P60:P64" si="60">SUM(N60:O60)</f>
        <v>2.1025049245502634E-3</v>
      </c>
      <c r="Q60">
        <v>10</v>
      </c>
      <c r="R60" s="24">
        <f>(C60-C$3)*0.33*3/32768</f>
        <v>2.4481411743164063</v>
      </c>
      <c r="S60" s="24">
        <f>(D60-D$3)*0.0011*3/32768</f>
        <v>0.98138302001953126</v>
      </c>
      <c r="T60" s="24">
        <f>(E60-E$3)*17.4*3/32768</f>
        <v>11.380517578125</v>
      </c>
      <c r="U60" s="24">
        <f>(E60-E$3)*18.8*3/32768</f>
        <v>12.296191406250001</v>
      </c>
      <c r="V60" s="24">
        <f t="shared" ref="V60:V64" si="61">SUM(R60:U60)</f>
        <v>27.106233178710937</v>
      </c>
    </row>
    <row r="61" spans="1:22" x14ac:dyDescent="0.55000000000000004">
      <c r="A61" s="19"/>
      <c r="B61">
        <v>15</v>
      </c>
      <c r="C61">
        <v>450577</v>
      </c>
      <c r="D61">
        <v>29035433</v>
      </c>
      <c r="E61">
        <v>68870</v>
      </c>
      <c r="F61">
        <v>95493</v>
      </c>
      <c r="G61">
        <v>15</v>
      </c>
      <c r="H61" s="24">
        <f t="shared" ref="H61:H67" si="62">(C61-C60)*0.33*3/32768/300</f>
        <v>1.8966741943359375E-2</v>
      </c>
      <c r="I61" s="24">
        <f t="shared" ref="I61:I67" si="63">(D61-D60)*0.0011*3/327680/30</f>
        <v>3.2366539916992188E-3</v>
      </c>
      <c r="J61" s="24">
        <f t="shared" ref="J61:J67" si="64">(E61-E60)*17.4*3/327680/30</f>
        <v>0.18505554199218749</v>
      </c>
      <c r="K61" s="24">
        <f t="shared" ref="K61:K67" si="65">(F61-F60)*18.8*3/327680/30</f>
        <v>0.12707556152343752</v>
      </c>
      <c r="L61" s="24">
        <f t="shared" ref="L61:L67" si="66">SUM(H61:K61)</f>
        <v>0.33433449945068361</v>
      </c>
      <c r="M61">
        <v>15</v>
      </c>
      <c r="N61" s="25">
        <f t="shared" ref="N61:N67" si="67">(E61-E60)/(C61-C60+D61-D60)</f>
        <v>3.5452580418863337E-3</v>
      </c>
      <c r="O61" s="25">
        <f t="shared" ref="O61:O67" si="68">(F61-F60)/(C61-C60+D61-D60)</f>
        <v>2.2531971411690215E-3</v>
      </c>
      <c r="P61" s="26">
        <f t="shared" si="60"/>
        <v>5.7984551830553548E-3</v>
      </c>
      <c r="Q61">
        <v>15</v>
      </c>
      <c r="R61" s="24">
        <f t="shared" ref="R61:R67" si="69">(C61-C$3)*0.33*3/32768</f>
        <v>8.138163757324218</v>
      </c>
      <c r="S61" s="24">
        <f t="shared" ref="S61:S67" si="70">(D61-D$3)*0.0011*3/32768</f>
        <v>1.9523792175292971</v>
      </c>
      <c r="T61" s="24">
        <f t="shared" ref="T61:T67" si="71">(E61-E$3)*17.4*3/32768</f>
        <v>66.897180175781244</v>
      </c>
      <c r="U61" s="24">
        <f t="shared" ref="U61:U67" si="72">(E61-E$3)*18.8*3/32768</f>
        <v>72.279711914062503</v>
      </c>
      <c r="V61" s="24">
        <f t="shared" si="61"/>
        <v>149.26743506469728</v>
      </c>
    </row>
    <row r="62" spans="1:22" x14ac:dyDescent="0.55000000000000004">
      <c r="A62" s="19"/>
      <c r="B62">
        <v>20</v>
      </c>
      <c r="C62">
        <v>603380</v>
      </c>
      <c r="D62">
        <v>38712247</v>
      </c>
      <c r="E62">
        <v>83522</v>
      </c>
      <c r="F62">
        <v>108426</v>
      </c>
      <c r="G62">
        <v>20</v>
      </c>
      <c r="H62" s="24">
        <f t="shared" si="62"/>
        <v>1.538848571777344E-2</v>
      </c>
      <c r="I62" s="24">
        <f t="shared" si="63"/>
        <v>3.2484421997070311E-3</v>
      </c>
      <c r="J62" s="24">
        <f t="shared" si="64"/>
        <v>7.7802978515624982E-2</v>
      </c>
      <c r="K62" s="24">
        <f t="shared" si="65"/>
        <v>7.4200561523437514E-2</v>
      </c>
      <c r="L62" s="24">
        <f t="shared" si="66"/>
        <v>0.17064046795654297</v>
      </c>
      <c r="M62">
        <v>20</v>
      </c>
      <c r="N62" s="25">
        <f t="shared" si="67"/>
        <v>1.4905972430055007E-3</v>
      </c>
      <c r="O62" s="25">
        <f t="shared" si="68"/>
        <v>1.3157175910312681E-3</v>
      </c>
      <c r="P62" s="26">
        <f t="shared" si="60"/>
        <v>2.8063148340367688E-3</v>
      </c>
      <c r="Q62">
        <v>20</v>
      </c>
      <c r="R62" s="24">
        <f t="shared" si="69"/>
        <v>12.75470947265625</v>
      </c>
      <c r="S62" s="24">
        <f t="shared" si="70"/>
        <v>2.9269118774414062</v>
      </c>
      <c r="T62" s="24">
        <f t="shared" si="71"/>
        <v>90.238073730468741</v>
      </c>
      <c r="U62" s="24">
        <f t="shared" si="72"/>
        <v>97.498608398437511</v>
      </c>
      <c r="V62" s="24">
        <f t="shared" si="61"/>
        <v>203.4183034790039</v>
      </c>
    </row>
    <row r="63" spans="1:22" x14ac:dyDescent="0.55000000000000004">
      <c r="A63" s="19"/>
      <c r="B63">
        <v>25</v>
      </c>
      <c r="C63">
        <v>747799</v>
      </c>
      <c r="D63">
        <v>48395716</v>
      </c>
      <c r="E63">
        <v>94277</v>
      </c>
      <c r="F63">
        <v>119259</v>
      </c>
      <c r="G63">
        <v>25</v>
      </c>
      <c r="H63" s="24">
        <f t="shared" si="62"/>
        <v>1.4544149780273437E-2</v>
      </c>
      <c r="I63" s="24">
        <f t="shared" si="63"/>
        <v>3.2506762390136722E-3</v>
      </c>
      <c r="J63" s="24">
        <f t="shared" si="64"/>
        <v>5.710968017578124E-2</v>
      </c>
      <c r="K63" s="24">
        <f t="shared" si="65"/>
        <v>6.2152221679687494E-2</v>
      </c>
      <c r="L63" s="24">
        <f t="shared" si="66"/>
        <v>0.13705672787475584</v>
      </c>
      <c r="M63">
        <v>25</v>
      </c>
      <c r="N63" s="25">
        <f t="shared" si="67"/>
        <v>1.0943348153743713E-3</v>
      </c>
      <c r="O63" s="25">
        <f t="shared" si="68"/>
        <v>1.1022714137564448E-3</v>
      </c>
      <c r="P63" s="26">
        <f t="shared" si="60"/>
        <v>2.1966062291308161E-3</v>
      </c>
      <c r="Q63">
        <v>25</v>
      </c>
      <c r="R63" s="24">
        <f t="shared" si="69"/>
        <v>17.117954406738285</v>
      </c>
      <c r="S63" s="24">
        <f t="shared" si="70"/>
        <v>3.9021147491455084</v>
      </c>
      <c r="T63" s="24">
        <f t="shared" si="71"/>
        <v>107.37097778320312</v>
      </c>
      <c r="U63" s="24">
        <f t="shared" si="72"/>
        <v>116.01002197265626</v>
      </c>
      <c r="V63" s="24">
        <f t="shared" si="61"/>
        <v>244.40106891174318</v>
      </c>
    </row>
    <row r="64" spans="1:22" x14ac:dyDescent="0.55000000000000004">
      <c r="A64" s="19"/>
      <c r="B64">
        <v>30</v>
      </c>
      <c r="C64">
        <v>934301</v>
      </c>
      <c r="D64">
        <v>58039212</v>
      </c>
      <c r="E64">
        <v>124871</v>
      </c>
      <c r="F64">
        <v>140259</v>
      </c>
      <c r="G64">
        <v>30</v>
      </c>
      <c r="H64" s="24">
        <f t="shared" si="62"/>
        <v>1.8782244873046874E-2</v>
      </c>
      <c r="I64" s="24">
        <f t="shared" si="63"/>
        <v>3.2372575683593751E-3</v>
      </c>
      <c r="J64" s="24">
        <f t="shared" si="64"/>
        <v>0.16245593261718749</v>
      </c>
      <c r="K64" s="24">
        <f t="shared" si="65"/>
        <v>0.1204833984375</v>
      </c>
      <c r="L64" s="24">
        <f t="shared" si="66"/>
        <v>0.30495883349609376</v>
      </c>
      <c r="M64">
        <v>30</v>
      </c>
      <c r="N64" s="25">
        <f t="shared" si="67"/>
        <v>3.1123098906022158E-3</v>
      </c>
      <c r="O64" s="25">
        <f t="shared" si="68"/>
        <v>2.1363178303800264E-3</v>
      </c>
      <c r="P64" s="26">
        <f t="shared" si="60"/>
        <v>5.2486277209822423E-3</v>
      </c>
      <c r="Q64">
        <v>30</v>
      </c>
      <c r="R64" s="24">
        <f t="shared" si="69"/>
        <v>22.752627868652347</v>
      </c>
      <c r="S64" s="24">
        <f t="shared" si="70"/>
        <v>4.8732920196533209</v>
      </c>
      <c r="T64" s="24">
        <f t="shared" si="71"/>
        <v>156.10775756835935</v>
      </c>
      <c r="U64" s="24">
        <f t="shared" si="72"/>
        <v>168.66815185546875</v>
      </c>
      <c r="V64" s="24">
        <f t="shared" si="61"/>
        <v>352.40182931213377</v>
      </c>
    </row>
    <row r="65" spans="1:22" x14ac:dyDescent="0.55000000000000004">
      <c r="B65">
        <v>35</v>
      </c>
      <c r="C65">
        <v>1084953</v>
      </c>
      <c r="D65">
        <v>67716352</v>
      </c>
      <c r="E65">
        <v>138956</v>
      </c>
      <c r="F65">
        <v>155613</v>
      </c>
      <c r="G65">
        <v>35</v>
      </c>
      <c r="H65" s="24">
        <f t="shared" si="62"/>
        <v>1.5171862792968751E-2</v>
      </c>
      <c r="I65" s="24">
        <f t="shared" si="63"/>
        <v>3.2485516357421882E-3</v>
      </c>
      <c r="J65" s="24">
        <f t="shared" si="64"/>
        <v>7.4792175292968735E-2</v>
      </c>
      <c r="K65" s="24">
        <f t="shared" si="65"/>
        <v>8.8090576171875018E-2</v>
      </c>
      <c r="L65" s="24">
        <f t="shared" si="66"/>
        <v>0.18130316589355469</v>
      </c>
      <c r="N65" s="25">
        <f t="shared" si="67"/>
        <v>1.4331805150129347E-3</v>
      </c>
      <c r="O65" s="25">
        <f t="shared" si="68"/>
        <v>1.5623041269086687E-3</v>
      </c>
      <c r="P65" s="26">
        <f t="shared" ref="P65:P67" si="73">SUM(N65:O65)</f>
        <v>2.9954846419216032E-3</v>
      </c>
      <c r="R65" s="24">
        <f t="shared" si="69"/>
        <v>27.304186706542971</v>
      </c>
      <c r="S65" s="24">
        <f t="shared" si="70"/>
        <v>5.8478575103759773</v>
      </c>
      <c r="T65" s="24">
        <f t="shared" si="71"/>
        <v>178.54541015624997</v>
      </c>
      <c r="U65" s="24">
        <f t="shared" si="72"/>
        <v>192.9111328125</v>
      </c>
      <c r="V65" s="24">
        <f t="shared" ref="V65:V67" si="74">SUM(R65:U65)</f>
        <v>404.60858718566891</v>
      </c>
    </row>
    <row r="66" spans="1:22" x14ac:dyDescent="0.55000000000000004">
      <c r="B66">
        <v>40</v>
      </c>
      <c r="C66">
        <v>1231023</v>
      </c>
      <c r="D66">
        <v>77398105</v>
      </c>
      <c r="E66">
        <v>150043</v>
      </c>
      <c r="F66">
        <v>166513</v>
      </c>
      <c r="G66">
        <v>40</v>
      </c>
      <c r="H66" s="24">
        <f t="shared" si="62"/>
        <v>1.4710418701171877E-2</v>
      </c>
      <c r="I66" s="24">
        <f t="shared" si="63"/>
        <v>3.250100189208985E-3</v>
      </c>
      <c r="J66" s="24">
        <f t="shared" si="64"/>
        <v>5.8872619628906241E-2</v>
      </c>
      <c r="K66" s="24">
        <f t="shared" si="65"/>
        <v>6.2536621093749994E-2</v>
      </c>
      <c r="L66" s="24">
        <f t="shared" si="66"/>
        <v>0.1393697596130371</v>
      </c>
      <c r="N66" s="25">
        <f t="shared" si="67"/>
        <v>1.1281236953494178E-3</v>
      </c>
      <c r="O66" s="25">
        <f t="shared" si="68"/>
        <v>1.109096083639276E-3</v>
      </c>
      <c r="P66" s="26">
        <f t="shared" si="73"/>
        <v>2.2372197789886938E-3</v>
      </c>
      <c r="R66" s="24">
        <f t="shared" si="69"/>
        <v>31.717312316894532</v>
      </c>
      <c r="S66" s="24">
        <f t="shared" si="70"/>
        <v>6.8228875671386717</v>
      </c>
      <c r="T66" s="24">
        <f t="shared" si="71"/>
        <v>196.20719604492186</v>
      </c>
      <c r="U66" s="24">
        <f t="shared" si="72"/>
        <v>211.99398193359377</v>
      </c>
      <c r="V66" s="24">
        <f t="shared" si="74"/>
        <v>446.7413778625488</v>
      </c>
    </row>
    <row r="67" spans="1:22" x14ac:dyDescent="0.55000000000000004">
      <c r="B67">
        <v>45</v>
      </c>
      <c r="C67">
        <v>1415436</v>
      </c>
      <c r="D67">
        <v>87043744</v>
      </c>
      <c r="E67">
        <v>179638</v>
      </c>
      <c r="F67">
        <v>187165</v>
      </c>
      <c r="G67">
        <v>45</v>
      </c>
      <c r="H67" s="24">
        <f t="shared" si="62"/>
        <v>1.8571865844726563E-2</v>
      </c>
      <c r="I67" s="24">
        <f t="shared" si="63"/>
        <v>3.2379769592285157E-3</v>
      </c>
      <c r="J67" s="24">
        <f t="shared" si="64"/>
        <v>0.15715118408203121</v>
      </c>
      <c r="K67" s="24">
        <f t="shared" si="65"/>
        <v>0.11848681640625</v>
      </c>
      <c r="L67" s="24">
        <f t="shared" si="66"/>
        <v>0.29744784329223628</v>
      </c>
      <c r="N67" s="25">
        <f t="shared" si="67"/>
        <v>3.0106656607716826E-3</v>
      </c>
      <c r="O67" s="25">
        <f t="shared" si="68"/>
        <v>2.1009044509632301E-3</v>
      </c>
      <c r="P67" s="26">
        <f t="shared" si="73"/>
        <v>5.1115701117349123E-3</v>
      </c>
      <c r="R67" s="24">
        <f t="shared" si="69"/>
        <v>37.288872070312507</v>
      </c>
      <c r="S67" s="24">
        <f t="shared" si="70"/>
        <v>7.7942806549072277</v>
      </c>
      <c r="T67" s="24">
        <f t="shared" si="71"/>
        <v>243.35255126953123</v>
      </c>
      <c r="U67" s="24">
        <f t="shared" si="72"/>
        <v>262.93264160156252</v>
      </c>
      <c r="V67" s="24">
        <f t="shared" si="74"/>
        <v>551.36834559631347</v>
      </c>
    </row>
    <row r="68" spans="1:22" x14ac:dyDescent="0.55000000000000004">
      <c r="L68" s="21">
        <f>AVERAGE(L60:L67)</f>
        <v>0.21183654673004151</v>
      </c>
    </row>
    <row r="71" spans="1:22" s="8" customFormat="1" x14ac:dyDescent="0.55000000000000004">
      <c r="A71" s="7"/>
      <c r="C71" s="9" t="s">
        <v>445</v>
      </c>
      <c r="D71" s="9"/>
      <c r="E71" s="9"/>
      <c r="F71" s="9"/>
      <c r="H71" s="10"/>
      <c r="I71" s="10"/>
      <c r="J71" s="10"/>
      <c r="K71" s="10"/>
      <c r="L71" s="11"/>
      <c r="N71" s="12"/>
      <c r="O71" s="13"/>
      <c r="P71" s="13"/>
      <c r="R71" s="14"/>
      <c r="S71" s="14"/>
      <c r="T71" s="14"/>
      <c r="U71" s="14"/>
      <c r="V71" s="15"/>
    </row>
    <row r="72" spans="1:22" s="8" customFormat="1" x14ac:dyDescent="0.55000000000000004">
      <c r="A72" s="7"/>
      <c r="C72" s="8" t="s">
        <v>446</v>
      </c>
      <c r="D72" s="8" t="s">
        <v>447</v>
      </c>
      <c r="E72" s="8" t="s">
        <v>448</v>
      </c>
      <c r="F72" s="8" t="s">
        <v>449</v>
      </c>
      <c r="H72" s="10" t="s">
        <v>450</v>
      </c>
      <c r="I72" s="10"/>
      <c r="J72" s="10"/>
      <c r="K72" s="10"/>
      <c r="L72" s="11"/>
      <c r="N72" s="12" t="s">
        <v>451</v>
      </c>
      <c r="O72" s="13"/>
      <c r="P72" s="13"/>
      <c r="R72" s="16" t="s">
        <v>452</v>
      </c>
      <c r="S72" s="17"/>
      <c r="T72" s="17"/>
      <c r="U72" s="17"/>
      <c r="V72" s="18"/>
    </row>
    <row r="73" spans="1:22" ht="15.75" customHeight="1" x14ac:dyDescent="0.55000000000000004">
      <c r="A73" s="19" t="s">
        <v>462</v>
      </c>
      <c r="B73">
        <v>5</v>
      </c>
      <c r="C73">
        <v>135100</v>
      </c>
      <c r="D73">
        <v>9693094</v>
      </c>
      <c r="E73">
        <v>20281</v>
      </c>
      <c r="F73">
        <v>62996</v>
      </c>
      <c r="G73" t="s">
        <v>454</v>
      </c>
      <c r="H73" s="21" t="s">
        <v>439</v>
      </c>
      <c r="I73" s="21" t="s">
        <v>440</v>
      </c>
      <c r="J73" s="21" t="s">
        <v>455</v>
      </c>
      <c r="K73" s="21" t="s">
        <v>456</v>
      </c>
      <c r="L73" s="21" t="s">
        <v>457</v>
      </c>
      <c r="M73" s="21" t="s">
        <v>454</v>
      </c>
      <c r="N73" s="22" t="s">
        <v>455</v>
      </c>
      <c r="O73" s="22" t="s">
        <v>456</v>
      </c>
      <c r="P73" s="23" t="s">
        <v>457</v>
      </c>
      <c r="Q73" s="21"/>
      <c r="R73" s="21" t="s">
        <v>439</v>
      </c>
      <c r="S73" s="21" t="s">
        <v>440</v>
      </c>
      <c r="T73" s="21" t="s">
        <v>455</v>
      </c>
      <c r="U73" s="21" t="s">
        <v>456</v>
      </c>
      <c r="V73" s="21" t="s">
        <v>457</v>
      </c>
    </row>
    <row r="74" spans="1:22" x14ac:dyDescent="0.55000000000000004">
      <c r="A74" s="19"/>
      <c r="B74">
        <v>10</v>
      </c>
      <c r="C74">
        <v>257425</v>
      </c>
      <c r="D74">
        <v>19398564</v>
      </c>
      <c r="E74">
        <v>30762</v>
      </c>
      <c r="F74">
        <v>73062</v>
      </c>
      <c r="G74">
        <v>10</v>
      </c>
      <c r="H74" s="24">
        <f>(C74-C73)*0.33*3/32768/300</f>
        <v>1.2319107055664063E-2</v>
      </c>
      <c r="I74" s="24">
        <f>(D74-D73)*0.0011*3/327680/30</f>
        <v>3.2580618286132813E-3</v>
      </c>
      <c r="J74" s="24">
        <f>(E74-E73)*17.4*3/327680/30</f>
        <v>5.5654724121093742E-2</v>
      </c>
      <c r="K74" s="24">
        <f>(F74-F73)*18.8*3/327680/30</f>
        <v>5.7751708984375004E-2</v>
      </c>
      <c r="L74" s="24">
        <f>SUM(H74:K74)</f>
        <v>0.12898360198974609</v>
      </c>
      <c r="M74">
        <v>10</v>
      </c>
      <c r="N74" s="25">
        <f>(E74-E73)/(C74-C73+D74-D73)</f>
        <v>1.0664650615931652E-3</v>
      </c>
      <c r="O74" s="25">
        <f>(F74-F73)/(C74-C73+D74-D73)</f>
        <v>1.0242378885599466E-3</v>
      </c>
      <c r="P74" s="26">
        <f t="shared" ref="P74:P78" si="75">SUM(N74:O74)</f>
        <v>2.0907029501531118E-3</v>
      </c>
      <c r="Q74">
        <v>10</v>
      </c>
      <c r="R74" s="24">
        <f>(C74-C$3)*0.33*3/32768</f>
        <v>2.3025778198242186</v>
      </c>
      <c r="S74" s="24">
        <f>(D74-D$3)*0.0011*3/32768</f>
        <v>0.98186933898925788</v>
      </c>
      <c r="T74" s="24">
        <f>(E74-E$3)*17.4*3/32768</f>
        <v>6.1904663085937495</v>
      </c>
      <c r="U74" s="24">
        <f>(E74-E$3)*18.8*3/32768</f>
        <v>6.6885498046875007</v>
      </c>
      <c r="V74" s="24">
        <f t="shared" ref="V74:V78" si="76">SUM(R74:U74)</f>
        <v>16.163463272094727</v>
      </c>
    </row>
    <row r="75" spans="1:22" x14ac:dyDescent="0.55000000000000004">
      <c r="A75" s="19"/>
      <c r="B75">
        <v>15</v>
      </c>
      <c r="C75">
        <v>361649</v>
      </c>
      <c r="D75">
        <v>29122144</v>
      </c>
      <c r="E75">
        <v>31625</v>
      </c>
      <c r="F75">
        <v>83185</v>
      </c>
      <c r="G75">
        <v>15</v>
      </c>
      <c r="H75" s="24">
        <f t="shared" ref="H75:H81" si="77">(C75-C74)*0.33*3/32768/300</f>
        <v>1.0496191406249999E-2</v>
      </c>
      <c r="I75" s="24">
        <f t="shared" ref="I75:I81" si="78">(D75-D74)*0.0011*3/327680/30</f>
        <v>3.2641412353515624E-3</v>
      </c>
      <c r="J75" s="24">
        <f t="shared" ref="J75:J81" si="79">(E75-E74)*17.4*3/327680/30</f>
        <v>4.5825805664062493E-3</v>
      </c>
      <c r="K75" s="24">
        <f t="shared" ref="K75:K81" si="80">(F75-F74)*18.8*3/327680/30</f>
        <v>5.8078735351562494E-2</v>
      </c>
      <c r="L75" s="24">
        <f t="shared" ref="L75:L81" si="81">SUM(H75:K75)</f>
        <v>7.6421648559570302E-2</v>
      </c>
      <c r="M75">
        <v>15</v>
      </c>
      <c r="N75" s="25">
        <f t="shared" ref="N75:N81" si="82">(E75-E74)/(C75-C74+D75-D74)</f>
        <v>8.7812089048580947E-5</v>
      </c>
      <c r="O75" s="25">
        <f t="shared" ref="O75:O81" si="83">(F75-F74)/(C75-C74+D75-D74)</f>
        <v>1.0300368220611644E-3</v>
      </c>
      <c r="P75" s="26">
        <f t="shared" si="75"/>
        <v>1.1178489111097452E-3</v>
      </c>
      <c r="Q75">
        <v>15</v>
      </c>
      <c r="R75" s="24">
        <f t="shared" ref="R75:R81" si="84">(C75-C$3)*0.33*3/32768</f>
        <v>5.4514352416992189</v>
      </c>
      <c r="S75" s="24">
        <f t="shared" ref="S75:S81" si="85">(D75-D$3)*0.0011*3/32768</f>
        <v>1.9611117095947268</v>
      </c>
      <c r="T75" s="24">
        <f t="shared" ref="T75:T81" si="86">(E75-E$3)*17.4*3/32768</f>
        <v>7.5652404785156246</v>
      </c>
      <c r="U75" s="24">
        <f t="shared" ref="U75:U81" si="87">(E75-E$3)*18.8*3/32768</f>
        <v>8.1739379882812493</v>
      </c>
      <c r="V75" s="24">
        <f t="shared" si="76"/>
        <v>23.15172541809082</v>
      </c>
    </row>
    <row r="76" spans="1:22" x14ac:dyDescent="0.55000000000000004">
      <c r="A76" s="19"/>
      <c r="B76">
        <v>20</v>
      </c>
      <c r="C76">
        <v>484285</v>
      </c>
      <c r="D76">
        <v>38829513</v>
      </c>
      <c r="E76">
        <v>42117</v>
      </c>
      <c r="F76">
        <v>93587</v>
      </c>
      <c r="G76">
        <v>20</v>
      </c>
      <c r="H76" s="24">
        <f t="shared" si="77"/>
        <v>1.2350427246093752E-2</v>
      </c>
      <c r="I76" s="24">
        <f t="shared" si="78"/>
        <v>3.2586993103027343E-3</v>
      </c>
      <c r="J76" s="24">
        <f t="shared" si="79"/>
        <v>5.5713134765624991E-2</v>
      </c>
      <c r="K76" s="24">
        <f t="shared" si="80"/>
        <v>5.9679443359375008E-2</v>
      </c>
      <c r="L76" s="24">
        <f t="shared" si="81"/>
        <v>0.13100170468139649</v>
      </c>
      <c r="M76">
        <v>20</v>
      </c>
      <c r="N76" s="25">
        <f t="shared" si="82"/>
        <v>1.0673443197638252E-3</v>
      </c>
      <c r="O76" s="25">
        <f t="shared" si="83"/>
        <v>1.0581886784391259E-3</v>
      </c>
      <c r="P76" s="26">
        <f t="shared" si="75"/>
        <v>2.1255329982029511E-3</v>
      </c>
      <c r="Q76">
        <v>20</v>
      </c>
      <c r="R76" s="24">
        <f t="shared" si="84"/>
        <v>9.1565634155273443</v>
      </c>
      <c r="S76" s="24">
        <f t="shared" si="85"/>
        <v>2.9387215026855471</v>
      </c>
      <c r="T76" s="24">
        <f t="shared" si="86"/>
        <v>24.279180908203124</v>
      </c>
      <c r="U76" s="24">
        <f t="shared" si="87"/>
        <v>26.232678222656247</v>
      </c>
      <c r="V76" s="24">
        <f t="shared" si="76"/>
        <v>62.607144049072261</v>
      </c>
    </row>
    <row r="77" spans="1:22" x14ac:dyDescent="0.55000000000000004">
      <c r="A77" s="19"/>
      <c r="B77">
        <v>25</v>
      </c>
      <c r="C77">
        <v>607507</v>
      </c>
      <c r="D77">
        <v>48534068</v>
      </c>
      <c r="E77">
        <v>52848</v>
      </c>
      <c r="F77">
        <v>104042</v>
      </c>
      <c r="G77">
        <v>25</v>
      </c>
      <c r="H77" s="24">
        <f t="shared" si="77"/>
        <v>1.2409442138671874E-2</v>
      </c>
      <c r="I77" s="24">
        <f t="shared" si="78"/>
        <v>3.2577546691894533E-3</v>
      </c>
      <c r="J77" s="24">
        <f t="shared" si="79"/>
        <v>5.6982238769531242E-2</v>
      </c>
      <c r="K77" s="24">
        <f t="shared" si="80"/>
        <v>5.9983520507812499E-2</v>
      </c>
      <c r="L77" s="24">
        <f t="shared" si="81"/>
        <v>0.13263295608520506</v>
      </c>
      <c r="M77">
        <v>25</v>
      </c>
      <c r="N77" s="25">
        <f t="shared" si="82"/>
        <v>1.09190511750521E-3</v>
      </c>
      <c r="O77" s="25">
        <f t="shared" si="83"/>
        <v>1.0638214521961579E-3</v>
      </c>
      <c r="P77" s="26">
        <f t="shared" si="75"/>
        <v>2.1557265697013678E-3</v>
      </c>
      <c r="Q77">
        <v>25</v>
      </c>
      <c r="R77" s="24">
        <f t="shared" si="84"/>
        <v>12.879396057128908</v>
      </c>
      <c r="S77" s="24">
        <f t="shared" si="85"/>
        <v>3.916047903442383</v>
      </c>
      <c r="T77" s="24">
        <f t="shared" si="86"/>
        <v>41.373852539062497</v>
      </c>
      <c r="U77" s="24">
        <f t="shared" si="87"/>
        <v>44.702783203125001</v>
      </c>
      <c r="V77" s="24">
        <f t="shared" si="76"/>
        <v>102.87207970275878</v>
      </c>
    </row>
    <row r="78" spans="1:22" x14ac:dyDescent="0.55000000000000004">
      <c r="A78" s="19"/>
      <c r="B78">
        <v>30</v>
      </c>
      <c r="C78">
        <v>710073</v>
      </c>
      <c r="D78">
        <v>58261562</v>
      </c>
      <c r="E78">
        <v>53152</v>
      </c>
      <c r="F78">
        <v>113461</v>
      </c>
      <c r="G78">
        <v>30</v>
      </c>
      <c r="H78" s="24">
        <f t="shared" si="77"/>
        <v>1.0329217529296875E-2</v>
      </c>
      <c r="I78" s="24">
        <f t="shared" si="78"/>
        <v>3.2654551391601569E-3</v>
      </c>
      <c r="J78" s="24">
        <f t="shared" si="79"/>
        <v>1.6142578124999998E-3</v>
      </c>
      <c r="K78" s="24">
        <f t="shared" si="80"/>
        <v>5.4039672851562512E-2</v>
      </c>
      <c r="L78" s="24">
        <f t="shared" si="81"/>
        <v>6.9248603332519545E-2</v>
      </c>
      <c r="M78">
        <v>30</v>
      </c>
      <c r="N78" s="25">
        <f t="shared" si="82"/>
        <v>3.0925548775897601E-5</v>
      </c>
      <c r="O78" s="25">
        <f t="shared" si="83"/>
        <v>9.5818336815848529E-4</v>
      </c>
      <c r="P78" s="26">
        <f t="shared" si="75"/>
        <v>9.8910891693438285E-4</v>
      </c>
      <c r="Q78">
        <v>30</v>
      </c>
      <c r="R78" s="24">
        <f t="shared" si="84"/>
        <v>15.978161315917969</v>
      </c>
      <c r="S78" s="24">
        <f t="shared" si="85"/>
        <v>4.8956844451904296</v>
      </c>
      <c r="T78" s="24">
        <f t="shared" si="86"/>
        <v>41.858129882812499</v>
      </c>
      <c r="U78" s="24">
        <f t="shared" si="87"/>
        <v>45.226025390625004</v>
      </c>
      <c r="V78" s="24">
        <f t="shared" si="76"/>
        <v>107.9580010345459</v>
      </c>
    </row>
    <row r="79" spans="1:22" x14ac:dyDescent="0.55000000000000004">
      <c r="B79">
        <v>35</v>
      </c>
      <c r="C79">
        <v>835724</v>
      </c>
      <c r="D79">
        <v>67963663</v>
      </c>
      <c r="E79">
        <v>64207</v>
      </c>
      <c r="F79">
        <v>124973</v>
      </c>
      <c r="G79">
        <v>35</v>
      </c>
      <c r="H79" s="24">
        <f t="shared" si="77"/>
        <v>1.2654061889648438E-2</v>
      </c>
      <c r="I79" s="24">
        <f t="shared" si="78"/>
        <v>3.2569308776855474E-3</v>
      </c>
      <c r="J79" s="24">
        <f t="shared" si="79"/>
        <v>5.8702697753906241E-2</v>
      </c>
      <c r="K79" s="24">
        <f t="shared" si="80"/>
        <v>6.604785156250001E-2</v>
      </c>
      <c r="L79" s="24">
        <f t="shared" si="81"/>
        <v>0.14066154208374024</v>
      </c>
      <c r="N79" s="25">
        <f t="shared" si="82"/>
        <v>1.1248757599906876E-3</v>
      </c>
      <c r="O79" s="25">
        <f t="shared" si="83"/>
        <v>1.1713767298971321E-3</v>
      </c>
      <c r="P79" s="26">
        <f t="shared" ref="P79:P81" si="88">SUM(N79:O79)</f>
        <v>2.2962524898878199E-3</v>
      </c>
      <c r="R79" s="24">
        <f t="shared" si="84"/>
        <v>19.774379882812504</v>
      </c>
      <c r="S79" s="24">
        <f t="shared" si="85"/>
        <v>5.8727637084960937</v>
      </c>
      <c r="T79" s="24">
        <f t="shared" si="86"/>
        <v>59.468939208984366</v>
      </c>
      <c r="U79" s="24">
        <f t="shared" si="87"/>
        <v>64.253796386718761</v>
      </c>
      <c r="V79" s="24">
        <f t="shared" ref="V79:V81" si="89">SUM(R79:U79)</f>
        <v>149.36987918701172</v>
      </c>
    </row>
    <row r="80" spans="1:22" x14ac:dyDescent="0.55000000000000004">
      <c r="B80">
        <v>40</v>
      </c>
      <c r="C80">
        <v>959067</v>
      </c>
      <c r="D80">
        <v>77670342</v>
      </c>
      <c r="E80">
        <v>74745</v>
      </c>
      <c r="F80">
        <v>135163</v>
      </c>
      <c r="G80">
        <v>40</v>
      </c>
      <c r="H80" s="24">
        <f t="shared" si="77"/>
        <v>1.2421627807617188E-2</v>
      </c>
      <c r="I80" s="24">
        <f t="shared" si="78"/>
        <v>3.2584676818847658E-3</v>
      </c>
      <c r="J80" s="24">
        <f t="shared" si="79"/>
        <v>5.5957397460937502E-2</v>
      </c>
      <c r="K80" s="24">
        <f t="shared" si="80"/>
        <v>5.8463134765625001E-2</v>
      </c>
      <c r="L80" s="24">
        <f t="shared" si="81"/>
        <v>0.13010062771606445</v>
      </c>
      <c r="N80" s="25">
        <f t="shared" si="82"/>
        <v>1.0720220158205139E-3</v>
      </c>
      <c r="O80" s="25">
        <f t="shared" si="83"/>
        <v>1.0366202639220949E-3</v>
      </c>
      <c r="P80" s="26">
        <f t="shared" si="88"/>
        <v>2.1086422797426088E-3</v>
      </c>
      <c r="R80" s="24">
        <f t="shared" si="84"/>
        <v>23.500868225097658</v>
      </c>
      <c r="S80" s="24">
        <f t="shared" si="85"/>
        <v>6.8503040130615229</v>
      </c>
      <c r="T80" s="24">
        <f t="shared" si="86"/>
        <v>76.256158447265619</v>
      </c>
      <c r="U80" s="24">
        <f t="shared" si="87"/>
        <v>82.391711425781253</v>
      </c>
      <c r="V80" s="24">
        <f t="shared" si="89"/>
        <v>188.99904211120605</v>
      </c>
    </row>
    <row r="81" spans="2:22" x14ac:dyDescent="0.55000000000000004">
      <c r="B81">
        <v>45</v>
      </c>
      <c r="C81">
        <v>1064422</v>
      </c>
      <c r="D81">
        <v>87392695</v>
      </c>
      <c r="E81">
        <v>75607</v>
      </c>
      <c r="F81">
        <v>145282</v>
      </c>
      <c r="G81">
        <v>45</v>
      </c>
      <c r="H81" s="24">
        <f t="shared" si="77"/>
        <v>1.0610092163085939E-2</v>
      </c>
      <c r="I81" s="24">
        <f t="shared" si="78"/>
        <v>3.2637293395996097E-3</v>
      </c>
      <c r="J81" s="24">
        <f t="shared" si="79"/>
        <v>4.5772705078124991E-3</v>
      </c>
      <c r="K81" s="24">
        <f t="shared" si="80"/>
        <v>5.8055786132812509E-2</v>
      </c>
      <c r="L81" s="24">
        <f t="shared" si="81"/>
        <v>7.6506878143310558E-2</v>
      </c>
      <c r="N81" s="25">
        <f t="shared" si="82"/>
        <v>8.7711193698469673E-5</v>
      </c>
      <c r="O81" s="25">
        <f t="shared" si="83"/>
        <v>1.0296398712700866E-3</v>
      </c>
      <c r="P81" s="26">
        <f t="shared" si="88"/>
        <v>1.1173510649685563E-3</v>
      </c>
      <c r="R81" s="24">
        <f t="shared" si="84"/>
        <v>26.683895874023435</v>
      </c>
      <c r="S81" s="24">
        <f t="shared" si="85"/>
        <v>7.829422814941406</v>
      </c>
      <c r="T81" s="24">
        <f t="shared" si="86"/>
        <v>77.629339599609366</v>
      </c>
      <c r="U81" s="24">
        <f t="shared" si="87"/>
        <v>83.875378417968761</v>
      </c>
      <c r="V81" s="24">
        <f t="shared" si="89"/>
        <v>196.01803670654297</v>
      </c>
    </row>
    <row r="82" spans="2:22" x14ac:dyDescent="0.55000000000000004">
      <c r="L82" s="21">
        <f>AVERAGE(L74:L81)</f>
        <v>0.1106946953239441</v>
      </c>
    </row>
    <row r="86" spans="2:22" x14ac:dyDescent="0.55000000000000004">
      <c r="L86" s="8">
        <f>AVERAGE(L12,L26,L40,L54,L68,L82)</f>
        <v>0.214345359143575</v>
      </c>
    </row>
    <row r="87" spans="2:22" x14ac:dyDescent="0.55000000000000004">
      <c r="B87" s="8" t="s">
        <v>463</v>
      </c>
      <c r="C87" s="8"/>
      <c r="E87" s="28">
        <f>(15+25)/5/60</f>
        <v>0.13333333333333333</v>
      </c>
    </row>
    <row r="88" spans="2:22" x14ac:dyDescent="0.55000000000000004">
      <c r="B88" s="8" t="s">
        <v>464</v>
      </c>
      <c r="E88" s="8">
        <f>E87*9*5</f>
        <v>6</v>
      </c>
      <c r="F88" s="8" t="s">
        <v>465</v>
      </c>
    </row>
  </sheetData>
  <mergeCells count="48">
    <mergeCell ref="A73:A78"/>
    <mergeCell ref="A59:A64"/>
    <mergeCell ref="C71:F71"/>
    <mergeCell ref="H71:L71"/>
    <mergeCell ref="N71:P71"/>
    <mergeCell ref="R71:U71"/>
    <mergeCell ref="H72:L72"/>
    <mergeCell ref="N72:P72"/>
    <mergeCell ref="R72:U72"/>
    <mergeCell ref="A45:A50"/>
    <mergeCell ref="C57:F57"/>
    <mergeCell ref="H57:L57"/>
    <mergeCell ref="N57:P57"/>
    <mergeCell ref="R57:U57"/>
    <mergeCell ref="H58:L58"/>
    <mergeCell ref="N58:P58"/>
    <mergeCell ref="R58:U58"/>
    <mergeCell ref="A31:A36"/>
    <mergeCell ref="C43:F43"/>
    <mergeCell ref="H43:L43"/>
    <mergeCell ref="N43:P43"/>
    <mergeCell ref="R43:U43"/>
    <mergeCell ref="H44:L44"/>
    <mergeCell ref="N44:P44"/>
    <mergeCell ref="R44:U44"/>
    <mergeCell ref="A17:A22"/>
    <mergeCell ref="C29:F29"/>
    <mergeCell ref="H29:L29"/>
    <mergeCell ref="N29:P29"/>
    <mergeCell ref="R29:U29"/>
    <mergeCell ref="H30:L30"/>
    <mergeCell ref="N30:P30"/>
    <mergeCell ref="R30:U30"/>
    <mergeCell ref="A3:A8"/>
    <mergeCell ref="C15:F15"/>
    <mergeCell ref="H15:L15"/>
    <mergeCell ref="N15:P15"/>
    <mergeCell ref="R15:U15"/>
    <mergeCell ref="H16:L16"/>
    <mergeCell ref="N16:P16"/>
    <mergeCell ref="R16:U16"/>
    <mergeCell ref="C1:F1"/>
    <mergeCell ref="H1:L1"/>
    <mergeCell ref="N1:P1"/>
    <mergeCell ref="R1:U1"/>
    <mergeCell ref="H2:L2"/>
    <mergeCell ref="N2:P2"/>
    <mergeCell ref="R2:U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C A A g A i J 3 T U E W Z G d i n A A A A + A A A A B I A H A B D b 2 5 m a W c v U G F j a 2 F n Z S 5 4 b W w g o h g A K K A U A A A A A A A A A A A A A A A A A A A A A A A A A A A A h Y 8 x D o I w G E a v Q r r T l g p q y E 8 Z j J s k J C b G l Z Q K j V A M L Z a 7 O X g k r y C J o m 6 O 3 8 s b 3 v e 4 3 S E d 2 8 a 7 y t 6 o T i c o w B R 5 U o u u V L p K 0 G B P / h q l H P J C n I t K e p O s T T y a M k G 1 t Z e Y E O c c d g v c 9 R V h l A b k m O 3 2 o p Z t g T 6 y + i / 7 S h t b a C E R h 8 M r h j O 8 Y j i K o i U O w w D I j C F T + q u w q R h T I D 8 Q N k N j h 1 5 y a f x 8 C 2 S e Q N 4 v + B N Q S w M E F A A C A A g A i J 3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d 0 1 A 1 + 8 p L J A E A A L g B A A A T A B w A R m 9 y b X V s Y X M v U 2 V j d G l v b j E u b S C i G A A o o B Q A A A A A A A A A A A A A A A A A A A A A A A A A A A B 1 k M 1 q w z A M x + + B v I P x L i 2 Y s H T t Z S W H k r a j h 3 6 s z W 0 e x X W 0 z O D I x X b K S u l T 7 F H 2 C H 2 x e Q t j D F Z d J P 0 k p L / k Q H p l k G x a n w 7 j K I 7 c q 7 B Q k i L d p g O S E Q 0 + j k i w p V U V Y C C 5 O y R j I 5 s a 0 H e m S k O S G / Q h c R 3 6 c M / n i j S o S l H y Y j r n M 3 w x t g b H V x Z c 6 B F S X T 6 Q 5 4 2 w 3 h B x E C i B h 1 K j v S i N 4 + A k o L D K 3 P J 8 u d i u J 6 v R e p T P L u 8 L / q 0 o 0 a a i X f Y 0 B q 1 q 5 c F m l F F G c q O b G l 3 W Z 2 S C 0 p Q K q y z t D X q M P D b G w 8 Y f N W S / Y b I w C M 9 d 1 l 5 2 Q w u 1 N 0 S K e q e C C B p u L M Q u d B V W o P v S 3 4 4 v j n t w n f Y P 7 H S i L U 3 D e h 8 q x M O b P z P y w 3 t X + N 0 V 3 v / D z 9 0 4 U v i / v u E n U E s B A i 0 A F A A C A A g A i J 3 T U E W Z G d i n A A A A + A A A A B I A A A A A A A A A A A A A A A A A A A A A A E N v b m Z p Z y 9 Q Y W N r Y W d l L n h t b F B L A Q I t A B Q A A g A I A I i d 0 1 A P y u m r p A A A A O k A A A A T A A A A A A A A A A A A A A A A A P M A A A B b Q 2 9 u d G V u d F 9 U e X B l c 1 0 u e G 1 s U E s B A i 0 A F A A C A A g A i J 3 T U D X 7 y k s k A Q A A u A E A A B M A A A A A A A A A A A A A A A A A 5 A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Q k A A A A A A A D 7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X z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D F f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5 V D E 3 O j Q 0 O j E 3 L j U 2 M z M 0 N D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X z E 1 L 1 R p c G 8 g Y 2 F t Y m l h Z G 8 u e 0 N v b H V t b j E s M H 0 m c X V v d D s s J n F 1 b 3 Q 7 U 2 V j d G l v b j E v V D F f M T U v V G l w b y B j Y W 1 i a W F k b y 5 7 Q 2 9 s d W 1 u M i w x f S Z x d W 9 0 O y w m c X V v d D t T Z W N 0 a W 9 u M S 9 U M V 8 x N S 9 U a X B v I G N h b W J p Y W R v L n t D b 2 x 1 b W 4 z L D J 9 J n F 1 b 3 Q 7 L C Z x d W 9 0 O 1 N l Y 3 R p b 2 4 x L 1 Q x X z E 1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D F f M T U v V G l w b y B j Y W 1 i a W F k b y 5 7 Q 2 9 s d W 1 u M S w w f S Z x d W 9 0 O y w m c X V v d D t T Z W N 0 a W 9 u M S 9 U M V 8 x N S 9 U a X B v I G N h b W J p Y W R v L n t D b 2 x 1 b W 4 y L D F 9 J n F 1 b 3 Q 7 L C Z x d W 9 0 O 1 N l Y 3 R p b 2 4 x L 1 Q x X z E 1 L 1 R p c G 8 g Y 2 F t Y m l h Z G 8 u e 0 N v b H V t b j M s M n 0 m c X V v d D s s J n F 1 b 3 Q 7 U 2 V j d G l v b j E v V D F f M T U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F f M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F f M T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n 2 7 I J I + Z E t Z J w L x 3 9 + Y 4 A A A A A A g A A A A A A E G Y A A A A B A A A g A A A A k w b H w T 0 B 6 7 p Z h N B 9 V B m l w Y 9 3 9 3 E O L a v L z y / 6 r i D j / K E A A A A A D o A A A A A C A A A g A A A A l N d 1 5 c r L 1 H s 5 Q x Y 3 r X r + e j b 2 P 1 v 8 Z 3 b y X s 8 C 3 B m j N y R Q A A A A f W u q r 7 g + V q 8 3 O i R h O G i F M 7 U F I R J B 4 Z q + I g m v m 3 s I o 4 P R A S I 9 i + E B b C 2 T q b e l 7 Y X Z w U W z P q g B H u d 5 k b + f r A D 1 c j u I E G m u b S W K F R 2 d S y Y A / E p A A A A A 9 p k o o z g y Q W k R P J w A W + X I V j B n o n 5 T 7 v H 6 B Q A D 3 f A h j p N B / I F T 4 1 i c t w n o X X o N Q 2 G 5 i Z K K Y O 2 R b G a w L n m o J 6 H r S g = = < / D a t a M a s h u p > 
</file>

<file path=customXml/itemProps1.xml><?xml version="1.0" encoding="utf-8"?>
<ds:datastoreItem xmlns:ds="http://schemas.openxmlformats.org/officeDocument/2006/customXml" ds:itemID="{5EE273E1-2277-4DC9-96B0-83D243B893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Importar</vt:lpstr>
      <vt:lpstr>Datos</vt:lpstr>
      <vt:lpstr>Router</vt:lpstr>
      <vt:lpstr>Nodos</vt:lpstr>
      <vt:lpstr>Energia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2015-06-05T18:19:34Z</dcterms:created>
  <dcterms:modified xsi:type="dcterms:W3CDTF">2020-06-19T18:32:59Z</dcterms:modified>
</cp:coreProperties>
</file>