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bolt_product_prototyping_tin_hardware_screw_countersunk_m3_black_hex_head_version_1\"/>
    </mc:Choice>
  </mc:AlternateContent>
  <xr:revisionPtr revIDLastSave="0" documentId="13_ncr:1_{DC3EDC09-B4D5-452A-9896-7529972264FE}" xr6:coauthVersionLast="47" xr6:coauthVersionMax="47" xr10:uidLastSave="{00000000-0000-0000-0000-000000000000}"/>
  <bookViews>
    <workbookView xWindow="-120" yWindow="-15870" windowWidth="25440" windowHeight="15990" xr2:uid="{DF6EE3A8-8F06-4FE7-8CEA-D84C56A86617}"/>
  </bookViews>
  <sheets>
    <sheet name="Sheet1" sheetId="1" r:id="rId1"/>
    <sheet name="report_bolt_help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I15" i="1"/>
  <c r="I14" i="1"/>
  <c r="I13" i="1"/>
  <c r="I12" i="1"/>
  <c r="I11" i="1"/>
  <c r="I10" i="1"/>
  <c r="I9" i="1"/>
  <c r="I8" i="1"/>
  <c r="I7" i="1"/>
  <c r="I6" i="1"/>
  <c r="I5" i="1"/>
  <c r="H15" i="1"/>
  <c r="H14" i="1"/>
  <c r="H13" i="1"/>
  <c r="H12" i="1"/>
  <c r="E12" i="1" s="1"/>
  <c r="H11" i="1"/>
  <c r="E11" i="1" s="1"/>
  <c r="H10" i="1"/>
  <c r="H9" i="1"/>
  <c r="H8" i="1"/>
  <c r="E8" i="1" s="1"/>
  <c r="H7" i="1"/>
  <c r="E7" i="1" s="1"/>
  <c r="H6" i="1"/>
  <c r="H5" i="1"/>
  <c r="E5" i="1" s="1"/>
  <c r="E15" i="1"/>
  <c r="E14" i="1"/>
  <c r="G15" i="1"/>
  <c r="G14" i="1"/>
  <c r="F13" i="1"/>
  <c r="F12" i="1"/>
  <c r="F11" i="1"/>
  <c r="G11" i="1" s="1"/>
  <c r="F10" i="1"/>
  <c r="G10" i="1" s="1"/>
  <c r="F9" i="1"/>
  <c r="F8" i="1"/>
  <c r="G8" i="1" s="1"/>
  <c r="F7" i="1"/>
  <c r="F6" i="1"/>
  <c r="F5" i="1"/>
  <c r="G5" i="1" s="1"/>
  <c r="D15" i="1"/>
  <c r="D14" i="1"/>
  <c r="C12" i="1"/>
  <c r="C11" i="1"/>
  <c r="C10" i="1"/>
  <c r="C9" i="1"/>
  <c r="C8" i="1"/>
  <c r="C7" i="1"/>
  <c r="C6" i="1"/>
  <c r="C5" i="1"/>
  <c r="B15" i="1"/>
  <c r="B14" i="1"/>
  <c r="B13" i="1"/>
  <c r="B12" i="1"/>
  <c r="B11" i="1"/>
  <c r="B10" i="1"/>
  <c r="B9" i="1"/>
  <c r="B8" i="1"/>
  <c r="B7" i="1"/>
  <c r="B6" i="1"/>
  <c r="B5" i="1"/>
  <c r="E13" i="1"/>
  <c r="E10" i="1"/>
  <c r="E9" i="1"/>
  <c r="E6" i="1"/>
  <c r="G13" i="1"/>
  <c r="G12" i="1"/>
  <c r="G9" i="1"/>
  <c r="G7" i="1"/>
  <c r="G6" i="1"/>
  <c r="G16" i="1" l="1"/>
  <c r="I16" i="1"/>
  <c r="G19" i="1" l="1"/>
  <c r="I19" i="1" s="1"/>
  <c r="G21" i="1"/>
  <c r="G18" i="1"/>
  <c r="I18" i="1" l="1"/>
  <c r="G24" i="1" l="1"/>
  <c r="G23" i="1"/>
  <c r="G27" i="1" s="1"/>
  <c r="G25" i="1" l="1"/>
</calcChain>
</file>

<file path=xl/sharedStrings.xml><?xml version="1.0" encoding="utf-8"?>
<sst xmlns="http://schemas.openxmlformats.org/spreadsheetml/2006/main" count="122" uniqueCount="107">
  <si>
    <t>id</t>
  </si>
  <si>
    <t>short_code</t>
  </si>
  <si>
    <t>name</t>
  </si>
  <si>
    <t>type</t>
  </si>
  <si>
    <t>description_main</t>
  </si>
  <si>
    <t>part_number_distributor_orbital_fasteners</t>
  </si>
  <si>
    <t>webpage_distributor_orbital_fasteners</t>
  </si>
  <si>
    <t>part_number_manufacturer_metalmate</t>
  </si>
  <si>
    <t>webpage_manufacturer_metalmate</t>
  </si>
  <si>
    <t>price_current</t>
  </si>
  <si>
    <t>name_manufacturer_metalmate</t>
  </si>
  <si>
    <t>project_bolt_tray_capacity_oobb_6_width_2_5_length_18_mm_depth</t>
  </si>
  <si>
    <t>project_bolt_tray_capacity_oobb_6_width_2_5_length_18_mm_depth_weight</t>
  </si>
  <si>
    <t>project_bolt_tray_capacity_oobb_4_width_2_5_length_18_mm_depth</t>
  </si>
  <si>
    <t>project_bolt_tray_capacity_oobb_4_width_2_5_length_18_mm_depth_weight</t>
  </si>
  <si>
    <t>project_bolt_tray_capacity_oobb_2_5_width_2_length_18_mm_depth</t>
  </si>
  <si>
    <t>project_bolt_tray_capacity_oobb_2_5_width_2_length_18_mm_depth_weight</t>
  </si>
  <si>
    <t>weight_10</t>
  </si>
  <si>
    <t>weight</t>
  </si>
  <si>
    <t>hardware_nut_m3</t>
  </si>
  <si>
    <t>num3</t>
  </si>
  <si>
    <t>Hardware Nut M3</t>
  </si>
  <si>
    <t>nut</t>
  </si>
  <si>
    <t>https://www.orbitalfasteners.co.uk/products/m3-mild-steel-hexagon-full-nuts-bright-zinc-plated</t>
  </si>
  <si>
    <t>Z0322M39</t>
  </si>
  <si>
    <t>https://www.harclob2b.com/m3-din934-gr-8-din267-full-nut-zinc-plated-boxed-z0322m39</t>
  </si>
  <si>
    <t>M3 DIN934 (GR.8 DIN267) FULL NUT ZINC PLATED BOXED</t>
  </si>
  <si>
    <t>hardware_screw_countersunk_m3_black_10_mm_length_hex_head</t>
  </si>
  <si>
    <t>scsm3b</t>
  </si>
  <si>
    <t>Hardware Screw Countersunk M3 Black 10 mm Length Hex Head</t>
  </si>
  <si>
    <t>screw_countersunk</t>
  </si>
  <si>
    <t>10_mm_length</t>
  </si>
  <si>
    <t>https://www.orbitalfasteners.co.uk/products/m3-x-10-socket-screw-countersunk-high-tensile-grade-10-9-self-colour-din-7991</t>
  </si>
  <si>
    <t>1151M390010</t>
  </si>
  <si>
    <t>https://www.harclob2b.com/m3-x-10-socket-csk-screw-gr10-9-self-colour-din-79-1151m390010</t>
  </si>
  <si>
    <t>M3 X 10 SOCKET CSK SCREW GR10.9 SELF COLOUR DIN 7991 (165)</t>
  </si>
  <si>
    <t>hardware_screw_countersunk_m3_black_12_mm_length_hex_head</t>
  </si>
  <si>
    <t>Hardware Screw Countersunk M3 Black 12 mm Length Hex Head</t>
  </si>
  <si>
    <t>12_mm_length</t>
  </si>
  <si>
    <t>https://www.orbitalfasteners.co.uk/products/m3-x-12-socket-screw-countersunk-high-tensile-grade-10-9-self-colour-din-7991</t>
  </si>
  <si>
    <t>1151M390012</t>
  </si>
  <si>
    <t>https://www.harclob2b.com/m3-x-12-socket-csk-screw-gr10-9-self-colour-din-79-1151m390012</t>
  </si>
  <si>
    <t>M3 X 12 SOCKET CSK SCREW GR10.9 SELF COLOUR DIN 7991 (165)</t>
  </si>
  <si>
    <t>hardware_screw_countersunk_m3_black_16_mm_length_hex_head</t>
  </si>
  <si>
    <t>Hardware Screw Countersunk M3 Black 16 mm Length Hex Head</t>
  </si>
  <si>
    <t>16_mm_length</t>
  </si>
  <si>
    <t>https://www.orbitalfasteners.co.uk/products/m3-x-16-socket-screw-countersunk-high-tensile-grade-10-9-self-colour-din-7991</t>
  </si>
  <si>
    <t>1151M390016</t>
  </si>
  <si>
    <t>hardware_screw_countersunk_m3_black_20_mm_length_hex_head</t>
  </si>
  <si>
    <t>Hardware Screw Countersunk M3 Black 20 mm Length Hex Head</t>
  </si>
  <si>
    <t>20_mm_length</t>
  </si>
  <si>
    <t>https://www.orbitalfasteners.co.uk/products/m3-x-20-socket-screw-countersunk-high-tensile-grade-10-9-self-colour-din-7991</t>
  </si>
  <si>
    <t>1151M390020</t>
  </si>
  <si>
    <t>https://www.harclob2b.com/m3-x-20-socket-csk-screw-gr10-9-self-colour-din-79-1151m390020</t>
  </si>
  <si>
    <t>M3 X 20 SOCKET CSK SCREW GR10.9 SELF COLOUR DIN 7991 (165)</t>
  </si>
  <si>
    <t>hardware_screw_countersunk_m3_black_25_mm_length_hex_head</t>
  </si>
  <si>
    <t>Hardware Screw Countersunk M3 Black 25 mm Length Hex Head</t>
  </si>
  <si>
    <t>25_mm_length</t>
  </si>
  <si>
    <t>https://www.orbitalfasteners.co.uk/products/m3-x-25-socket-screw-countersunk-high-tensile-grade-10-9-self-colour-din-7991</t>
  </si>
  <si>
    <t>1151M390025</t>
  </si>
  <si>
    <t>https://www.harclob2b.com/m3-x-25-socket-csk-screw-gr10-9-self-colour-din-79-1151m390025</t>
  </si>
  <si>
    <t>M3 X 25 SOCKET CSK SCREW GR10.9 SELF COLOUR DIN 7991 (165)</t>
  </si>
  <si>
    <t>hardware_screw_countersunk_m3_black_6_mm_length_hex_head</t>
  </si>
  <si>
    <t>Hardware Screw Countersunk M3 Black 6 mm Length Hex Head</t>
  </si>
  <si>
    <t>6_mm_length</t>
  </si>
  <si>
    <t>https://www.orbitalfasteners.co.uk/products/m3-x-6-socket-screw-countersunk-high-tensile-grade-10-9-self-colour-din-7991</t>
  </si>
  <si>
    <t>1151M390006</t>
  </si>
  <si>
    <t>https://www.harclob2b.com/m3-x-6-socket-csk-screw-gr10-9-self-colour-din-799-1151m390006</t>
  </si>
  <si>
    <t>M3 X 6 SOCKET CSK SCREW GR10.9 SELF COLOUR DIN 7991 (165)</t>
  </si>
  <si>
    <t>hardware_screw_countersunk_m3_black_8_mm_length_hex_head</t>
  </si>
  <si>
    <t>Hardware Screw Countersunk M3 Black 8 mm Length Hex Head</t>
  </si>
  <si>
    <t>8_mm_length</t>
  </si>
  <si>
    <t>https://www.orbitalfasteners.co.uk/products/m3-x-8-socket-screw-countersunk-high-tensile-grade-10-9-self-colour-din-7991</t>
  </si>
  <si>
    <t>1151M390008</t>
  </si>
  <si>
    <t>https://www.harclob2b.com/m3-x-8-socket-csk-screw-gr10-9-self-colour-din-799-1151m390008</t>
  </si>
  <si>
    <t>M3 X 8 SOCKET CSK SCREW GR10.9 SELF COLOUR DIN 7991 (165)</t>
  </si>
  <si>
    <t>packaging_tin_hinged_lid_169_mm_width_130_mm_height_18_mm_depth_350_ml_tinware_direct_t4066</t>
  </si>
  <si>
    <t>Packaging Tin Hinged Lid 169 mm Width 130 mm Height 18 mm Depth 350 Ml Tinware Direct T4066</t>
  </si>
  <si>
    <t>tin_hinged_lid</t>
  </si>
  <si>
    <t>description_only_numbers</t>
  </si>
  <si>
    <t>oomlout_bolt_product_prototyping_tin_hardware_screw_countersunk_m3_black_hex_head_version_1</t>
  </si>
  <si>
    <t>oomp_id</t>
  </si>
  <si>
    <t>quantity</t>
  </si>
  <si>
    <t>cost_per</t>
  </si>
  <si>
    <t>cost</t>
  </si>
  <si>
    <t>40 percent</t>
  </si>
  <si>
    <t>40 twice</t>
  </si>
  <si>
    <t>vat</t>
  </si>
  <si>
    <t>cost_retail</t>
  </si>
  <si>
    <t>price_1</t>
  </si>
  <si>
    <t>quantity_max</t>
  </si>
  <si>
    <t>three_d_printer_filament_1_75_mm_pla_aqua_reel_3dqf</t>
  </si>
  <si>
    <t>Three D Printer Filament 1 75 mm Pla Aqua Reel 3Dqf</t>
  </si>
  <si>
    <t>filament</t>
  </si>
  <si>
    <t>reel</t>
  </si>
  <si>
    <t>three_d_printer_filament_1_75_mm_pla_plus_black_reel_3dqf</t>
  </si>
  <si>
    <t>Three D Printer Filament 1 75 mm Pla Plus Black Reel 3Dqf</t>
  </si>
  <si>
    <t>weight_per</t>
  </si>
  <si>
    <t>cost vat inc</t>
  </si>
  <si>
    <t>shipping</t>
  </si>
  <si>
    <t>fees</t>
  </si>
  <si>
    <t>multiple</t>
  </si>
  <si>
    <t>selling price</t>
  </si>
  <si>
    <t>list price</t>
  </si>
  <si>
    <t>net</t>
  </si>
  <si>
    <t>list price calc</t>
  </si>
  <si>
    <t>target_weight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</si>
</sst>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£&quot;#,##0.00;[Red]\-&quot;£&quot;#,##0.00"/>
    <numFmt numFmtId="164" formatCode="&quot;£&quot;#,##0.00"/>
    <numFmt numFmtId="165" formatCode="&quot;£&quot;#,##0.0000"/>
    <numFmt numFmtId="166" formatCode="0.00&quot; g&quot;"/>
  </numFmts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2ABE-8D5B-4FF9-A249-4CFED1FD40B1}">
  <dimension ref="B2:J27"/>
  <sheetViews>
    <sheetView tabSelected="1" workbookViewId="0">
      <selection activeCell="B28" sqref="B28"/>
    </sheetView>
  </sheetViews>
  <sheetFormatPr defaultRowHeight="15" x14ac:dyDescent="0.25"/>
  <cols>
    <col min="2" max="2" width="91.85546875" customWidth="1"/>
    <col min="5" max="5" width="12.140625" style="4" customWidth="1"/>
    <col min="7" max="7" width="10.42578125" customWidth="1"/>
    <col min="8" max="8" width="10.42578125" style="4" customWidth="1"/>
  </cols>
  <sheetData>
    <row r="2" spans="2:10" ht="18.75" x14ac:dyDescent="0.3">
      <c r="B2" s="1" t="s">
        <v>80</v>
      </c>
    </row>
    <row r="4" spans="2:10" x14ac:dyDescent="0.25">
      <c r="B4" t="s">
        <v>81</v>
      </c>
      <c r="C4" t="s">
        <v>90</v>
      </c>
      <c r="D4" t="s">
        <v>82</v>
      </c>
      <c r="E4" s="4" t="s">
        <v>106</v>
      </c>
      <c r="F4" t="s">
        <v>83</v>
      </c>
      <c r="G4" t="s">
        <v>84</v>
      </c>
      <c r="H4" s="4" t="s">
        <v>97</v>
      </c>
      <c r="I4" t="s">
        <v>88</v>
      </c>
    </row>
    <row r="5" spans="2:10" x14ac:dyDescent="0.25">
      <c r="B5" t="str">
        <f>report_bolt_helper!A2</f>
        <v>hardware_nut_m3</v>
      </c>
      <c r="C5">
        <f>report_bolt_helper!P2</f>
        <v>250</v>
      </c>
      <c r="D5">
        <v>350</v>
      </c>
      <c r="E5" s="4">
        <f>H5*D5</f>
        <v>111.53333345</v>
      </c>
      <c r="F5" s="3">
        <f>report_bolt_helper!K2</f>
        <v>1.6000000000000001E-3</v>
      </c>
      <c r="G5" s="2">
        <f>F5*D5</f>
        <v>0.56000000000000005</v>
      </c>
      <c r="H5" s="4">
        <f>report_bolt_helper!U2</f>
        <v>0.31866666700000001</v>
      </c>
      <c r="I5" s="2">
        <f>D5*report_bolt_helper!L2</f>
        <v>0.56000000000000005</v>
      </c>
    </row>
    <row r="6" spans="2:10" x14ac:dyDescent="0.25">
      <c r="B6" t="str">
        <f>report_bolt_helper!A3</f>
        <v>hardware_screw_countersunk_m3_black_10_mm_length_hex_head</v>
      </c>
      <c r="C6">
        <f>report_bolt_helper!P3</f>
        <v>110</v>
      </c>
      <c r="D6">
        <v>40</v>
      </c>
      <c r="E6" s="4">
        <f t="shared" ref="E6:E13" si="0">H6*D6</f>
        <v>20.96</v>
      </c>
      <c r="F6" s="3">
        <f>report_bolt_helper!K3</f>
        <v>2.0400000000000001E-2</v>
      </c>
      <c r="G6" s="2">
        <f t="shared" ref="G6:G15" si="1">F6*D6</f>
        <v>0.81600000000000006</v>
      </c>
      <c r="H6" s="4">
        <f>report_bolt_helper!U3</f>
        <v>0.52400000000000002</v>
      </c>
      <c r="I6" s="2">
        <f>D6*report_bolt_helper!L3</f>
        <v>1.4680000000000002</v>
      </c>
    </row>
    <row r="7" spans="2:10" x14ac:dyDescent="0.25">
      <c r="B7" t="str">
        <f>report_bolt_helper!A4</f>
        <v>hardware_screw_countersunk_m3_black_12_mm_length_hex_head</v>
      </c>
      <c r="C7">
        <f>report_bolt_helper!P4</f>
        <v>90</v>
      </c>
      <c r="D7">
        <v>40</v>
      </c>
      <c r="E7" s="4">
        <f t="shared" si="0"/>
        <v>24.32</v>
      </c>
      <c r="F7" s="3">
        <f>report_bolt_helper!K4</f>
        <v>2.1000000000000001E-2</v>
      </c>
      <c r="G7" s="2">
        <f t="shared" si="1"/>
        <v>0.84000000000000008</v>
      </c>
      <c r="H7" s="4">
        <f>report_bolt_helper!U4</f>
        <v>0.60799999999999998</v>
      </c>
      <c r="I7" s="2">
        <f>D7*report_bolt_helper!L4</f>
        <v>1.512</v>
      </c>
    </row>
    <row r="8" spans="2:10" x14ac:dyDescent="0.25">
      <c r="B8" t="str">
        <f>report_bolt_helper!A5</f>
        <v>hardware_screw_countersunk_m3_black_16_mm_length_hex_head</v>
      </c>
      <c r="C8">
        <f>report_bolt_helper!P5</f>
        <v>70</v>
      </c>
      <c r="D8">
        <v>40</v>
      </c>
      <c r="E8" s="4">
        <f t="shared" si="0"/>
        <v>27.519999999999996</v>
      </c>
      <c r="F8" s="3">
        <f>report_bolt_helper!K5</f>
        <v>2.4899999999999999E-2</v>
      </c>
      <c r="G8" s="2">
        <f t="shared" si="1"/>
        <v>0.996</v>
      </c>
      <c r="H8" s="4">
        <f>report_bolt_helper!U5</f>
        <v>0.68799999999999994</v>
      </c>
      <c r="I8" s="2">
        <f>D8*report_bolt_helper!L5</f>
        <v>1.792</v>
      </c>
    </row>
    <row r="9" spans="2:10" x14ac:dyDescent="0.25">
      <c r="B9" t="str">
        <f>report_bolt_helper!A6</f>
        <v>hardware_screw_countersunk_m3_black_20_mm_length_hex_head</v>
      </c>
      <c r="C9">
        <f>report_bolt_helper!P6</f>
        <v>50</v>
      </c>
      <c r="D9">
        <v>40</v>
      </c>
      <c r="E9" s="4">
        <f t="shared" si="0"/>
        <v>38.6</v>
      </c>
      <c r="F9" s="3">
        <f>report_bolt_helper!K6</f>
        <v>2.8799999999999999E-2</v>
      </c>
      <c r="G9" s="2">
        <f t="shared" si="1"/>
        <v>1.1519999999999999</v>
      </c>
      <c r="H9" s="4">
        <f>report_bolt_helper!U6</f>
        <v>0.96499999999999997</v>
      </c>
      <c r="I9" s="2">
        <f>D9*report_bolt_helper!L6</f>
        <v>2.0720000000000001</v>
      </c>
    </row>
    <row r="10" spans="2:10" x14ac:dyDescent="0.25">
      <c r="B10" t="str">
        <f>report_bolt_helper!A7</f>
        <v>hardware_screw_countersunk_m3_black_25_mm_length_hex_head</v>
      </c>
      <c r="C10">
        <f>report_bolt_helper!P7</f>
        <v>40</v>
      </c>
      <c r="D10">
        <v>40</v>
      </c>
      <c r="E10" s="4">
        <f t="shared" si="0"/>
        <v>47.839999999999996</v>
      </c>
      <c r="F10" s="3">
        <f>report_bolt_helper!K7</f>
        <v>2.9399999999999999E-2</v>
      </c>
      <c r="G10" s="2">
        <f t="shared" si="1"/>
        <v>1.1759999999999999</v>
      </c>
      <c r="H10" s="4">
        <f>report_bolt_helper!U7</f>
        <v>1.196</v>
      </c>
      <c r="I10" s="2">
        <f>D10*report_bolt_helper!L7</f>
        <v>2.1160000000000001</v>
      </c>
    </row>
    <row r="11" spans="2:10" x14ac:dyDescent="0.25">
      <c r="B11" t="str">
        <f>report_bolt_helper!A8</f>
        <v>hardware_screw_countersunk_m3_black_6_mm_length_hex_head</v>
      </c>
      <c r="C11">
        <f>report_bolt_helper!P8</f>
        <v>150</v>
      </c>
      <c r="D11">
        <v>40</v>
      </c>
      <c r="E11" s="4">
        <f t="shared" si="0"/>
        <v>14.32</v>
      </c>
      <c r="F11" s="3">
        <f>report_bolt_helper!K8</f>
        <v>1.95E-2</v>
      </c>
      <c r="G11" s="2">
        <f t="shared" si="1"/>
        <v>0.78</v>
      </c>
      <c r="H11" s="4">
        <f>report_bolt_helper!U8</f>
        <v>0.35799999999999998</v>
      </c>
      <c r="I11" s="2">
        <f>D11*report_bolt_helper!L8</f>
        <v>1.4039999999999999</v>
      </c>
    </row>
    <row r="12" spans="2:10" x14ac:dyDescent="0.25">
      <c r="B12" t="str">
        <f>report_bolt_helper!A9</f>
        <v>hardware_screw_countersunk_m3_black_8_mm_length_hex_head</v>
      </c>
      <c r="C12">
        <f>report_bolt_helper!P9</f>
        <v>120</v>
      </c>
      <c r="D12">
        <v>40</v>
      </c>
      <c r="E12" s="4">
        <f t="shared" si="0"/>
        <v>17.8</v>
      </c>
      <c r="F12" s="3">
        <f>report_bolt_helper!K9</f>
        <v>1.9800000000000002E-2</v>
      </c>
      <c r="G12" s="2">
        <f t="shared" si="1"/>
        <v>0.79200000000000004</v>
      </c>
      <c r="H12" s="4">
        <f>report_bolt_helper!U9</f>
        <v>0.44500000000000001</v>
      </c>
      <c r="I12" s="2">
        <f>D12*report_bolt_helper!L9</f>
        <v>1.4239999999999999</v>
      </c>
    </row>
    <row r="13" spans="2:10" x14ac:dyDescent="0.25">
      <c r="B13" t="str">
        <f>report_bolt_helper!A10</f>
        <v>packaging_tin_hinged_lid_169_mm_width_130_mm_height_18_mm_depth_350_ml_tinware_direct_t4066</v>
      </c>
      <c r="C13">
        <v>1</v>
      </c>
      <c r="D13">
        <v>1</v>
      </c>
      <c r="E13" s="4">
        <f t="shared" si="0"/>
        <v>0</v>
      </c>
      <c r="F13" s="3">
        <f>report_bolt_helper!K10</f>
        <v>0.79</v>
      </c>
      <c r="G13" s="2">
        <f t="shared" si="1"/>
        <v>0.79</v>
      </c>
      <c r="H13" s="4">
        <f>report_bolt_helper!U10</f>
        <v>0</v>
      </c>
      <c r="I13" s="2">
        <f>D13*report_bolt_helper!L10</f>
        <v>0.79</v>
      </c>
    </row>
    <row r="14" spans="2:10" x14ac:dyDescent="0.25">
      <c r="B14" t="str">
        <f>report_bolt_helper!A11</f>
        <v>three_d_printer_filament_1_75_mm_pla_aqua_reel_3dqf</v>
      </c>
      <c r="D14">
        <f>8.5*8</f>
        <v>68</v>
      </c>
      <c r="E14" s="4">
        <f>D14</f>
        <v>68</v>
      </c>
      <c r="F14" s="3">
        <v>1.4999999999999999E-2</v>
      </c>
      <c r="G14" s="2">
        <f t="shared" si="1"/>
        <v>1.02</v>
      </c>
      <c r="H14" s="4">
        <f>report_bolt_helper!U11</f>
        <v>0</v>
      </c>
      <c r="I14" s="2">
        <f>D14*report_bolt_helper!L11</f>
        <v>0</v>
      </c>
    </row>
    <row r="15" spans="2:10" x14ac:dyDescent="0.25">
      <c r="B15" t="str">
        <f>report_bolt_helper!A12</f>
        <v>three_d_printer_filament_1_75_mm_pla_plus_black_reel_3dqf</v>
      </c>
      <c r="D15">
        <f>13.75*2</f>
        <v>27.5</v>
      </c>
      <c r="E15" s="4">
        <f>D15</f>
        <v>27.5</v>
      </c>
      <c r="F15" s="3">
        <v>1.4999999999999999E-2</v>
      </c>
      <c r="G15" s="2">
        <f t="shared" si="1"/>
        <v>0.41249999999999998</v>
      </c>
      <c r="H15" s="4">
        <f>report_bolt_helper!U12</f>
        <v>0</v>
      </c>
      <c r="I15" s="2">
        <f>D15*report_bolt_helper!L12</f>
        <v>0</v>
      </c>
      <c r="J15" s="2" t="s">
        <v>87</v>
      </c>
    </row>
    <row r="16" spans="2:10" x14ac:dyDescent="0.25">
      <c r="G16" s="2">
        <f>SUM(G5:G15)</f>
        <v>9.3345000000000002</v>
      </c>
      <c r="I16" s="2">
        <f>SUM(I5:I13)</f>
        <v>13.138000000000002</v>
      </c>
      <c r="J16" s="2">
        <f>I16*1.2</f>
        <v>15.765600000000001</v>
      </c>
    </row>
    <row r="17" spans="4:9" x14ac:dyDescent="0.25">
      <c r="G17" s="2"/>
      <c r="I17" s="2" t="s">
        <v>87</v>
      </c>
    </row>
    <row r="18" spans="4:9" x14ac:dyDescent="0.25">
      <c r="F18" t="s">
        <v>85</v>
      </c>
      <c r="G18" s="2">
        <f>G16/0.6</f>
        <v>15.557500000000001</v>
      </c>
      <c r="I18" s="2">
        <f>G18*1.2</f>
        <v>18.669</v>
      </c>
    </row>
    <row r="19" spans="4:9" x14ac:dyDescent="0.25">
      <c r="F19" t="s">
        <v>86</v>
      </c>
      <c r="G19" s="2">
        <f>G16/0.36</f>
        <v>25.929166666666667</v>
      </c>
      <c r="I19" s="2">
        <f>G19*1.2</f>
        <v>31.114999999999998</v>
      </c>
    </row>
    <row r="21" spans="4:9" x14ac:dyDescent="0.25">
      <c r="F21" t="s">
        <v>98</v>
      </c>
      <c r="G21" s="2">
        <f>G16*1.2</f>
        <v>11.2014</v>
      </c>
    </row>
    <row r="22" spans="4:9" x14ac:dyDescent="0.25">
      <c r="F22" t="s">
        <v>99</v>
      </c>
      <c r="G22">
        <v>2</v>
      </c>
    </row>
    <row r="23" spans="4:9" x14ac:dyDescent="0.25">
      <c r="F23" t="s">
        <v>100</v>
      </c>
      <c r="G23" s="2">
        <f>G21*0.1</f>
        <v>1.1201399999999999</v>
      </c>
    </row>
    <row r="24" spans="4:9" x14ac:dyDescent="0.25">
      <c r="D24" t="s">
        <v>101</v>
      </c>
      <c r="E24" s="4">
        <v>1.5</v>
      </c>
      <c r="F24" t="s">
        <v>102</v>
      </c>
      <c r="G24" s="2">
        <f>G21*E24</f>
        <v>16.802099999999999</v>
      </c>
    </row>
    <row r="25" spans="4:9" x14ac:dyDescent="0.25">
      <c r="F25" t="s">
        <v>105</v>
      </c>
      <c r="G25" s="2">
        <f>G24+G23+G22</f>
        <v>19.922239999999999</v>
      </c>
    </row>
    <row r="26" spans="4:9" x14ac:dyDescent="0.25">
      <c r="F26" t="s">
        <v>103</v>
      </c>
      <c r="G26">
        <v>20</v>
      </c>
    </row>
    <row r="27" spans="4:9" x14ac:dyDescent="0.25">
      <c r="F27" t="s">
        <v>104</v>
      </c>
      <c r="G27" s="2">
        <f>G26-G21-G22-G23</f>
        <v>5.6784600000000003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CDCC-0AA0-4F51-BF54-60F57E2DA2EA}">
  <dimension ref="A1:U12"/>
  <sheetViews>
    <sheetView workbookViewId="0">
      <selection activeCell="L2" sqref="L2"/>
    </sheetView>
  </sheetViews>
  <sheetFormatPr defaultRowHeight="15" x14ac:dyDescent="0.25"/>
  <cols>
    <col min="2" max="2" width="12.85546875" customWidth="1"/>
    <col min="5" max="5" width="18.5703125" customWidth="1"/>
    <col min="6" max="6" width="26.42578125" customWidth="1"/>
    <col min="7" max="7" width="16.28515625" customWidth="1"/>
    <col min="8" max="8" width="36.85546875" customWidth="1"/>
    <col min="9" max="9" width="37.5703125" customWidth="1"/>
    <col min="10" max="10" width="34.140625" customWidth="1"/>
    <col min="11" max="11" width="14.7109375" customWidth="1"/>
    <col min="12" max="12" width="31.28515625" customWidth="1"/>
    <col min="13" max="13" width="62" customWidth="1"/>
    <col min="14" max="14" width="68.5703125" customWidth="1"/>
    <col min="15" max="15" width="62" customWidth="1"/>
    <col min="16" max="16" width="68.5703125" customWidth="1"/>
    <col min="17" max="17" width="62" customWidth="1"/>
    <col min="18" max="18" width="68.5703125" customWidth="1"/>
    <col min="19" max="19" width="11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19</v>
      </c>
      <c r="B2" t="s">
        <v>20</v>
      </c>
      <c r="C2" t="s">
        <v>21</v>
      </c>
      <c r="D2" t="s">
        <v>22</v>
      </c>
      <c r="G2">
        <v>1771000</v>
      </c>
      <c r="H2" t="s">
        <v>23</v>
      </c>
      <c r="I2" t="s">
        <v>24</v>
      </c>
      <c r="J2" t="s">
        <v>25</v>
      </c>
      <c r="K2">
        <v>1.6000000000000001E-3</v>
      </c>
      <c r="L2">
        <v>1.6000000000000001E-3</v>
      </c>
      <c r="M2" t="s">
        <v>26</v>
      </c>
      <c r="P2">
        <v>250</v>
      </c>
      <c r="Q2">
        <v>79.666666669999998</v>
      </c>
      <c r="R2">
        <v>125</v>
      </c>
      <c r="T2">
        <v>3.1866666669999999</v>
      </c>
      <c r="U2">
        <v>0.31866666700000001</v>
      </c>
    </row>
    <row r="3" spans="1:21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10</v>
      </c>
      <c r="G3">
        <v>1901020</v>
      </c>
      <c r="H3" t="s">
        <v>32</v>
      </c>
      <c r="I3" t="s">
        <v>33</v>
      </c>
      <c r="J3" t="s">
        <v>34</v>
      </c>
      <c r="K3">
        <v>2.0400000000000001E-2</v>
      </c>
      <c r="L3">
        <v>3.6700000000000003E-2</v>
      </c>
      <c r="M3" t="s">
        <v>35</v>
      </c>
      <c r="P3">
        <v>110</v>
      </c>
      <c r="Q3">
        <v>57.64</v>
      </c>
      <c r="R3">
        <v>55</v>
      </c>
      <c r="T3">
        <v>5.24</v>
      </c>
      <c r="U3">
        <v>0.52400000000000002</v>
      </c>
    </row>
    <row r="4" spans="1:21" x14ac:dyDescent="0.25">
      <c r="A4" t="s">
        <v>36</v>
      </c>
      <c r="B4" t="s">
        <v>28</v>
      </c>
      <c r="C4" t="s">
        <v>37</v>
      </c>
      <c r="D4" t="s">
        <v>30</v>
      </c>
      <c r="E4" t="s">
        <v>38</v>
      </c>
      <c r="F4">
        <v>12</v>
      </c>
      <c r="G4">
        <v>1901030</v>
      </c>
      <c r="H4" t="s">
        <v>39</v>
      </c>
      <c r="I4" t="s">
        <v>40</v>
      </c>
      <c r="J4" t="s">
        <v>41</v>
      </c>
      <c r="K4">
        <v>2.1000000000000001E-2</v>
      </c>
      <c r="L4">
        <v>3.78E-2</v>
      </c>
      <c r="M4" t="s">
        <v>42</v>
      </c>
      <c r="P4">
        <v>90</v>
      </c>
      <c r="Q4">
        <v>54.72</v>
      </c>
      <c r="R4">
        <v>45</v>
      </c>
      <c r="T4">
        <v>6.08</v>
      </c>
      <c r="U4">
        <v>0.60799999999999998</v>
      </c>
    </row>
    <row r="5" spans="1:21" x14ac:dyDescent="0.25">
      <c r="A5" t="s">
        <v>43</v>
      </c>
      <c r="B5" t="s">
        <v>28</v>
      </c>
      <c r="C5" t="s">
        <v>44</v>
      </c>
      <c r="D5" t="s">
        <v>30</v>
      </c>
      <c r="E5" t="s">
        <v>45</v>
      </c>
      <c r="F5">
        <v>16</v>
      </c>
      <c r="G5">
        <v>1901040</v>
      </c>
      <c r="H5" t="s">
        <v>46</v>
      </c>
      <c r="I5" t="s">
        <v>47</v>
      </c>
      <c r="K5">
        <v>2.4899999999999999E-2</v>
      </c>
      <c r="L5">
        <v>4.48E-2</v>
      </c>
      <c r="P5">
        <v>70</v>
      </c>
      <c r="Q5">
        <v>48.16</v>
      </c>
      <c r="R5">
        <v>35</v>
      </c>
      <c r="T5">
        <v>6.88</v>
      </c>
      <c r="U5">
        <v>0.68799999999999994</v>
      </c>
    </row>
    <row r="6" spans="1:21" x14ac:dyDescent="0.25">
      <c r="A6" t="s">
        <v>48</v>
      </c>
      <c r="B6" t="s">
        <v>28</v>
      </c>
      <c r="C6" t="s">
        <v>49</v>
      </c>
      <c r="D6" t="s">
        <v>30</v>
      </c>
      <c r="E6" t="s">
        <v>50</v>
      </c>
      <c r="F6">
        <v>20</v>
      </c>
      <c r="G6">
        <v>1901050</v>
      </c>
      <c r="H6" t="s">
        <v>51</v>
      </c>
      <c r="I6" t="s">
        <v>52</v>
      </c>
      <c r="J6" t="s">
        <v>53</v>
      </c>
      <c r="K6">
        <v>2.8799999999999999E-2</v>
      </c>
      <c r="L6">
        <v>5.1799999999999999E-2</v>
      </c>
      <c r="M6" t="s">
        <v>54</v>
      </c>
      <c r="P6">
        <v>50</v>
      </c>
      <c r="Q6">
        <v>48.25</v>
      </c>
      <c r="R6">
        <v>25</v>
      </c>
      <c r="T6">
        <v>9.65</v>
      </c>
      <c r="U6">
        <v>0.96499999999999997</v>
      </c>
    </row>
    <row r="7" spans="1:21" x14ac:dyDescent="0.25">
      <c r="A7" t="s">
        <v>55</v>
      </c>
      <c r="B7" t="s">
        <v>28</v>
      </c>
      <c r="C7" t="s">
        <v>56</v>
      </c>
      <c r="D7" t="s">
        <v>30</v>
      </c>
      <c r="E7" t="s">
        <v>57</v>
      </c>
      <c r="F7">
        <v>25</v>
      </c>
      <c r="G7">
        <v>1901051</v>
      </c>
      <c r="H7" t="s">
        <v>58</v>
      </c>
      <c r="I7" t="s">
        <v>59</v>
      </c>
      <c r="J7" t="s">
        <v>60</v>
      </c>
      <c r="K7">
        <v>2.9399999999999999E-2</v>
      </c>
      <c r="L7">
        <v>5.2900000000000003E-2</v>
      </c>
      <c r="M7" t="s">
        <v>61</v>
      </c>
      <c r="P7">
        <v>40</v>
      </c>
      <c r="Q7">
        <v>47.84</v>
      </c>
      <c r="R7">
        <v>20</v>
      </c>
      <c r="T7">
        <v>11.96</v>
      </c>
      <c r="U7">
        <v>1.196</v>
      </c>
    </row>
    <row r="8" spans="1:21" x14ac:dyDescent="0.25">
      <c r="A8" t="s">
        <v>62</v>
      </c>
      <c r="B8" t="s">
        <v>28</v>
      </c>
      <c r="C8" t="s">
        <v>63</v>
      </c>
      <c r="D8" t="s">
        <v>30</v>
      </c>
      <c r="E8" t="s">
        <v>64</v>
      </c>
      <c r="F8">
        <v>6</v>
      </c>
      <c r="G8">
        <v>1901000</v>
      </c>
      <c r="H8" t="s">
        <v>65</v>
      </c>
      <c r="I8" t="s">
        <v>66</v>
      </c>
      <c r="J8" t="s">
        <v>67</v>
      </c>
      <c r="K8">
        <v>1.95E-2</v>
      </c>
      <c r="L8">
        <v>3.5099999999999999E-2</v>
      </c>
      <c r="M8" t="s">
        <v>68</v>
      </c>
      <c r="P8">
        <v>150</v>
      </c>
      <c r="Q8">
        <v>53.7</v>
      </c>
      <c r="R8">
        <v>75</v>
      </c>
      <c r="T8">
        <v>3.58</v>
      </c>
      <c r="U8">
        <v>0.35799999999999998</v>
      </c>
    </row>
    <row r="9" spans="1:21" x14ac:dyDescent="0.25">
      <c r="A9" t="s">
        <v>69</v>
      </c>
      <c r="B9" t="s">
        <v>28</v>
      </c>
      <c r="C9" t="s">
        <v>70</v>
      </c>
      <c r="D9" t="s">
        <v>30</v>
      </c>
      <c r="E9" t="s">
        <v>71</v>
      </c>
      <c r="F9">
        <v>8</v>
      </c>
      <c r="G9">
        <v>1901010</v>
      </c>
      <c r="H9" t="s">
        <v>72</v>
      </c>
      <c r="I9" t="s">
        <v>73</v>
      </c>
      <c r="J9" t="s">
        <v>74</v>
      </c>
      <c r="K9">
        <v>1.9800000000000002E-2</v>
      </c>
      <c r="L9">
        <v>3.56E-2</v>
      </c>
      <c r="M9" t="s">
        <v>75</v>
      </c>
      <c r="P9">
        <v>120</v>
      </c>
      <c r="Q9">
        <v>53.4</v>
      </c>
      <c r="R9">
        <v>60</v>
      </c>
      <c r="T9">
        <v>4.45</v>
      </c>
      <c r="U9">
        <v>0.44500000000000001</v>
      </c>
    </row>
    <row r="10" spans="1:21" x14ac:dyDescent="0.25">
      <c r="A10" t="s">
        <v>76</v>
      </c>
      <c r="C10" t="s">
        <v>77</v>
      </c>
      <c r="D10" t="s">
        <v>78</v>
      </c>
      <c r="K10" s="5">
        <v>0.79</v>
      </c>
      <c r="L10" s="5">
        <v>0.79</v>
      </c>
    </row>
    <row r="11" spans="1:21" x14ac:dyDescent="0.25">
      <c r="A11" t="s">
        <v>91</v>
      </c>
      <c r="C11" t="s">
        <v>92</v>
      </c>
      <c r="D11" t="s">
        <v>93</v>
      </c>
      <c r="E11" t="s">
        <v>94</v>
      </c>
    </row>
    <row r="12" spans="1:21" x14ac:dyDescent="0.25">
      <c r="A12" t="s">
        <v>95</v>
      </c>
      <c r="C12" t="s">
        <v>96</v>
      </c>
      <c r="D12" t="s">
        <v>93</v>
      </c>
      <c r="E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report_bolt_helper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2024-01-17T10:25:04Z</dcterms:created>
  <dcterms:modified xsi:type="dcterms:W3CDTF">2024-03-18T14:04:16Z</dcterms:modified>
</cp:coreProperties>
</file>