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prototyping_tin_hardware_screw_countersunk_m3_black_hex_head_version_1\"/>
    </mc:Choice>
  </mc:AlternateContent>
  <xr:revisionPtr revIDLastSave="0" documentId="13_ncr:1_{4D5470D6-5314-4F44-98E3-201246A84F78}" xr6:coauthVersionLast="47" xr6:coauthVersionMax="47" xr10:uidLastSave="{00000000-0000-0000-0000-000000000000}"/>
  <bookViews>
    <workbookView xWindow="-120" yWindow="-15870" windowWidth="25440" windowHeight="15990" xr2:uid="{DF6EE3A8-8F06-4FE7-8CEA-D84C56A86617}"/>
  </bookViews>
  <sheets>
    <sheet name="Sheet1" sheetId="1" r:id="rId1"/>
    <sheet name="report_bolt_help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F15" i="1" s="1"/>
  <c r="B13" i="1"/>
  <c r="D12" i="1"/>
  <c r="C12" i="1"/>
  <c r="F12" i="1" s="1"/>
  <c r="B12" i="1"/>
  <c r="D11" i="1"/>
  <c r="C11" i="1"/>
  <c r="F11" i="1" s="1"/>
  <c r="B11" i="1"/>
  <c r="D10" i="1"/>
  <c r="C10" i="1"/>
  <c r="E10" i="1" s="1"/>
  <c r="B10" i="1"/>
  <c r="D9" i="1"/>
  <c r="C9" i="1"/>
  <c r="E9" i="1" s="1"/>
  <c r="B9" i="1"/>
  <c r="D8" i="1"/>
  <c r="C8" i="1"/>
  <c r="F8" i="1" s="1"/>
  <c r="B8" i="1"/>
  <c r="D7" i="1"/>
  <c r="C7" i="1"/>
  <c r="F7" i="1" s="1"/>
  <c r="B7" i="1"/>
  <c r="D6" i="1"/>
  <c r="C6" i="1"/>
  <c r="F6" i="1" s="1"/>
  <c r="B6" i="1"/>
  <c r="F5" i="1"/>
  <c r="D5" i="1"/>
  <c r="C5" i="1"/>
  <c r="B5" i="1"/>
  <c r="E6" i="1" l="1"/>
  <c r="F9" i="1"/>
  <c r="E7" i="1"/>
  <c r="F10" i="1"/>
  <c r="E12" i="1"/>
  <c r="E8" i="1"/>
  <c r="E11" i="1"/>
  <c r="E13" i="1"/>
  <c r="E5" i="1"/>
  <c r="E15" i="1" s="1"/>
  <c r="E18" i="1" s="1"/>
  <c r="F18" i="1" s="1"/>
  <c r="E17" i="1" l="1"/>
  <c r="F17" i="1" s="1"/>
</calcChain>
</file>

<file path=xl/sharedStrings.xml><?xml version="1.0" encoding="utf-8"?>
<sst xmlns="http://schemas.openxmlformats.org/spreadsheetml/2006/main" count="102" uniqueCount="90">
  <si>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</si>
  <si>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</si>
  <si>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</si>
  <si>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</si>
  <si>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</si>
  <si>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</si>
  <si>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</si>
  <si>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</si>
  <si>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</si>
  <si>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</si>
  <si>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</si>
  <si>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</si>
  <si>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</si>
  <si>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</si>
  <si>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</si>
  <si>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</si>
  <si>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</si>
  <si>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</si>
  <si>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</si>
  <si>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</si>
  <si>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num3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</si>
  <si>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</si>
  <si>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</si>
  <si>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</si>
  <si>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</si>
  <si>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</si>
  <si>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</si>
  <si>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</si>
  <si>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scsm3b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</si>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</sst>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000"/>
  </numFmts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F18"/>
  <sheetViews>
    <sheetView tabSelected="1" workbookViewId="0">
      <selection activeCell="D13" sqref="D13"/>
    </sheetView>
  </sheetViews>
  <sheetFormatPr defaultRowHeight="15" x14ac:dyDescent="0.25"/>
  <cols>
    <col min="2" max="2" width="91.85546875" customWidth="1"/>
    <col min="5" max="5" width="10.42578125" customWidth="1"/>
  </cols>
  <sheetData>
    <row r="2" spans="2:6" ht="18.75" x14ac:dyDescent="0.3">
      <c r="B2" s="1" t="s">
        <v>80</v>
      </c>
    </row>
    <row r="4" spans="2:6" x14ac:dyDescent="0.25">
      <c r="B4" t="s">
        <v>81</v>
      </c>
      <c r="C4" t="s">
        <v>82</v>
      </c>
      <c r="D4" t="s">
        <v>83</v>
      </c>
      <c r="E4" t="s">
        <v>84</v>
      </c>
      <c r="F4" t="s">
        <v>88</v>
      </c>
    </row>
    <row r="5" spans="2:6" x14ac:dyDescent="0.25">
      <c r="B5" t="str">
        <f>report_bolt_helper!J2</f>
        <v>hardware_nut_m3</v>
      </c>
      <c r="C5">
        <f>report_bolt_helper!Y2</f>
        <v>250</v>
      </c>
      <c r="D5" s="3">
        <f>report_bolt_helper!T2</f>
        <v>1.6000000000000001E-3</v>
      </c>
      <c r="E5" s="2">
        <f>C5*D5</f>
        <v>0.4</v>
      </c>
      <c r="F5" s="2">
        <f>C5*report_bolt_helper!U2</f>
        <v>0.4</v>
      </c>
    </row>
    <row r="6" spans="2:6" x14ac:dyDescent="0.25">
      <c r="B6" t="str">
        <f>report_bolt_helper!J3</f>
        <v>hardware_screw_countersunk_m3_black_10_mm_length_hex_head</v>
      </c>
      <c r="C6">
        <f>report_bolt_helper!Y3</f>
        <v>110</v>
      </c>
      <c r="D6" s="3">
        <f>report_bolt_helper!T3</f>
        <v>2.0400000000000001E-2</v>
      </c>
      <c r="E6" s="2">
        <f t="shared" ref="E6:E13" si="0">C6*D6</f>
        <v>2.2440000000000002</v>
      </c>
      <c r="F6" s="2">
        <f>C6*report_bolt_helper!U3</f>
        <v>4.0370000000000008</v>
      </c>
    </row>
    <row r="7" spans="2:6" x14ac:dyDescent="0.25">
      <c r="B7" t="str">
        <f>report_bolt_helper!J4</f>
        <v>hardware_screw_countersunk_m3_black_12_mm_length_hex_head</v>
      </c>
      <c r="C7">
        <f>report_bolt_helper!Y4</f>
        <v>90</v>
      </c>
      <c r="D7" s="3">
        <f>report_bolt_helper!T4</f>
        <v>2.1000000000000001E-2</v>
      </c>
      <c r="E7" s="2">
        <f t="shared" si="0"/>
        <v>1.8900000000000001</v>
      </c>
      <c r="F7" s="2">
        <f>C7*report_bolt_helper!U4</f>
        <v>3.4020000000000001</v>
      </c>
    </row>
    <row r="8" spans="2:6" x14ac:dyDescent="0.25">
      <c r="B8" t="str">
        <f>report_bolt_helper!J5</f>
        <v>hardware_screw_countersunk_m3_black_16_mm_length_hex_head</v>
      </c>
      <c r="C8">
        <f>report_bolt_helper!Y5</f>
        <v>70</v>
      </c>
      <c r="D8" s="3">
        <f>report_bolt_helper!T5</f>
        <v>2.4899999999999999E-2</v>
      </c>
      <c r="E8" s="2">
        <f t="shared" si="0"/>
        <v>1.7429999999999999</v>
      </c>
      <c r="F8" s="2">
        <f>C8*report_bolt_helper!U5</f>
        <v>3.1360000000000001</v>
      </c>
    </row>
    <row r="9" spans="2:6" x14ac:dyDescent="0.25">
      <c r="B9" t="str">
        <f>report_bolt_helper!J6</f>
        <v>hardware_screw_countersunk_m3_black_20_mm_length_hex_head</v>
      </c>
      <c r="C9">
        <f>report_bolt_helper!Y6</f>
        <v>50</v>
      </c>
      <c r="D9" s="3">
        <f>report_bolt_helper!T6</f>
        <v>2.8799999999999999E-2</v>
      </c>
      <c r="E9" s="2">
        <f t="shared" si="0"/>
        <v>1.44</v>
      </c>
      <c r="F9" s="2">
        <f>C9*report_bolt_helper!U6</f>
        <v>2.59</v>
      </c>
    </row>
    <row r="10" spans="2:6" x14ac:dyDescent="0.25">
      <c r="B10" t="str">
        <f>report_bolt_helper!J7</f>
        <v>hardware_screw_countersunk_m3_black_25_mm_length_hex_head</v>
      </c>
      <c r="C10">
        <f>report_bolt_helper!Y7</f>
        <v>40</v>
      </c>
      <c r="D10" s="3">
        <f>report_bolt_helper!T7</f>
        <v>2.9399999999999999E-2</v>
      </c>
      <c r="E10" s="2">
        <f t="shared" si="0"/>
        <v>1.1759999999999999</v>
      </c>
      <c r="F10" s="2">
        <f>C10*report_bolt_helper!U7</f>
        <v>2.1160000000000001</v>
      </c>
    </row>
    <row r="11" spans="2:6" x14ac:dyDescent="0.25">
      <c r="B11" t="str">
        <f>report_bolt_helper!J8</f>
        <v>hardware_screw_countersunk_m3_black_6_mm_length_hex_head</v>
      </c>
      <c r="C11">
        <f>report_bolt_helper!Y8</f>
        <v>150</v>
      </c>
      <c r="D11" s="3">
        <f>report_bolt_helper!T8</f>
        <v>1.95E-2</v>
      </c>
      <c r="E11" s="2">
        <f t="shared" si="0"/>
        <v>2.9249999999999998</v>
      </c>
      <c r="F11" s="2">
        <f>C11*report_bolt_helper!U8</f>
        <v>5.2649999999999997</v>
      </c>
    </row>
    <row r="12" spans="2:6" x14ac:dyDescent="0.25">
      <c r="B12" t="str">
        <f>report_bolt_helper!J9</f>
        <v>hardware_screw_countersunk_m3_black_8_mm_length_hex_head</v>
      </c>
      <c r="C12">
        <f>report_bolt_helper!Y9</f>
        <v>120</v>
      </c>
      <c r="D12" s="3">
        <f>report_bolt_helper!T9</f>
        <v>1.9800000000000002E-2</v>
      </c>
      <c r="E12" s="2">
        <f t="shared" si="0"/>
        <v>2.3760000000000003</v>
      </c>
      <c r="F12" s="2">
        <f>C12*report_bolt_helper!U9</f>
        <v>4.2720000000000002</v>
      </c>
    </row>
    <row r="13" spans="2:6" x14ac:dyDescent="0.25">
      <c r="B13" t="str">
        <f>report_bolt_helper!J10</f>
        <v>packaging_tin_hinged_lid_169_mm_width_130_mm_height_18_mm_depth_350_ml_tinware_direct_t4066</v>
      </c>
      <c r="C13">
        <v>1</v>
      </c>
      <c r="D13" s="3">
        <f>report_bolt_helper!T10</f>
        <v>0</v>
      </c>
      <c r="E13" s="2">
        <f t="shared" si="0"/>
        <v>0</v>
      </c>
      <c r="F13" s="2">
        <f>C13*report_bolt_helper!U10</f>
        <v>0</v>
      </c>
    </row>
    <row r="14" spans="2:6" x14ac:dyDescent="0.25">
      <c r="E14" s="2"/>
      <c r="F14" s="2"/>
    </row>
    <row r="15" spans="2:6" x14ac:dyDescent="0.25">
      <c r="E15" s="2">
        <f>SUM(E5:E13)</f>
        <v>14.194000000000003</v>
      </c>
      <c r="F15" s="2">
        <f>SUM(F5:F13)</f>
        <v>25.218000000000004</v>
      </c>
    </row>
    <row r="16" spans="2:6" x14ac:dyDescent="0.25">
      <c r="E16" s="2"/>
      <c r="F16" s="2" t="s">
        <v>87</v>
      </c>
    </row>
    <row r="17" spans="4:6" x14ac:dyDescent="0.25">
      <c r="D17" t="s">
        <v>85</v>
      </c>
      <c r="E17" s="2">
        <f>E15/0.6</f>
        <v>23.656666666666673</v>
      </c>
      <c r="F17" s="2">
        <f>E17*1.2</f>
        <v>28.388000000000009</v>
      </c>
    </row>
    <row r="18" spans="4:6" x14ac:dyDescent="0.25">
      <c r="D18" t="s">
        <v>86</v>
      </c>
      <c r="E18" s="2">
        <f>E15/0.36</f>
        <v>39.427777777777784</v>
      </c>
      <c r="F18" s="2">
        <f>E18*1.2</f>
        <v>47.31333333333334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CDCC-0AA0-4F51-BF54-60F57E2DA2EA}">
  <dimension ref="J1:AD10"/>
  <sheetViews>
    <sheetView topLeftCell="Q1" workbookViewId="0">
      <selection activeCell="J1" sqref="J1:AD10"/>
    </sheetView>
  </sheetViews>
  <sheetFormatPr defaultRowHeight="15" x14ac:dyDescent="0.25"/>
  <cols>
    <col min="2" max="2" width="12.85546875" customWidth="1"/>
    <col min="5" max="5" width="18.5703125" customWidth="1"/>
    <col min="6" max="6" width="26.42578125" customWidth="1"/>
    <col min="7" max="7" width="16.28515625" customWidth="1"/>
    <col min="8" max="8" width="36.85546875" customWidth="1"/>
    <col min="9" max="9" width="37.5703125" customWidth="1"/>
    <col min="10" max="10" width="34.140625" customWidth="1"/>
    <col min="11" max="11" width="14.7109375" customWidth="1"/>
    <col min="12" max="12" width="31.28515625" customWidth="1"/>
    <col min="13" max="13" width="62" customWidth="1"/>
    <col min="14" max="14" width="68.5703125" customWidth="1"/>
    <col min="15" max="15" width="62" customWidth="1"/>
    <col min="16" max="16" width="68.5703125" customWidth="1"/>
    <col min="17" max="17" width="62" customWidth="1"/>
    <col min="18" max="18" width="68.5703125" customWidth="1"/>
    <col min="19" max="19" width="11.7109375" customWidth="1"/>
  </cols>
  <sheetData>
    <row r="1" spans="10:30" x14ac:dyDescent="0.25"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79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89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0:30" x14ac:dyDescent="0.25">
      <c r="J2" t="s">
        <v>19</v>
      </c>
      <c r="K2" t="s">
        <v>20</v>
      </c>
      <c r="L2" t="s">
        <v>21</v>
      </c>
      <c r="M2" t="s">
        <v>22</v>
      </c>
      <c r="P2">
        <v>1771000</v>
      </c>
      <c r="Q2" t="s">
        <v>23</v>
      </c>
      <c r="R2" t="s">
        <v>24</v>
      </c>
      <c r="S2" t="s">
        <v>25</v>
      </c>
      <c r="T2">
        <v>1.6000000000000001E-3</v>
      </c>
      <c r="U2">
        <v>1.6000000000000001E-3</v>
      </c>
      <c r="V2" t="s">
        <v>26</v>
      </c>
      <c r="Y2">
        <v>250</v>
      </c>
      <c r="Z2">
        <v>79.666666669999998</v>
      </c>
      <c r="AA2">
        <v>125</v>
      </c>
      <c r="AC2">
        <v>3.1866666669999999</v>
      </c>
      <c r="AD2">
        <v>0.31866666700000001</v>
      </c>
    </row>
    <row r="3" spans="10:30" x14ac:dyDescent="0.25"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10</v>
      </c>
      <c r="P3">
        <v>1901020</v>
      </c>
      <c r="Q3" t="s">
        <v>32</v>
      </c>
      <c r="R3" t="s">
        <v>33</v>
      </c>
      <c r="S3" t="s">
        <v>34</v>
      </c>
      <c r="T3">
        <v>2.0400000000000001E-2</v>
      </c>
      <c r="U3">
        <v>3.6700000000000003E-2</v>
      </c>
      <c r="V3" t="s">
        <v>35</v>
      </c>
      <c r="Y3">
        <v>110</v>
      </c>
      <c r="Z3">
        <v>57.64</v>
      </c>
      <c r="AA3">
        <v>55</v>
      </c>
      <c r="AC3">
        <v>5.24</v>
      </c>
      <c r="AD3">
        <v>0.52400000000000002</v>
      </c>
    </row>
    <row r="4" spans="10:30" x14ac:dyDescent="0.25">
      <c r="J4" t="s">
        <v>36</v>
      </c>
      <c r="K4" t="s">
        <v>28</v>
      </c>
      <c r="L4" t="s">
        <v>37</v>
      </c>
      <c r="M4" t="s">
        <v>30</v>
      </c>
      <c r="N4" t="s">
        <v>38</v>
      </c>
      <c r="O4">
        <v>12</v>
      </c>
      <c r="P4">
        <v>1901030</v>
      </c>
      <c r="Q4" t="s">
        <v>39</v>
      </c>
      <c r="R4" t="s">
        <v>40</v>
      </c>
      <c r="S4" t="s">
        <v>41</v>
      </c>
      <c r="T4">
        <v>2.1000000000000001E-2</v>
      </c>
      <c r="U4">
        <v>3.78E-2</v>
      </c>
      <c r="V4" t="s">
        <v>42</v>
      </c>
      <c r="Y4">
        <v>90</v>
      </c>
      <c r="Z4">
        <v>54.72</v>
      </c>
      <c r="AA4">
        <v>45</v>
      </c>
      <c r="AC4">
        <v>6.08</v>
      </c>
      <c r="AD4">
        <v>0.60799999999999998</v>
      </c>
    </row>
    <row r="5" spans="10:30" x14ac:dyDescent="0.25">
      <c r="J5" t="s">
        <v>43</v>
      </c>
      <c r="K5" t="s">
        <v>28</v>
      </c>
      <c r="L5" t="s">
        <v>44</v>
      </c>
      <c r="M5" t="s">
        <v>30</v>
      </c>
      <c r="N5" t="s">
        <v>45</v>
      </c>
      <c r="O5">
        <v>16</v>
      </c>
      <c r="P5">
        <v>1901040</v>
      </c>
      <c r="Q5" t="s">
        <v>46</v>
      </c>
      <c r="R5" t="s">
        <v>47</v>
      </c>
      <c r="T5">
        <v>2.4899999999999999E-2</v>
      </c>
      <c r="U5">
        <v>4.48E-2</v>
      </c>
      <c r="Y5">
        <v>70</v>
      </c>
      <c r="Z5">
        <v>48.16</v>
      </c>
      <c r="AA5">
        <v>35</v>
      </c>
      <c r="AC5">
        <v>6.88</v>
      </c>
      <c r="AD5">
        <v>0.68799999999999994</v>
      </c>
    </row>
    <row r="6" spans="10:30" x14ac:dyDescent="0.25">
      <c r="J6" t="s">
        <v>48</v>
      </c>
      <c r="K6" t="s">
        <v>28</v>
      </c>
      <c r="L6" t="s">
        <v>49</v>
      </c>
      <c r="M6" t="s">
        <v>30</v>
      </c>
      <c r="N6" t="s">
        <v>50</v>
      </c>
      <c r="O6">
        <v>20</v>
      </c>
      <c r="P6">
        <v>1901050</v>
      </c>
      <c r="Q6" t="s">
        <v>51</v>
      </c>
      <c r="R6" t="s">
        <v>52</v>
      </c>
      <c r="S6" t="s">
        <v>53</v>
      </c>
      <c r="T6">
        <v>2.8799999999999999E-2</v>
      </c>
      <c r="U6">
        <v>5.1799999999999999E-2</v>
      </c>
      <c r="V6" t="s">
        <v>54</v>
      </c>
      <c r="Y6">
        <v>50</v>
      </c>
      <c r="Z6">
        <v>48.25</v>
      </c>
      <c r="AA6">
        <v>25</v>
      </c>
      <c r="AC6">
        <v>9.65</v>
      </c>
      <c r="AD6">
        <v>0.96499999999999997</v>
      </c>
    </row>
    <row r="7" spans="10:30" x14ac:dyDescent="0.25">
      <c r="J7" t="s">
        <v>55</v>
      </c>
      <c r="K7" t="s">
        <v>28</v>
      </c>
      <c r="L7" t="s">
        <v>56</v>
      </c>
      <c r="M7" t="s">
        <v>30</v>
      </c>
      <c r="N7" t="s">
        <v>57</v>
      </c>
      <c r="O7">
        <v>25</v>
      </c>
      <c r="P7">
        <v>1901051</v>
      </c>
      <c r="Q7" t="s">
        <v>58</v>
      </c>
      <c r="R7" t="s">
        <v>59</v>
      </c>
      <c r="S7" t="s">
        <v>60</v>
      </c>
      <c r="T7">
        <v>2.9399999999999999E-2</v>
      </c>
      <c r="U7">
        <v>5.2900000000000003E-2</v>
      </c>
      <c r="V7" t="s">
        <v>61</v>
      </c>
      <c r="Y7">
        <v>40</v>
      </c>
      <c r="Z7">
        <v>47.84</v>
      </c>
      <c r="AA7">
        <v>20</v>
      </c>
      <c r="AC7">
        <v>11.96</v>
      </c>
      <c r="AD7">
        <v>1.196</v>
      </c>
    </row>
    <row r="8" spans="10:30" x14ac:dyDescent="0.25">
      <c r="J8" t="s">
        <v>62</v>
      </c>
      <c r="K8" t="s">
        <v>28</v>
      </c>
      <c r="L8" t="s">
        <v>63</v>
      </c>
      <c r="M8" t="s">
        <v>30</v>
      </c>
      <c r="N8" t="s">
        <v>64</v>
      </c>
      <c r="O8">
        <v>6</v>
      </c>
      <c r="P8">
        <v>1901000</v>
      </c>
      <c r="Q8" t="s">
        <v>65</v>
      </c>
      <c r="R8" t="s">
        <v>66</v>
      </c>
      <c r="S8" t="s">
        <v>67</v>
      </c>
      <c r="T8">
        <v>1.95E-2</v>
      </c>
      <c r="U8">
        <v>3.5099999999999999E-2</v>
      </c>
      <c r="V8" t="s">
        <v>68</v>
      </c>
      <c r="Y8">
        <v>150</v>
      </c>
      <c r="Z8">
        <v>53.7</v>
      </c>
      <c r="AA8">
        <v>75</v>
      </c>
      <c r="AC8">
        <v>3.58</v>
      </c>
      <c r="AD8">
        <v>0.35799999999999998</v>
      </c>
    </row>
    <row r="9" spans="10:30" x14ac:dyDescent="0.25">
      <c r="J9" t="s">
        <v>69</v>
      </c>
      <c r="K9" t="s">
        <v>28</v>
      </c>
      <c r="L9" t="s">
        <v>70</v>
      </c>
      <c r="M9" t="s">
        <v>30</v>
      </c>
      <c r="N9" t="s">
        <v>71</v>
      </c>
      <c r="O9">
        <v>8</v>
      </c>
      <c r="P9">
        <v>1901010</v>
      </c>
      <c r="Q9" t="s">
        <v>72</v>
      </c>
      <c r="R9" t="s">
        <v>73</v>
      </c>
      <c r="S9" t="s">
        <v>74</v>
      </c>
      <c r="T9">
        <v>1.9800000000000002E-2</v>
      </c>
      <c r="U9">
        <v>3.56E-2</v>
      </c>
      <c r="V9" t="s">
        <v>75</v>
      </c>
      <c r="Y9">
        <v>120</v>
      </c>
      <c r="Z9">
        <v>53.4</v>
      </c>
      <c r="AA9">
        <v>60</v>
      </c>
      <c r="AC9">
        <v>4.45</v>
      </c>
      <c r="AD9">
        <v>0.44500000000000001</v>
      </c>
    </row>
    <row r="10" spans="10:30" x14ac:dyDescent="0.25">
      <c r="J10" t="s">
        <v>76</v>
      </c>
      <c r="L10" t="s">
        <v>77</v>
      </c>
      <c r="M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report_bolt_helper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2024-01-17T10:25:04Z</dcterms:created>
  <dcterms:modified xsi:type="dcterms:W3CDTF">2024-03-11T17:51:13Z</dcterms:modified>
</cp:coreProperties>
</file>