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5360DAE6-E8D9-436C-BC95-DEE0B4010FC8}" xr6:coauthVersionLast="47" xr6:coauthVersionMax="47" xr10:uidLastSave="{00000000-0000-0000-0000-000000000000}"/>
  <bookViews>
    <workbookView xWindow="1905" yWindow="1365" windowWidth="24780" windowHeight="14220" xr2:uid="{EEE61B86-1CDD-46F6-9235-E0D62233B58A}"/>
  </bookViews>
  <sheets>
    <sheet name="입력" sheetId="1" r:id="rId1"/>
    <sheet name="출력" sheetId="3" r:id="rId2"/>
    <sheet name="Logi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O28" i="2" l="1"/>
  <c r="AO27" i="2"/>
  <c r="AO26" i="2"/>
  <c r="AO25" i="2"/>
  <c r="AO24" i="2"/>
  <c r="AO23" i="2"/>
  <c r="AO21" i="2"/>
  <c r="V21" i="2"/>
  <c r="C21" i="2"/>
  <c r="AO20" i="2"/>
  <c r="V20" i="2"/>
  <c r="C20" i="2"/>
  <c r="AO19" i="2"/>
  <c r="V19" i="2"/>
  <c r="C19" i="2"/>
  <c r="AO18" i="2"/>
  <c r="V18" i="2"/>
  <c r="C18" i="2"/>
  <c r="AO17" i="2"/>
  <c r="V17" i="2"/>
  <c r="C17" i="2"/>
  <c r="AO16" i="2"/>
  <c r="V16" i="2"/>
  <c r="C16" i="2"/>
  <c r="AO14" i="2"/>
  <c r="V14" i="2"/>
  <c r="C14" i="2"/>
  <c r="AO13" i="2"/>
  <c r="V13" i="2"/>
  <c r="C13" i="2"/>
  <c r="AO12" i="2"/>
  <c r="V12" i="2"/>
  <c r="C12" i="2"/>
  <c r="AO11" i="2"/>
  <c r="V11" i="2"/>
  <c r="C11" i="2"/>
  <c r="AO10" i="2"/>
  <c r="V10" i="2"/>
  <c r="C10" i="2"/>
  <c r="AO9" i="2"/>
  <c r="V9" i="2"/>
  <c r="C9" i="2"/>
  <c r="AO7" i="2"/>
  <c r="V7" i="2"/>
  <c r="C7" i="2"/>
  <c r="AO6" i="2"/>
  <c r="V6" i="2"/>
  <c r="C6" i="2"/>
  <c r="AO5" i="2"/>
  <c r="V5" i="2"/>
  <c r="C5" i="2"/>
  <c r="AO4" i="2"/>
  <c r="V4" i="2"/>
  <c r="C4" i="2"/>
  <c r="AO3" i="2"/>
  <c r="V3" i="2"/>
  <c r="C3" i="2"/>
  <c r="AO2" i="2"/>
  <c r="V2" i="2"/>
  <c r="C2" i="2"/>
  <c r="G32" i="1"/>
  <c r="AS22" i="2"/>
  <c r="Z73" i="2" s="1"/>
  <c r="AR22" i="2"/>
  <c r="AQ22" i="2"/>
  <c r="AS15" i="2"/>
  <c r="Z68" i="2" s="1"/>
  <c r="AR15" i="2"/>
  <c r="Y68" i="2" s="1"/>
  <c r="AQ15" i="2"/>
  <c r="AS8" i="2"/>
  <c r="AR8" i="2"/>
  <c r="AQ8" i="2"/>
  <c r="C31" i="2"/>
  <c r="K33" i="1"/>
  <c r="K35" i="1"/>
  <c r="K34" i="1"/>
  <c r="K32" i="1"/>
  <c r="K31" i="1"/>
  <c r="K30" i="1"/>
  <c r="K26" i="1"/>
  <c r="G35" i="1"/>
  <c r="G34" i="1"/>
  <c r="G33" i="1"/>
  <c r="I33" i="1" s="1"/>
  <c r="G31" i="1"/>
  <c r="G30" i="1"/>
  <c r="G28" i="1"/>
  <c r="K28" i="1" s="1"/>
  <c r="G27" i="1"/>
  <c r="K27" i="1" s="1"/>
  <c r="Y73" i="2"/>
  <c r="Z63" i="2"/>
  <c r="Y63" i="2"/>
  <c r="AS1" i="2"/>
  <c r="Z58" i="2" s="1"/>
  <c r="AR1" i="2"/>
  <c r="Y58" i="2" s="1"/>
  <c r="Z15" i="2"/>
  <c r="Z53" i="2" s="1"/>
  <c r="Y15" i="2"/>
  <c r="Y53" i="2" s="1"/>
  <c r="Z8" i="2"/>
  <c r="Z48" i="2" s="1"/>
  <c r="Y8" i="2"/>
  <c r="Y48" i="2" s="1"/>
  <c r="Z1" i="2"/>
  <c r="Z43" i="2" s="1"/>
  <c r="Y1" i="2"/>
  <c r="Y43" i="2" s="1"/>
  <c r="F15" i="2"/>
  <c r="Z38" i="2" s="1"/>
  <c r="E15" i="2"/>
  <c r="Y38" i="2" s="1"/>
  <c r="F8" i="2"/>
  <c r="Z33" i="2" s="1"/>
  <c r="E8" i="2"/>
  <c r="Y33" i="2" s="1"/>
  <c r="F1" i="2"/>
  <c r="Z28" i="2" s="1"/>
  <c r="E1" i="2"/>
  <c r="Y28" i="2" s="1"/>
  <c r="J36" i="1"/>
  <c r="G26" i="1"/>
  <c r="G29" i="1"/>
  <c r="K29" i="1" s="1"/>
  <c r="I31" i="1"/>
  <c r="X73" i="2"/>
  <c r="X68" i="2"/>
  <c r="X63" i="2"/>
  <c r="AQ1" i="2"/>
  <c r="X58" i="2" s="1"/>
  <c r="X15" i="2"/>
  <c r="X53" i="2" s="1"/>
  <c r="X8" i="2"/>
  <c r="X48" i="2" s="1"/>
  <c r="X1" i="2"/>
  <c r="X43" i="2" s="1"/>
  <c r="D15" i="2"/>
  <c r="X38" i="2" s="1"/>
  <c r="D8" i="2"/>
  <c r="X33" i="2" s="1"/>
  <c r="AM3" i="2"/>
  <c r="AN3" i="2"/>
  <c r="AP3" i="2"/>
  <c r="AQ3" i="2"/>
  <c r="AR3" i="2"/>
  <c r="AS3" i="2"/>
  <c r="AM4" i="2"/>
  <c r="AN4" i="2"/>
  <c r="AP4" i="2"/>
  <c r="AQ4" i="2"/>
  <c r="AR4" i="2"/>
  <c r="AS4" i="2"/>
  <c r="AM5" i="2"/>
  <c r="AN5" i="2"/>
  <c r="AP5" i="2"/>
  <c r="AQ5" i="2"/>
  <c r="AR5" i="2"/>
  <c r="AS5" i="2"/>
  <c r="AM6" i="2"/>
  <c r="AN6" i="2"/>
  <c r="AP6" i="2"/>
  <c r="AQ6" i="2"/>
  <c r="AR6" i="2"/>
  <c r="AS6" i="2"/>
  <c r="AM7" i="2"/>
  <c r="AN7" i="2"/>
  <c r="AP7" i="2"/>
  <c r="AQ7" i="2"/>
  <c r="AR7" i="2"/>
  <c r="AS7" i="2"/>
  <c r="AM9" i="2"/>
  <c r="AN9" i="2"/>
  <c r="AP9" i="2"/>
  <c r="AQ9" i="2"/>
  <c r="AR9" i="2"/>
  <c r="AS9" i="2"/>
  <c r="AM10" i="2"/>
  <c r="AN10" i="2"/>
  <c r="AP10" i="2"/>
  <c r="AQ10" i="2"/>
  <c r="AR10" i="2"/>
  <c r="AS10" i="2"/>
  <c r="AM11" i="2"/>
  <c r="AN11" i="2"/>
  <c r="AP11" i="2"/>
  <c r="AQ11" i="2"/>
  <c r="AR11" i="2"/>
  <c r="AS11" i="2"/>
  <c r="AM12" i="2"/>
  <c r="AN12" i="2"/>
  <c r="AP12" i="2"/>
  <c r="AQ12" i="2"/>
  <c r="AR12" i="2"/>
  <c r="AS12" i="2"/>
  <c r="AM13" i="2"/>
  <c r="AN13" i="2"/>
  <c r="AP13" i="2"/>
  <c r="AQ13" i="2"/>
  <c r="AR13" i="2"/>
  <c r="AS13" i="2"/>
  <c r="AM14" i="2"/>
  <c r="AN14" i="2"/>
  <c r="AP14" i="2"/>
  <c r="AQ14" i="2"/>
  <c r="AR14" i="2"/>
  <c r="AS14" i="2"/>
  <c r="AM16" i="2"/>
  <c r="AN16" i="2"/>
  <c r="AP16" i="2"/>
  <c r="AQ16" i="2"/>
  <c r="AR16" i="2"/>
  <c r="AS16" i="2"/>
  <c r="AM17" i="2"/>
  <c r="AN17" i="2"/>
  <c r="AP17" i="2"/>
  <c r="AQ17" i="2"/>
  <c r="AR17" i="2"/>
  <c r="AS17" i="2"/>
  <c r="AM18" i="2"/>
  <c r="AN18" i="2"/>
  <c r="AP18" i="2"/>
  <c r="AQ18" i="2"/>
  <c r="AR18" i="2"/>
  <c r="AS18" i="2"/>
  <c r="AM19" i="2"/>
  <c r="AN19" i="2"/>
  <c r="AP19" i="2"/>
  <c r="AQ19" i="2"/>
  <c r="AR19" i="2"/>
  <c r="AS19" i="2"/>
  <c r="AM20" i="2"/>
  <c r="AN20" i="2"/>
  <c r="AP20" i="2"/>
  <c r="AQ20" i="2"/>
  <c r="AR20" i="2"/>
  <c r="AS20" i="2"/>
  <c r="AM21" i="2"/>
  <c r="AN21" i="2"/>
  <c r="AP21" i="2"/>
  <c r="AQ21" i="2"/>
  <c r="AR21" i="2"/>
  <c r="AS21" i="2"/>
  <c r="AM23" i="2"/>
  <c r="AN23" i="2"/>
  <c r="AP23" i="2"/>
  <c r="AQ23" i="2"/>
  <c r="AR23" i="2"/>
  <c r="AS23" i="2"/>
  <c r="AM24" i="2"/>
  <c r="AN24" i="2"/>
  <c r="AP24" i="2"/>
  <c r="AQ24" i="2"/>
  <c r="AR24" i="2"/>
  <c r="AS24" i="2"/>
  <c r="AM25" i="2"/>
  <c r="AN25" i="2"/>
  <c r="AP25" i="2"/>
  <c r="AQ25" i="2"/>
  <c r="AR25" i="2"/>
  <c r="AS25" i="2"/>
  <c r="AM26" i="2"/>
  <c r="AN26" i="2"/>
  <c r="AP26" i="2"/>
  <c r="AQ26" i="2"/>
  <c r="AR26" i="2"/>
  <c r="AS26" i="2"/>
  <c r="AM27" i="2"/>
  <c r="AN27" i="2"/>
  <c r="AP27" i="2"/>
  <c r="AQ27" i="2"/>
  <c r="AR27" i="2"/>
  <c r="AS27" i="2"/>
  <c r="AM28" i="2"/>
  <c r="AN28" i="2"/>
  <c r="AP28" i="2"/>
  <c r="AQ28" i="2"/>
  <c r="AR28" i="2"/>
  <c r="AS28" i="2"/>
  <c r="AS2" i="2"/>
  <c r="AR2" i="2"/>
  <c r="AQ2" i="2"/>
  <c r="AP2" i="2"/>
  <c r="AN2" i="2"/>
  <c r="AM2" i="2"/>
  <c r="T3" i="2"/>
  <c r="U3" i="2"/>
  <c r="W3" i="2"/>
  <c r="X3" i="2"/>
  <c r="Y3" i="2"/>
  <c r="Z3" i="2"/>
  <c r="T4" i="2"/>
  <c r="U4" i="2"/>
  <c r="W4" i="2"/>
  <c r="X4" i="2"/>
  <c r="Y4" i="2"/>
  <c r="Z4" i="2"/>
  <c r="T5" i="2"/>
  <c r="U5" i="2"/>
  <c r="W5" i="2"/>
  <c r="X5" i="2"/>
  <c r="Y5" i="2"/>
  <c r="Z5" i="2"/>
  <c r="T6" i="2"/>
  <c r="U6" i="2"/>
  <c r="W6" i="2"/>
  <c r="X6" i="2"/>
  <c r="Y6" i="2"/>
  <c r="Z6" i="2"/>
  <c r="T7" i="2"/>
  <c r="U7" i="2"/>
  <c r="W7" i="2"/>
  <c r="X7" i="2"/>
  <c r="Y7" i="2"/>
  <c r="Z7" i="2"/>
  <c r="T9" i="2"/>
  <c r="U9" i="2"/>
  <c r="W9" i="2"/>
  <c r="X9" i="2"/>
  <c r="Y9" i="2"/>
  <c r="Z9" i="2"/>
  <c r="T10" i="2"/>
  <c r="U10" i="2"/>
  <c r="W10" i="2"/>
  <c r="X10" i="2"/>
  <c r="Y10" i="2"/>
  <c r="Z10" i="2"/>
  <c r="T11" i="2"/>
  <c r="U11" i="2"/>
  <c r="W11" i="2"/>
  <c r="X11" i="2"/>
  <c r="Y11" i="2"/>
  <c r="Z11" i="2"/>
  <c r="T12" i="2"/>
  <c r="U12" i="2"/>
  <c r="W12" i="2"/>
  <c r="X12" i="2"/>
  <c r="Y12" i="2"/>
  <c r="Z12" i="2"/>
  <c r="T13" i="2"/>
  <c r="U13" i="2"/>
  <c r="W13" i="2"/>
  <c r="X13" i="2"/>
  <c r="Y13" i="2"/>
  <c r="Z13" i="2"/>
  <c r="T14" i="2"/>
  <c r="U14" i="2"/>
  <c r="W14" i="2"/>
  <c r="X14" i="2"/>
  <c r="Y14" i="2"/>
  <c r="Z14" i="2"/>
  <c r="T16" i="2"/>
  <c r="U16" i="2"/>
  <c r="W16" i="2"/>
  <c r="X16" i="2"/>
  <c r="Y16" i="2"/>
  <c r="Z16" i="2"/>
  <c r="T17" i="2"/>
  <c r="U17" i="2"/>
  <c r="W17" i="2"/>
  <c r="X17" i="2"/>
  <c r="Y17" i="2"/>
  <c r="Z17" i="2"/>
  <c r="T18" i="2"/>
  <c r="U18" i="2"/>
  <c r="W18" i="2"/>
  <c r="X18" i="2"/>
  <c r="Y18" i="2"/>
  <c r="Z18" i="2"/>
  <c r="T19" i="2"/>
  <c r="U19" i="2"/>
  <c r="W19" i="2"/>
  <c r="X19" i="2"/>
  <c r="Y19" i="2"/>
  <c r="Z19" i="2"/>
  <c r="T20" i="2"/>
  <c r="U20" i="2"/>
  <c r="W20" i="2"/>
  <c r="X20" i="2"/>
  <c r="Y20" i="2"/>
  <c r="Z20" i="2"/>
  <c r="T21" i="2"/>
  <c r="U21" i="2"/>
  <c r="W21" i="2"/>
  <c r="X21" i="2"/>
  <c r="Y21" i="2"/>
  <c r="Z21" i="2"/>
  <c r="Z2" i="2"/>
  <c r="Y2" i="2"/>
  <c r="X2" i="2"/>
  <c r="W2" i="2"/>
  <c r="U2" i="2"/>
  <c r="T2" i="2"/>
  <c r="G3" i="2"/>
  <c r="G4" i="2"/>
  <c r="G5" i="2"/>
  <c r="G6" i="2"/>
  <c r="G7" i="2"/>
  <c r="G9" i="2"/>
  <c r="G10" i="2"/>
  <c r="G11" i="2"/>
  <c r="G12" i="2"/>
  <c r="G13" i="2"/>
  <c r="G14" i="2"/>
  <c r="G16" i="2"/>
  <c r="G17" i="2"/>
  <c r="G18" i="2"/>
  <c r="G19" i="2"/>
  <c r="G20" i="2"/>
  <c r="G21" i="2"/>
  <c r="G2" i="2"/>
  <c r="F3" i="2"/>
  <c r="F4" i="2"/>
  <c r="F5" i="2"/>
  <c r="F6" i="2"/>
  <c r="F7" i="2"/>
  <c r="F9" i="2"/>
  <c r="F10" i="2"/>
  <c r="F11" i="2"/>
  <c r="F12" i="2"/>
  <c r="F13" i="2"/>
  <c r="F14" i="2"/>
  <c r="F16" i="2"/>
  <c r="F17" i="2"/>
  <c r="F18" i="2"/>
  <c r="F19" i="2"/>
  <c r="F20" i="2"/>
  <c r="F21" i="2"/>
  <c r="F2" i="2"/>
  <c r="E3" i="2"/>
  <c r="E4" i="2"/>
  <c r="E5" i="2"/>
  <c r="E6" i="2"/>
  <c r="E7" i="2"/>
  <c r="E9" i="2"/>
  <c r="E10" i="2"/>
  <c r="E11" i="2"/>
  <c r="E12" i="2"/>
  <c r="E13" i="2"/>
  <c r="E14" i="2"/>
  <c r="E16" i="2"/>
  <c r="E17" i="2"/>
  <c r="E18" i="2"/>
  <c r="E19" i="2"/>
  <c r="E20" i="2"/>
  <c r="E21" i="2"/>
  <c r="E2" i="2"/>
  <c r="D3" i="2"/>
  <c r="D4" i="2"/>
  <c r="D5" i="2"/>
  <c r="D6" i="2"/>
  <c r="D7" i="2"/>
  <c r="D9" i="2"/>
  <c r="D10" i="2"/>
  <c r="D11" i="2"/>
  <c r="D12" i="2"/>
  <c r="D13" i="2"/>
  <c r="D14" i="2"/>
  <c r="D16" i="2"/>
  <c r="D17" i="2"/>
  <c r="D18" i="2"/>
  <c r="D19" i="2"/>
  <c r="D20" i="2"/>
  <c r="D21" i="2"/>
  <c r="D2" i="2"/>
  <c r="B3" i="2"/>
  <c r="B4" i="2"/>
  <c r="B5" i="2"/>
  <c r="B6" i="2"/>
  <c r="B7" i="2"/>
  <c r="B9" i="2"/>
  <c r="B10" i="2"/>
  <c r="B11" i="2"/>
  <c r="B12" i="2"/>
  <c r="B13" i="2"/>
  <c r="B14" i="2"/>
  <c r="B16" i="2"/>
  <c r="B17" i="2"/>
  <c r="B18" i="2"/>
  <c r="B19" i="2"/>
  <c r="B20" i="2"/>
  <c r="B21" i="2"/>
  <c r="A9" i="2"/>
  <c r="A10" i="2"/>
  <c r="A11" i="2"/>
  <c r="A12" i="2"/>
  <c r="A13" i="2"/>
  <c r="A14" i="2"/>
  <c r="A16" i="2"/>
  <c r="A17" i="2"/>
  <c r="A18" i="2"/>
  <c r="A19" i="2"/>
  <c r="A20" i="2"/>
  <c r="A21" i="2"/>
  <c r="B2" i="2"/>
  <c r="A4" i="2"/>
  <c r="A5" i="2"/>
  <c r="A6" i="2"/>
  <c r="A7" i="2"/>
  <c r="A3" i="2"/>
  <c r="A2" i="2"/>
  <c r="H10" i="2"/>
  <c r="D1" i="2"/>
  <c r="X28" i="2" s="1"/>
  <c r="A49" i="2"/>
  <c r="E49" i="2" s="1"/>
  <c r="A48" i="2"/>
  <c r="K48" i="2" s="1"/>
  <c r="A47" i="2"/>
  <c r="K47" i="2" s="1"/>
  <c r="A46" i="2"/>
  <c r="A45" i="2"/>
  <c r="E45" i="2" s="1"/>
  <c r="A44" i="2"/>
  <c r="E44" i="2" s="1"/>
  <c r="A42" i="2"/>
  <c r="I42" i="2" s="1"/>
  <c r="A41" i="2"/>
  <c r="A40" i="2"/>
  <c r="I40" i="2" s="1"/>
  <c r="A39" i="2"/>
  <c r="C39" i="2" s="1"/>
  <c r="A38" i="2"/>
  <c r="G38" i="2" s="1"/>
  <c r="A37" i="2"/>
  <c r="K37" i="2" s="1"/>
  <c r="A35" i="2"/>
  <c r="G35" i="2" s="1"/>
  <c r="A34" i="2"/>
  <c r="G34" i="2" s="1"/>
  <c r="A33" i="2"/>
  <c r="I33" i="2" s="1"/>
  <c r="A32" i="2"/>
  <c r="A31" i="2"/>
  <c r="A30" i="2"/>
  <c r="H30" i="2" s="1"/>
  <c r="A79" i="2"/>
  <c r="A78" i="2"/>
  <c r="E78" i="2" s="1"/>
  <c r="A77" i="2"/>
  <c r="C77" i="2" s="1"/>
  <c r="A76" i="2"/>
  <c r="A75" i="2"/>
  <c r="A74" i="2"/>
  <c r="H74" i="2" s="1"/>
  <c r="A100" i="2"/>
  <c r="A99" i="2"/>
  <c r="E99" i="2" s="1"/>
  <c r="A98" i="2"/>
  <c r="A97" i="2"/>
  <c r="A96" i="2"/>
  <c r="A95" i="2"/>
  <c r="I95" i="2" s="1"/>
  <c r="A93" i="2"/>
  <c r="C93" i="2" s="1"/>
  <c r="A92" i="2"/>
  <c r="A91" i="2"/>
  <c r="C91" i="2" s="1"/>
  <c r="A90" i="2"/>
  <c r="I90" i="2" s="1"/>
  <c r="A89" i="2"/>
  <c r="K89" i="2" s="1"/>
  <c r="A88" i="2"/>
  <c r="A86" i="2"/>
  <c r="G86" i="2" s="1"/>
  <c r="A85" i="2"/>
  <c r="E85" i="2" s="1"/>
  <c r="A84" i="2"/>
  <c r="A83" i="2"/>
  <c r="A82" i="2"/>
  <c r="G82" i="2" s="1"/>
  <c r="A81" i="2"/>
  <c r="E81" i="2" s="1"/>
  <c r="A57" i="2"/>
  <c r="B57" i="2" s="1"/>
  <c r="A56" i="2"/>
  <c r="F56" i="2" s="1"/>
  <c r="A55" i="2"/>
  <c r="B55" i="2" s="1"/>
  <c r="A54" i="2"/>
  <c r="A53" i="2"/>
  <c r="A52" i="2"/>
  <c r="E52" i="2" s="1"/>
  <c r="A71" i="2"/>
  <c r="J71" i="2" s="1"/>
  <c r="A70" i="2"/>
  <c r="H70" i="2" s="1"/>
  <c r="A69" i="2"/>
  <c r="F69" i="2" s="1"/>
  <c r="A68" i="2"/>
  <c r="A67" i="2"/>
  <c r="J67" i="2" s="1"/>
  <c r="A66" i="2"/>
  <c r="H66" i="2" s="1"/>
  <c r="A64" i="2"/>
  <c r="A63" i="2"/>
  <c r="H63" i="2" s="1"/>
  <c r="A62" i="2"/>
  <c r="A61" i="2"/>
  <c r="A60" i="2"/>
  <c r="A59" i="2"/>
  <c r="H59" i="2" s="1"/>
  <c r="D33" i="1"/>
  <c r="C35" i="1"/>
  <c r="C34" i="1"/>
  <c r="C33" i="1"/>
  <c r="C32" i="1"/>
  <c r="C31" i="1"/>
  <c r="C30" i="1"/>
  <c r="C29" i="1"/>
  <c r="C28" i="1"/>
  <c r="C27" i="1"/>
  <c r="C26" i="1"/>
  <c r="B35" i="1"/>
  <c r="B34" i="1"/>
  <c r="B33" i="1"/>
  <c r="B32" i="1"/>
  <c r="B31" i="1"/>
  <c r="B30" i="1"/>
  <c r="B29" i="1"/>
  <c r="B28" i="1"/>
  <c r="B27" i="1"/>
  <c r="B26" i="1"/>
  <c r="F26" i="1"/>
  <c r="F31" i="1"/>
  <c r="F35" i="1"/>
  <c r="F34" i="1"/>
  <c r="F33" i="1"/>
  <c r="F32" i="1"/>
  <c r="F30" i="1"/>
  <c r="F29" i="1"/>
  <c r="F28" i="1"/>
  <c r="A28" i="1"/>
  <c r="F27" i="1"/>
  <c r="C21" i="1"/>
  <c r="A35" i="1"/>
  <c r="A34" i="1"/>
  <c r="A33" i="1"/>
  <c r="A32" i="1"/>
  <c r="A31" i="1"/>
  <c r="A30" i="1"/>
  <c r="A29" i="1"/>
  <c r="A27" i="1"/>
  <c r="A26" i="1"/>
  <c r="D35" i="1"/>
  <c r="D34" i="1"/>
  <c r="D30" i="1"/>
  <c r="D28" i="1"/>
  <c r="D32" i="1"/>
  <c r="D29" i="1"/>
  <c r="D27" i="1"/>
  <c r="D26" i="1"/>
  <c r="Q10" i="2" l="1" a="1"/>
  <c r="Q10" i="2" s="1"/>
  <c r="K36" i="1"/>
  <c r="Q20" i="2" a="1"/>
  <c r="Q20" i="2" s="1"/>
  <c r="J30" i="2"/>
  <c r="C47" i="2"/>
  <c r="K38" i="2"/>
  <c r="I52" i="2"/>
  <c r="B67" i="2"/>
  <c r="K30" i="2"/>
  <c r="J56" i="2"/>
  <c r="D63" i="2"/>
  <c r="C86" i="2"/>
  <c r="G49" i="2"/>
  <c r="K44" i="2"/>
  <c r="C37" i="2"/>
  <c r="F49" i="2"/>
  <c r="G42" i="2"/>
  <c r="I35" i="2"/>
  <c r="F71" i="2"/>
  <c r="D74" i="2"/>
  <c r="D30" i="2"/>
  <c r="I48" i="2"/>
  <c r="C42" i="2"/>
  <c r="E34" i="2"/>
  <c r="E95" i="2"/>
  <c r="I81" i="2"/>
  <c r="E30" i="2"/>
  <c r="G48" i="2"/>
  <c r="G93" i="2"/>
  <c r="E68" i="2"/>
  <c r="K68" i="2"/>
  <c r="G68" i="2"/>
  <c r="C68" i="2"/>
  <c r="I68" i="2"/>
  <c r="B68" i="2"/>
  <c r="F68" i="2"/>
  <c r="H68" i="2"/>
  <c r="J68" i="2"/>
  <c r="B83" i="2"/>
  <c r="H83" i="2"/>
  <c r="D83" i="2"/>
  <c r="J83" i="2"/>
  <c r="F83" i="2"/>
  <c r="K83" i="2"/>
  <c r="C83" i="2"/>
  <c r="E83" i="2"/>
  <c r="G83" i="2"/>
  <c r="B97" i="2"/>
  <c r="H97" i="2"/>
  <c r="D97" i="2"/>
  <c r="J97" i="2"/>
  <c r="F97" i="2"/>
  <c r="K97" i="2"/>
  <c r="C97" i="2"/>
  <c r="E97" i="2"/>
  <c r="O97" i="2" s="1"/>
  <c r="G97" i="2"/>
  <c r="B32" i="2"/>
  <c r="H32" i="2"/>
  <c r="D32" i="2"/>
  <c r="J32" i="2"/>
  <c r="E32" i="2"/>
  <c r="K32" i="2"/>
  <c r="F32" i="2"/>
  <c r="B46" i="2"/>
  <c r="H46" i="2"/>
  <c r="D46" i="2"/>
  <c r="J46" i="2"/>
  <c r="E46" i="2"/>
  <c r="K46" i="2"/>
  <c r="F46" i="2"/>
  <c r="G32" i="2"/>
  <c r="G62" i="2"/>
  <c r="C62" i="2"/>
  <c r="I62" i="2"/>
  <c r="E62" i="2"/>
  <c r="K62" i="2"/>
  <c r="D62" i="2"/>
  <c r="H62" i="2"/>
  <c r="J62" i="2"/>
  <c r="D98" i="2"/>
  <c r="J98" i="2"/>
  <c r="F98" i="2"/>
  <c r="B98" i="2"/>
  <c r="H98" i="2"/>
  <c r="E98" i="2"/>
  <c r="G98" i="2"/>
  <c r="I98" i="2"/>
  <c r="D40" i="2"/>
  <c r="J40" i="2"/>
  <c r="F40" i="2"/>
  <c r="G40" i="2"/>
  <c r="B40" i="2"/>
  <c r="H40" i="2"/>
  <c r="I46" i="2"/>
  <c r="G59" i="2"/>
  <c r="C59" i="2"/>
  <c r="I59" i="2"/>
  <c r="E59" i="2"/>
  <c r="K59" i="2"/>
  <c r="J59" i="2"/>
  <c r="B59" i="2"/>
  <c r="D59" i="2"/>
  <c r="F59" i="2"/>
  <c r="J52" i="2"/>
  <c r="D52" i="2"/>
  <c r="B52" i="2"/>
  <c r="H52" i="2"/>
  <c r="G52" i="2"/>
  <c r="F52" i="2"/>
  <c r="Q52" i="2" s="1"/>
  <c r="D88" i="2"/>
  <c r="J88" i="2"/>
  <c r="F88" i="2"/>
  <c r="B88" i="2"/>
  <c r="H88" i="2"/>
  <c r="G88" i="2"/>
  <c r="K88" i="2"/>
  <c r="C88" i="2"/>
  <c r="C60" i="2"/>
  <c r="I60" i="2"/>
  <c r="E60" i="2"/>
  <c r="K60" i="2"/>
  <c r="G60" i="2"/>
  <c r="D60" i="2"/>
  <c r="F60" i="2"/>
  <c r="H60" i="2"/>
  <c r="C67" i="2"/>
  <c r="I67" i="2"/>
  <c r="E67" i="2"/>
  <c r="K67" i="2"/>
  <c r="G67" i="2"/>
  <c r="D67" i="2"/>
  <c r="F67" i="2"/>
  <c r="H67" i="2"/>
  <c r="G53" i="2"/>
  <c r="C53" i="2"/>
  <c r="M53" i="2" s="1"/>
  <c r="I53" i="2"/>
  <c r="E53" i="2"/>
  <c r="K53" i="2"/>
  <c r="J53" i="2"/>
  <c r="B53" i="2"/>
  <c r="D53" i="2"/>
  <c r="F53" i="2"/>
  <c r="Q53" i="2" s="1"/>
  <c r="F82" i="2"/>
  <c r="B82" i="2"/>
  <c r="H82" i="2"/>
  <c r="D82" i="2"/>
  <c r="J82" i="2"/>
  <c r="I82" i="2"/>
  <c r="C82" i="2"/>
  <c r="E82" i="2"/>
  <c r="F89" i="2"/>
  <c r="B89" i="2"/>
  <c r="H89" i="2"/>
  <c r="D89" i="2"/>
  <c r="J89" i="2"/>
  <c r="I89" i="2"/>
  <c r="C89" i="2"/>
  <c r="E89" i="2"/>
  <c r="F96" i="2"/>
  <c r="B96" i="2"/>
  <c r="H96" i="2"/>
  <c r="D96" i="2"/>
  <c r="J96" i="2"/>
  <c r="I96" i="2"/>
  <c r="C96" i="2"/>
  <c r="E96" i="2"/>
  <c r="F75" i="2"/>
  <c r="B75" i="2"/>
  <c r="H75" i="2"/>
  <c r="D75" i="2"/>
  <c r="J75" i="2"/>
  <c r="I75" i="2"/>
  <c r="C75" i="2"/>
  <c r="E75" i="2"/>
  <c r="F31" i="2"/>
  <c r="B31" i="2"/>
  <c r="H31" i="2"/>
  <c r="I31" i="2"/>
  <c r="D31" i="2"/>
  <c r="J31" i="2"/>
  <c r="F38" i="2"/>
  <c r="B38" i="2"/>
  <c r="H38" i="2"/>
  <c r="C38" i="2"/>
  <c r="I38" i="2"/>
  <c r="D38" i="2"/>
  <c r="J38" i="2"/>
  <c r="F45" i="2"/>
  <c r="B45" i="2"/>
  <c r="H45" i="2"/>
  <c r="C45" i="2"/>
  <c r="I45" i="2"/>
  <c r="D45" i="2"/>
  <c r="J45" i="2"/>
  <c r="C30" i="2"/>
  <c r="I30" i="2"/>
  <c r="H49" i="2"/>
  <c r="E47" i="2"/>
  <c r="G45" i="2"/>
  <c r="K40" i="2"/>
  <c r="E37" i="2"/>
  <c r="I32" i="2"/>
  <c r="C52" i="2"/>
  <c r="D55" i="2"/>
  <c r="D68" i="2"/>
  <c r="B60" i="2"/>
  <c r="K82" i="2"/>
  <c r="K98" i="2"/>
  <c r="K77" i="2"/>
  <c r="E61" i="2"/>
  <c r="K61" i="2"/>
  <c r="G61" i="2"/>
  <c r="C61" i="2"/>
  <c r="I61" i="2"/>
  <c r="B61" i="2"/>
  <c r="F61" i="2"/>
  <c r="H61" i="2"/>
  <c r="J61" i="2"/>
  <c r="G54" i="2"/>
  <c r="C54" i="2"/>
  <c r="I54" i="2"/>
  <c r="D54" i="2"/>
  <c r="J54" i="2"/>
  <c r="E54" i="2"/>
  <c r="K54" i="2"/>
  <c r="B90" i="2"/>
  <c r="H90" i="2"/>
  <c r="D90" i="2"/>
  <c r="J90" i="2"/>
  <c r="F90" i="2"/>
  <c r="K90" i="2"/>
  <c r="C90" i="2"/>
  <c r="E90" i="2"/>
  <c r="G90" i="2"/>
  <c r="B76" i="2"/>
  <c r="H76" i="2"/>
  <c r="D76" i="2"/>
  <c r="J76" i="2"/>
  <c r="F76" i="2"/>
  <c r="K76" i="2"/>
  <c r="C76" i="2"/>
  <c r="E76" i="2"/>
  <c r="G76" i="2"/>
  <c r="B39" i="2"/>
  <c r="H39" i="2"/>
  <c r="D39" i="2"/>
  <c r="J39" i="2"/>
  <c r="E39" i="2"/>
  <c r="K39" i="2"/>
  <c r="F39" i="2"/>
  <c r="D84" i="2"/>
  <c r="J84" i="2"/>
  <c r="F84" i="2"/>
  <c r="B84" i="2"/>
  <c r="H84" i="2"/>
  <c r="E84" i="2"/>
  <c r="P84" i="2" s="1"/>
  <c r="G84" i="2"/>
  <c r="I84" i="2"/>
  <c r="E40" i="2"/>
  <c r="C32" i="2"/>
  <c r="F62" i="2"/>
  <c r="C98" i="2"/>
  <c r="C63" i="2"/>
  <c r="I63" i="2"/>
  <c r="S63" i="2" s="1"/>
  <c r="E63" i="2"/>
  <c r="K63" i="2"/>
  <c r="G63" i="2"/>
  <c r="F63" i="2"/>
  <c r="J63" i="2"/>
  <c r="B63" i="2"/>
  <c r="C70" i="2"/>
  <c r="I70" i="2"/>
  <c r="S70" i="2" s="1"/>
  <c r="E70" i="2"/>
  <c r="K70" i="2"/>
  <c r="G70" i="2"/>
  <c r="F70" i="2"/>
  <c r="J70" i="2"/>
  <c r="B70" i="2"/>
  <c r="M70" i="2" s="1"/>
  <c r="E56" i="2"/>
  <c r="K56" i="2"/>
  <c r="G56" i="2"/>
  <c r="B56" i="2"/>
  <c r="H56" i="2"/>
  <c r="C56" i="2"/>
  <c r="I56" i="2"/>
  <c r="F85" i="2"/>
  <c r="B85" i="2"/>
  <c r="H85" i="2"/>
  <c r="D85" i="2"/>
  <c r="J85" i="2"/>
  <c r="C85" i="2"/>
  <c r="G85" i="2"/>
  <c r="I85" i="2"/>
  <c r="K85" i="2"/>
  <c r="F92" i="2"/>
  <c r="B92" i="2"/>
  <c r="H92" i="2"/>
  <c r="D92" i="2"/>
  <c r="J92" i="2"/>
  <c r="C92" i="2"/>
  <c r="G92" i="2"/>
  <c r="I92" i="2"/>
  <c r="K92" i="2"/>
  <c r="F99" i="2"/>
  <c r="B99" i="2"/>
  <c r="H99" i="2"/>
  <c r="D99" i="2"/>
  <c r="J99" i="2"/>
  <c r="C99" i="2"/>
  <c r="G99" i="2"/>
  <c r="I99" i="2"/>
  <c r="K99" i="2"/>
  <c r="F78" i="2"/>
  <c r="B78" i="2"/>
  <c r="H78" i="2"/>
  <c r="D78" i="2"/>
  <c r="J78" i="2"/>
  <c r="C78" i="2"/>
  <c r="G78" i="2"/>
  <c r="I78" i="2"/>
  <c r="K78" i="2"/>
  <c r="F34" i="2"/>
  <c r="B34" i="2"/>
  <c r="H34" i="2"/>
  <c r="C34" i="2"/>
  <c r="I34" i="2"/>
  <c r="D34" i="2"/>
  <c r="J34" i="2"/>
  <c r="U34" i="2" s="1"/>
  <c r="F41" i="2"/>
  <c r="B41" i="2"/>
  <c r="H41" i="2"/>
  <c r="C41" i="2"/>
  <c r="I41" i="2"/>
  <c r="D41" i="2"/>
  <c r="J41" i="2"/>
  <c r="F48" i="2"/>
  <c r="B48" i="2"/>
  <c r="H48" i="2"/>
  <c r="C48" i="2"/>
  <c r="D48" i="2"/>
  <c r="J48" i="2"/>
  <c r="F30" i="2"/>
  <c r="K49" i="2"/>
  <c r="E48" i="2"/>
  <c r="G46" i="2"/>
  <c r="I44" i="2"/>
  <c r="K41" i="2"/>
  <c r="C40" i="2"/>
  <c r="E38" i="2"/>
  <c r="K31" i="2"/>
  <c r="S10" i="2" a="1"/>
  <c r="S10" i="2" s="1"/>
  <c r="K52" i="2"/>
  <c r="D56" i="2"/>
  <c r="F54" i="2"/>
  <c r="D70" i="2"/>
  <c r="B62" i="2"/>
  <c r="I97" i="2"/>
  <c r="G89" i="2"/>
  <c r="K84" i="2"/>
  <c r="I76" i="2"/>
  <c r="C55" i="2"/>
  <c r="I55" i="2"/>
  <c r="E55" i="2"/>
  <c r="K55" i="2"/>
  <c r="F55" i="2"/>
  <c r="Q55" i="2" s="1"/>
  <c r="G55" i="2"/>
  <c r="D91" i="2"/>
  <c r="J91" i="2"/>
  <c r="F91" i="2"/>
  <c r="B91" i="2"/>
  <c r="H91" i="2"/>
  <c r="E91" i="2"/>
  <c r="G91" i="2"/>
  <c r="I91" i="2"/>
  <c r="D33" i="2"/>
  <c r="J33" i="2"/>
  <c r="F33" i="2"/>
  <c r="G33" i="2"/>
  <c r="B33" i="2"/>
  <c r="H33" i="2"/>
  <c r="K33" i="2"/>
  <c r="H54" i="2"/>
  <c r="E64" i="2"/>
  <c r="K64" i="2"/>
  <c r="G64" i="2"/>
  <c r="C64" i="2"/>
  <c r="N64" i="2" s="1"/>
  <c r="I64" i="2"/>
  <c r="H64" i="2"/>
  <c r="B64" i="2"/>
  <c r="D64" i="2"/>
  <c r="E71" i="2"/>
  <c r="K71" i="2"/>
  <c r="G71" i="2"/>
  <c r="C71" i="2"/>
  <c r="I71" i="2"/>
  <c r="H71" i="2"/>
  <c r="B71" i="2"/>
  <c r="D71" i="2"/>
  <c r="G57" i="2"/>
  <c r="C57" i="2"/>
  <c r="I57" i="2"/>
  <c r="D57" i="2"/>
  <c r="J57" i="2"/>
  <c r="U57" i="2" s="1"/>
  <c r="E57" i="2"/>
  <c r="K57" i="2"/>
  <c r="B86" i="2"/>
  <c r="H86" i="2"/>
  <c r="D86" i="2"/>
  <c r="J86" i="2"/>
  <c r="F86" i="2"/>
  <c r="E86" i="2"/>
  <c r="I86" i="2"/>
  <c r="K86" i="2"/>
  <c r="B93" i="2"/>
  <c r="H93" i="2"/>
  <c r="D93" i="2"/>
  <c r="J93" i="2"/>
  <c r="F93" i="2"/>
  <c r="E93" i="2"/>
  <c r="I93" i="2"/>
  <c r="K93" i="2"/>
  <c r="B100" i="2"/>
  <c r="H100" i="2"/>
  <c r="D100" i="2"/>
  <c r="J100" i="2"/>
  <c r="F100" i="2"/>
  <c r="E100" i="2"/>
  <c r="I100" i="2"/>
  <c r="K100" i="2"/>
  <c r="B79" i="2"/>
  <c r="H79" i="2"/>
  <c r="D79" i="2"/>
  <c r="J79" i="2"/>
  <c r="F79" i="2"/>
  <c r="E79" i="2"/>
  <c r="I79" i="2"/>
  <c r="K79" i="2"/>
  <c r="B35" i="2"/>
  <c r="H35" i="2"/>
  <c r="D35" i="2"/>
  <c r="J35" i="2"/>
  <c r="E35" i="2"/>
  <c r="K35" i="2"/>
  <c r="F35" i="2"/>
  <c r="B42" i="2"/>
  <c r="H42" i="2"/>
  <c r="D42" i="2"/>
  <c r="J42" i="2"/>
  <c r="E42" i="2"/>
  <c r="K42" i="2"/>
  <c r="F42" i="2"/>
  <c r="B49" i="2"/>
  <c r="G30" i="2"/>
  <c r="J49" i="2"/>
  <c r="D49" i="2"/>
  <c r="C46" i="2"/>
  <c r="G41" i="2"/>
  <c r="I39" i="2"/>
  <c r="C35" i="2"/>
  <c r="E33" i="2"/>
  <c r="G31" i="2"/>
  <c r="H57" i="2"/>
  <c r="J55" i="2"/>
  <c r="B54" i="2"/>
  <c r="J64" i="2"/>
  <c r="D61" i="2"/>
  <c r="G100" i="2"/>
  <c r="K96" i="2"/>
  <c r="E92" i="2"/>
  <c r="I88" i="2"/>
  <c r="C84" i="2"/>
  <c r="G79" i="2"/>
  <c r="K75" i="2"/>
  <c r="G69" i="2"/>
  <c r="Q69" i="2" s="1"/>
  <c r="C69" i="2"/>
  <c r="I69" i="2"/>
  <c r="E69" i="2"/>
  <c r="K69" i="2"/>
  <c r="D69" i="2"/>
  <c r="H69" i="2"/>
  <c r="J69" i="2"/>
  <c r="D77" i="2"/>
  <c r="J77" i="2"/>
  <c r="F77" i="2"/>
  <c r="B77" i="2"/>
  <c r="H77" i="2"/>
  <c r="E77" i="2"/>
  <c r="G77" i="2"/>
  <c r="I77" i="2"/>
  <c r="D47" i="2"/>
  <c r="J47" i="2"/>
  <c r="F47" i="2"/>
  <c r="G47" i="2"/>
  <c r="B47" i="2"/>
  <c r="H47" i="2"/>
  <c r="G66" i="2"/>
  <c r="C66" i="2"/>
  <c r="I66" i="2"/>
  <c r="E66" i="2"/>
  <c r="K66" i="2"/>
  <c r="J66" i="2"/>
  <c r="B66" i="2"/>
  <c r="D66" i="2"/>
  <c r="F66" i="2"/>
  <c r="D81" i="2"/>
  <c r="J81" i="2"/>
  <c r="F81" i="2"/>
  <c r="B81" i="2"/>
  <c r="H81" i="2"/>
  <c r="G81" i="2"/>
  <c r="K81" i="2"/>
  <c r="C81" i="2"/>
  <c r="D95" i="2"/>
  <c r="J95" i="2"/>
  <c r="F95" i="2"/>
  <c r="B95" i="2"/>
  <c r="H95" i="2"/>
  <c r="G95" i="2"/>
  <c r="K95" i="2"/>
  <c r="C95" i="2"/>
  <c r="I74" i="2"/>
  <c r="T74" i="2" s="1"/>
  <c r="C74" i="2"/>
  <c r="G74" i="2"/>
  <c r="K74" i="2"/>
  <c r="U74" i="2" s="1"/>
  <c r="E74" i="2"/>
  <c r="F74" i="2"/>
  <c r="B74" i="2"/>
  <c r="J74" i="2"/>
  <c r="D37" i="2"/>
  <c r="J37" i="2"/>
  <c r="F37" i="2"/>
  <c r="G37" i="2"/>
  <c r="B37" i="2"/>
  <c r="H37" i="2"/>
  <c r="D44" i="2"/>
  <c r="J44" i="2"/>
  <c r="F44" i="2"/>
  <c r="G44" i="2"/>
  <c r="B44" i="2"/>
  <c r="H44" i="2"/>
  <c r="B30" i="2"/>
  <c r="I49" i="2"/>
  <c r="C49" i="2"/>
  <c r="I47" i="2"/>
  <c r="K45" i="2"/>
  <c r="C44" i="2"/>
  <c r="E41" i="2"/>
  <c r="G39" i="2"/>
  <c r="I37" i="2"/>
  <c r="K34" i="2"/>
  <c r="C33" i="2"/>
  <c r="E31" i="2"/>
  <c r="F57" i="2"/>
  <c r="H55" i="2"/>
  <c r="H53" i="2"/>
  <c r="B69" i="2"/>
  <c r="F64" i="2"/>
  <c r="J60" i="2"/>
  <c r="C100" i="2"/>
  <c r="G96" i="2"/>
  <c r="K91" i="2"/>
  <c r="E88" i="2"/>
  <c r="O88" i="2" s="1"/>
  <c r="I83" i="2"/>
  <c r="C79" i="2"/>
  <c r="G75" i="2"/>
  <c r="T81" i="2"/>
  <c r="Q62" i="2"/>
  <c r="AA20" i="2"/>
  <c r="AA6" i="2"/>
  <c r="AA5" i="2"/>
  <c r="AT28" i="2"/>
  <c r="AT20" i="2"/>
  <c r="AT6" i="2"/>
  <c r="AT5" i="2"/>
  <c r="AT4" i="2"/>
  <c r="H5" i="2"/>
  <c r="AA7" i="2"/>
  <c r="O81" i="2"/>
  <c r="AT10" i="2"/>
  <c r="H12" i="2"/>
  <c r="AA19" i="2"/>
  <c r="AA3" i="2"/>
  <c r="AT19" i="2"/>
  <c r="AT17" i="2"/>
  <c r="N88" i="2"/>
  <c r="AT7" i="2"/>
  <c r="AT18" i="2"/>
  <c r="H14" i="2"/>
  <c r="AA21" i="2"/>
  <c r="N96" i="2"/>
  <c r="AA17" i="2"/>
  <c r="AA4" i="2"/>
  <c r="AT12" i="2"/>
  <c r="H20" i="2"/>
  <c r="S20" i="2" s="1" a="1"/>
  <c r="S20" i="2" s="1"/>
  <c r="L20" i="2" s="1" a="1"/>
  <c r="L20" i="2" s="1"/>
  <c r="H6" i="2"/>
  <c r="AA13" i="2"/>
  <c r="AA12" i="2"/>
  <c r="AT14" i="2"/>
  <c r="AT13" i="2"/>
  <c r="AT9" i="2"/>
  <c r="H4" i="2"/>
  <c r="AA2" i="2"/>
  <c r="AA11" i="2"/>
  <c r="AA10" i="2"/>
  <c r="AA9" i="2"/>
  <c r="AT27" i="2"/>
  <c r="AT26" i="2"/>
  <c r="AT25" i="2"/>
  <c r="AT24" i="2"/>
  <c r="AT11" i="2"/>
  <c r="AT3" i="2"/>
  <c r="H17" i="2"/>
  <c r="S17" i="2" s="1" a="1"/>
  <c r="S17" i="2" s="1"/>
  <c r="H3" i="2"/>
  <c r="AA16" i="2"/>
  <c r="AL16" i="2" s="1" a="1"/>
  <c r="AL16" i="2" s="1"/>
  <c r="H2" i="2"/>
  <c r="H16" i="2"/>
  <c r="AA14" i="2"/>
  <c r="AT23" i="2"/>
  <c r="BE23" i="2" s="1" a="1"/>
  <c r="BE23" i="2" s="1"/>
  <c r="AT21" i="2"/>
  <c r="AT16" i="2"/>
  <c r="AT2" i="2"/>
  <c r="H19" i="2"/>
  <c r="S19" i="2" s="1" a="1"/>
  <c r="S19" i="2" s="1"/>
  <c r="H9" i="2"/>
  <c r="H7" i="2"/>
  <c r="H13" i="2"/>
  <c r="H11" i="2"/>
  <c r="H21" i="2"/>
  <c r="H18" i="2"/>
  <c r="AA18" i="2"/>
  <c r="M78" i="2"/>
  <c r="P82" i="2"/>
  <c r="M100" i="2"/>
  <c r="M91" i="2"/>
  <c r="U55" i="2"/>
  <c r="M67" i="2"/>
  <c r="U60" i="2"/>
  <c r="I35" i="1"/>
  <c r="I27" i="1"/>
  <c r="I32" i="1"/>
  <c r="I28" i="1"/>
  <c r="D31" i="1"/>
  <c r="G36" i="1" s="1"/>
  <c r="I29" i="1"/>
  <c r="I30" i="1"/>
  <c r="I34" i="1"/>
  <c r="S18" i="2" l="1" a="1"/>
  <c r="S18" i="2" s="1"/>
  <c r="O18" i="2" s="1" a="1"/>
  <c r="O18" i="2" s="1"/>
  <c r="R18" i="2" a="1"/>
  <c r="R18" i="2" s="1"/>
  <c r="Q18" i="2" a="1"/>
  <c r="Q18" i="2" s="1"/>
  <c r="L18" i="2" a="1"/>
  <c r="L18" i="2" s="1"/>
  <c r="AL10" i="2" a="1"/>
  <c r="AL10" i="2" s="1"/>
  <c r="AH10" i="2" s="1" a="1"/>
  <c r="AH10" i="2" s="1"/>
  <c r="AD10" i="2" a="1"/>
  <c r="AD10" i="2" s="1"/>
  <c r="AI10" i="2" a="1"/>
  <c r="AI10" i="2" s="1"/>
  <c r="AE10" i="2" a="1"/>
  <c r="AE10" i="2" s="1"/>
  <c r="AJ10" i="2" a="1"/>
  <c r="AJ10" i="2" s="1"/>
  <c r="AK10" i="2" a="1"/>
  <c r="AK10" i="2" s="1"/>
  <c r="AC10" i="2" a="1"/>
  <c r="AC10" i="2" s="1"/>
  <c r="AG10" i="2" a="1"/>
  <c r="AG10" i="2" s="1"/>
  <c r="AE4" i="2" a="1"/>
  <c r="AE4" i="2" s="1"/>
  <c r="AI4" i="2" a="1"/>
  <c r="AI4" i="2" s="1"/>
  <c r="AG4" i="2" a="1"/>
  <c r="AG4" i="2" s="1"/>
  <c r="AH4" i="2" a="1"/>
  <c r="AH4" i="2" s="1"/>
  <c r="AK4" i="2" a="1"/>
  <c r="AK4" i="2" s="1"/>
  <c r="S12" i="2" a="1"/>
  <c r="S12" i="2" s="1"/>
  <c r="J12" i="2" s="1" a="1"/>
  <c r="J12" i="2" s="1"/>
  <c r="L12" i="2" a="1"/>
  <c r="L12" i="2" s="1"/>
  <c r="P12" i="2" a="1"/>
  <c r="P12" i="2" s="1"/>
  <c r="K12" i="2" a="1"/>
  <c r="K12" i="2" s="1"/>
  <c r="R12" i="2" a="1"/>
  <c r="R12" i="2" s="1"/>
  <c r="M12" i="2" a="1"/>
  <c r="M12" i="2" s="1"/>
  <c r="N12" i="2" a="1"/>
  <c r="N12" i="2" s="1"/>
  <c r="AH20" i="2" a="1"/>
  <c r="AH20" i="2" s="1"/>
  <c r="AJ20" i="2" a="1"/>
  <c r="AJ20" i="2" s="1"/>
  <c r="AE20" i="2" a="1"/>
  <c r="AE20" i="2" s="1"/>
  <c r="AF20" i="2" a="1"/>
  <c r="AF20" i="2" s="1"/>
  <c r="M19" i="2" a="1"/>
  <c r="M19" i="2" s="1"/>
  <c r="AX2" i="2" a="1"/>
  <c r="AX2" i="2" s="1"/>
  <c r="BD2" i="2" a="1"/>
  <c r="BD2" i="2" s="1"/>
  <c r="AW2" i="2" a="1"/>
  <c r="AW2" i="2" s="1"/>
  <c r="BA2" i="2" a="1"/>
  <c r="BA2" i="2" s="1"/>
  <c r="BB2" i="2" a="1"/>
  <c r="BB2" i="2" s="1"/>
  <c r="AL17" i="2" a="1"/>
  <c r="AL17" i="2" s="1"/>
  <c r="AH17" i="2" s="1" a="1"/>
  <c r="AH17" i="2" s="1"/>
  <c r="AK17" i="2" a="1"/>
  <c r="AK17" i="2" s="1"/>
  <c r="AF17" i="2" a="1"/>
  <c r="AF17" i="2" s="1"/>
  <c r="AG17" i="2" a="1"/>
  <c r="AG17" i="2" s="1"/>
  <c r="AI17" i="2" a="1"/>
  <c r="AI17" i="2" s="1"/>
  <c r="AC17" i="2" a="1"/>
  <c r="AC17" i="2" s="1"/>
  <c r="AD17" i="2" a="1"/>
  <c r="AD17" i="2" s="1"/>
  <c r="BD23" i="2" a="1"/>
  <c r="BD23" i="2" s="1"/>
  <c r="M10" i="2" a="1"/>
  <c r="M10" i="2" s="1"/>
  <c r="L10" i="2" a="1"/>
  <c r="L10" i="2" s="1"/>
  <c r="J18" i="2" a="1"/>
  <c r="J18" i="2" s="1"/>
  <c r="O19" i="2" a="1"/>
  <c r="O19" i="2" s="1"/>
  <c r="K20" i="2" a="1"/>
  <c r="K20" i="2" s="1"/>
  <c r="N10" i="2" a="1"/>
  <c r="N10" i="2" s="1"/>
  <c r="BE16" i="2" a="1"/>
  <c r="BE16" i="2" s="1"/>
  <c r="AZ16" i="2" s="1" a="1"/>
  <c r="AZ16" i="2" s="1"/>
  <c r="BA16" i="2" a="1"/>
  <c r="BA16" i="2" s="1"/>
  <c r="AV16" i="2" a="1"/>
  <c r="AV16" i="2" s="1"/>
  <c r="BB16" i="2" a="1"/>
  <c r="BB16" i="2" s="1"/>
  <c r="BC16" i="2" a="1"/>
  <c r="BC16" i="2" s="1"/>
  <c r="BD16" i="2" a="1"/>
  <c r="BD16" i="2" s="1"/>
  <c r="AX16" i="2" a="1"/>
  <c r="AX16" i="2" s="1"/>
  <c r="AY16" i="2" a="1"/>
  <c r="AY16" i="2" s="1"/>
  <c r="BE25" i="2" a="1"/>
  <c r="BE25" i="2" s="1"/>
  <c r="AW25" i="2" s="1" a="1"/>
  <c r="AW25" i="2" s="1"/>
  <c r="AD2" i="2" a="1"/>
  <c r="AD2" i="2" s="1"/>
  <c r="AJ2" i="2" a="1"/>
  <c r="AJ2" i="2" s="1"/>
  <c r="AH2" i="2" a="1"/>
  <c r="AH2" i="2" s="1"/>
  <c r="AG2" i="2" a="1"/>
  <c r="AG2" i="2" s="1"/>
  <c r="AL13" i="2" a="1"/>
  <c r="AL13" i="2" s="1"/>
  <c r="AE13" i="2" s="1" a="1"/>
  <c r="AE13" i="2" s="1"/>
  <c r="AF13" i="2" a="1"/>
  <c r="AF13" i="2" s="1"/>
  <c r="AG13" i="2" a="1"/>
  <c r="AG13" i="2" s="1"/>
  <c r="AC13" i="2" a="1"/>
  <c r="AC13" i="2" s="1"/>
  <c r="AD13" i="2" a="1"/>
  <c r="AD13" i="2" s="1"/>
  <c r="AJ13" i="2" a="1"/>
  <c r="AJ13" i="2" s="1"/>
  <c r="BE20" i="2" a="1"/>
  <c r="BE20" i="2" s="1"/>
  <c r="BC20" i="2" s="1" a="1"/>
  <c r="BC20" i="2" s="1"/>
  <c r="AW20" i="2" a="1"/>
  <c r="AW20" i="2" s="1"/>
  <c r="AZ20" i="2" a="1"/>
  <c r="AZ20" i="2" s="1"/>
  <c r="BA20" i="2" a="1"/>
  <c r="BA20" i="2" s="1"/>
  <c r="K19" i="2" a="1"/>
  <c r="K19" i="2" s="1"/>
  <c r="R20" i="2" a="1"/>
  <c r="R20" i="2" s="1"/>
  <c r="N20" i="2" a="1"/>
  <c r="N20" i="2" s="1"/>
  <c r="J10" i="2" a="1"/>
  <c r="J10" i="2" s="1"/>
  <c r="S21" i="2" a="1"/>
  <c r="S21" i="2" s="1"/>
  <c r="P21" i="2" s="1" a="1"/>
  <c r="P21" i="2" s="1"/>
  <c r="BE10" i="2" a="1"/>
  <c r="BE10" i="2" s="1"/>
  <c r="AW10" i="2" s="1" a="1"/>
  <c r="AW10" i="2" s="1"/>
  <c r="S13" i="2" a="1"/>
  <c r="S13" i="2" s="1"/>
  <c r="M13" i="2" s="1" a="1"/>
  <c r="M13" i="2" s="1"/>
  <c r="N13" i="2" a="1"/>
  <c r="N13" i="2" s="1"/>
  <c r="R13" i="2" a="1"/>
  <c r="R13" i="2" s="1"/>
  <c r="K13" i="2" a="1"/>
  <c r="K13" i="2" s="1"/>
  <c r="J13" i="2" a="1"/>
  <c r="J13" i="2" s="1"/>
  <c r="P13" i="2" a="1"/>
  <c r="P13" i="2" s="1"/>
  <c r="BE21" i="2" a="1"/>
  <c r="BE21" i="2" s="1"/>
  <c r="AZ21" i="2" s="1" a="1"/>
  <c r="AZ21" i="2" s="1"/>
  <c r="BA21" i="2" a="1"/>
  <c r="BA21" i="2" s="1"/>
  <c r="AV21" i="2" a="1"/>
  <c r="AV21" i="2" s="1"/>
  <c r="BB21" i="2" a="1"/>
  <c r="BB21" i="2" s="1"/>
  <c r="BC21" i="2" a="1"/>
  <c r="BC21" i="2" s="1"/>
  <c r="BD21" i="2" a="1"/>
  <c r="BD21" i="2" s="1"/>
  <c r="AX21" i="2" a="1"/>
  <c r="AX21" i="2" s="1"/>
  <c r="AY21" i="2" a="1"/>
  <c r="AY21" i="2" s="1"/>
  <c r="R3" i="2" a="1"/>
  <c r="R3" i="2" s="1"/>
  <c r="P3" i="2" a="1"/>
  <c r="P3" i="2" s="1"/>
  <c r="O3" i="2" a="1"/>
  <c r="O3" i="2" s="1"/>
  <c r="L3" i="2" a="1"/>
  <c r="L3" i="2" s="1"/>
  <c r="BE26" i="2" a="1"/>
  <c r="BE26" i="2" s="1"/>
  <c r="AZ26" i="2" a="1"/>
  <c r="AZ26" i="2" s="1"/>
  <c r="BA26" i="2" a="1"/>
  <c r="BA26" i="2" s="1"/>
  <c r="AV26" i="2" a="1"/>
  <c r="AV26" i="2" s="1"/>
  <c r="BB26" i="2" a="1"/>
  <c r="BB26" i="2" s="1"/>
  <c r="AW26" i="2" a="1"/>
  <c r="AW26" i="2" s="1"/>
  <c r="AX26" i="2" a="1"/>
  <c r="AX26" i="2" s="1"/>
  <c r="AY26" i="2" a="1"/>
  <c r="AY26" i="2" s="1"/>
  <c r="BC26" i="2" a="1"/>
  <c r="BC26" i="2" s="1"/>
  <c r="BD26" i="2" a="1"/>
  <c r="BD26" i="2" s="1"/>
  <c r="S4" i="2" a="1"/>
  <c r="S4" i="2" s="1"/>
  <c r="R4" i="2" s="1" a="1"/>
  <c r="R4" i="2" s="1"/>
  <c r="N4" i="2" a="1"/>
  <c r="N4" i="2" s="1"/>
  <c r="Q4" i="2" a="1"/>
  <c r="Q4" i="2" s="1"/>
  <c r="M4" i="2" a="1"/>
  <c r="M4" i="2" s="1"/>
  <c r="P4" i="2" a="1"/>
  <c r="P4" i="2" s="1"/>
  <c r="K4" i="2" a="1"/>
  <c r="K4" i="2" s="1"/>
  <c r="S6" i="2" a="1"/>
  <c r="S6" i="2" s="1"/>
  <c r="N6" i="2" s="1" a="1"/>
  <c r="N6" i="2" s="1"/>
  <c r="R6" i="2" a="1"/>
  <c r="R6" i="2" s="1"/>
  <c r="P6" i="2" a="1"/>
  <c r="P6" i="2" s="1"/>
  <c r="O6" i="2" a="1"/>
  <c r="O6" i="2" s="1"/>
  <c r="AF21" i="2" a="1"/>
  <c r="AF21" i="2" s="1"/>
  <c r="AG21" i="2" a="1"/>
  <c r="AG21" i="2" s="1"/>
  <c r="AC21" i="2" a="1"/>
  <c r="AC21" i="2" s="1"/>
  <c r="AZ19" i="2" a="1"/>
  <c r="AZ19" i="2" s="1"/>
  <c r="AY19" i="2" a="1"/>
  <c r="AY19" i="2" s="1"/>
  <c r="AL7" i="2" a="1"/>
  <c r="AL7" i="2" s="1"/>
  <c r="AD7" i="2" a="1"/>
  <c r="AD7" i="2" s="1"/>
  <c r="AH7" i="2" a="1"/>
  <c r="AH7" i="2" s="1"/>
  <c r="AI7" i="2" a="1"/>
  <c r="AI7" i="2" s="1"/>
  <c r="AE7" i="2" a="1"/>
  <c r="AE7" i="2" s="1"/>
  <c r="AJ7" i="2" a="1"/>
  <c r="AJ7" i="2" s="1"/>
  <c r="AK7" i="2" a="1"/>
  <c r="AK7" i="2" s="1"/>
  <c r="AC7" i="2" a="1"/>
  <c r="AC7" i="2" s="1"/>
  <c r="AF7" i="2" a="1"/>
  <c r="AF7" i="2" s="1"/>
  <c r="AG7" i="2" a="1"/>
  <c r="AG7" i="2" s="1"/>
  <c r="BE28" i="2" a="1"/>
  <c r="BE28" i="2" s="1"/>
  <c r="AZ28" i="2" s="1" a="1"/>
  <c r="AZ28" i="2" s="1"/>
  <c r="AV28" i="2" a="1"/>
  <c r="AV28" i="2" s="1"/>
  <c r="BB28" i="2" a="1"/>
  <c r="BB28" i="2" s="1"/>
  <c r="BC28" i="2" a="1"/>
  <c r="BC28" i="2" s="1"/>
  <c r="BD28" i="2" a="1"/>
  <c r="BD28" i="2" s="1"/>
  <c r="AY28" i="2" a="1"/>
  <c r="AY28" i="2" s="1"/>
  <c r="O21" i="2" a="1"/>
  <c r="O21" i="2" s="1"/>
  <c r="M18" i="2" a="1"/>
  <c r="M18" i="2" s="1"/>
  <c r="Q19" i="2" a="1"/>
  <c r="Q19" i="2" s="1"/>
  <c r="M20" i="2" a="1"/>
  <c r="M20" i="2" s="1"/>
  <c r="O20" i="2" a="1"/>
  <c r="O20" i="2" s="1"/>
  <c r="O10" i="2" a="1"/>
  <c r="O10" i="2" s="1"/>
  <c r="BE11" i="2" a="1"/>
  <c r="BE11" i="2" s="1"/>
  <c r="BA11" i="2" s="1" a="1"/>
  <c r="BA11" i="2" s="1"/>
  <c r="AZ11" i="2" a="1"/>
  <c r="AZ11" i="2" s="1"/>
  <c r="AW11" i="2" a="1"/>
  <c r="AW11" i="2" s="1"/>
  <c r="AX14" i="2" a="1"/>
  <c r="AX14" i="2" s="1"/>
  <c r="BD14" i="2" a="1"/>
  <c r="BD14" i="2" s="1"/>
  <c r="AV14" i="2" a="1"/>
  <c r="AV14" i="2" s="1"/>
  <c r="AZ7" i="2" a="1"/>
  <c r="AZ7" i="2" s="1"/>
  <c r="AW7" i="2" a="1"/>
  <c r="AW7" i="2" s="1"/>
  <c r="BC7" i="2" a="1"/>
  <c r="BC7" i="2" s="1"/>
  <c r="AX7" i="2" a="1"/>
  <c r="AX7" i="2" s="1"/>
  <c r="BE5" i="2" a="1"/>
  <c r="BE5" i="2" s="1"/>
  <c r="AZ5" i="2" a="1"/>
  <c r="AZ5" i="2" s="1"/>
  <c r="BC5" i="2" a="1"/>
  <c r="BC5" i="2" s="1"/>
  <c r="BA5" i="2" a="1"/>
  <c r="BA5" i="2" s="1"/>
  <c r="AV5" i="2" a="1"/>
  <c r="AV5" i="2" s="1"/>
  <c r="BB5" i="2" a="1"/>
  <c r="BB5" i="2" s="1"/>
  <c r="AW5" i="2" a="1"/>
  <c r="AW5" i="2" s="1"/>
  <c r="AX5" i="2" a="1"/>
  <c r="AX5" i="2" s="1"/>
  <c r="AY5" i="2" a="1"/>
  <c r="AY5" i="2" s="1"/>
  <c r="BD5" i="2" a="1"/>
  <c r="BD5" i="2" s="1"/>
  <c r="R19" i="2" a="1"/>
  <c r="R19" i="2" s="1"/>
  <c r="M2" i="2" a="1"/>
  <c r="M2" i="2" s="1"/>
  <c r="I2" i="2" a="1"/>
  <c r="I2" i="2" s="1"/>
  <c r="L2" i="2" a="1"/>
  <c r="L2" i="2" s="1"/>
  <c r="K2" i="2" a="1"/>
  <c r="K2" i="2" s="1"/>
  <c r="J2" i="2" a="1"/>
  <c r="J2" i="2" s="1"/>
  <c r="AD12" i="2" a="1"/>
  <c r="AD12" i="2" s="1"/>
  <c r="AJ12" i="2" a="1"/>
  <c r="AJ12" i="2" s="1"/>
  <c r="AK12" i="2" a="1"/>
  <c r="AK12" i="2" s="1"/>
  <c r="AC12" i="2" a="1"/>
  <c r="AC12" i="2" s="1"/>
  <c r="BD6" i="2" a="1"/>
  <c r="BD6" i="2" s="1"/>
  <c r="S7" i="2" a="1"/>
  <c r="S7" i="2" s="1"/>
  <c r="N7" i="2" s="1" a="1"/>
  <c r="N7" i="2" s="1"/>
  <c r="O7" i="2" a="1"/>
  <c r="O7" i="2" s="1"/>
  <c r="S14" i="2" a="1"/>
  <c r="S14" i="2" s="1"/>
  <c r="R14" i="2" s="1" a="1"/>
  <c r="R14" i="2" s="1"/>
  <c r="N14" i="2" a="1"/>
  <c r="N14" i="2" s="1"/>
  <c r="J14" i="2" a="1"/>
  <c r="J14" i="2" s="1"/>
  <c r="K14" i="2" a="1"/>
  <c r="K14" i="2" s="1"/>
  <c r="Q14" i="2" a="1"/>
  <c r="Q14" i="2" s="1"/>
  <c r="P14" i="2" a="1"/>
  <c r="P14" i="2" s="1"/>
  <c r="AL3" i="2" a="1"/>
  <c r="AL3" i="2" s="1"/>
  <c r="AG3" i="2" s="1" a="1"/>
  <c r="AG3" i="2" s="1"/>
  <c r="AD3" i="2" a="1"/>
  <c r="AD3" i="2" s="1"/>
  <c r="AK3" i="2" a="1"/>
  <c r="AK3" i="2" s="1"/>
  <c r="AH3" i="2" a="1"/>
  <c r="AH3" i="2" s="1"/>
  <c r="AI3" i="2" a="1"/>
  <c r="AI3" i="2" s="1"/>
  <c r="AC3" i="2" a="1"/>
  <c r="AC3" i="2" s="1"/>
  <c r="AE3" i="2" a="1"/>
  <c r="AE3" i="2" s="1"/>
  <c r="AF3" i="2" a="1"/>
  <c r="AF3" i="2" s="1"/>
  <c r="S5" i="2" a="1"/>
  <c r="S5" i="2" s="1"/>
  <c r="R5" i="2" s="1" a="1"/>
  <c r="R5" i="2" s="1"/>
  <c r="O5" i="2" a="1"/>
  <c r="O5" i="2" s="1"/>
  <c r="AL5" i="2" a="1"/>
  <c r="AL5" i="2" s="1"/>
  <c r="AK5" i="2" s="1" a="1"/>
  <c r="AK5" i="2" s="1"/>
  <c r="AG5" i="2" a="1"/>
  <c r="AG5" i="2" s="1"/>
  <c r="AD5" i="2" a="1"/>
  <c r="AD5" i="2" s="1"/>
  <c r="AI5" i="2" a="1"/>
  <c r="AI5" i="2" s="1"/>
  <c r="AJ5" i="2" a="1"/>
  <c r="AJ5" i="2" s="1"/>
  <c r="N18" i="2" a="1"/>
  <c r="N18" i="2" s="1"/>
  <c r="N19" i="2" a="1"/>
  <c r="N19" i="2" s="1"/>
  <c r="J19" i="2" a="1"/>
  <c r="J19" i="2" s="1"/>
  <c r="J20" i="2" a="1"/>
  <c r="J20" i="2" s="1"/>
  <c r="K10" i="2" a="1"/>
  <c r="K10" i="2" s="1"/>
  <c r="BE27" i="2" a="1"/>
  <c r="BE27" i="2" s="1"/>
  <c r="AW27" i="2" s="1" a="1"/>
  <c r="AW27" i="2" s="1"/>
  <c r="AX27" i="2" a="1"/>
  <c r="AX27" i="2" s="1"/>
  <c r="BD27" i="2" a="1"/>
  <c r="BD27" i="2" s="1"/>
  <c r="AY27" i="2" a="1"/>
  <c r="AY27" i="2" s="1"/>
  <c r="AZ27" i="2" a="1"/>
  <c r="AZ27" i="2" s="1"/>
  <c r="AV27" i="2" a="1"/>
  <c r="AV27" i="2" s="1"/>
  <c r="N9" i="2" a="1"/>
  <c r="N9" i="2" s="1"/>
  <c r="Q9" i="2" a="1"/>
  <c r="Q9" i="2" s="1"/>
  <c r="AL14" i="2" a="1"/>
  <c r="AL14" i="2" s="1"/>
  <c r="AC14" i="2" s="1" a="1"/>
  <c r="AC14" i="2" s="1"/>
  <c r="AH14" i="2" a="1"/>
  <c r="AH14" i="2" s="1"/>
  <c r="AF14" i="2" a="1"/>
  <c r="AF14" i="2" s="1"/>
  <c r="AZ13" i="2" a="1"/>
  <c r="AZ13" i="2" s="1"/>
  <c r="AW13" i="2" a="1"/>
  <c r="AW13" i="2" s="1"/>
  <c r="AX13" i="2" a="1"/>
  <c r="AX13" i="2" s="1"/>
  <c r="AY13" i="2" a="1"/>
  <c r="AY13" i="2" s="1"/>
  <c r="BD12" i="2" a="1"/>
  <c r="BD12" i="2" s="1"/>
  <c r="AW18" i="2" a="1"/>
  <c r="AW18" i="2" s="1"/>
  <c r="AZ18" i="2" a="1"/>
  <c r="AZ18" i="2" s="1"/>
  <c r="AK19" i="2" a="1"/>
  <c r="AK19" i="2" s="1"/>
  <c r="AF19" i="2" a="1"/>
  <c r="AF19" i="2" s="1"/>
  <c r="AG19" i="2" a="1"/>
  <c r="AG19" i="2" s="1"/>
  <c r="AC19" i="2" a="1"/>
  <c r="AC19" i="2" s="1"/>
  <c r="AI19" i="2" a="1"/>
  <c r="AI19" i="2" s="1"/>
  <c r="AJ19" i="2" a="1"/>
  <c r="AJ19" i="2" s="1"/>
  <c r="AW4" i="2" a="1"/>
  <c r="AW4" i="2" s="1"/>
  <c r="BD4" i="2" a="1"/>
  <c r="BD4" i="2" s="1"/>
  <c r="AY4" i="2" a="1"/>
  <c r="AY4" i="2" s="1"/>
  <c r="BB4" i="2" a="1"/>
  <c r="BB4" i="2" s="1"/>
  <c r="AL6" i="2" a="1"/>
  <c r="AL6" i="2" s="1"/>
  <c r="AE6" i="2" a="1"/>
  <c r="AE6" i="2" s="1"/>
  <c r="AI6" i="2" a="1"/>
  <c r="AI6" i="2" s="1"/>
  <c r="AF6" i="2" a="1"/>
  <c r="AF6" i="2" s="1"/>
  <c r="AC6" i="2" a="1"/>
  <c r="AC6" i="2" s="1"/>
  <c r="AJ6" i="2" a="1"/>
  <c r="AJ6" i="2" s="1"/>
  <c r="AD6" i="2" a="1"/>
  <c r="AD6" i="2" s="1"/>
  <c r="AK6" i="2" a="1"/>
  <c r="AK6" i="2" s="1"/>
  <c r="AG6" i="2" a="1"/>
  <c r="AG6" i="2" s="1"/>
  <c r="AH6" i="2" a="1"/>
  <c r="AH6" i="2" s="1"/>
  <c r="P19" i="2" a="1"/>
  <c r="P19" i="2" s="1"/>
  <c r="L19" i="2" a="1"/>
  <c r="L19" i="2" s="1"/>
  <c r="P20" i="2" a="1"/>
  <c r="P20" i="2" s="1"/>
  <c r="R10" i="2" a="1"/>
  <c r="R10" i="2" s="1"/>
  <c r="P10" i="2" a="1"/>
  <c r="P10" i="2" s="1"/>
  <c r="S39" i="2"/>
  <c r="AL11" i="2" a="1"/>
  <c r="AL11" i="2" s="1"/>
  <c r="AD11" i="2" s="1" a="1"/>
  <c r="AD11" i="2" s="1"/>
  <c r="S11" i="2" a="1"/>
  <c r="S11" i="2" s="1"/>
  <c r="N11" i="2" s="1" a="1"/>
  <c r="N11" i="2" s="1"/>
  <c r="I36" i="1"/>
  <c r="S16" i="2" a="1"/>
  <c r="S16" i="2" s="1"/>
  <c r="K16" i="2" s="1" a="1"/>
  <c r="K16" i="2" s="1"/>
  <c r="M16" i="2" a="1"/>
  <c r="M16" i="2" s="1"/>
  <c r="M81" i="2"/>
  <c r="S81" i="2"/>
  <c r="AK16" i="2" a="1"/>
  <c r="AK16" i="2" s="1"/>
  <c r="P66" i="2"/>
  <c r="AE16" i="2" a="1"/>
  <c r="AE16" i="2" s="1"/>
  <c r="AF16" i="2" a="1"/>
  <c r="AF16" i="2" s="1"/>
  <c r="AI16" i="2" a="1"/>
  <c r="AI16" i="2" s="1"/>
  <c r="AV23" i="2" a="1"/>
  <c r="AV23" i="2" s="1"/>
  <c r="BC23" i="2" a="1"/>
  <c r="BC23" i="2" s="1"/>
  <c r="BA23" i="2" a="1"/>
  <c r="BA23" i="2" s="1"/>
  <c r="AY23" i="2" a="1"/>
  <c r="AY23" i="2" s="1"/>
  <c r="BE17" i="2" a="1"/>
  <c r="BE17" i="2" s="1"/>
  <c r="BA17" i="2" s="1" a="1"/>
  <c r="BA17" i="2" s="1"/>
  <c r="M75" i="2"/>
  <c r="Q95" i="2"/>
  <c r="BE9" i="2" a="1"/>
  <c r="BE9" i="2" s="1"/>
  <c r="AU9" i="2" s="1" a="1"/>
  <c r="AU9" i="2" s="1"/>
  <c r="Q66" i="2"/>
  <c r="U59" i="2"/>
  <c r="AJ9" i="2" s="1" a="1"/>
  <c r="AJ9" i="2" s="1"/>
  <c r="R17" i="2" a="1"/>
  <c r="R17" i="2" s="1"/>
  <c r="S3" i="2" a="1"/>
  <c r="S3" i="2" s="1"/>
  <c r="N3" i="2" s="1" a="1"/>
  <c r="N3" i="2" s="1"/>
  <c r="S2" i="2" a="1"/>
  <c r="S2" i="2" s="1"/>
  <c r="P2" i="2" s="1" a="1"/>
  <c r="P2" i="2" s="1"/>
  <c r="BE24" i="2" a="1"/>
  <c r="BE24" i="2" s="1"/>
  <c r="AV24" i="2" s="1" a="1"/>
  <c r="AV24" i="2" s="1"/>
  <c r="BE18" i="2" a="1"/>
  <c r="BE18" i="2" s="1"/>
  <c r="BC18" i="2" s="1" a="1"/>
  <c r="BC18" i="2" s="1"/>
  <c r="M30" i="2"/>
  <c r="BE13" i="2" a="1"/>
  <c r="BE13" i="2" s="1"/>
  <c r="BA13" i="2" s="1" a="1"/>
  <c r="BA13" i="2" s="1"/>
  <c r="P76" i="2"/>
  <c r="AL20" i="2" a="1"/>
  <c r="AL20" i="2" s="1"/>
  <c r="AC20" i="2" s="1" a="1"/>
  <c r="AC20" i="2" s="1"/>
  <c r="S9" i="2" a="1"/>
  <c r="S9" i="2" s="1"/>
  <c r="P9" i="2" s="1" a="1"/>
  <c r="P9" i="2" s="1"/>
  <c r="BE6" i="2" a="1"/>
  <c r="BE6" i="2" s="1"/>
  <c r="AY6" i="2" s="1" a="1"/>
  <c r="AY6" i="2" s="1"/>
  <c r="S52" i="2"/>
  <c r="AL9" i="2" a="1"/>
  <c r="AL9" i="2" s="1"/>
  <c r="AF9" i="2" s="1" a="1"/>
  <c r="AF9" i="2" s="1"/>
  <c r="Q59" i="2"/>
  <c r="BE2" i="2" a="1"/>
  <c r="BE2" i="2" s="1"/>
  <c r="AY2" i="2" s="1" a="1"/>
  <c r="AY2" i="2" s="1"/>
  <c r="BE14" i="2" a="1"/>
  <c r="BE14" i="2" s="1"/>
  <c r="AY14" i="2" s="1" a="1"/>
  <c r="AY14" i="2" s="1"/>
  <c r="BE12" i="2" a="1"/>
  <c r="BE12" i="2" s="1"/>
  <c r="AY12" i="2" s="1" a="1"/>
  <c r="AY12" i="2" s="1"/>
  <c r="M34" i="2"/>
  <c r="BE4" i="2" a="1"/>
  <c r="BE4" i="2" s="1"/>
  <c r="BC4" i="2" s="1" a="1"/>
  <c r="BC4" i="2" s="1"/>
  <c r="AB3" i="2" a="1"/>
  <c r="AB3" i="2" s="1"/>
  <c r="AL19" i="2" a="1"/>
  <c r="AL19" i="2" s="1"/>
  <c r="AD19" i="2" s="1" a="1"/>
  <c r="AD19" i="2" s="1"/>
  <c r="AL2" i="2" a="1"/>
  <c r="AL2" i="2" s="1"/>
  <c r="AE2" i="2" s="1" a="1"/>
  <c r="AE2" i="2" s="1"/>
  <c r="BE19" i="2" a="1"/>
  <c r="BE19" i="2" s="1"/>
  <c r="AU19" i="2" s="1" a="1"/>
  <c r="AU19" i="2" s="1"/>
  <c r="AL18" i="2" a="1"/>
  <c r="AL18" i="2" s="1"/>
  <c r="AI18" i="2" s="1" a="1"/>
  <c r="AI18" i="2" s="1"/>
  <c r="AL4" i="2" a="1"/>
  <c r="AL4" i="2" s="1"/>
  <c r="AF4" i="2" s="1" a="1"/>
  <c r="AF4" i="2" s="1"/>
  <c r="P95" i="2"/>
  <c r="AX23" i="2" s="1" a="1"/>
  <c r="AX23" i="2" s="1"/>
  <c r="AL21" i="2" a="1"/>
  <c r="AL21" i="2" s="1"/>
  <c r="AH21" i="2" s="1" a="1"/>
  <c r="AH21" i="2" s="1"/>
  <c r="AU28" i="2" a="1"/>
  <c r="AU28" i="2" s="1"/>
  <c r="BE3" i="2" a="1"/>
  <c r="BE3" i="2" s="1"/>
  <c r="AW3" i="2" s="1" a="1"/>
  <c r="AW3" i="2" s="1"/>
  <c r="AB20" i="2" a="1"/>
  <c r="AB20" i="2" s="1"/>
  <c r="BE7" i="2" a="1"/>
  <c r="BE7" i="2" s="1"/>
  <c r="BA7" i="2" s="1" a="1"/>
  <c r="BA7" i="2" s="1"/>
  <c r="AL12" i="2" a="1"/>
  <c r="AL12" i="2" s="1"/>
  <c r="AH12" i="2" s="1" a="1"/>
  <c r="AH12" i="2" s="1"/>
  <c r="O52" i="2"/>
  <c r="M63" i="2"/>
  <c r="M98" i="2"/>
  <c r="AU26" i="2" s="1" a="1"/>
  <c r="AU26" i="2" s="1"/>
  <c r="P74" i="2"/>
  <c r="M89" i="2"/>
  <c r="O95" i="2"/>
  <c r="AW23" i="2" s="1" a="1"/>
  <c r="AW23" i="2" s="1"/>
  <c r="T66" i="2"/>
  <c r="AB13" i="2" a="1"/>
  <c r="AB13" i="2" s="1"/>
  <c r="S82" i="2"/>
  <c r="M69" i="2"/>
  <c r="N56" i="2"/>
  <c r="M92" i="2"/>
  <c r="O60" i="2"/>
  <c r="S60" i="2"/>
  <c r="M79" i="2"/>
  <c r="M95" i="2"/>
  <c r="AU23" i="2" s="1" a="1"/>
  <c r="AU23" i="2" s="1"/>
  <c r="T88" i="2"/>
  <c r="M38" i="2"/>
  <c r="O59" i="2"/>
  <c r="M68" i="2"/>
  <c r="R60" i="2"/>
  <c r="U91" i="2"/>
  <c r="M32" i="2"/>
  <c r="T56" i="2"/>
  <c r="M76" i="2"/>
  <c r="AU4" i="2" s="1" a="1"/>
  <c r="AU4" i="2" s="1"/>
  <c r="M35" i="2"/>
  <c r="M60" i="2"/>
  <c r="M82" i="2"/>
  <c r="T95" i="2"/>
  <c r="BB23" i="2" s="1" a="1"/>
  <c r="BB23" i="2" s="1"/>
  <c r="S55" i="2"/>
  <c r="AB17" i="2" a="1"/>
  <c r="AB17" i="2" s="1"/>
  <c r="M61" i="2"/>
  <c r="M56" i="2"/>
  <c r="AB6" i="2" s="1" a="1"/>
  <c r="AB6" i="2" s="1"/>
  <c r="O55" i="2"/>
  <c r="R85" i="2"/>
  <c r="M86" i="2"/>
  <c r="M40" i="2"/>
  <c r="N82" i="2"/>
  <c r="M88" i="2"/>
  <c r="AU16" i="2" s="1" a="1"/>
  <c r="AU16" i="2" s="1"/>
  <c r="M31" i="2"/>
  <c r="Q77" i="2"/>
  <c r="N59" i="2"/>
  <c r="T59" i="2"/>
  <c r="AI9" i="2" s="1" a="1"/>
  <c r="AI9" i="2" s="1"/>
  <c r="O83" i="2"/>
  <c r="O67" i="2"/>
  <c r="M39" i="2"/>
  <c r="O66" i="2"/>
  <c r="AD16" i="2" s="1" a="1"/>
  <c r="AD16" i="2" s="1"/>
  <c r="M45" i="2"/>
  <c r="N81" i="2"/>
  <c r="AV9" i="2" s="1" a="1"/>
  <c r="AV9" i="2" s="1"/>
  <c r="M55" i="2"/>
  <c r="AB5" i="2" s="1" a="1"/>
  <c r="AB5" i="2" s="1"/>
  <c r="M84" i="2"/>
  <c r="P60" i="2"/>
  <c r="M96" i="2"/>
  <c r="U90" i="2"/>
  <c r="P81" i="2"/>
  <c r="AX9" i="2" s="1" a="1"/>
  <c r="AX9" i="2" s="1"/>
  <c r="R71" i="2"/>
  <c r="M57" i="2"/>
  <c r="AB7" i="2" s="1" a="1"/>
  <c r="AB7" i="2" s="1"/>
  <c r="M99" i="2"/>
  <c r="AU27" i="2" s="1" a="1"/>
  <c r="AU27" i="2" s="1"/>
  <c r="U52" i="2"/>
  <c r="S78" i="2"/>
  <c r="O71" i="2"/>
  <c r="S67" i="2"/>
  <c r="S61" i="2"/>
  <c r="R61" i="2"/>
  <c r="R57" i="2"/>
  <c r="T99" i="2"/>
  <c r="S86" i="2"/>
  <c r="Q83" i="2"/>
  <c r="R92" i="2"/>
  <c r="O98" i="2"/>
  <c r="R96" i="2"/>
  <c r="P68" i="2"/>
  <c r="U93" i="2"/>
  <c r="S75" i="2"/>
  <c r="O78" i="2"/>
  <c r="R76" i="2"/>
  <c r="Q76" i="2"/>
  <c r="O41" i="2"/>
  <c r="T42" i="2"/>
  <c r="R41" i="2"/>
  <c r="T48" i="2"/>
  <c r="P44" i="2"/>
  <c r="T34" i="2"/>
  <c r="S42" i="2"/>
  <c r="R44" i="2"/>
  <c r="Q44" i="2"/>
  <c r="U44" i="2"/>
  <c r="Q16" i="2" s="1" a="1"/>
  <c r="Q16" i="2" s="1"/>
  <c r="O37" i="2"/>
  <c r="Q35" i="2"/>
  <c r="T91" i="2"/>
  <c r="S91" i="2"/>
  <c r="N74" i="2"/>
  <c r="N46" i="2"/>
  <c r="T98" i="2"/>
  <c r="N52" i="2"/>
  <c r="N60" i="2"/>
  <c r="O70" i="2"/>
  <c r="O57" i="2"/>
  <c r="P47" i="2"/>
  <c r="T84" i="2"/>
  <c r="U48" i="2"/>
  <c r="S88" i="2"/>
  <c r="U85" i="2"/>
  <c r="O61" i="2"/>
  <c r="N85" i="2"/>
  <c r="N86" i="2"/>
  <c r="Q100" i="2"/>
  <c r="P100" i="2"/>
  <c r="N97" i="2"/>
  <c r="Q86" i="2"/>
  <c r="P86" i="2"/>
  <c r="N83" i="2"/>
  <c r="P93" i="2"/>
  <c r="O85" i="2"/>
  <c r="S79" i="2"/>
  <c r="O75" i="2"/>
  <c r="P78" i="2"/>
  <c r="S76" i="2"/>
  <c r="P49" i="2"/>
  <c r="N40" i="2"/>
  <c r="N37" i="2"/>
  <c r="N48" i="2"/>
  <c r="U42" i="2"/>
  <c r="R39" i="2"/>
  <c r="T37" i="2"/>
  <c r="T49" i="2"/>
  <c r="N42" i="2"/>
  <c r="T35" i="2"/>
  <c r="R37" i="2"/>
  <c r="Q37" i="2"/>
  <c r="O33" i="2"/>
  <c r="U89" i="2"/>
  <c r="T64" i="2"/>
  <c r="S89" i="2"/>
  <c r="R64" i="2"/>
  <c r="P61" i="2"/>
  <c r="P70" i="2"/>
  <c r="S68" i="2"/>
  <c r="R68" i="2"/>
  <c r="R56" i="2"/>
  <c r="O99" i="2"/>
  <c r="O86" i="2"/>
  <c r="S92" i="2"/>
  <c r="P92" i="2"/>
  <c r="O74" i="2"/>
  <c r="Q54" i="2"/>
  <c r="O54" i="2"/>
  <c r="R100" i="2"/>
  <c r="R93" i="2"/>
  <c r="Q61" i="2"/>
  <c r="T100" i="2"/>
  <c r="R91" i="2"/>
  <c r="S85" i="2"/>
  <c r="S100" i="2"/>
  <c r="S96" i="2"/>
  <c r="O91" i="2"/>
  <c r="U92" i="2"/>
  <c r="T92" i="2"/>
  <c r="R82" i="2"/>
  <c r="Q82" i="2"/>
  <c r="R79" i="2"/>
  <c r="U77" i="2"/>
  <c r="R74" i="2"/>
  <c r="O48" i="2"/>
  <c r="S49" i="2"/>
  <c r="R42" i="2"/>
  <c r="S47" i="2"/>
  <c r="O42" i="2"/>
  <c r="N49" i="2"/>
  <c r="S41" i="2"/>
  <c r="N35" i="2"/>
  <c r="T61" i="2"/>
  <c r="U54" i="2"/>
  <c r="N99" i="2"/>
  <c r="R98" i="2"/>
  <c r="T86" i="2"/>
  <c r="T97" i="2"/>
  <c r="U75" i="2"/>
  <c r="N71" i="2"/>
  <c r="Q64" i="2"/>
  <c r="S71" i="2"/>
  <c r="P54" i="2"/>
  <c r="Q68" i="2"/>
  <c r="M71" i="2"/>
  <c r="M64" i="2"/>
  <c r="U61" i="2"/>
  <c r="T68" i="2"/>
  <c r="P63" i="2"/>
  <c r="U64" i="2"/>
  <c r="M54" i="2"/>
  <c r="AB4" i="2" s="1" a="1"/>
  <c r="AB4" i="2" s="1"/>
  <c r="P53" i="2"/>
  <c r="U53" i="2"/>
  <c r="S53" i="2"/>
  <c r="R53" i="2"/>
  <c r="U100" i="2"/>
  <c r="N92" i="2"/>
  <c r="N100" i="2"/>
  <c r="P96" i="2"/>
  <c r="Q90" i="2"/>
  <c r="M85" i="2"/>
  <c r="AU13" i="2" s="1" a="1"/>
  <c r="AU13" i="2" s="1"/>
  <c r="R99" i="2"/>
  <c r="P99" i="2"/>
  <c r="T90" i="2"/>
  <c r="P85" i="2"/>
  <c r="O92" i="2"/>
  <c r="N79" i="2"/>
  <c r="R78" i="2"/>
  <c r="U76" i="2"/>
  <c r="O77" i="2"/>
  <c r="R75" i="2"/>
  <c r="N47" i="2"/>
  <c r="P35" i="2"/>
  <c r="T44" i="2"/>
  <c r="P16" i="2" s="1" a="1"/>
  <c r="P16" i="2" s="1"/>
  <c r="R35" i="2"/>
  <c r="M47" i="2"/>
  <c r="T41" i="2"/>
  <c r="P37" i="2"/>
  <c r="R49" i="2"/>
  <c r="S48" i="2"/>
  <c r="U40" i="2"/>
  <c r="T40" i="2"/>
  <c r="S97" i="2"/>
  <c r="O62" i="2"/>
  <c r="P71" i="2"/>
  <c r="N57" i="2"/>
  <c r="R54" i="2"/>
  <c r="U86" i="2"/>
  <c r="N93" i="2"/>
  <c r="O84" i="2"/>
  <c r="T71" i="2"/>
  <c r="T83" i="2"/>
  <c r="U67" i="2"/>
  <c r="U69" i="2"/>
  <c r="N61" i="2"/>
  <c r="T54" i="2"/>
  <c r="S54" i="2"/>
  <c r="Q97" i="2"/>
  <c r="O69" i="2"/>
  <c r="R67" i="2"/>
  <c r="P57" i="2"/>
  <c r="Q57" i="2"/>
  <c r="N54" i="2"/>
  <c r="R86" i="2"/>
  <c r="O93" i="2"/>
  <c r="P67" i="2"/>
  <c r="S64" i="2"/>
  <c r="R70" i="2"/>
  <c r="R63" i="2"/>
  <c r="Q71" i="2"/>
  <c r="N68" i="2"/>
  <c r="U62" i="2"/>
  <c r="U71" i="2"/>
  <c r="P64" i="2"/>
  <c r="T57" i="2"/>
  <c r="S57" i="2"/>
  <c r="O53" i="2"/>
  <c r="P56" i="2"/>
  <c r="O100" i="2"/>
  <c r="M93" i="2"/>
  <c r="AU21" i="2" s="1" a="1"/>
  <c r="AU21" i="2" s="1"/>
  <c r="S99" i="2"/>
  <c r="T93" i="2"/>
  <c r="R84" i="2"/>
  <c r="Q84" i="2"/>
  <c r="S93" i="2"/>
  <c r="U98" i="2"/>
  <c r="Q93" i="2"/>
  <c r="N90" i="2"/>
  <c r="U84" i="2"/>
  <c r="R89" i="2"/>
  <c r="Q89" i="2"/>
  <c r="O76" i="2"/>
  <c r="T76" i="2"/>
  <c r="P79" i="2"/>
  <c r="U79" i="2"/>
  <c r="T79" i="2"/>
  <c r="M46" i="2"/>
  <c r="O34" i="2"/>
  <c r="N44" i="2"/>
  <c r="U49" i="2"/>
  <c r="R46" i="2"/>
  <c r="N41" i="2"/>
  <c r="U35" i="2"/>
  <c r="O44" i="2"/>
  <c r="M44" i="2"/>
  <c r="M48" i="2"/>
  <c r="R40" i="2"/>
  <c r="S35" i="2"/>
  <c r="P89" i="2"/>
  <c r="P75" i="2"/>
  <c r="P90" i="2"/>
  <c r="Q70" i="2"/>
  <c r="Q47" i="2"/>
  <c r="S45" i="2"/>
  <c r="O17" i="2" s="1" a="1"/>
  <c r="O17" i="2" s="1"/>
  <c r="N98" i="2"/>
  <c r="T69" i="2"/>
  <c r="O68" i="2"/>
  <c r="M90" i="2"/>
  <c r="AU18" i="2" s="1" a="1"/>
  <c r="AU18" i="2" s="1"/>
  <c r="Q45" i="2"/>
  <c r="M17" i="2" s="1" a="1"/>
  <c r="M17" i="2" s="1"/>
  <c r="N84" i="2"/>
  <c r="S77" i="2"/>
  <c r="P39" i="2"/>
  <c r="O89" i="2"/>
  <c r="P55" i="2"/>
  <c r="Q40" i="2"/>
  <c r="N55" i="2"/>
  <c r="Q67" i="2"/>
  <c r="S83" i="2"/>
  <c r="Q81" i="2"/>
  <c r="AY9" i="2" s="1" a="1"/>
  <c r="AY9" i="2" s="1"/>
  <c r="P83" i="2"/>
  <c r="S62" i="2"/>
  <c r="R62" i="2"/>
  <c r="S56" i="2"/>
  <c r="M41" i="2"/>
  <c r="P32" i="2"/>
  <c r="O39" i="2"/>
  <c r="P46" i="2"/>
  <c r="R81" i="2"/>
  <c r="S69" i="2"/>
  <c r="U96" i="2"/>
  <c r="BC24" i="2" s="1" a="1"/>
  <c r="BC24" i="2" s="1"/>
  <c r="U47" i="2"/>
  <c r="T47" i="2"/>
  <c r="S84" i="2"/>
  <c r="N78" i="2"/>
  <c r="P98" i="2"/>
  <c r="T52" i="2"/>
  <c r="N66" i="2"/>
  <c r="AC16" i="2" s="1" a="1"/>
  <c r="AC16" i="2" s="1"/>
  <c r="S66" i="2"/>
  <c r="AH16" i="2" s="1" a="1"/>
  <c r="AH16" i="2" s="1"/>
  <c r="S90" i="2"/>
  <c r="R45" i="2"/>
  <c r="N17" i="2" s="1" a="1"/>
  <c r="N17" i="2" s="1"/>
  <c r="M66" i="2"/>
  <c r="AB16" i="2" s="1" a="1"/>
  <c r="AB16" i="2" s="1"/>
  <c r="R77" i="2"/>
  <c r="Q41" i="2"/>
  <c r="M97" i="2"/>
  <c r="AU25" i="2" s="1" a="1"/>
  <c r="AU25" i="2" s="1"/>
  <c r="P41" i="2"/>
  <c r="N91" i="2"/>
  <c r="Q39" i="2"/>
  <c r="P52" i="2"/>
  <c r="U97" i="2"/>
  <c r="N67" i="2"/>
  <c r="T75" i="2"/>
  <c r="P69" i="2"/>
  <c r="S74" i="2"/>
  <c r="O46" i="2"/>
  <c r="Q46" i="2"/>
  <c r="Q85" i="2"/>
  <c r="Q56" i="2"/>
  <c r="U68" i="2"/>
  <c r="O82" i="2"/>
  <c r="T77" i="2"/>
  <c r="N70" i="2"/>
  <c r="N53" i="2"/>
  <c r="P48" i="2"/>
  <c r="Q78" i="2"/>
  <c r="Q98" i="2"/>
  <c r="U88" i="2"/>
  <c r="Q99" i="2"/>
  <c r="T55" i="2"/>
  <c r="P62" i="2"/>
  <c r="T45" i="2"/>
  <c r="P17" i="2" s="1" a="1"/>
  <c r="P17" i="2" s="1"/>
  <c r="N77" i="2"/>
  <c r="M77" i="2"/>
  <c r="AU5" i="2" s="1" a="1"/>
  <c r="AU5" i="2" s="1"/>
  <c r="M59" i="2"/>
  <c r="O40" i="2"/>
  <c r="N95" i="2"/>
  <c r="U56" i="2"/>
  <c r="U70" i="2"/>
  <c r="Q92" i="2"/>
  <c r="Q42" i="2"/>
  <c r="U81" i="2"/>
  <c r="BC9" i="2" s="1" a="1"/>
  <c r="BC9" i="2" s="1"/>
  <c r="N75" i="2"/>
  <c r="R66" i="2"/>
  <c r="AG16" i="2" s="1" a="1"/>
  <c r="AG16" i="2" s="1"/>
  <c r="Q79" i="2"/>
  <c r="N76" i="2"/>
  <c r="U78" i="2"/>
  <c r="O79" i="2"/>
  <c r="P42" i="2"/>
  <c r="M42" i="2"/>
  <c r="O49" i="2"/>
  <c r="S40" i="2"/>
  <c r="O35" i="2"/>
  <c r="M49" i="2"/>
  <c r="M37" i="2"/>
  <c r="R47" i="2"/>
  <c r="U37" i="2"/>
  <c r="S44" i="2"/>
  <c r="U39" i="2"/>
  <c r="T30" i="2"/>
  <c r="S95" i="2"/>
  <c r="Q30" i="2"/>
  <c r="Q34" i="2"/>
  <c r="R31" i="2"/>
  <c r="T46" i="2"/>
  <c r="T85" i="2"/>
  <c r="O56" i="2"/>
  <c r="M62" i="2"/>
  <c r="AB12" i="2" s="1" a="1"/>
  <c r="AB12" i="2" s="1"/>
  <c r="Q48" i="2"/>
  <c r="T78" i="2"/>
  <c r="S98" i="2"/>
  <c r="P45" i="2"/>
  <c r="L17" i="2" s="1" a="1"/>
  <c r="L17" i="2" s="1"/>
  <c r="R88" i="2"/>
  <c r="T31" i="2"/>
  <c r="U99" i="2"/>
  <c r="Q60" i="2"/>
  <c r="R90" i="2"/>
  <c r="N45" i="2"/>
  <c r="J17" i="2" s="1" a="1"/>
  <c r="J17" i="2" s="1"/>
  <c r="O96" i="2"/>
  <c r="U46" i="2"/>
  <c r="O63" i="2"/>
  <c r="N39" i="2"/>
  <c r="Q91" i="2"/>
  <c r="O64" i="2"/>
  <c r="P97" i="2"/>
  <c r="AB19" i="2" a="1"/>
  <c r="AB19" i="2" s="1"/>
  <c r="M74" i="2"/>
  <c r="AU2" i="2" s="1" a="1"/>
  <c r="AU2" i="2" s="1"/>
  <c r="T39" i="2"/>
  <c r="R97" i="2"/>
  <c r="S37" i="2"/>
  <c r="T89" i="2"/>
  <c r="O32" i="2"/>
  <c r="S46" i="2"/>
  <c r="T82" i="2"/>
  <c r="N62" i="2"/>
  <c r="M52" i="2"/>
  <c r="O47" i="2"/>
  <c r="R48" i="2"/>
  <c r="O90" i="2"/>
  <c r="Q88" i="2"/>
  <c r="P88" i="2"/>
  <c r="O31" i="2"/>
  <c r="S59" i="2"/>
  <c r="U66" i="2"/>
  <c r="AJ16" i="2" s="1" a="1"/>
  <c r="AJ16" i="2" s="1"/>
  <c r="U45" i="2"/>
  <c r="Q17" i="2" s="1" a="1"/>
  <c r="Q17" i="2" s="1"/>
  <c r="T96" i="2"/>
  <c r="BB24" i="2" s="1" a="1"/>
  <c r="BB24" i="2" s="1"/>
  <c r="P77" i="2"/>
  <c r="P59" i="2"/>
  <c r="AE9" i="2" s="1" a="1"/>
  <c r="AE9" i="2" s="1"/>
  <c r="N89" i="2"/>
  <c r="N63" i="2"/>
  <c r="P91" i="2"/>
  <c r="Q63" i="2"/>
  <c r="T67" i="2"/>
  <c r="Q74" i="2"/>
  <c r="T63" i="2"/>
  <c r="N69" i="2"/>
  <c r="U41" i="2"/>
  <c r="R55" i="2"/>
  <c r="R83" i="2"/>
  <c r="R95" i="2"/>
  <c r="AZ23" i="2" s="1" a="1"/>
  <c r="AZ23" i="2" s="1"/>
  <c r="R59" i="2"/>
  <c r="AG9" i="2" s="1" a="1"/>
  <c r="AG9" i="2" s="1"/>
  <c r="U82" i="2"/>
  <c r="T70" i="2"/>
  <c r="T53" i="2"/>
  <c r="T62" i="2"/>
  <c r="O45" i="2"/>
  <c r="K17" i="2" s="1" a="1"/>
  <c r="K17" i="2" s="1"/>
  <c r="Q96" i="2"/>
  <c r="P40" i="2"/>
  <c r="Q49" i="2"/>
  <c r="U83" i="2"/>
  <c r="T60" i="2"/>
  <c r="M83" i="2"/>
  <c r="AU11" i="2" s="1" a="1"/>
  <c r="AU11" i="2" s="1"/>
  <c r="U95" i="2"/>
  <c r="Q75" i="2"/>
  <c r="U63" i="2"/>
  <c r="R69" i="2"/>
  <c r="R52" i="2"/>
  <c r="Q38" i="2"/>
  <c r="S38" i="2"/>
  <c r="N38" i="2"/>
  <c r="T38" i="2"/>
  <c r="R38" i="2"/>
  <c r="P38" i="2"/>
  <c r="U38" i="2"/>
  <c r="O38" i="2"/>
  <c r="O30" i="2"/>
  <c r="N30" i="2"/>
  <c r="P31" i="2"/>
  <c r="N31" i="2"/>
  <c r="M33" i="2"/>
  <c r="U30" i="2"/>
  <c r="S31" i="2"/>
  <c r="U31" i="2"/>
  <c r="Q33" i="2"/>
  <c r="S30" i="2"/>
  <c r="R32" i="2"/>
  <c r="Q31" i="2"/>
  <c r="S32" i="2"/>
  <c r="U33" i="2"/>
  <c r="S34" i="2"/>
  <c r="T33" i="2"/>
  <c r="P34" i="2"/>
  <c r="N33" i="2"/>
  <c r="P30" i="2"/>
  <c r="U32" i="2"/>
  <c r="T32" i="2"/>
  <c r="R34" i="2"/>
  <c r="N34" i="2"/>
  <c r="R30" i="2"/>
  <c r="Q32" i="2"/>
  <c r="N32" i="2"/>
  <c r="P33" i="2"/>
  <c r="S33" i="2"/>
  <c r="R33" i="2"/>
  <c r="D36" i="1"/>
  <c r="J4" i="1" s="1"/>
  <c r="AG18" i="2" l="1" a="1"/>
  <c r="AG18" i="2" s="1"/>
  <c r="AC18" i="2" a="1"/>
  <c r="AC18" i="2" s="1"/>
  <c r="AB18" i="2" a="1"/>
  <c r="AB18" i="2" s="1"/>
  <c r="AX6" i="2" a="1"/>
  <c r="AX6" i="2" s="1"/>
  <c r="R9" i="2" a="1"/>
  <c r="R9" i="2" s="1"/>
  <c r="Q7" i="2" a="1"/>
  <c r="Q7" i="2" s="1"/>
  <c r="BB14" i="2" a="1"/>
  <c r="BB14" i="2" s="1"/>
  <c r="AF2" i="2" a="1"/>
  <c r="AF2" i="2" s="1"/>
  <c r="BD25" i="2" a="1"/>
  <c r="BD25" i="2" s="1"/>
  <c r="AX24" i="2" a="1"/>
  <c r="AX24" i="2" s="1"/>
  <c r="AC9" i="2" a="1"/>
  <c r="AC9" i="2" s="1"/>
  <c r="AU20" i="2" a="1"/>
  <c r="AU20" i="2" s="1"/>
  <c r="J16" i="2" a="1"/>
  <c r="J16" i="2" s="1"/>
  <c r="AG11" i="2" a="1"/>
  <c r="AG11" i="2" s="1"/>
  <c r="AX4" i="2" a="1"/>
  <c r="AX4" i="2" s="1"/>
  <c r="AH19" i="2" a="1"/>
  <c r="AH19" i="2" s="1"/>
  <c r="AE19" i="2" a="1"/>
  <c r="AE19" i="2" s="1"/>
  <c r="BD18" i="2" a="1"/>
  <c r="BD18" i="2" s="1"/>
  <c r="AZ12" i="2" a="1"/>
  <c r="AZ12" i="2" s="1"/>
  <c r="AW12" i="2" a="1"/>
  <c r="AW12" i="2" s="1"/>
  <c r="BB13" i="2" a="1"/>
  <c r="BB13" i="2" s="1"/>
  <c r="AX3" i="2" a="1"/>
  <c r="AX3" i="2" s="1"/>
  <c r="AZ3" i="2" a="1"/>
  <c r="AZ3" i="2" s="1"/>
  <c r="AD14" i="2" a="1"/>
  <c r="AD14" i="2" s="1"/>
  <c r="L9" i="2" a="1"/>
  <c r="L9" i="2" s="1"/>
  <c r="O9" i="2" a="1"/>
  <c r="O9" i="2" s="1"/>
  <c r="AJ18" i="2" a="1"/>
  <c r="AJ18" i="2" s="1"/>
  <c r="BB27" i="2" a="1"/>
  <c r="BB27" i="2" s="1"/>
  <c r="BC27" i="2" a="1"/>
  <c r="BC27" i="2" s="1"/>
  <c r="AE5" i="2" a="1"/>
  <c r="AE5" i="2" s="1"/>
  <c r="J5" i="2" a="1"/>
  <c r="J5" i="2" s="1"/>
  <c r="Q5" i="2" a="1"/>
  <c r="Q5" i="2" s="1"/>
  <c r="AJ3" i="2" a="1"/>
  <c r="AJ3" i="2" s="1"/>
  <c r="L14" i="2" a="1"/>
  <c r="L14" i="2" s="1"/>
  <c r="J7" i="2" a="1"/>
  <c r="J7" i="2" s="1"/>
  <c r="M7" i="2" a="1"/>
  <c r="M7" i="2" s="1"/>
  <c r="BB6" i="2" a="1"/>
  <c r="BB6" i="2" s="1"/>
  <c r="AW6" i="2" a="1"/>
  <c r="AW6" i="2" s="1"/>
  <c r="AE12" i="2" a="1"/>
  <c r="AE12" i="2" s="1"/>
  <c r="N2" i="2" a="1"/>
  <c r="N2" i="2" s="1"/>
  <c r="Q2" i="2" a="1"/>
  <c r="Q2" i="2" s="1"/>
  <c r="BB7" i="2" a="1"/>
  <c r="BB7" i="2" s="1"/>
  <c r="BA14" i="2" a="1"/>
  <c r="BA14" i="2" s="1"/>
  <c r="AW14" i="2" a="1"/>
  <c r="AW14" i="2" s="1"/>
  <c r="BB11" i="2" a="1"/>
  <c r="BB11" i="2" s="1"/>
  <c r="AX28" i="2" a="1"/>
  <c r="AX28" i="2" s="1"/>
  <c r="BA28" i="2" a="1"/>
  <c r="BA28" i="2" s="1"/>
  <c r="BB19" i="2" a="1"/>
  <c r="BB19" i="2" s="1"/>
  <c r="AJ21" i="2" a="1"/>
  <c r="AJ21" i="2" s="1"/>
  <c r="AE21" i="2" a="1"/>
  <c r="AE21" i="2" s="1"/>
  <c r="M6" i="2" a="1"/>
  <c r="M6" i="2" s="1"/>
  <c r="L4" i="2" a="1"/>
  <c r="L4" i="2" s="1"/>
  <c r="J4" i="2" a="1"/>
  <c r="J4" i="2" s="1"/>
  <c r="Q3" i="2" a="1"/>
  <c r="Q3" i="2" s="1"/>
  <c r="AW21" i="2" a="1"/>
  <c r="AW21" i="2" s="1"/>
  <c r="L13" i="2" a="1"/>
  <c r="L13" i="2" s="1"/>
  <c r="AV10" i="2" a="1"/>
  <c r="AV10" i="2" s="1"/>
  <c r="AX10" i="2" a="1"/>
  <c r="AX10" i="2" s="1"/>
  <c r="Q21" i="2" a="1"/>
  <c r="Q21" i="2" s="1"/>
  <c r="J21" i="2" a="1"/>
  <c r="J21" i="2" s="1"/>
  <c r="BD20" i="2" a="1"/>
  <c r="BD20" i="2" s="1"/>
  <c r="AI13" i="2" a="1"/>
  <c r="AI13" i="2" s="1"/>
  <c r="AK13" i="2" a="1"/>
  <c r="AK13" i="2" s="1"/>
  <c r="AC2" i="2" a="1"/>
  <c r="AC2" i="2" s="1"/>
  <c r="BB25" i="2" a="1"/>
  <c r="BB25" i="2" s="1"/>
  <c r="AX25" i="2" a="1"/>
  <c r="AX25" i="2" s="1"/>
  <c r="AW16" i="2" a="1"/>
  <c r="AW16" i="2" s="1"/>
  <c r="K21" i="2" a="1"/>
  <c r="K21" i="2" s="1"/>
  <c r="AJ17" i="2" a="1"/>
  <c r="AJ17" i="2" s="1"/>
  <c r="AE17" i="2" a="1"/>
  <c r="AE17" i="2" s="1"/>
  <c r="AZ2" i="2" a="1"/>
  <c r="AZ2" i="2" s="1"/>
  <c r="P18" i="2" a="1"/>
  <c r="P18" i="2" s="1"/>
  <c r="AD20" i="2" a="1"/>
  <c r="AD20" i="2" s="1"/>
  <c r="O12" i="2" a="1"/>
  <c r="O12" i="2" s="1"/>
  <c r="Q12" i="2" a="1"/>
  <c r="Q12" i="2" s="1"/>
  <c r="AJ4" i="2" a="1"/>
  <c r="AJ4" i="2" s="1"/>
  <c r="AF10" i="2" a="1"/>
  <c r="AF10" i="2" s="1"/>
  <c r="K18" i="2" a="1"/>
  <c r="K18" i="2" s="1"/>
  <c r="BA3" i="2" a="1"/>
  <c r="BA3" i="2" s="1"/>
  <c r="BB12" i="2" a="1"/>
  <c r="BB12" i="2" s="1"/>
  <c r="AV3" i="2" a="1"/>
  <c r="AV3" i="2" s="1"/>
  <c r="AE18" i="2" a="1"/>
  <c r="AE18" i="2" s="1"/>
  <c r="AH18" i="2" a="1"/>
  <c r="AH18" i="2" s="1"/>
  <c r="P5" i="2" a="1"/>
  <c r="P5" i="2" s="1"/>
  <c r="AZ6" i="2" a="1"/>
  <c r="AZ6" i="2" s="1"/>
  <c r="N16" i="2" a="1"/>
  <c r="N16" i="2" s="1"/>
  <c r="BA12" i="2" a="1"/>
  <c r="BA12" i="2" s="1"/>
  <c r="AY3" i="2" a="1"/>
  <c r="AY3" i="2" s="1"/>
  <c r="AJ14" i="2" a="1"/>
  <c r="AJ14" i="2" s="1"/>
  <c r="AF5" i="2" a="1"/>
  <c r="AF5" i="2" s="1"/>
  <c r="L5" i="2" a="1"/>
  <c r="L5" i="2" s="1"/>
  <c r="AW19" i="2" a="1"/>
  <c r="AW19" i="2" s="1"/>
  <c r="BD10" i="2" a="1"/>
  <c r="BD10" i="2" s="1"/>
  <c r="AY20" i="2" a="1"/>
  <c r="AY20" i="2" s="1"/>
  <c r="AI2" i="2" a="1"/>
  <c r="AI2" i="2" s="1"/>
  <c r="AZ9" i="2" a="1"/>
  <c r="AZ9" i="2" s="1"/>
  <c r="AB14" i="2" a="1"/>
  <c r="AB14" i="2" s="1"/>
  <c r="BA24" i="2" a="1"/>
  <c r="BA24" i="2" s="1"/>
  <c r="AZ24" i="2" a="1"/>
  <c r="AZ24" i="2" s="1"/>
  <c r="BA9" i="2" a="1"/>
  <c r="BA9" i="2" s="1"/>
  <c r="R16" i="2" a="1"/>
  <c r="R16" i="2" s="1"/>
  <c r="AF11" i="2" a="1"/>
  <c r="AF11" i="2" s="1"/>
  <c r="BA4" i="2" a="1"/>
  <c r="BA4" i="2" s="1"/>
  <c r="AZ4" i="2" a="1"/>
  <c r="AZ4" i="2" s="1"/>
  <c r="BB18" i="2" a="1"/>
  <c r="BB18" i="2" s="1"/>
  <c r="AX18" i="2" a="1"/>
  <c r="AX18" i="2" s="1"/>
  <c r="AV12" i="2" a="1"/>
  <c r="AV12" i="2" s="1"/>
  <c r="BD13" i="2" a="1"/>
  <c r="BD13" i="2" s="1"/>
  <c r="AV13" i="2" a="1"/>
  <c r="AV13" i="2" s="1"/>
  <c r="BB3" i="2" a="1"/>
  <c r="BB3" i="2" s="1"/>
  <c r="AK14" i="2" a="1"/>
  <c r="AK14" i="2" s="1"/>
  <c r="AI14" i="2" a="1"/>
  <c r="AI14" i="2" s="1"/>
  <c r="M9" i="2" a="1"/>
  <c r="M9" i="2" s="1"/>
  <c r="J9" i="2" a="1"/>
  <c r="J9" i="2" s="1"/>
  <c r="AD18" i="2" a="1"/>
  <c r="AD18" i="2" s="1"/>
  <c r="BA27" i="2" a="1"/>
  <c r="BA27" i="2" s="1"/>
  <c r="AH5" i="2" a="1"/>
  <c r="AH5" i="2" s="1"/>
  <c r="K5" i="2" a="1"/>
  <c r="K5" i="2" s="1"/>
  <c r="M5" i="2" a="1"/>
  <c r="M5" i="2" s="1"/>
  <c r="M14" i="2" a="1"/>
  <c r="M14" i="2" s="1"/>
  <c r="K7" i="2" a="1"/>
  <c r="K7" i="2" s="1"/>
  <c r="R7" i="2" a="1"/>
  <c r="R7" i="2" s="1"/>
  <c r="BA6" i="2" a="1"/>
  <c r="BA6" i="2" s="1"/>
  <c r="AG12" i="2" a="1"/>
  <c r="AG12" i="2" s="1"/>
  <c r="AI12" i="2" a="1"/>
  <c r="AI12" i="2" s="1"/>
  <c r="O2" i="2" a="1"/>
  <c r="O2" i="2" s="1"/>
  <c r="R2" i="2" a="1"/>
  <c r="R2" i="2" s="1"/>
  <c r="BD7" i="2" a="1"/>
  <c r="BD7" i="2" s="1"/>
  <c r="AV7" i="2" a="1"/>
  <c r="AV7" i="2" s="1"/>
  <c r="AZ14" i="2" a="1"/>
  <c r="AZ14" i="2" s="1"/>
  <c r="AY11" i="2" a="1"/>
  <c r="AY11" i="2" s="1"/>
  <c r="AV11" i="2" a="1"/>
  <c r="AV11" i="2" s="1"/>
  <c r="AW28" i="2" a="1"/>
  <c r="AW28" i="2" s="1"/>
  <c r="BD19" i="2" a="1"/>
  <c r="BD19" i="2" s="1"/>
  <c r="AV19" i="2" a="1"/>
  <c r="AV19" i="2" s="1"/>
  <c r="AI21" i="2" a="1"/>
  <c r="AI21" i="2" s="1"/>
  <c r="J6" i="2" a="1"/>
  <c r="J6" i="2" s="1"/>
  <c r="Q6" i="2" a="1"/>
  <c r="Q6" i="2" s="1"/>
  <c r="O4" i="2" a="1"/>
  <c r="O4" i="2" s="1"/>
  <c r="J3" i="2" a="1"/>
  <c r="J3" i="2" s="1"/>
  <c r="M3" i="2" a="1"/>
  <c r="M3" i="2" s="1"/>
  <c r="Q13" i="2" a="1"/>
  <c r="Q13" i="2" s="1"/>
  <c r="BB10" i="2" a="1"/>
  <c r="BB10" i="2" s="1"/>
  <c r="BC10" i="2" a="1"/>
  <c r="BC10" i="2" s="1"/>
  <c r="R21" i="2" a="1"/>
  <c r="R21" i="2" s="1"/>
  <c r="AV20" i="2" a="1"/>
  <c r="AV20" i="2" s="1"/>
  <c r="AX20" i="2" a="1"/>
  <c r="AX20" i="2" s="1"/>
  <c r="AH13" i="2" a="1"/>
  <c r="AH13" i="2" s="1"/>
  <c r="AK2" i="2" a="1"/>
  <c r="AK2" i="2" s="1"/>
  <c r="BA25" i="2" a="1"/>
  <c r="BA25" i="2" s="1"/>
  <c r="BC25" i="2" a="1"/>
  <c r="BC25" i="2" s="1"/>
  <c r="AV2" i="2" a="1"/>
  <c r="AV2" i="2" s="1"/>
  <c r="AK20" i="2" a="1"/>
  <c r="AK20" i="2" s="1"/>
  <c r="AI20" i="2" a="1"/>
  <c r="AI20" i="2" s="1"/>
  <c r="AC4" i="2" a="1"/>
  <c r="AC4" i="2" s="1"/>
  <c r="AZ10" i="2" a="1"/>
  <c r="AZ10" i="2" s="1"/>
  <c r="AV25" i="2" a="1"/>
  <c r="AV25" i="2" s="1"/>
  <c r="AV18" i="2" a="1"/>
  <c r="AV18" i="2" s="1"/>
  <c r="AX12" i="2" a="1"/>
  <c r="AX12" i="2" s="1"/>
  <c r="BD3" i="2" a="1"/>
  <c r="BD3" i="2" s="1"/>
  <c r="AE14" i="2" a="1"/>
  <c r="AE14" i="2" s="1"/>
  <c r="P7" i="2" a="1"/>
  <c r="P7" i="2" s="1"/>
  <c r="BD11" i="2" a="1"/>
  <c r="BD11" i="2" s="1"/>
  <c r="AX19" i="2" a="1"/>
  <c r="AX19" i="2" s="1"/>
  <c r="AY10" i="2" a="1"/>
  <c r="AY10" i="2" s="1"/>
  <c r="AY25" i="2" a="1"/>
  <c r="AY25" i="2" s="1"/>
  <c r="O16" i="2" a="1"/>
  <c r="O16" i="2" s="1"/>
  <c r="AY18" i="2" a="1"/>
  <c r="AY18" i="2" s="1"/>
  <c r="BC12" i="2" a="1"/>
  <c r="BC12" i="2" s="1"/>
  <c r="BC3" i="2" a="1"/>
  <c r="BC3" i="2" s="1"/>
  <c r="K9" i="2" a="1"/>
  <c r="K9" i="2" s="1"/>
  <c r="AK18" i="2" a="1"/>
  <c r="AK18" i="2" s="1"/>
  <c r="AV6" i="2" a="1"/>
  <c r="AV6" i="2" s="1"/>
  <c r="BC6" i="2" a="1"/>
  <c r="BC6" i="2" s="1"/>
  <c r="BC14" i="2" a="1"/>
  <c r="BC14" i="2" s="1"/>
  <c r="BC11" i="2" a="1"/>
  <c r="BC11" i="2" s="1"/>
  <c r="AD21" i="2" a="1"/>
  <c r="AD21" i="2" s="1"/>
  <c r="AK21" i="2" a="1"/>
  <c r="AK21" i="2" s="1"/>
  <c r="L6" i="2" a="1"/>
  <c r="L6" i="2" s="1"/>
  <c r="M21" i="2" a="1"/>
  <c r="M21" i="2" s="1"/>
  <c r="AY24" i="2" a="1"/>
  <c r="AY24" i="2" s="1"/>
  <c r="AW24" i="2" a="1"/>
  <c r="AW24" i="2" s="1"/>
  <c r="I9" i="2" a="1"/>
  <c r="I9" i="2" s="1"/>
  <c r="AB21" i="2" a="1"/>
  <c r="AB21" i="2" s="1"/>
  <c r="L16" i="2" a="1"/>
  <c r="L16" i="2" s="1"/>
  <c r="AU10" i="2" a="1"/>
  <c r="AU10" i="2" s="1"/>
  <c r="AU6" i="2" a="1"/>
  <c r="AU6" i="2" s="1"/>
  <c r="AW17" i="2" a="1"/>
  <c r="AW17" i="2" s="1"/>
  <c r="L21" i="2" a="1"/>
  <c r="L21" i="2" s="1"/>
  <c r="AV4" i="2" a="1"/>
  <c r="AV4" i="2" s="1"/>
  <c r="BA18" i="2" a="1"/>
  <c r="BA18" i="2" s="1"/>
  <c r="BC13" i="2" a="1"/>
  <c r="BC13" i="2" s="1"/>
  <c r="AG14" i="2" a="1"/>
  <c r="AG14" i="2" s="1"/>
  <c r="AF18" i="2" a="1"/>
  <c r="AF18" i="2" s="1"/>
  <c r="AC5" i="2" a="1"/>
  <c r="AC5" i="2" s="1"/>
  <c r="N5" i="2" a="1"/>
  <c r="N5" i="2" s="1"/>
  <c r="O14" i="2" a="1"/>
  <c r="O14" i="2" s="1"/>
  <c r="L7" i="2" a="1"/>
  <c r="L7" i="2" s="1"/>
  <c r="AF12" i="2" a="1"/>
  <c r="AF12" i="2" s="1"/>
  <c r="AY7" i="2" a="1"/>
  <c r="AY7" i="2" s="1"/>
  <c r="AX11" i="2" a="1"/>
  <c r="AX11" i="2" s="1"/>
  <c r="BC19" i="2" a="1"/>
  <c r="BC19" i="2" s="1"/>
  <c r="BA19" i="2" a="1"/>
  <c r="BA19" i="2" s="1"/>
  <c r="K6" i="2" a="1"/>
  <c r="K6" i="2" s="1"/>
  <c r="K3" i="2" a="1"/>
  <c r="K3" i="2" s="1"/>
  <c r="O13" i="2" a="1"/>
  <c r="O13" i="2" s="1"/>
  <c r="BA10" i="2" a="1"/>
  <c r="BA10" i="2" s="1"/>
  <c r="BB20" i="2" a="1"/>
  <c r="BB20" i="2" s="1"/>
  <c r="AZ25" i="2" a="1"/>
  <c r="AZ25" i="2" s="1"/>
  <c r="BC2" i="2" a="1"/>
  <c r="BC2" i="2" s="1"/>
  <c r="AG20" i="2" a="1"/>
  <c r="AG20" i="2" s="1"/>
  <c r="AD4" i="2" a="1"/>
  <c r="AD4" i="2" s="1"/>
  <c r="N21" i="2" a="1"/>
  <c r="N21" i="2" s="1"/>
  <c r="J11" i="2" a="1"/>
  <c r="J11" i="2" s="1"/>
  <c r="L11" i="2" a="1"/>
  <c r="L11" i="2" s="1"/>
  <c r="O11" i="2" a="1"/>
  <c r="O11" i="2" s="1"/>
  <c r="AJ11" i="2" a="1"/>
  <c r="AJ11" i="2" s="1"/>
  <c r="M11" i="2" a="1"/>
  <c r="M11" i="2" s="1"/>
  <c r="AH11" i="2" a="1"/>
  <c r="AH11" i="2" s="1"/>
  <c r="AE11" i="2" a="1"/>
  <c r="AE11" i="2" s="1"/>
  <c r="Q11" i="2" a="1"/>
  <c r="Q11" i="2" s="1"/>
  <c r="AB11" i="2" a="1"/>
  <c r="AB11" i="2" s="1"/>
  <c r="K11" i="2" a="1"/>
  <c r="K11" i="2" s="1"/>
  <c r="R11" i="2" a="1"/>
  <c r="R11" i="2" s="1"/>
  <c r="AC11" i="2" a="1"/>
  <c r="AC11" i="2" s="1"/>
  <c r="AI11" i="2" a="1"/>
  <c r="AI11" i="2" s="1"/>
  <c r="P11" i="2" a="1"/>
  <c r="P11" i="2" s="1"/>
  <c r="AK11" i="2" a="1"/>
  <c r="AK11" i="2" s="1"/>
  <c r="AW9" i="2" a="1"/>
  <c r="AW9" i="2" s="1"/>
  <c r="BD9" i="2" a="1"/>
  <c r="BD9" i="2" s="1"/>
  <c r="BB9" i="2" a="1"/>
  <c r="BB9" i="2" s="1"/>
  <c r="AH9" i="2" a="1"/>
  <c r="AH9" i="2" s="1"/>
  <c r="AD9" i="2" a="1"/>
  <c r="AD9" i="2" s="1"/>
  <c r="AK9" i="2" a="1"/>
  <c r="AK9" i="2" s="1"/>
  <c r="BD24" i="2" a="1"/>
  <c r="BD24" i="2" s="1"/>
  <c r="AU24" i="2" a="1"/>
  <c r="AU24" i="2" s="1"/>
  <c r="AX17" i="2" a="1"/>
  <c r="AX17" i="2" s="1"/>
  <c r="BB17" i="2" a="1"/>
  <c r="BB17" i="2" s="1"/>
  <c r="AZ17" i="2" a="1"/>
  <c r="AZ17" i="2" s="1"/>
  <c r="AY17" i="2" a="1"/>
  <c r="AY17" i="2" s="1"/>
  <c r="BD17" i="2" a="1"/>
  <c r="BD17" i="2" s="1"/>
  <c r="AU17" i="2" a="1"/>
  <c r="AU17" i="2" s="1"/>
  <c r="AV17" i="2" a="1"/>
  <c r="AV17" i="2" s="1"/>
  <c r="BC17" i="2" a="1"/>
  <c r="BC17" i="2" s="1"/>
  <c r="AB2" i="2" a="1"/>
  <c r="AB2" i="2" s="1"/>
  <c r="AU12" i="2" a="1"/>
  <c r="AU12" i="2" s="1"/>
  <c r="AU7" i="2" a="1"/>
  <c r="AU7" i="2" s="1"/>
  <c r="AU14" i="2" a="1"/>
  <c r="AU14" i="2" s="1"/>
  <c r="AU3" i="2" a="1"/>
  <c r="AU3" i="2" s="1"/>
  <c r="AB10" i="2" a="1"/>
  <c r="AB10" i="2" s="1"/>
  <c r="AB9" i="2" a="1"/>
  <c r="AB9" i="2" s="1"/>
  <c r="AF44" i="2" l="1"/>
  <c r="AG64" i="2"/>
  <c r="AB44" i="2"/>
  <c r="AB59" i="2"/>
  <c r="AG60" i="2"/>
  <c r="AC60" i="2"/>
  <c r="AA45" i="2"/>
  <c r="AF60" i="2"/>
  <c r="AC44" i="2"/>
  <c r="X60" i="2"/>
  <c r="Y59" i="2"/>
  <c r="AC74" i="2"/>
  <c r="AG59" i="2"/>
  <c r="AD44" i="2"/>
  <c r="AE70" i="2"/>
  <c r="Y54" i="2"/>
  <c r="Z74" i="2"/>
  <c r="AD59" i="2"/>
  <c r="X70" i="2"/>
  <c r="X44" i="2"/>
  <c r="AF59" i="2"/>
  <c r="Z44" i="2"/>
  <c r="AA60" i="2"/>
  <c r="Z59" i="2"/>
  <c r="AB74" i="2"/>
  <c r="AB55" i="2"/>
  <c r="AG44" i="2"/>
  <c r="Y45" i="2"/>
  <c r="AB60" i="2"/>
  <c r="AG75" i="2"/>
  <c r="AA59" i="2"/>
  <c r="AE59" i="2"/>
  <c r="AE75" i="2"/>
  <c r="AD60" i="2"/>
  <c r="AC45" i="2"/>
  <c r="AE60" i="2"/>
  <c r="Y60" i="2"/>
  <c r="AC55" i="2"/>
  <c r="X45" i="2"/>
  <c r="Z60" i="2"/>
  <c r="AE74" i="2"/>
  <c r="AD54" i="2"/>
  <c r="AB45" i="2"/>
  <c r="AC59" i="2"/>
  <c r="AD45" i="2"/>
  <c r="Y44" i="2"/>
  <c r="X59" i="2"/>
  <c r="AE45" i="2"/>
  <c r="AF45" i="2"/>
  <c r="AA44" i="2"/>
  <c r="AG45" i="2"/>
  <c r="Z45" i="2"/>
  <c r="AE44" i="2"/>
  <c r="AA74" i="2"/>
  <c r="AG55" i="2"/>
  <c r="AA54" i="2"/>
  <c r="AE55" i="2"/>
  <c r="Z55" i="2"/>
  <c r="AC54" i="2"/>
  <c r="AF70" i="2"/>
  <c r="AD55" i="2"/>
  <c r="AE54" i="2"/>
  <c r="AG54" i="2"/>
  <c r="AD69" i="2"/>
  <c r="AC69" i="2"/>
  <c r="Y69" i="2"/>
  <c r="AC70" i="2"/>
  <c r="AA55" i="2"/>
  <c r="X54" i="2"/>
  <c r="AB54" i="2"/>
  <c r="AF69" i="2"/>
  <c r="AD70" i="2"/>
  <c r="AA70" i="2"/>
  <c r="Y55" i="2"/>
  <c r="AB69" i="2"/>
  <c r="X55" i="2"/>
  <c r="AC75" i="2"/>
  <c r="AD75" i="2"/>
  <c r="AF75" i="2"/>
  <c r="X74" i="2"/>
  <c r="AB70" i="2"/>
  <c r="X75" i="2"/>
  <c r="AF74" i="2"/>
  <c r="AA69" i="2"/>
  <c r="AA75" i="2"/>
  <c r="Z75" i="2"/>
  <c r="AG69" i="2"/>
  <c r="Y70" i="2"/>
  <c r="Y74" i="2"/>
  <c r="Z69" i="2"/>
  <c r="AG74" i="2"/>
  <c r="Z70" i="2"/>
  <c r="AB75" i="2"/>
  <c r="X69" i="2"/>
  <c r="Y75" i="2"/>
  <c r="AD74" i="2"/>
  <c r="AG70" i="2"/>
  <c r="AE69" i="2"/>
  <c r="Z54" i="2"/>
  <c r="AF55" i="2"/>
  <c r="AF54" i="2"/>
  <c r="I5" i="2" a="1"/>
  <c r="I5" i="2" s="1"/>
  <c r="I7" i="2" a="1"/>
  <c r="I7" i="2" s="1"/>
  <c r="I6" i="2" a="1"/>
  <c r="I6" i="2" s="1"/>
  <c r="I4" i="2" a="1"/>
  <c r="I4" i="2" s="1"/>
  <c r="I3" i="2" a="1"/>
  <c r="I3" i="2" s="1"/>
  <c r="AD65" i="2" l="1"/>
  <c r="AB65" i="2"/>
  <c r="Z64" i="2"/>
  <c r="AF64" i="2"/>
  <c r="X64" i="2"/>
  <c r="Y64" i="2"/>
  <c r="Y65" i="2"/>
  <c r="AE64" i="2"/>
  <c r="AC64" i="2"/>
  <c r="AC65" i="2"/>
  <c r="AE65" i="2"/>
  <c r="AA65" i="2"/>
  <c r="AG65" i="2"/>
  <c r="X65" i="2"/>
  <c r="Z65" i="2"/>
  <c r="AF65" i="2"/>
  <c r="AD64" i="2"/>
  <c r="AA64" i="2"/>
  <c r="AB64" i="2"/>
  <c r="AE50" i="2"/>
  <c r="AA49" i="2"/>
  <c r="AF50" i="2"/>
  <c r="X50" i="2"/>
  <c r="AF49" i="2"/>
  <c r="AD49" i="2"/>
  <c r="AA50" i="2"/>
  <c r="AC50" i="2"/>
  <c r="Z49" i="2"/>
  <c r="AB49" i="2"/>
  <c r="AD50" i="2"/>
  <c r="AE49" i="2"/>
  <c r="Z50" i="2"/>
  <c r="X49" i="2"/>
  <c r="AC49" i="2"/>
  <c r="AB50" i="2"/>
  <c r="AG50" i="2"/>
  <c r="Y50" i="2"/>
  <c r="AG49" i="2"/>
  <c r="Y49" i="2"/>
  <c r="AB29" i="2"/>
  <c r="Z30" i="2"/>
  <c r="AF30" i="2"/>
  <c r="X29" i="2"/>
  <c r="X30" i="2"/>
  <c r="Y30" i="2"/>
  <c r="AF29" i="2"/>
  <c r="AD29" i="2"/>
  <c r="AE29" i="2"/>
  <c r="AA29" i="2"/>
  <c r="AC29" i="2"/>
  <c r="AB30" i="2"/>
  <c r="Y29" i="2"/>
  <c r="AE30" i="2"/>
  <c r="AD30" i="2"/>
  <c r="AA30" i="2"/>
  <c r="AC30" i="2"/>
  <c r="AG29" i="2"/>
  <c r="Z29" i="2"/>
  <c r="AG30" i="2"/>
  <c r="I16" i="2" a="1"/>
  <c r="I16" i="2" s="1"/>
  <c r="I21" i="2" a="1"/>
  <c r="I21" i="2" s="1"/>
  <c r="I20" i="2" a="1"/>
  <c r="I20" i="2" s="1"/>
  <c r="I19" i="2" a="1"/>
  <c r="I19" i="2" s="1"/>
  <c r="I18" i="2" a="1"/>
  <c r="I18" i="2" s="1"/>
  <c r="I17" i="2" a="1"/>
  <c r="I17" i="2" s="1"/>
  <c r="I14" i="2" a="1"/>
  <c r="I14" i="2" s="1"/>
  <c r="I13" i="2" a="1"/>
  <c r="I13" i="2" s="1"/>
  <c r="I12" i="2" a="1"/>
  <c r="I12" i="2" s="1"/>
  <c r="I11" i="2" a="1"/>
  <c r="I11" i="2" s="1"/>
  <c r="I10" i="2" a="1"/>
  <c r="I10" i="2" s="1"/>
  <c r="Y39" i="2" l="1"/>
  <c r="AG39" i="2"/>
  <c r="AC40" i="2"/>
  <c r="AD40" i="2"/>
  <c r="X40" i="2"/>
  <c r="Y40" i="2"/>
  <c r="Z40" i="2"/>
  <c r="AG40" i="2"/>
  <c r="AA39" i="2"/>
  <c r="AF39" i="2"/>
  <c r="AF40" i="2"/>
  <c r="AC39" i="2"/>
  <c r="AA40" i="2"/>
  <c r="Z39" i="2"/>
  <c r="AB40" i="2"/>
  <c r="AB39" i="2"/>
  <c r="X39" i="2"/>
  <c r="AE39" i="2"/>
  <c r="AD39" i="2"/>
  <c r="AE40" i="2"/>
  <c r="Y35" i="2" l="1"/>
  <c r="AF35" i="2"/>
  <c r="X34" i="2"/>
  <c r="X35" i="2"/>
  <c r="AA34" i="2"/>
  <c r="AE34" i="2"/>
  <c r="AB34" i="2"/>
  <c r="AB35" i="2"/>
  <c r="Z35" i="2"/>
  <c r="AC34" i="2"/>
  <c r="AA35" i="2"/>
  <c r="AF34" i="2"/>
  <c r="AG34" i="2"/>
  <c r="AD35" i="2"/>
  <c r="AE35" i="2"/>
  <c r="AG35" i="2"/>
  <c r="Y34" i="2"/>
  <c r="Z34" i="2"/>
  <c r="AD34" i="2"/>
  <c r="AC35" i="2"/>
  <c r="AP57" i="2" l="1"/>
  <c r="AP63" i="2"/>
  <c r="AR57" i="2"/>
  <c r="AR63" i="2"/>
  <c r="AN58" i="2"/>
  <c r="AN64" i="2"/>
  <c r="AS59" i="2"/>
  <c r="AQ60" i="2"/>
  <c r="AS60" i="2"/>
  <c r="AO61" i="2"/>
  <c r="AO58" i="2"/>
  <c r="AN56" i="2"/>
  <c r="AP58" i="2"/>
  <c r="AP64" i="2"/>
  <c r="AR58" i="2"/>
  <c r="AR64" i="2"/>
  <c r="AN59" i="2"/>
  <c r="AN65" i="2"/>
  <c r="AS61" i="2"/>
  <c r="AQ62" i="2"/>
  <c r="AS62" i="2"/>
  <c r="AO63" i="2"/>
  <c r="AO64" i="2"/>
  <c r="AO62" i="2"/>
  <c r="AP59" i="2"/>
  <c r="AP65" i="2"/>
  <c r="AR59" i="2"/>
  <c r="AR65" i="2"/>
  <c r="AN60" i="2"/>
  <c r="AM65" i="2"/>
  <c r="AS63" i="2"/>
  <c r="AQ64" i="2"/>
  <c r="AS64" i="2"/>
  <c r="AO65" i="2"/>
  <c r="AO60" i="2"/>
  <c r="AR56" i="2"/>
  <c r="AP60" i="2"/>
  <c r="AM63" i="2"/>
  <c r="AR60" i="2"/>
  <c r="AM61" i="2"/>
  <c r="AN61" i="2"/>
  <c r="AM59" i="2"/>
  <c r="AS65" i="2"/>
  <c r="AM62" i="2"/>
  <c r="AM60" i="2"/>
  <c r="AM58" i="2"/>
  <c r="AQ59" i="2"/>
  <c r="AM64" i="2"/>
  <c r="AP61" i="2"/>
  <c r="AM57" i="2"/>
  <c r="AR61" i="2"/>
  <c r="AO56" i="2"/>
  <c r="AN62" i="2"/>
  <c r="AQ56" i="2"/>
  <c r="AP56" i="2"/>
  <c r="AM56" i="2"/>
  <c r="AO57" i="2"/>
  <c r="AQ57" i="2"/>
  <c r="AQ65" i="2"/>
  <c r="AQ61" i="2"/>
  <c r="AP62" i="2"/>
  <c r="AS56" i="2"/>
  <c r="AR62" i="2"/>
  <c r="AN57" i="2"/>
  <c r="AN63" i="2"/>
  <c r="AS57" i="2"/>
  <c r="AQ58" i="2"/>
  <c r="AS58" i="2"/>
  <c r="AO59" i="2"/>
  <c r="AQ63" i="2"/>
  <c r="AX62" i="2" a="1"/>
  <c r="AX62" i="2" s="1"/>
  <c r="F23" i="3" s="1"/>
  <c r="AV62" i="2" a="1"/>
  <c r="AV62" i="2" s="1"/>
  <c r="D23" i="3" s="1"/>
  <c r="AU62" i="2" a="1"/>
  <c r="AU62" i="2" s="1"/>
  <c r="C23" i="3" s="1"/>
  <c r="BA62" i="2" a="1"/>
  <c r="BA62" i="2" s="1"/>
  <c r="I23" i="3" s="1"/>
  <c r="AW62" i="2" a="1"/>
  <c r="AW62" i="2" s="1"/>
  <c r="E23" i="3" s="1"/>
  <c r="AY62" i="2" a="1"/>
  <c r="AY62" i="2" s="1"/>
  <c r="G23" i="3" s="1"/>
  <c r="AZ62" i="2" a="1"/>
  <c r="AZ62" i="2" s="1"/>
  <c r="H23" i="3" s="1"/>
  <c r="AV56" i="2" a="1"/>
  <c r="AV56" i="2" s="1"/>
  <c r="D5" i="3" s="1"/>
  <c r="AV65" i="2" a="1"/>
  <c r="AV65" i="2" s="1"/>
  <c r="D32" i="3" s="1"/>
  <c r="AY48" i="2" a="1"/>
  <c r="AY48" i="2" s="1"/>
  <c r="G18" i="3" s="1"/>
  <c r="AU50" i="2" a="1"/>
  <c r="AU50" i="2" s="1"/>
  <c r="C24" i="3" s="1"/>
  <c r="AW59" i="2" a="1"/>
  <c r="AW59" i="2" s="1"/>
  <c r="E14" i="3" s="1"/>
  <c r="AZ63" i="2" a="1"/>
  <c r="AZ63" i="2" s="1"/>
  <c r="H26" i="3" s="1"/>
  <c r="BA44" i="2" a="1"/>
  <c r="BA44" i="2" s="1"/>
  <c r="I6" i="3" s="1"/>
  <c r="AZ50" i="2" a="1"/>
  <c r="AZ50" i="2" s="1"/>
  <c r="H24" i="3" s="1"/>
  <c r="AY59" i="2" a="1"/>
  <c r="AY59" i="2" s="1"/>
  <c r="G14" i="3" s="1"/>
  <c r="AW47" i="2" a="1"/>
  <c r="AW47" i="2" s="1"/>
  <c r="E15" i="3" s="1"/>
  <c r="AU56" i="2" a="1"/>
  <c r="AU56" i="2" s="1"/>
  <c r="C5" i="3" s="1"/>
  <c r="AU45" i="2" a="1"/>
  <c r="AU45" i="2" s="1"/>
  <c r="C9" i="3" s="1"/>
  <c r="AY64" i="2" a="1"/>
  <c r="AY64" i="2" s="1"/>
  <c r="G29" i="3" s="1"/>
  <c r="BA47" i="2" a="1"/>
  <c r="BA47" i="2" s="1"/>
  <c r="I15" i="3" s="1"/>
  <c r="BA53" i="2" a="1"/>
  <c r="BA53" i="2" s="1"/>
  <c r="I33" i="3" s="1"/>
  <c r="AW50" i="2" a="1"/>
  <c r="AW50" i="2" s="1"/>
  <c r="E24" i="3" s="1"/>
  <c r="AX48" i="2" a="1"/>
  <c r="AX48" i="2" s="1"/>
  <c r="F18" i="3" s="1"/>
  <c r="BA57" i="2" a="1"/>
  <c r="BA57" i="2" s="1"/>
  <c r="I8" i="3" s="1"/>
  <c r="AU58" i="2" a="1"/>
  <c r="AU58" i="2" s="1"/>
  <c r="C11" i="3" s="1"/>
  <c r="AV49" i="2" a="1"/>
  <c r="AV49" i="2" s="1"/>
  <c r="D21" i="3" s="1"/>
  <c r="AU47" i="2" a="1"/>
  <c r="AU47" i="2" s="1"/>
  <c r="C15" i="3" s="1"/>
  <c r="AZ59" i="2" a="1"/>
  <c r="AZ59" i="2" s="1"/>
  <c r="H14" i="3" s="1"/>
  <c r="AW64" i="2" a="1"/>
  <c r="AW64" i="2" s="1"/>
  <c r="E29" i="3" s="1"/>
  <c r="AY57" i="2" a="1"/>
  <c r="AY57" i="2" s="1"/>
  <c r="G8" i="3" s="1"/>
  <c r="AU61" i="2" a="1"/>
  <c r="AU61" i="2" s="1"/>
  <c r="C20" i="3" s="1"/>
  <c r="AY49" i="2" a="1"/>
  <c r="AY49" i="2" s="1"/>
  <c r="G21" i="3" s="1"/>
  <c r="AU44" i="2" a="1"/>
  <c r="AU44" i="2" s="1"/>
  <c r="C6" i="3" s="1"/>
  <c r="BA59" i="2" a="1"/>
  <c r="BA59" i="2" s="1"/>
  <c r="I14" i="3" s="1"/>
  <c r="AX64" i="2" a="1"/>
  <c r="AX64" i="2" s="1"/>
  <c r="F29" i="3" s="1"/>
  <c r="AZ45" i="2" a="1"/>
  <c r="AZ45" i="2" s="1"/>
  <c r="H9" i="3" s="1"/>
  <c r="AZ51" i="2" a="1"/>
  <c r="AZ51" i="2" s="1"/>
  <c r="H27" i="3" s="1"/>
  <c r="AV61" i="2" a="1"/>
  <c r="AV61" i="2" s="1"/>
  <c r="D20" i="3" s="1"/>
  <c r="AW49" i="2" a="1"/>
  <c r="AW49" i="2" s="1"/>
  <c r="E21" i="3" s="1"/>
  <c r="AX45" i="2" a="1"/>
  <c r="AX45" i="2" s="1"/>
  <c r="F9" i="3" s="1"/>
  <c r="AV57" i="2" a="1"/>
  <c r="AV57" i="2" s="1"/>
  <c r="D8" i="3" s="1"/>
  <c r="AU65" i="2" a="1"/>
  <c r="AU65" i="2" s="1"/>
  <c r="C32" i="3" s="1"/>
  <c r="BA48" i="2" a="1"/>
  <c r="BA48" i="2" s="1"/>
  <c r="I18" i="3" s="1"/>
  <c r="AU48" i="2" a="1"/>
  <c r="AU48" i="2" s="1"/>
  <c r="C18" i="3" s="1"/>
  <c r="AW52" i="2" a="1"/>
  <c r="AW52" i="2" s="1"/>
  <c r="E30" i="3" s="1"/>
  <c r="AX50" i="2" a="1"/>
  <c r="AX50" i="2" s="1"/>
  <c r="F24" i="3" s="1"/>
  <c r="AZ58" i="2" a="1"/>
  <c r="AZ58" i="2" s="1"/>
  <c r="H11" i="3" s="1"/>
  <c r="AW63" i="2" a="1"/>
  <c r="AW63" i="2" s="1"/>
  <c r="E26" i="3" s="1"/>
  <c r="AX44" i="2" a="1"/>
  <c r="AX44" i="2" s="1"/>
  <c r="F6" i="3" s="1"/>
  <c r="AV50" i="2" a="1"/>
  <c r="AV50" i="2" s="1"/>
  <c r="D24" i="3" s="1"/>
  <c r="AW46" i="2" a="1"/>
  <c r="AW46" i="2" s="1"/>
  <c r="E12" i="3" s="1"/>
  <c r="AX60" i="2" a="1"/>
  <c r="AX60" i="2" s="1"/>
  <c r="F17" i="3" s="1"/>
  <c r="BA64" i="2" a="1"/>
  <c r="BA64" i="2" s="1"/>
  <c r="I29" i="3" s="1"/>
  <c r="AV59" i="2" a="1"/>
  <c r="AV59" i="2" s="1"/>
  <c r="D14" i="3" s="1"/>
  <c r="AV44" i="2" a="1"/>
  <c r="AV44" i="2" s="1"/>
  <c r="D6" i="3" s="1"/>
  <c r="AY50" i="2" a="1"/>
  <c r="AY50" i="2" s="1"/>
  <c r="G24" i="3" s="1"/>
  <c r="AW56" i="2" a="1"/>
  <c r="AW56" i="2" s="1"/>
  <c r="E5" i="3" s="1"/>
  <c r="AZ60" i="2" a="1"/>
  <c r="AZ60" i="2" s="1"/>
  <c r="H17" i="3" s="1"/>
  <c r="AW65" i="2" a="1"/>
  <c r="AW65" i="2" s="1"/>
  <c r="E32" i="3" s="1"/>
  <c r="AZ46" i="2" a="1"/>
  <c r="AZ46" i="2" s="1"/>
  <c r="H12" i="3" s="1"/>
  <c r="AZ52" i="2" a="1"/>
  <c r="AZ52" i="2" s="1"/>
  <c r="H30" i="3" s="1"/>
  <c r="AW51" i="2" a="1"/>
  <c r="AW51" i="2" s="1"/>
  <c r="E27" i="3" s="1"/>
  <c r="AX47" i="2" a="1"/>
  <c r="AX47" i="2" s="1"/>
  <c r="F15" i="3" s="1"/>
  <c r="AY58" i="2" a="1"/>
  <c r="AY58" i="2" s="1"/>
  <c r="G11" i="3" s="1"/>
  <c r="AU59" i="2" a="1"/>
  <c r="AU59" i="2" s="1"/>
  <c r="C14" i="3" s="1"/>
  <c r="BA49" i="2" a="1"/>
  <c r="BA49" i="2" s="1"/>
  <c r="I21" i="3" s="1"/>
  <c r="AY56" i="2" a="1"/>
  <c r="AY56" i="2" s="1"/>
  <c r="G5" i="3" s="1"/>
  <c r="AU46" i="2" a="1"/>
  <c r="AU46" i="2" s="1"/>
  <c r="C12" i="3" s="1"/>
  <c r="AX52" i="2" a="1"/>
  <c r="AX52" i="2" s="1"/>
  <c r="F30" i="3" s="1"/>
  <c r="AX59" i="2" a="1"/>
  <c r="AX59" i="2" s="1"/>
  <c r="F14" i="3" s="1"/>
  <c r="BA63" i="2" a="1"/>
  <c r="BA63" i="2" s="1"/>
  <c r="I26" i="3" s="1"/>
  <c r="AW45" i="2" a="1"/>
  <c r="AW45" i="2" s="1"/>
  <c r="E9" i="3" s="1"/>
  <c r="AV51" i="2" a="1"/>
  <c r="AV51" i="2" s="1"/>
  <c r="D27" i="3" s="1"/>
  <c r="AZ56" i="2" a="1"/>
  <c r="AZ56" i="2" s="1"/>
  <c r="H5" i="3" s="1"/>
  <c r="AW61" i="2" a="1"/>
  <c r="AW61" i="2" s="1"/>
  <c r="E20" i="3" s="1"/>
  <c r="AY60" i="2" a="1"/>
  <c r="AY60" i="2" s="1"/>
  <c r="G17" i="3" s="1"/>
  <c r="AY45" i="2" a="1"/>
  <c r="AY45" i="2" s="1"/>
  <c r="G9" i="3" s="1"/>
  <c r="AY51" i="2" a="1"/>
  <c r="AY51" i="2" s="1"/>
  <c r="G27" i="3" s="1"/>
  <c r="BA56" i="2" a="1"/>
  <c r="BA56" i="2" s="1"/>
  <c r="I5" i="3" s="1"/>
  <c r="AX61" i="2" a="1"/>
  <c r="AX61" i="2" s="1"/>
  <c r="F20" i="3" s="1"/>
  <c r="BA65" i="2" a="1"/>
  <c r="BA65" i="2" s="1"/>
  <c r="I32" i="3" s="1"/>
  <c r="AZ47" i="2" a="1"/>
  <c r="AZ47" i="2" s="1"/>
  <c r="H15" i="3" s="1"/>
  <c r="AZ53" i="2" a="1"/>
  <c r="AZ53" i="2" s="1"/>
  <c r="H33" i="3" s="1"/>
  <c r="AY65" i="2" a="1"/>
  <c r="AY65" i="2" s="1"/>
  <c r="G32" i="3" s="1"/>
  <c r="AW53" i="2" a="1"/>
  <c r="AW53" i="2" s="1"/>
  <c r="E33" i="3" s="1"/>
  <c r="AX49" i="2" a="1"/>
  <c r="AX49" i="2" s="1"/>
  <c r="F21" i="3" s="1"/>
  <c r="AV60" i="2" a="1"/>
  <c r="AV60" i="2" s="1"/>
  <c r="D17" i="3" s="1"/>
  <c r="AV45" i="2" a="1"/>
  <c r="AV45" i="2" s="1"/>
  <c r="D9" i="3" s="1"/>
  <c r="BA50" i="2" a="1"/>
  <c r="BA50" i="2" s="1"/>
  <c r="I24" i="3" s="1"/>
  <c r="AV64" i="2" a="1"/>
  <c r="AV64" i="2" s="1"/>
  <c r="D29" i="3" s="1"/>
  <c r="AU51" i="2" a="1"/>
  <c r="AU51" i="2" s="1"/>
  <c r="C27" i="3" s="1"/>
  <c r="AW60" i="2" a="1"/>
  <c r="AW60" i="2" s="1"/>
  <c r="E17" i="3" s="1"/>
  <c r="AZ64" i="2" a="1"/>
  <c r="AZ64" i="2" s="1"/>
  <c r="H29" i="3" s="1"/>
  <c r="AV46" i="2" a="1"/>
  <c r="AV46" i="2" s="1"/>
  <c r="D12" i="3" s="1"/>
  <c r="AV52" i="2" a="1"/>
  <c r="AV52" i="2" s="1"/>
  <c r="D30" i="3" s="1"/>
  <c r="AX57" i="2" a="1"/>
  <c r="AX57" i="2" s="1"/>
  <c r="F8" i="3" s="1"/>
  <c r="BA61" i="2" a="1"/>
  <c r="BA61" i="2" s="1"/>
  <c r="I20" i="3" s="1"/>
  <c r="AY46" i="2" a="1"/>
  <c r="AY46" i="2" s="1"/>
  <c r="G12" i="3" s="1"/>
  <c r="AY52" i="2" a="1"/>
  <c r="AY52" i="2" s="1"/>
  <c r="G30" i="3" s="1"/>
  <c r="AZ57" i="2" a="1"/>
  <c r="AZ57" i="2" s="1"/>
  <c r="H8" i="3" s="1"/>
  <c r="AU60" i="2" a="1"/>
  <c r="AU60" i="2" s="1"/>
  <c r="C17" i="3" s="1"/>
  <c r="AZ48" i="2" a="1"/>
  <c r="AZ48" i="2" s="1"/>
  <c r="H18" i="3" s="1"/>
  <c r="AU49" i="2" a="1"/>
  <c r="AU49" i="2" s="1"/>
  <c r="C21" i="3" s="1"/>
  <c r="AU63" i="2" a="1"/>
  <c r="AU63" i="2" s="1"/>
  <c r="C26" i="3" s="1"/>
  <c r="AU52" i="2" a="1"/>
  <c r="AU52" i="2" s="1"/>
  <c r="C30" i="3" s="1"/>
  <c r="AX51" i="2" a="1"/>
  <c r="AX51" i="2" s="1"/>
  <c r="F27" i="3" s="1"/>
  <c r="AY61" i="2" a="1"/>
  <c r="AY61" i="2" s="1"/>
  <c r="G20" i="3" s="1"/>
  <c r="BA45" i="2" a="1"/>
  <c r="BA45" i="2" s="1"/>
  <c r="I9" i="3" s="1"/>
  <c r="BA51" i="2" a="1"/>
  <c r="BA51" i="2" s="1"/>
  <c r="I27" i="3" s="1"/>
  <c r="AY44" i="2" a="1"/>
  <c r="AY44" i="2" s="1"/>
  <c r="G6" i="3" s="1"/>
  <c r="AZ44" i="2" a="1"/>
  <c r="AZ44" i="2" s="1"/>
  <c r="H6" i="3" s="1"/>
  <c r="AX56" i="2" a="1"/>
  <c r="AX56" i="2" s="1"/>
  <c r="F5" i="3" s="1"/>
  <c r="BA60" i="2" a="1"/>
  <c r="BA60" i="2" s="1"/>
  <c r="I17" i="3" s="1"/>
  <c r="AX65" i="2" a="1"/>
  <c r="AX65" i="2" s="1"/>
  <c r="F32" i="3" s="1"/>
  <c r="AV47" i="2" a="1"/>
  <c r="AV47" i="2" s="1"/>
  <c r="D15" i="3" s="1"/>
  <c r="AV53" i="2" a="1"/>
  <c r="AV53" i="2" s="1"/>
  <c r="D33" i="3" s="1"/>
  <c r="AW58" i="2" a="1"/>
  <c r="AW58" i="2" s="1"/>
  <c r="E11" i="3" s="1"/>
  <c r="AY63" i="2" a="1"/>
  <c r="AY63" i="2" s="1"/>
  <c r="G26" i="3" s="1"/>
  <c r="AY47" i="2" a="1"/>
  <c r="AY47" i="2" s="1"/>
  <c r="G15" i="3" s="1"/>
  <c r="AY53" i="2" a="1"/>
  <c r="AY53" i="2" s="1"/>
  <c r="G33" i="3" s="1"/>
  <c r="AX58" i="2" a="1"/>
  <c r="AX58" i="2" s="1"/>
  <c r="F11" i="3" s="1"/>
  <c r="AW44" i="2" a="1"/>
  <c r="AW44" i="2" s="1"/>
  <c r="E6" i="3" s="1"/>
  <c r="AZ49" i="2" a="1"/>
  <c r="AZ49" i="2" s="1"/>
  <c r="H21" i="3" s="1"/>
  <c r="AV58" i="2" a="1"/>
  <c r="AV58" i="2" s="1"/>
  <c r="D11" i="3" s="1"/>
  <c r="AU57" i="2" a="1"/>
  <c r="AU57" i="2" s="1"/>
  <c r="C8" i="3" s="1"/>
  <c r="AZ65" i="2" a="1"/>
  <c r="AZ65" i="2" s="1"/>
  <c r="H32" i="3" s="1"/>
  <c r="AX53" i="2" a="1"/>
  <c r="AX53" i="2" s="1"/>
  <c r="F33" i="3" s="1"/>
  <c r="AV63" i="2" a="1"/>
  <c r="AV63" i="2" s="1"/>
  <c r="D26" i="3" s="1"/>
  <c r="BA46" i="2" a="1"/>
  <c r="BA46" i="2" s="1"/>
  <c r="I12" i="3" s="1"/>
  <c r="BA52" i="2" a="1"/>
  <c r="BA52" i="2" s="1"/>
  <c r="I30" i="3" s="1"/>
  <c r="AW48" i="2" a="1"/>
  <c r="AW48" i="2" s="1"/>
  <c r="E18" i="3" s="1"/>
  <c r="AX46" i="2" a="1"/>
  <c r="AX46" i="2" s="1"/>
  <c r="F12" i="3" s="1"/>
  <c r="AW57" i="2" a="1"/>
  <c r="AW57" i="2" s="1"/>
  <c r="E8" i="3" s="1"/>
  <c r="AZ61" i="2" a="1"/>
  <c r="AZ61" i="2" s="1"/>
  <c r="H20" i="3" s="1"/>
  <c r="AU64" i="2" a="1"/>
  <c r="AU64" i="2" s="1"/>
  <c r="C29" i="3" s="1"/>
  <c r="AV48" i="2" a="1"/>
  <c r="AV48" i="2" s="1"/>
  <c r="D18" i="3" s="1"/>
  <c r="AU53" i="2" a="1"/>
  <c r="AU53" i="2" s="1"/>
  <c r="C33" i="3" s="1"/>
  <c r="BA58" i="2" a="1"/>
  <c r="BA58" i="2" s="1"/>
  <c r="I11" i="3" s="1"/>
  <c r="AX63" i="2" a="1"/>
  <c r="AX63" i="2" s="1"/>
  <c r="F26" i="3" s="1"/>
  <c r="AP50" i="2" a="1"/>
  <c r="AP50" i="2" s="1"/>
  <c r="AP45" i="2" a="1"/>
  <c r="AP45" i="2" s="1"/>
  <c r="AO51" i="2" a="1"/>
  <c r="AO51" i="2" s="1"/>
  <c r="AO44" i="2" a="1"/>
  <c r="AO44" i="2" s="1"/>
  <c r="AP47" i="2" a="1"/>
  <c r="AP47" i="2" s="1"/>
  <c r="AQ51" i="2" a="1"/>
  <c r="AQ51" i="2" s="1"/>
  <c r="AN49" i="2" a="1"/>
  <c r="AN49" i="2" s="1"/>
  <c r="AM51" i="2" a="1"/>
  <c r="AM51" i="2" s="1"/>
  <c r="AS44" i="2" a="1"/>
  <c r="AS44" i="2" s="1"/>
  <c r="AN50" i="2" a="1"/>
  <c r="AN50" i="2" s="1"/>
  <c r="AN45" i="2" a="1"/>
  <c r="AN45" i="2" s="1"/>
  <c r="AP53" i="2" a="1"/>
  <c r="AP53" i="2" s="1"/>
  <c r="AS51" i="2" a="1"/>
  <c r="AS51" i="2" s="1"/>
  <c r="AO53" i="2" a="1"/>
  <c r="AO53" i="2" s="1"/>
  <c r="AQ45" i="2" a="1"/>
  <c r="AQ45" i="2" s="1"/>
  <c r="AM44" i="2" a="1"/>
  <c r="AM44" i="2" s="1"/>
  <c r="AO45" i="2" a="1"/>
  <c r="AO45" i="2" s="1"/>
  <c r="AR48" i="2" a="1"/>
  <c r="AR48" i="2" s="1"/>
  <c r="AP46" i="2" a="1"/>
  <c r="AP46" i="2" s="1"/>
  <c r="AP52" i="2" a="1"/>
  <c r="AP52" i="2" s="1"/>
  <c r="AO50" i="2" a="1"/>
  <c r="AO50" i="2" s="1"/>
  <c r="AP51" i="2" a="1"/>
  <c r="AP51" i="2" s="1"/>
  <c r="AR52" i="2" a="1"/>
  <c r="AR52" i="2" s="1"/>
  <c r="AO49" i="2" a="1"/>
  <c r="AO49" i="2" s="1"/>
  <c r="AM48" i="2" a="1"/>
  <c r="AM48" i="2" s="1"/>
  <c r="AP48" i="2" a="1"/>
  <c r="AP48" i="2" s="1"/>
  <c r="AQ53" i="2" a="1"/>
  <c r="AQ53" i="2" s="1"/>
  <c r="AS45" i="2" a="1"/>
  <c r="AS45" i="2" s="1"/>
  <c r="AQ52" i="2" a="1"/>
  <c r="AQ52" i="2" s="1"/>
  <c r="AS46" i="2" a="1"/>
  <c r="AS46" i="2" s="1"/>
  <c r="AM52" i="2" a="1"/>
  <c r="AM52" i="2" s="1"/>
  <c r="AP44" i="2" a="1"/>
  <c r="AP44" i="2" s="1"/>
  <c r="AS49" i="2" a="1"/>
  <c r="AS49" i="2" s="1"/>
  <c r="AR53" i="2" a="1"/>
  <c r="AR53" i="2" s="1"/>
  <c r="AR50" i="2" a="1"/>
  <c r="AR50" i="2" s="1"/>
  <c r="AS50" i="2" a="1"/>
  <c r="AS50" i="2" s="1"/>
  <c r="AR47" i="2" a="1"/>
  <c r="AR47" i="2" s="1"/>
  <c r="AO47" i="2" a="1"/>
  <c r="AO47" i="2" s="1"/>
  <c r="AQ44" i="2" a="1"/>
  <c r="AQ44" i="2" s="1"/>
  <c r="AM46" i="2" a="1"/>
  <c r="AM46" i="2" s="1"/>
  <c r="AN47" i="2" a="1"/>
  <c r="AN47" i="2" s="1"/>
  <c r="AN46" i="2" a="1"/>
  <c r="AN46" i="2" s="1"/>
  <c r="AN53" i="2" a="1"/>
  <c r="AN53" i="2" s="1"/>
  <c r="AN51" i="2" a="1"/>
  <c r="AN51" i="2" s="1"/>
  <c r="AQ46" i="2" a="1"/>
  <c r="AQ46" i="2" s="1"/>
  <c r="AN52" i="2" a="1"/>
  <c r="AN52" i="2" s="1"/>
  <c r="AM50" i="2" a="1"/>
  <c r="AM50" i="2" s="1"/>
  <c r="AQ48" i="2" a="1"/>
  <c r="AQ48" i="2" s="1"/>
  <c r="AN48" i="2" a="1"/>
  <c r="AN48" i="2" s="1"/>
  <c r="AR44" i="2" a="1"/>
  <c r="AR44" i="2" s="1"/>
  <c r="AM47" i="2" a="1"/>
  <c r="AM47" i="2" s="1"/>
  <c r="AR49" i="2" a="1"/>
  <c r="AR49" i="2" s="1"/>
  <c r="AS53" i="2" a="1"/>
  <c r="AS53" i="2" s="1"/>
  <c r="AM45" i="2" a="1"/>
  <c r="AM45" i="2" s="1"/>
  <c r="AN44" i="2" a="1"/>
  <c r="AN44" i="2" s="1"/>
  <c r="AS48" i="2" a="1"/>
  <c r="AS48" i="2" s="1"/>
  <c r="AP49" i="2" a="1"/>
  <c r="AP49" i="2" s="1"/>
  <c r="AS47" i="2" a="1"/>
  <c r="AS47" i="2" s="1"/>
  <c r="AQ47" i="2" a="1"/>
  <c r="AQ47" i="2" s="1"/>
  <c r="AO52" i="2" a="1"/>
  <c r="AO52" i="2" s="1"/>
  <c r="AO48" i="2" a="1"/>
  <c r="AO48" i="2" s="1"/>
  <c r="AR51" i="2" a="1"/>
  <c r="AR51" i="2" s="1"/>
  <c r="AQ49" i="2" a="1"/>
  <c r="AQ49" i="2" s="1"/>
  <c r="AM53" i="2" a="1"/>
  <c r="AM53" i="2" s="1"/>
  <c r="AR46" i="2" a="1"/>
  <c r="AR46" i="2" s="1"/>
  <c r="AO46" i="2" a="1"/>
  <c r="AO46" i="2" s="1"/>
  <c r="AM49" i="2" a="1"/>
  <c r="AM49" i="2" s="1"/>
  <c r="AQ50" i="2" a="1"/>
  <c r="AQ50" i="2" s="1"/>
  <c r="AS52" i="2" a="1"/>
  <c r="AS52" i="2" s="1"/>
  <c r="AR45" i="2" a="1"/>
  <c r="AR45" i="2" s="1"/>
  <c r="D13" i="1" l="1"/>
  <c r="G8" i="1"/>
  <c r="G11" i="1"/>
  <c r="D5" i="1"/>
  <c r="E7" i="1"/>
  <c r="H10" i="1"/>
  <c r="E5" i="1"/>
  <c r="I6" i="1"/>
  <c r="I5" i="1"/>
  <c r="G9" i="1"/>
  <c r="G4" i="1"/>
  <c r="C12" i="1"/>
  <c r="C7" i="1"/>
  <c r="H4" i="1"/>
  <c r="C13" i="1"/>
  <c r="E10" i="1"/>
  <c r="D4" i="1"/>
  <c r="D12" i="1"/>
  <c r="D11" i="1"/>
  <c r="G13" i="1"/>
  <c r="D10" i="1"/>
  <c r="G7" i="1"/>
  <c r="D9" i="1"/>
  <c r="E8" i="1"/>
  <c r="D8" i="1"/>
  <c r="E12" i="1"/>
  <c r="D7" i="1"/>
  <c r="E6" i="1"/>
  <c r="D6" i="1"/>
  <c r="G5" i="1"/>
  <c r="E4" i="1"/>
  <c r="C6" i="1"/>
  <c r="C9" i="1"/>
  <c r="E13" i="1"/>
  <c r="H13" i="1"/>
  <c r="E11" i="1"/>
  <c r="H12" i="1"/>
  <c r="E9" i="1"/>
  <c r="H11" i="1"/>
  <c r="H9" i="1"/>
  <c r="C8" i="1"/>
  <c r="H8" i="1"/>
  <c r="I12" i="1"/>
  <c r="H7" i="1"/>
  <c r="I10" i="1"/>
  <c r="H6" i="1"/>
  <c r="I8" i="1"/>
  <c r="H5" i="1"/>
  <c r="I4" i="1"/>
  <c r="C4" i="1"/>
  <c r="C5" i="1"/>
  <c r="C10" i="1"/>
  <c r="C11" i="1"/>
  <c r="G12" i="1"/>
  <c r="F13" i="1"/>
  <c r="G10" i="1"/>
  <c r="F12" i="1"/>
  <c r="F11" i="1"/>
  <c r="G6" i="1"/>
  <c r="F10" i="1"/>
  <c r="F4" i="1"/>
  <c r="F9" i="1"/>
  <c r="I13" i="1"/>
  <c r="F8" i="1"/>
  <c r="I11" i="1"/>
  <c r="F7" i="1"/>
  <c r="I9" i="1"/>
  <c r="F6" i="1"/>
  <c r="I7" i="1"/>
  <c r="F5" i="1"/>
  <c r="C31" i="3"/>
  <c r="H31" i="3"/>
  <c r="F19" i="3"/>
  <c r="G31" i="3"/>
  <c r="H10" i="3"/>
  <c r="G13" i="3"/>
  <c r="I31" i="3"/>
  <c r="C22" i="3"/>
  <c r="D13" i="3"/>
  <c r="H22" i="3"/>
  <c r="G28" i="3"/>
  <c r="H28" i="3"/>
  <c r="E7" i="3"/>
  <c r="D7" i="3"/>
  <c r="F13" i="3"/>
  <c r="H7" i="3"/>
  <c r="C10" i="3"/>
  <c r="C4" i="3"/>
  <c r="I28" i="3"/>
  <c r="G4" i="3"/>
  <c r="E22" i="3"/>
  <c r="G7" i="3"/>
  <c r="I4" i="3"/>
  <c r="E25" i="3"/>
  <c r="H19" i="3"/>
  <c r="F25" i="3"/>
  <c r="G10" i="3"/>
  <c r="H25" i="3"/>
  <c r="I16" i="3"/>
  <c r="H4" i="3"/>
  <c r="D25" i="3"/>
  <c r="E13" i="3"/>
  <c r="F4" i="3"/>
  <c r="F16" i="3"/>
  <c r="F28" i="3"/>
  <c r="E31" i="3"/>
  <c r="C25" i="3"/>
  <c r="F7" i="3"/>
  <c r="I13" i="3"/>
  <c r="I7" i="3"/>
  <c r="E4" i="3"/>
  <c r="G19" i="3"/>
  <c r="I19" i="3"/>
  <c r="C19" i="3"/>
  <c r="E16" i="3"/>
  <c r="D4" i="3"/>
  <c r="D16" i="3"/>
  <c r="D31" i="3"/>
  <c r="H13" i="3"/>
  <c r="C28" i="3"/>
  <c r="C16" i="3"/>
  <c r="F10" i="3"/>
  <c r="I25" i="3"/>
  <c r="D19" i="3"/>
  <c r="F22" i="3"/>
  <c r="D28" i="3"/>
  <c r="D22" i="3"/>
  <c r="C13" i="3"/>
  <c r="G22" i="3"/>
  <c r="E10" i="3"/>
  <c r="E28" i="3"/>
  <c r="C7" i="3"/>
  <c r="G16" i="3"/>
  <c r="D10" i="3"/>
  <c r="I22" i="3"/>
  <c r="I10" i="3"/>
  <c r="E19" i="3"/>
  <c r="H16" i="3"/>
  <c r="F31" i="3"/>
  <c r="G2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<sst xmlns="http://schemas.openxmlformats.org/spreadsheetml/2006/main" count="550" uniqueCount="99">
  <si>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</si>
  <si>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</si>
  <si>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</si>
  <si>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</si>
  <si>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</si>
  <si>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과목명:</t>
    <phoneticPr fontId="1" type="noConversion"/>
  </si>
  <si>
    <t>요일</t>
    <phoneticPr fontId="1" type="noConversion"/>
  </si>
  <si>
    <t>교시</t>
    <phoneticPr fontId="1" type="noConversion"/>
  </si>
  <si>
    <t>학점</t>
    <phoneticPr fontId="1" type="noConversion"/>
  </si>
  <si>
    <t>교수명:</t>
    <phoneticPr fontId="1" type="noConversion"/>
  </si>
  <si>
    <t>09:00 ~ 09:50</t>
    <phoneticPr fontId="1" type="noConversion"/>
  </si>
  <si>
    <t>10:00 ~ 10:50</t>
    <phoneticPr fontId="1" type="noConversion"/>
  </si>
  <si>
    <t>11:00 ~ 11:50</t>
    <phoneticPr fontId="1" type="noConversion"/>
  </si>
  <si>
    <t>12:00 ~ 12:50</t>
    <phoneticPr fontId="1" type="noConversion"/>
  </si>
  <si>
    <t>13:00 ~ 13:50</t>
    <phoneticPr fontId="1" type="noConversion"/>
  </si>
  <si>
    <t>14:00 ~ 14:50</t>
    <phoneticPr fontId="1" type="noConversion"/>
  </si>
  <si>
    <t>15:00 ~ 15:50</t>
    <phoneticPr fontId="1" type="noConversion"/>
  </si>
  <si>
    <t>16:00 ~ 16:50</t>
    <phoneticPr fontId="1" type="noConversion"/>
  </si>
  <si>
    <t>과목명</t>
    <phoneticPr fontId="1" type="noConversion"/>
  </si>
  <si>
    <t>수강가능학점</t>
    <phoneticPr fontId="1" type="noConversion"/>
  </si>
  <si>
    <t>잔여 수강가능학점</t>
    <phoneticPr fontId="1" type="noConversion"/>
  </si>
  <si>
    <t>강의실</t>
    <phoneticPr fontId="1" type="noConversion"/>
  </si>
  <si>
    <t>17:00 ~ 17:50</t>
    <phoneticPr fontId="1" type="noConversion"/>
  </si>
  <si>
    <t>18:00 ~ 18:50</t>
    <phoneticPr fontId="1" type="noConversion"/>
  </si>
  <si>
    <t>강의실:</t>
    <phoneticPr fontId="1" type="noConversion"/>
  </si>
  <si>
    <t>수강 학점</t>
    <phoneticPr fontId="1" type="noConversion"/>
  </si>
  <si>
    <t>과목명 입력</t>
    <phoneticPr fontId="1" type="noConversion"/>
  </si>
  <si>
    <t>교수명 입력</t>
    <phoneticPr fontId="1" type="noConversion"/>
  </si>
  <si>
    <t>1교시 = 1</t>
    <phoneticPr fontId="1" type="noConversion"/>
  </si>
  <si>
    <t>2교시 = 2</t>
    <phoneticPr fontId="1" type="noConversion"/>
  </si>
  <si>
    <t>월요일 1교시</t>
    <phoneticPr fontId="1" type="noConversion"/>
  </si>
  <si>
    <t>과목명</t>
  </si>
  <si>
    <t>값 입력 필요</t>
    <phoneticPr fontId="1" type="noConversion"/>
  </si>
  <si>
    <t>(숫자로만 입력)</t>
    <phoneticPr fontId="1" type="noConversion"/>
  </si>
  <si>
    <t>성적계산기</t>
    <phoneticPr fontId="1" type="noConversion"/>
  </si>
  <si>
    <t>평점(숫자)</t>
    <phoneticPr fontId="1" type="noConversion"/>
  </si>
  <si>
    <t>취득 학점</t>
    <phoneticPr fontId="1" type="noConversion"/>
  </si>
  <si>
    <t>평균 평점</t>
    <phoneticPr fontId="1" type="noConversion"/>
  </si>
  <si>
    <t>Pass/NonePass</t>
    <phoneticPr fontId="1" type="noConversion"/>
  </si>
  <si>
    <t>Pass/NonePass여부</t>
    <phoneticPr fontId="1" type="noConversion"/>
  </si>
  <si>
    <t>PNP일경우 1 입력</t>
    <phoneticPr fontId="1" type="noConversion"/>
  </si>
  <si>
    <t>학점(계산용)</t>
    <phoneticPr fontId="1" type="noConversion"/>
  </si>
  <si>
    <t>사용법</t>
    <phoneticPr fontId="1" type="noConversion"/>
  </si>
  <si>
    <t>입력값에 따라 자동설정</t>
    <phoneticPr fontId="1" type="noConversion"/>
  </si>
  <si>
    <t>필요한 경우에만 입력</t>
    <phoneticPr fontId="1" type="noConversion"/>
  </si>
  <si>
    <t>메모</t>
    <phoneticPr fontId="1" type="noConversion"/>
  </si>
  <si>
    <t>시간 수정 가능</t>
    <phoneticPr fontId="1" type="noConversion"/>
  </si>
  <si>
    <t>교수</t>
    <phoneticPr fontId="1" type="noConversion"/>
  </si>
  <si>
    <t>월요일</t>
    <phoneticPr fontId="1" type="noConversion"/>
  </si>
  <si>
    <t>요일계산 O셀</t>
    <phoneticPr fontId="1" type="noConversion"/>
  </si>
  <si>
    <t>교시계산 T셀</t>
    <phoneticPr fontId="1" type="noConversion"/>
  </si>
  <si>
    <t>교시계산 X셀</t>
    <phoneticPr fontId="1" type="noConversion"/>
  </si>
  <si>
    <t>요일계산 S셀</t>
    <phoneticPr fontId="1" type="noConversion"/>
  </si>
  <si>
    <t>요일계산 W셀</t>
    <phoneticPr fontId="1" type="noConversion"/>
  </si>
  <si>
    <t>T셀10여부확인</t>
    <phoneticPr fontId="1" type="noConversion"/>
  </si>
  <si>
    <t>X셀 10여부확인</t>
    <phoneticPr fontId="1" type="noConversion"/>
  </si>
  <si>
    <t>P셀 10여부확인</t>
    <phoneticPr fontId="1" type="noConversion"/>
  </si>
  <si>
    <t>wen</t>
    <phoneticPr fontId="1" type="noConversion"/>
  </si>
  <si>
    <t>value</t>
    <phoneticPr fontId="1" type="noConversion"/>
  </si>
  <si>
    <t>mon</t>
    <phoneticPr fontId="1" type="noConversion"/>
  </si>
  <si>
    <t>교시 LENGTH</t>
    <phoneticPr fontId="1" type="noConversion"/>
  </si>
  <si>
    <t>m52</t>
    <phoneticPr fontId="1" type="noConversion"/>
  </si>
  <si>
    <t>result</t>
    <phoneticPr fontId="1" type="noConversion"/>
  </si>
  <si>
    <t>A74 M74</t>
    <phoneticPr fontId="1" type="noConversion"/>
  </si>
  <si>
    <t>ㅡ</t>
    <phoneticPr fontId="1" type="noConversion"/>
  </si>
  <si>
    <t>t</t>
    <phoneticPr fontId="1" type="noConversion"/>
  </si>
  <si>
    <t>day</t>
    <phoneticPr fontId="1" type="noConversion"/>
  </si>
  <si>
    <t>TUE</t>
    <phoneticPr fontId="1" type="noConversion"/>
  </si>
  <si>
    <t>THU</t>
    <phoneticPr fontId="1" type="noConversion"/>
  </si>
  <si>
    <t>숫자입력가능</t>
    <phoneticPr fontId="1" type="noConversion"/>
  </si>
  <si>
    <t>월요일=1=월=mon</t>
    <phoneticPr fontId="1" type="noConversion"/>
  </si>
  <si>
    <t>대소문자구분x</t>
    <phoneticPr fontId="1" type="noConversion"/>
  </si>
  <si>
    <t>작성 예시)</t>
    <phoneticPr fontId="1" type="noConversion"/>
  </si>
  <si>
    <t>강의실명 입력</t>
    <phoneticPr fontId="1" type="noConversion"/>
  </si>
  <si>
    <t>교수용</t>
    <phoneticPr fontId="1" type="noConversion"/>
  </si>
  <si>
    <t>공학관 101</t>
    <phoneticPr fontId="1" type="noConversion"/>
  </si>
  <si>
    <t>인문관 202</t>
    <phoneticPr fontId="1" type="noConversion"/>
  </si>
  <si>
    <t>#Pass/NonePass</t>
    <phoneticPr fontId="1" type="noConversion"/>
  </si>
  <si>
    <t>fri</t>
    <phoneticPr fontId="1" type="noConversion"/>
  </si>
  <si>
    <t>만점기준</t>
    <phoneticPr fontId="1" type="noConversion"/>
  </si>
  <si>
    <t>수요일 5,6,7,10교시</t>
    <phoneticPr fontId="1" type="noConversion"/>
  </si>
  <si>
    <t>WEN</t>
    <phoneticPr fontId="1" type="noConversion"/>
  </si>
  <si>
    <t>월요일 2,4교시</t>
    <phoneticPr fontId="1" type="noConversion"/>
  </si>
  <si>
    <t>토</t>
  </si>
  <si>
    <t>일</t>
  </si>
  <si>
    <t>※ 출력시트를 확인하세요 !</t>
    <phoneticPr fontId="1" type="noConversion"/>
  </si>
  <si>
    <t>중복발생</t>
    <phoneticPr fontId="1" type="noConversion"/>
  </si>
  <si>
    <t>thu</t>
    <phoneticPr fontId="1" type="noConversion"/>
  </si>
  <si>
    <t>과목1</t>
    <phoneticPr fontId="1" type="noConversion"/>
  </si>
  <si>
    <t>과목2</t>
    <phoneticPr fontId="1" type="noConversion"/>
  </si>
  <si>
    <t>과목3</t>
    <phoneticPr fontId="1" type="noConversion"/>
  </si>
  <si>
    <t>교수1</t>
    <phoneticPr fontId="1" type="noConversion"/>
  </si>
  <si>
    <t>교수2</t>
    <phoneticPr fontId="1" type="noConversion"/>
  </si>
  <si>
    <t>교수3</t>
    <phoneticPr fontId="1" type="noConversion"/>
  </si>
  <si>
    <t>온라인</t>
    <phoneticPr fontId="1" type="noConversion"/>
  </si>
  <si>
    <t>공학관102</t>
    <phoneticPr fontId="1" type="noConversion"/>
  </si>
  <si>
    <t>과목4</t>
    <phoneticPr fontId="1" type="noConversion"/>
  </si>
  <si>
    <t>O</t>
    <phoneticPr fontId="1" type="noConversion"/>
  </si>
  <si>
    <t>교수4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</si>
</sst>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#&quot;년&quot;\ #&quot;학&quot;&quot;기&quot;\ &quot;시&quot;&quot;간&quot;&quot;표&quot;"/>
  </numFmts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2060"/>
      <name val="맑은 고딕"/>
      <family val="3"/>
      <charset val="129"/>
      <scheme val="minor"/>
    </font>
    <font>
      <sz val="11"/>
      <color rgb="FF00206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3F3F76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36"/>
      <color rgb="FF002060"/>
      <name val="휴먼둥근헤드라인"/>
      <family val="1"/>
      <charset val="129"/>
    </font>
    <font>
      <b/>
      <sz val="11"/>
      <color rgb="FF002060"/>
      <name val="휴먼둥근헤드라인"/>
      <family val="1"/>
      <charset val="129"/>
    </font>
    <font>
      <sz val="11"/>
      <color theme="1"/>
      <name val="휴먼둥근헤드라인"/>
      <family val="1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dotted">
        <color indexed="64"/>
      </top>
      <bottom style="hair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7F7F7F"/>
      </left>
      <right/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dotted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7" borderId="34" applyNumberFormat="0" applyAlignment="0" applyProtection="0">
      <alignment vertical="center"/>
    </xf>
  </cellStyleXfs>
  <cellXfs count="101">
    <xf numFmtId="0" fontId="0" fillId="0" borderId="0" xfId="0">
      <alignment vertical="center"/>
    </xf>
    <xf numFmtId="0" fontId="0" fillId="2" borderId="9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8" xfId="0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21" xfId="0" applyFill="1" applyBorder="1" applyAlignment="1">
      <alignment horizontal="right" vertical="center"/>
    </xf>
    <xf numFmtId="0" fontId="0" fillId="2" borderId="5" xfId="0" applyFill="1" applyBorder="1" applyAlignment="1">
      <alignment horizontal="left" vertical="center"/>
    </xf>
    <xf numFmtId="0" fontId="0" fillId="2" borderId="22" xfId="0" applyFill="1" applyBorder="1" applyAlignment="1">
      <alignment horizontal="righ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right" vertical="center"/>
    </xf>
    <xf numFmtId="0" fontId="0" fillId="3" borderId="8" xfId="0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2" xfId="0" applyFill="1" applyBorder="1">
      <alignment vertical="center"/>
    </xf>
    <xf numFmtId="0" fontId="5" fillId="2" borderId="13" xfId="0" applyFont="1" applyFill="1" applyBorder="1">
      <alignment vertical="center"/>
    </xf>
    <xf numFmtId="0" fontId="0" fillId="0" borderId="19" xfId="0" applyBorder="1">
      <alignment vertical="center"/>
    </xf>
    <xf numFmtId="0" fontId="0" fillId="0" borderId="0" xfId="0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3" borderId="27" xfId="0" applyFill="1" applyBorder="1">
      <alignment vertical="center"/>
    </xf>
    <xf numFmtId="0" fontId="0" fillId="0" borderId="15" xfId="0" applyBorder="1">
      <alignment vertical="center"/>
    </xf>
    <xf numFmtId="0" fontId="0" fillId="3" borderId="20" xfId="0" applyFill="1" applyBorder="1">
      <alignment vertical="center"/>
    </xf>
    <xf numFmtId="0" fontId="6" fillId="0" borderId="15" xfId="0" applyFont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26" xfId="0" applyBorder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32" xfId="0" applyFill="1" applyBorder="1">
      <alignment vertical="center"/>
    </xf>
    <xf numFmtId="0" fontId="4" fillId="0" borderId="0" xfId="0" applyFont="1">
      <alignment vertical="center"/>
    </xf>
    <xf numFmtId="0" fontId="0" fillId="5" borderId="0" xfId="0" applyFill="1">
      <alignment vertical="center"/>
    </xf>
    <xf numFmtId="0" fontId="0" fillId="5" borderId="32" xfId="0" applyFill="1" applyBorder="1">
      <alignment vertical="center"/>
    </xf>
    <xf numFmtId="0" fontId="0" fillId="5" borderId="32" xfId="0" applyFill="1" applyBorder="1" applyProtection="1">
      <alignment vertical="center"/>
      <protection locked="0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35" xfId="0" applyFill="1" applyBorder="1" applyAlignment="1">
      <alignment horizontal="center" vertical="center"/>
    </xf>
    <xf numFmtId="0" fontId="0" fillId="6" borderId="0" xfId="0" applyFill="1">
      <alignment vertical="center"/>
    </xf>
    <xf numFmtId="0" fontId="5" fillId="4" borderId="0" xfId="0" applyFont="1" applyFill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10" fillId="9" borderId="0" xfId="0" applyFont="1" applyFill="1" applyProtection="1">
      <alignment vertical="center"/>
      <protection locked="0"/>
    </xf>
    <xf numFmtId="0" fontId="5" fillId="4" borderId="36" xfId="0" applyFont="1" applyFill="1" applyBorder="1" applyAlignment="1">
      <alignment horizontal="center" vertical="center"/>
    </xf>
    <xf numFmtId="0" fontId="0" fillId="9" borderId="9" xfId="0" applyFill="1" applyBorder="1" applyProtection="1">
      <alignment vertical="center"/>
      <protection locked="0"/>
    </xf>
    <xf numFmtId="0" fontId="0" fillId="9" borderId="14" xfId="0" applyFill="1" applyBorder="1" applyProtection="1">
      <alignment vertical="center"/>
      <protection locked="0"/>
    </xf>
    <xf numFmtId="0" fontId="0" fillId="9" borderId="25" xfId="0" applyFill="1" applyBorder="1" applyProtection="1">
      <alignment vertical="center"/>
      <protection locked="0"/>
    </xf>
    <xf numFmtId="0" fontId="0" fillId="9" borderId="0" xfId="0" applyFill="1" applyAlignment="1" applyProtection="1">
      <alignment horizontal="center" vertical="center"/>
      <protection locked="0"/>
    </xf>
    <xf numFmtId="0" fontId="0" fillId="9" borderId="4" xfId="0" applyFill="1" applyBorder="1" applyAlignment="1" applyProtection="1">
      <alignment horizontal="center" vertical="center"/>
      <protection locked="0"/>
    </xf>
    <xf numFmtId="0" fontId="0" fillId="9" borderId="6" xfId="0" applyFill="1" applyBorder="1" applyAlignment="1" applyProtection="1">
      <alignment horizontal="center" vertical="center"/>
      <protection locked="0"/>
    </xf>
    <xf numFmtId="0" fontId="0" fillId="9" borderId="7" xfId="0" applyFill="1" applyBorder="1" applyAlignment="1" applyProtection="1">
      <alignment horizontal="center" vertical="center"/>
      <protection locked="0"/>
    </xf>
    <xf numFmtId="0" fontId="0" fillId="9" borderId="13" xfId="0" applyFill="1" applyBorder="1" applyProtection="1">
      <alignment vertical="center"/>
      <protection locked="0"/>
    </xf>
    <xf numFmtId="0" fontId="0" fillId="9" borderId="4" xfId="0" applyFill="1" applyBorder="1" applyProtection="1">
      <alignment vertical="center"/>
      <protection locked="0"/>
    </xf>
    <xf numFmtId="0" fontId="0" fillId="9" borderId="7" xfId="0" applyFill="1" applyBorder="1" applyProtection="1">
      <alignment vertical="center"/>
      <protection locked="0"/>
    </xf>
    <xf numFmtId="0" fontId="0" fillId="9" borderId="31" xfId="0" applyFill="1" applyBorder="1" applyProtection="1">
      <alignment vertical="center"/>
      <protection locked="0"/>
    </xf>
    <xf numFmtId="0" fontId="5" fillId="9" borderId="13" xfId="0" applyFont="1" applyFill="1" applyBorder="1" applyProtection="1">
      <alignment vertical="center"/>
      <protection locked="0"/>
    </xf>
    <xf numFmtId="0" fontId="0" fillId="2" borderId="0" xfId="0" applyFill="1">
      <alignment vertical="center"/>
    </xf>
    <xf numFmtId="0" fontId="0" fillId="2" borderId="37" xfId="0" applyFill="1" applyBorder="1" applyAlignment="1">
      <alignment horizontal="right" vertical="center"/>
    </xf>
    <xf numFmtId="0" fontId="0" fillId="2" borderId="38" xfId="0" applyFill="1" applyBorder="1" applyAlignment="1">
      <alignment horizontal="right" vertical="center"/>
    </xf>
    <xf numFmtId="0" fontId="0" fillId="2" borderId="39" xfId="0" applyFill="1" applyBorder="1" applyAlignment="1">
      <alignment horizontal="right" vertical="center"/>
    </xf>
    <xf numFmtId="0" fontId="0" fillId="2" borderId="20" xfId="0" applyFill="1" applyBorder="1">
      <alignment vertical="center"/>
    </xf>
    <xf numFmtId="0" fontId="0" fillId="0" borderId="14" xfId="0" applyBorder="1">
      <alignment vertical="center"/>
    </xf>
    <xf numFmtId="0" fontId="0" fillId="2" borderId="40" xfId="0" applyFill="1" applyBorder="1" applyAlignment="1">
      <alignment horizontal="right" vertical="center"/>
    </xf>
    <xf numFmtId="0" fontId="5" fillId="8" borderId="0" xfId="0" applyFont="1" applyFill="1" applyAlignment="1">
      <alignment horizontal="center" vertical="center"/>
    </xf>
    <xf numFmtId="0" fontId="11" fillId="0" borderId="0" xfId="0" applyFont="1">
      <alignment vertical="center"/>
    </xf>
    <xf numFmtId="0" fontId="12" fillId="8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176" fontId="15" fillId="10" borderId="0" xfId="0" applyNumberFormat="1" applyFont="1" applyFill="1" applyProtection="1">
      <alignment vertical="center"/>
      <protection locked="0"/>
    </xf>
    <xf numFmtId="0" fontId="5" fillId="4" borderId="4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4" borderId="43" xfId="0" applyFont="1" applyFill="1" applyBorder="1" applyAlignment="1">
      <alignment horizontal="center" vertical="center"/>
    </xf>
    <xf numFmtId="0" fontId="5" fillId="4" borderId="4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8" fillId="4" borderId="0" xfId="0" applyFont="1" applyFill="1" applyAlignment="1">
      <alignment horizontal="justify" vertical="center"/>
    </xf>
    <xf numFmtId="0" fontId="0" fillId="4" borderId="0" xfId="0" applyFill="1">
      <alignment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9" fillId="9" borderId="35" xfId="0" applyFont="1" applyFill="1" applyBorder="1" applyProtection="1">
      <alignment vertical="center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0" fontId="0" fillId="4" borderId="3" xfId="0" applyFill="1" applyBorder="1" applyAlignment="1" applyProtection="1">
      <alignment horizontal="center" vertical="center"/>
      <protection locked="0"/>
    </xf>
    <xf numFmtId="0" fontId="0" fillId="4" borderId="5" xfId="0" applyFill="1" applyBorder="1" applyAlignment="1" applyProtection="1">
      <alignment horizontal="center" vertical="center"/>
      <protection locked="0"/>
    </xf>
    <xf numFmtId="176" fontId="10" fillId="10" borderId="0" xfId="0" applyNumberFormat="1" applyFont="1" applyFill="1" applyAlignment="1" applyProtection="1">
      <alignment horizontal="center" vertical="center"/>
      <protection locked="0"/>
    </xf>
    <xf numFmtId="176" fontId="10" fillId="10" borderId="6" xfId="0" applyNumberFormat="1" applyFont="1" applyFill="1" applyBorder="1" applyAlignment="1" applyProtection="1">
      <alignment horizontal="center" vertical="center"/>
      <protection locked="0"/>
    </xf>
    <xf numFmtId="0" fontId="0" fillId="4" borderId="2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7" fillId="7" borderId="41" xfId="1" applyBorder="1" applyAlignment="1" applyProtection="1">
      <alignment horizontal="center" vertical="center"/>
      <protection locked="0"/>
    </xf>
    <xf numFmtId="0" fontId="7" fillId="7" borderId="2" xfId="1" applyBorder="1" applyAlignment="1" applyProtection="1">
      <alignment horizontal="center" vertical="center"/>
      <protection locked="0"/>
    </xf>
    <xf numFmtId="0" fontId="15" fillId="9" borderId="0" xfId="0" applyFont="1" applyFill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176" fontId="15" fillId="10" borderId="0" xfId="0" applyNumberFormat="1" applyFont="1" applyFill="1" applyAlignment="1" applyProtection="1">
      <alignment horizontal="center" vertical="center"/>
      <protection locked="0"/>
    </xf>
    <xf numFmtId="0" fontId="13" fillId="6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</cellXfs>
  <cellStyles count="2">
    <cellStyle name="입력" xfId="1" builtinId="20"/>
    <cellStyle name="표준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99FF"/>
      <color rgb="FFFFCC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07992-097F-4167-BDE3-23755B4DC1A1}">
  <sheetPr codeName="Sheet1"/>
  <dimension ref="A1:V80"/>
  <sheetViews>
    <sheetView tabSelected="1" zoomScale="85" zoomScaleNormal="85" workbookViewId="0">
      <selection activeCell="F15" sqref="F15"/>
    </sheetView>
  </sheetViews>
  <sheetFormatPr defaultRowHeight="16.5" x14ac:dyDescent="0.3"/>
  <cols>
    <col min="1" max="1" width="28.75" customWidth="1"/>
    <col min="2" max="6" width="16.625" customWidth="1"/>
    <col min="7" max="10" width="17.875" customWidth="1"/>
    <col min="11" max="26" width="16.625" customWidth="1"/>
  </cols>
  <sheetData>
    <row r="1" spans="1:22" ht="30" customHeight="1" thickBot="1" x14ac:dyDescent="0.35">
      <c r="B1" s="89">
        <v>20212</v>
      </c>
      <c r="C1" s="89"/>
      <c r="D1" s="89"/>
      <c r="E1" s="89"/>
      <c r="F1" s="89"/>
      <c r="G1" s="89"/>
      <c r="H1" s="89"/>
      <c r="I1" s="89"/>
      <c r="J1" s="25" t="s">
        <v>19</v>
      </c>
      <c r="K1" s="16" t="s">
        <v>5</v>
      </c>
      <c r="L1" s="51" t="s">
        <v>88</v>
      </c>
      <c r="M1" s="17" t="s">
        <v>6</v>
      </c>
      <c r="N1" s="18" t="s">
        <v>7</v>
      </c>
      <c r="O1" s="16" t="s">
        <v>5</v>
      </c>
      <c r="P1" s="51" t="s">
        <v>89</v>
      </c>
      <c r="Q1" s="17" t="s">
        <v>6</v>
      </c>
      <c r="R1" s="18" t="s">
        <v>7</v>
      </c>
      <c r="S1" s="16" t="s">
        <v>5</v>
      </c>
      <c r="T1" s="51" t="s">
        <v>90</v>
      </c>
      <c r="U1" s="17" t="s">
        <v>6</v>
      </c>
      <c r="V1" s="18" t="s">
        <v>7</v>
      </c>
    </row>
    <row r="2" spans="1:22" ht="30" customHeight="1" thickBot="1" x14ac:dyDescent="0.35">
      <c r="B2" s="90"/>
      <c r="C2" s="90"/>
      <c r="D2" s="90"/>
      <c r="E2" s="90"/>
      <c r="F2" s="90"/>
      <c r="G2" s="90"/>
      <c r="H2" s="90"/>
      <c r="I2" s="90"/>
      <c r="J2" s="58">
        <v>25</v>
      </c>
      <c r="K2" s="19" t="s">
        <v>9</v>
      </c>
      <c r="L2" s="52" t="s">
        <v>91</v>
      </c>
      <c r="M2" s="54" t="s">
        <v>59</v>
      </c>
      <c r="N2" s="55">
        <v>1</v>
      </c>
      <c r="O2" s="19" t="s">
        <v>9</v>
      </c>
      <c r="P2" s="52" t="s">
        <v>92</v>
      </c>
      <c r="Q2" s="54" t="s">
        <v>78</v>
      </c>
      <c r="R2" s="55">
        <v>5</v>
      </c>
      <c r="S2" s="19" t="s">
        <v>9</v>
      </c>
      <c r="T2" s="52" t="s">
        <v>93</v>
      </c>
      <c r="U2" s="54" t="s">
        <v>78</v>
      </c>
      <c r="V2" s="55">
        <v>5</v>
      </c>
    </row>
    <row r="3" spans="1:22" ht="30" customHeight="1" thickBot="1" x14ac:dyDescent="0.35">
      <c r="B3" s="41"/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7" t="s">
        <v>83</v>
      </c>
      <c r="I3" s="24" t="s">
        <v>84</v>
      </c>
      <c r="J3" s="20" t="s">
        <v>20</v>
      </c>
      <c r="K3" s="16" t="s">
        <v>24</v>
      </c>
      <c r="L3" s="53" t="s">
        <v>75</v>
      </c>
      <c r="M3" s="54" t="s">
        <v>1</v>
      </c>
      <c r="N3" s="55">
        <v>10</v>
      </c>
      <c r="O3" s="16" t="s">
        <v>24</v>
      </c>
      <c r="P3" s="53" t="s">
        <v>95</v>
      </c>
      <c r="Q3" s="54"/>
      <c r="R3" s="55"/>
      <c r="S3" s="16" t="s">
        <v>24</v>
      </c>
      <c r="T3" s="53" t="s">
        <v>94</v>
      </c>
      <c r="U3" s="54" t="s">
        <v>87</v>
      </c>
      <c r="V3" s="55">
        <v>56</v>
      </c>
    </row>
    <row r="4" spans="1:22" ht="30" customHeight="1" thickBot="1" x14ac:dyDescent="0.35">
      <c r="A4" s="49" t="s">
        <v>10</v>
      </c>
      <c r="B4" s="7">
        <v>1</v>
      </c>
      <c r="C4" s="48" t="str">
        <f>IF(Logic!$AM56&gt;1,Logic!$AM67,Logic!$AM44)</f>
        <v>과목1</v>
      </c>
      <c r="D4" s="48" t="str">
        <f>IF(Logic!$AN56&gt;1,Logic!$AN67,Logic!$AN44)</f>
        <v/>
      </c>
      <c r="E4" s="48" t="str">
        <f>IF(Logic!$AO56&gt;1,Logic!$AO67,Logic!$AO44)</f>
        <v/>
      </c>
      <c r="F4" s="48" t="str">
        <f>IF(Logic!$AP56&gt;1,Logic!$AP67,Logic!$AP44)</f>
        <v>과목4</v>
      </c>
      <c r="G4" s="76" t="str">
        <f>IF(Logic!$AQ56&gt;1,Logic!$AQ67,Logic!$AQ44)</f>
        <v/>
      </c>
      <c r="H4" s="78" t="str">
        <f>IF(Logic!$AR56&gt;1,Logic!$AR67,Logic!$AR44)</f>
        <v/>
      </c>
      <c r="I4" s="50" t="str">
        <f>IF(Logic!$AS56&gt;1,Logic!$AS67,Logic!$AS44)</f>
        <v/>
      </c>
      <c r="J4" s="21">
        <f>IF(D36&lt;=J2,J2-SUM(D26:D34),J2-SUM(D26:D34))</f>
        <v>10</v>
      </c>
      <c r="K4" s="86"/>
      <c r="L4" s="35" t="s">
        <v>77</v>
      </c>
      <c r="M4" s="54" t="s">
        <v>57</v>
      </c>
      <c r="N4" s="55">
        <v>57810</v>
      </c>
      <c r="O4" s="86"/>
      <c r="P4" s="35" t="s">
        <v>77</v>
      </c>
      <c r="Q4" s="54"/>
      <c r="R4" s="55"/>
      <c r="S4" s="86"/>
      <c r="T4" s="35" t="s">
        <v>77</v>
      </c>
      <c r="U4" s="54"/>
      <c r="V4" s="55"/>
    </row>
    <row r="5" spans="1:22" ht="30" customHeight="1" thickBot="1" x14ac:dyDescent="0.35">
      <c r="A5" s="49" t="s">
        <v>11</v>
      </c>
      <c r="B5" s="42">
        <v>2</v>
      </c>
      <c r="C5" s="48" t="str">
        <f>IF(Logic!$AM57&gt;1,Logic!$AM68,Logic!$AM45)</f>
        <v/>
      </c>
      <c r="D5" s="48" t="str">
        <f>IF(Logic!$AN57&gt;1,Logic!$AN68,Logic!$AN45)</f>
        <v>과목4</v>
      </c>
      <c r="E5" s="48" t="str">
        <f>IF(Logic!$AO57&gt;1,Logic!$AO68,Logic!$AO45)</f>
        <v/>
      </c>
      <c r="F5" s="48" t="str">
        <f>IF(Logic!$AP57&gt;1,Logic!$AP68,Logic!$AP45)</f>
        <v/>
      </c>
      <c r="G5" s="76" t="str">
        <f>IF(Logic!$AQ57&gt;1,Logic!$AQ68,Logic!$AQ45)</f>
        <v/>
      </c>
      <c r="H5" s="78" t="str">
        <f>IF(Logic!$AR57&gt;1,Logic!$AR68,Logic!$AR45)</f>
        <v/>
      </c>
      <c r="I5" s="50" t="str">
        <f>IF(Logic!$AS57&gt;1,Logic!$AS68,Logic!$AS45)</f>
        <v/>
      </c>
      <c r="J5" s="23"/>
      <c r="K5" s="87"/>
      <c r="L5" s="39"/>
      <c r="M5" s="54"/>
      <c r="N5" s="55"/>
      <c r="O5" s="87"/>
      <c r="P5" s="39"/>
      <c r="Q5" s="54"/>
      <c r="R5" s="55"/>
      <c r="S5" s="87"/>
      <c r="T5" s="39"/>
      <c r="U5" s="54"/>
      <c r="V5" s="55"/>
    </row>
    <row r="6" spans="1:22" ht="30" customHeight="1" x14ac:dyDescent="0.3">
      <c r="A6" s="49" t="s">
        <v>12</v>
      </c>
      <c r="B6" s="7">
        <v>3</v>
      </c>
      <c r="C6" s="48" t="str">
        <f>IF(Logic!$AM58&gt;1,Logic!$AM69,Logic!$AM46)</f>
        <v/>
      </c>
      <c r="D6" s="48" t="str">
        <f>IF(Logic!$AN58&gt;1,Logic!$AN69,Logic!$AN46)</f>
        <v/>
      </c>
      <c r="E6" s="48" t="str">
        <f>IF(Logic!$AO58&gt;1,Logic!$AO69,Logic!$AO46)</f>
        <v/>
      </c>
      <c r="F6" s="48" t="str">
        <f>IF(Logic!$AP58&gt;1,Logic!$AP69,Logic!$AP46)</f>
        <v/>
      </c>
      <c r="G6" s="76" t="str">
        <f>IF(Logic!$AQ58&gt;1,Logic!$AQ69,Logic!$AQ46)</f>
        <v/>
      </c>
      <c r="H6" s="78" t="str">
        <f>IF(Logic!$AR58&gt;1,Logic!$AR69,Logic!$AR46)</f>
        <v/>
      </c>
      <c r="I6" s="50" t="str">
        <f>IF(Logic!$AS58&gt;1,Logic!$AS69,Logic!$AS46)</f>
        <v/>
      </c>
      <c r="K6" s="87"/>
      <c r="L6" s="20" t="s">
        <v>8</v>
      </c>
      <c r="M6" s="54"/>
      <c r="N6" s="55"/>
      <c r="O6" s="87"/>
      <c r="P6" s="20" t="s">
        <v>8</v>
      </c>
      <c r="Q6" s="54"/>
      <c r="R6" s="55"/>
      <c r="S6" s="87"/>
      <c r="T6" s="20" t="s">
        <v>8</v>
      </c>
      <c r="U6" s="54"/>
      <c r="V6" s="55"/>
    </row>
    <row r="7" spans="1:22" ht="30" customHeight="1" thickBot="1" x14ac:dyDescent="0.35">
      <c r="A7" s="49" t="s">
        <v>13</v>
      </c>
      <c r="B7" s="42">
        <v>4</v>
      </c>
      <c r="C7" s="48" t="str">
        <f>IF(Logic!$AM59&gt;1,Logic!$AM70,Logic!$AM47)</f>
        <v/>
      </c>
      <c r="D7" s="48" t="str">
        <f>IF(Logic!$AN59&gt;1,Logic!$AN70,Logic!$AN47)</f>
        <v/>
      </c>
      <c r="E7" s="48" t="str">
        <f>IF(Logic!$AO59&gt;1,Logic!$AO70,Logic!$AO47)</f>
        <v/>
      </c>
      <c r="F7" s="48" t="str">
        <f>IF(Logic!$AP59&gt;1,Logic!$AP70,Logic!$AP47)</f>
        <v>과목4</v>
      </c>
      <c r="G7" s="76" t="str">
        <f>IF(Logic!$AQ59&gt;1,Logic!$AQ70,Logic!$AQ47)</f>
        <v/>
      </c>
      <c r="H7" s="78" t="str">
        <f>IF(Logic!$AR59&gt;1,Logic!$AR70,Logic!$AR47)</f>
        <v/>
      </c>
      <c r="I7" s="50" t="str">
        <f>IF(Logic!$AS59&gt;1,Logic!$AS70,Logic!$AS47)</f>
        <v/>
      </c>
      <c r="K7" s="88"/>
      <c r="L7" s="62">
        <v>6</v>
      </c>
      <c r="M7" s="56"/>
      <c r="N7" s="57"/>
      <c r="O7" s="88"/>
      <c r="P7" s="62">
        <v>1</v>
      </c>
      <c r="Q7" s="56"/>
      <c r="R7" s="57"/>
      <c r="S7" s="88"/>
      <c r="T7" s="62">
        <v>3</v>
      </c>
      <c r="U7" s="56"/>
      <c r="V7" s="57"/>
    </row>
    <row r="8" spans="1:22" ht="30" customHeight="1" thickBot="1" x14ac:dyDescent="0.35">
      <c r="A8" s="49" t="s">
        <v>14</v>
      </c>
      <c r="B8" s="7">
        <v>5</v>
      </c>
      <c r="C8" s="48" t="str">
        <f>IF(Logic!$AM60&gt;1,Logic!$AM71,Logic!$AM48)</f>
        <v/>
      </c>
      <c r="D8" s="48" t="str">
        <f>IF(Logic!$AN60&gt;1,Logic!$AN71,Logic!$AN48)</f>
        <v/>
      </c>
      <c r="E8" s="48" t="str">
        <f>IF(Logic!$AO60&gt;1,Logic!$AO71,Logic!$AO48)</f>
        <v/>
      </c>
      <c r="F8" s="48" t="str">
        <f>IF(Logic!$AP60&gt;1,Logic!$AP71,Logic!$AP48)</f>
        <v>과목3</v>
      </c>
      <c r="G8" s="76" t="str">
        <f>IF(Logic!$AQ60&gt;1,Logic!$AQ71,Logic!$AQ48)</f>
        <v>중복발생</v>
      </c>
      <c r="H8" s="78" t="str">
        <f>IF(Logic!$AR60&gt;1,Logic!$AR71,Logic!$AR48)</f>
        <v/>
      </c>
      <c r="I8" s="50" t="str">
        <f>IF(Logic!$AS60&gt;1,Logic!$AS71,Logic!$AS48)</f>
        <v/>
      </c>
      <c r="K8" s="16" t="s">
        <v>5</v>
      </c>
      <c r="L8" s="51" t="s">
        <v>96</v>
      </c>
      <c r="M8" s="17" t="s">
        <v>6</v>
      </c>
      <c r="N8" s="18" t="s">
        <v>7</v>
      </c>
      <c r="O8" s="16" t="s">
        <v>5</v>
      </c>
      <c r="P8" s="51"/>
      <c r="Q8" s="17" t="s">
        <v>6</v>
      </c>
      <c r="R8" s="18" t="s">
        <v>7</v>
      </c>
      <c r="S8" s="16" t="s">
        <v>5</v>
      </c>
      <c r="T8" s="51"/>
      <c r="U8" s="17" t="s">
        <v>6</v>
      </c>
      <c r="V8" s="18" t="s">
        <v>7</v>
      </c>
    </row>
    <row r="9" spans="1:22" ht="30" customHeight="1" thickBot="1" x14ac:dyDescent="0.35">
      <c r="A9" s="49" t="s">
        <v>15</v>
      </c>
      <c r="B9" s="42">
        <v>6</v>
      </c>
      <c r="C9" s="48" t="str">
        <f>IF(Logic!$AM61&gt;1,Logic!$AM72,Logic!$AM49)</f>
        <v/>
      </c>
      <c r="D9" s="48" t="str">
        <f>IF(Logic!$AN61&gt;1,Logic!$AN72,Logic!$AN49)</f>
        <v/>
      </c>
      <c r="E9" s="48" t="str">
        <f>IF(Logic!$AO61&gt;1,Logic!$AO72,Logic!$AO49)</f>
        <v/>
      </c>
      <c r="F9" s="48" t="str">
        <f>IF(Logic!$AP61&gt;1,Logic!$AP72,Logic!$AP49)</f>
        <v>과목3</v>
      </c>
      <c r="G9" s="76" t="str">
        <f>IF(Logic!$AQ61&gt;1,Logic!$AQ72,Logic!$AQ49)</f>
        <v/>
      </c>
      <c r="H9" s="78" t="str">
        <f>IF(Logic!$AR61&gt;1,Logic!$AR72,Logic!$AR49)</f>
        <v/>
      </c>
      <c r="I9" s="50" t="str">
        <f>IF(Logic!$AS61&gt;1,Logic!$AS72,Logic!$AS49)</f>
        <v/>
      </c>
      <c r="K9" s="19" t="s">
        <v>9</v>
      </c>
      <c r="L9" s="52" t="s">
        <v>98</v>
      </c>
      <c r="M9" s="54" t="s">
        <v>67</v>
      </c>
      <c r="N9" s="55">
        <v>2</v>
      </c>
      <c r="O9" s="19" t="s">
        <v>9</v>
      </c>
      <c r="P9" s="52"/>
      <c r="Q9" s="54"/>
      <c r="R9" s="55"/>
      <c r="S9" s="19" t="s">
        <v>9</v>
      </c>
      <c r="T9" s="52"/>
      <c r="U9" s="54"/>
      <c r="V9" s="55"/>
    </row>
    <row r="10" spans="1:22" ht="30" customHeight="1" thickBot="1" x14ac:dyDescent="0.35">
      <c r="A10" s="49" t="s">
        <v>16</v>
      </c>
      <c r="B10" s="7">
        <v>7</v>
      </c>
      <c r="C10" s="48" t="str">
        <f>IF(Logic!$AM62&gt;1,Logic!$AM73,Logic!$AM50)</f>
        <v/>
      </c>
      <c r="D10" s="48" t="str">
        <f>IF(Logic!$AN62&gt;1,Logic!$AN73,Logic!$AN50)</f>
        <v/>
      </c>
      <c r="E10" s="48" t="str">
        <f>IF(Logic!$AO62&gt;1,Logic!$AO73,Logic!$AO50)</f>
        <v/>
      </c>
      <c r="F10" s="48" t="str">
        <f>IF(Logic!$AP62&gt;1,Logic!$AP73,Logic!$AP50)</f>
        <v>과목4</v>
      </c>
      <c r="G10" s="76" t="str">
        <f>IF(Logic!$AQ62&gt;1,Logic!$AQ73,Logic!$AQ50)</f>
        <v/>
      </c>
      <c r="H10" s="78" t="str">
        <f>IF(Logic!$AR62&gt;1,Logic!$AR73,Logic!$AR50)</f>
        <v/>
      </c>
      <c r="I10" s="50" t="str">
        <f>IF(Logic!$AS62&gt;1,Logic!$AS73,Logic!$AS50)</f>
        <v/>
      </c>
      <c r="K10" s="16" t="s">
        <v>24</v>
      </c>
      <c r="L10" s="53" t="s">
        <v>76</v>
      </c>
      <c r="M10" s="54" t="s">
        <v>68</v>
      </c>
      <c r="N10" s="55">
        <v>1487</v>
      </c>
      <c r="O10" s="16" t="s">
        <v>24</v>
      </c>
      <c r="P10" s="53"/>
      <c r="Q10" s="54"/>
      <c r="R10" s="55"/>
      <c r="S10" s="16" t="s">
        <v>24</v>
      </c>
      <c r="T10" s="53"/>
      <c r="U10" s="54"/>
      <c r="V10" s="55"/>
    </row>
    <row r="11" spans="1:22" ht="30" customHeight="1" thickBot="1" x14ac:dyDescent="0.35">
      <c r="A11" s="49" t="s">
        <v>17</v>
      </c>
      <c r="B11" s="42">
        <v>8</v>
      </c>
      <c r="C11" s="48" t="str">
        <f>IF(Logic!$AM63&gt;1,Logic!$AM74,Logic!$AM51)</f>
        <v/>
      </c>
      <c r="D11" s="48" t="str">
        <f>IF(Logic!$AN63&gt;1,Logic!$AN74,Logic!$AN51)</f>
        <v/>
      </c>
      <c r="E11" s="48" t="str">
        <f>IF(Logic!$AO63&gt;1,Logic!$AO74,Logic!$AO51)</f>
        <v/>
      </c>
      <c r="F11" s="48" t="str">
        <f>IF(Logic!$AP63&gt;1,Logic!$AP74,Logic!$AP51)</f>
        <v>과목4</v>
      </c>
      <c r="G11" s="76" t="str">
        <f>IF(Logic!$AQ63&gt;1,Logic!$AQ74,Logic!$AQ51)</f>
        <v/>
      </c>
      <c r="H11" s="78" t="str">
        <f>IF(Logic!$AR63&gt;1,Logic!$AR74,Logic!$AR51)</f>
        <v/>
      </c>
      <c r="I11" s="50" t="str">
        <f>IF(Logic!$AS63&gt;1,Logic!$AS74,Logic!$AS51)</f>
        <v/>
      </c>
      <c r="K11" s="86"/>
      <c r="L11" s="35" t="s">
        <v>77</v>
      </c>
      <c r="M11" s="54"/>
      <c r="N11" s="55"/>
      <c r="O11" s="86"/>
      <c r="P11" s="35" t="s">
        <v>77</v>
      </c>
      <c r="Q11" s="54"/>
      <c r="R11" s="55"/>
      <c r="S11" s="86"/>
      <c r="T11" s="35" t="s">
        <v>77</v>
      </c>
      <c r="U11" s="54"/>
      <c r="V11" s="55"/>
    </row>
    <row r="12" spans="1:22" ht="30" customHeight="1" thickBot="1" x14ac:dyDescent="0.35">
      <c r="A12" s="49" t="s">
        <v>22</v>
      </c>
      <c r="B12" s="7">
        <v>9</v>
      </c>
      <c r="C12" s="48" t="str">
        <f>IF(Logic!$AM64&gt;1,Logic!$AM75,Logic!$AM52)</f>
        <v/>
      </c>
      <c r="D12" s="48" t="str">
        <f>IF(Logic!$AN64&gt;1,Logic!$AN75,Logic!$AN52)</f>
        <v/>
      </c>
      <c r="E12" s="48" t="str">
        <f>IF(Logic!$AO64&gt;1,Logic!$AO75,Logic!$AO52)</f>
        <v/>
      </c>
      <c r="F12" s="48" t="str">
        <f>IF(Logic!$AP64&gt;1,Logic!$AP75,Logic!$AP52)</f>
        <v/>
      </c>
      <c r="G12" s="76" t="str">
        <f>IF(Logic!$AQ64&gt;1,Logic!$AQ75,Logic!$AQ52)</f>
        <v/>
      </c>
      <c r="H12" s="78" t="str">
        <f>IF(Logic!$AR64&gt;1,Logic!$AR75,Logic!$AR52)</f>
        <v/>
      </c>
      <c r="I12" s="50" t="str">
        <f>IF(Logic!$AS64&gt;1,Logic!$AS75,Logic!$AS52)</f>
        <v/>
      </c>
      <c r="K12" s="87"/>
      <c r="L12" s="39" t="s">
        <v>97</v>
      </c>
      <c r="M12" s="54"/>
      <c r="N12" s="55"/>
      <c r="O12" s="87"/>
      <c r="P12" s="39"/>
      <c r="Q12" s="54"/>
      <c r="R12" s="55"/>
      <c r="S12" s="87"/>
      <c r="T12" s="39"/>
      <c r="U12" s="54"/>
      <c r="V12" s="55"/>
    </row>
    <row r="13" spans="1:22" ht="30" customHeight="1" thickBot="1" x14ac:dyDescent="0.35">
      <c r="A13" s="49" t="s">
        <v>23</v>
      </c>
      <c r="B13" s="43">
        <v>10</v>
      </c>
      <c r="C13" s="48" t="str">
        <f>IF(Logic!$AM65&gt;1,Logic!$AM76,Logic!$AM53)</f>
        <v/>
      </c>
      <c r="D13" s="48" t="str">
        <f>IF(Logic!$AN65&gt;1,Logic!$AN76,Logic!$AN53)</f>
        <v>과목1</v>
      </c>
      <c r="E13" s="48" t="str">
        <f>IF(Logic!$AO65&gt;1,Logic!$AO76,Logic!$AO53)</f>
        <v/>
      </c>
      <c r="F13" s="48" t="str">
        <f>IF(Logic!$AP65&gt;1,Logic!$AP76,Logic!$AP53)</f>
        <v/>
      </c>
      <c r="G13" s="79" t="str">
        <f>IF(Logic!$AQ65&gt;1,Logic!$AQ76,Logic!$AQ53)</f>
        <v/>
      </c>
      <c r="H13" s="78" t="str">
        <f>IF(Logic!$AR65&gt;1,Logic!$AR76,Logic!$AR53)</f>
        <v/>
      </c>
      <c r="I13" s="50" t="str">
        <f>IF(Logic!$AS65&gt;1,Logic!$AS76,Logic!$AS53)</f>
        <v/>
      </c>
      <c r="J13" s="23"/>
      <c r="K13" s="87"/>
      <c r="L13" s="20" t="s">
        <v>8</v>
      </c>
      <c r="M13" s="54"/>
      <c r="N13" s="55"/>
      <c r="O13" s="87"/>
      <c r="P13" s="20" t="s">
        <v>8</v>
      </c>
      <c r="Q13" s="54"/>
      <c r="R13" s="55"/>
      <c r="S13" s="87"/>
      <c r="T13" s="20" t="s">
        <v>8</v>
      </c>
      <c r="U13" s="54"/>
      <c r="V13" s="55"/>
    </row>
    <row r="14" spans="1:22" ht="30" customHeight="1" thickBot="1" x14ac:dyDescent="0.35">
      <c r="B14" s="67" t="s">
        <v>72</v>
      </c>
      <c r="C14" s="44"/>
      <c r="D14" s="44"/>
      <c r="E14" s="44"/>
      <c r="F14" s="68"/>
      <c r="H14" s="94" t="s">
        <v>85</v>
      </c>
      <c r="I14" s="95"/>
      <c r="K14" s="88"/>
      <c r="L14" s="62">
        <v>5</v>
      </c>
      <c r="M14" s="56"/>
      <c r="N14" s="57"/>
      <c r="O14" s="88"/>
      <c r="P14" s="62"/>
      <c r="Q14" s="56"/>
      <c r="R14" s="57"/>
      <c r="S14" s="88"/>
      <c r="T14" s="62"/>
      <c r="U14" s="56"/>
      <c r="V14" s="57"/>
    </row>
    <row r="15" spans="1:22" ht="30" customHeight="1" thickBot="1" x14ac:dyDescent="0.35">
      <c r="B15" s="26" t="s">
        <v>5</v>
      </c>
      <c r="C15" s="51" t="s">
        <v>26</v>
      </c>
      <c r="D15" s="17" t="s">
        <v>6</v>
      </c>
      <c r="E15" s="18" t="s">
        <v>7</v>
      </c>
      <c r="F15" s="27"/>
      <c r="K15" s="16" t="s">
        <v>5</v>
      </c>
      <c r="L15" s="51"/>
      <c r="M15" s="17" t="s">
        <v>6</v>
      </c>
      <c r="N15" s="18" t="s">
        <v>7</v>
      </c>
      <c r="O15" s="16" t="s">
        <v>5</v>
      </c>
      <c r="P15" s="51"/>
      <c r="Q15" s="17" t="s">
        <v>6</v>
      </c>
      <c r="R15" s="18" t="s">
        <v>7</v>
      </c>
      <c r="S15" s="16" t="s">
        <v>5</v>
      </c>
      <c r="T15" s="51"/>
      <c r="U15" s="17" t="s">
        <v>6</v>
      </c>
      <c r="V15" s="18" t="s">
        <v>7</v>
      </c>
    </row>
    <row r="16" spans="1:22" ht="30" customHeight="1" thickBot="1" x14ac:dyDescent="0.35">
      <c r="B16" s="28" t="s">
        <v>9</v>
      </c>
      <c r="C16" s="52" t="s">
        <v>27</v>
      </c>
      <c r="D16" s="54" t="s">
        <v>48</v>
      </c>
      <c r="E16" s="55">
        <v>1</v>
      </c>
      <c r="F16" s="29" t="s">
        <v>30</v>
      </c>
      <c r="K16" s="19" t="s">
        <v>9</v>
      </c>
      <c r="L16" s="52"/>
      <c r="M16" s="54"/>
      <c r="N16" s="55"/>
      <c r="O16" s="19" t="s">
        <v>9</v>
      </c>
      <c r="P16" s="52"/>
      <c r="Q16" s="54"/>
      <c r="R16" s="55"/>
      <c r="S16" s="19" t="s">
        <v>9</v>
      </c>
      <c r="T16" s="52"/>
      <c r="U16" s="54"/>
      <c r="V16" s="55"/>
    </row>
    <row r="17" spans="1:22" ht="30" customHeight="1" thickBot="1" x14ac:dyDescent="0.35">
      <c r="B17" s="26" t="s">
        <v>24</v>
      </c>
      <c r="C17" s="53" t="s">
        <v>73</v>
      </c>
      <c r="D17" s="54">
        <v>1</v>
      </c>
      <c r="E17" s="55">
        <v>2</v>
      </c>
      <c r="F17" s="27" t="s">
        <v>82</v>
      </c>
      <c r="K17" s="16" t="s">
        <v>24</v>
      </c>
      <c r="L17" s="53"/>
      <c r="M17" s="54"/>
      <c r="N17" s="55"/>
      <c r="O17" s="16" t="s">
        <v>24</v>
      </c>
      <c r="P17" s="53"/>
      <c r="Q17" s="54"/>
      <c r="R17" s="55"/>
      <c r="S17" s="16" t="s">
        <v>24</v>
      </c>
      <c r="T17" s="53"/>
      <c r="U17" s="54"/>
      <c r="V17" s="55"/>
    </row>
    <row r="18" spans="1:22" ht="30" customHeight="1" thickBot="1" x14ac:dyDescent="0.35">
      <c r="A18" s="33" t="s">
        <v>42</v>
      </c>
      <c r="B18" s="91" t="s">
        <v>45</v>
      </c>
      <c r="C18" s="35" t="s">
        <v>39</v>
      </c>
      <c r="D18" s="54" t="s">
        <v>81</v>
      </c>
      <c r="E18" s="55">
        <v>56710</v>
      </c>
      <c r="F18" s="27" t="s">
        <v>80</v>
      </c>
      <c r="K18" s="86"/>
      <c r="L18" s="35" t="s">
        <v>77</v>
      </c>
      <c r="M18" s="54"/>
      <c r="N18" s="55"/>
      <c r="O18" s="86"/>
      <c r="P18" s="35" t="s">
        <v>77</v>
      </c>
      <c r="Q18" s="54"/>
      <c r="R18" s="55"/>
      <c r="S18" s="86"/>
      <c r="T18" s="35" t="s">
        <v>77</v>
      </c>
      <c r="U18" s="54"/>
      <c r="V18" s="55"/>
    </row>
    <row r="19" spans="1:22" ht="30" customHeight="1" thickBot="1" x14ac:dyDescent="0.35">
      <c r="A19" s="4" t="s">
        <v>43</v>
      </c>
      <c r="B19" s="92"/>
      <c r="C19" s="38" t="s">
        <v>40</v>
      </c>
      <c r="D19" s="54" t="s">
        <v>69</v>
      </c>
      <c r="E19" s="55" t="s">
        <v>33</v>
      </c>
      <c r="F19" s="27"/>
      <c r="K19" s="87"/>
      <c r="L19" s="39"/>
      <c r="M19" s="54"/>
      <c r="N19" s="55"/>
      <c r="O19" s="87"/>
      <c r="P19" s="39"/>
      <c r="Q19" s="54"/>
      <c r="R19" s="55"/>
      <c r="S19" s="87"/>
      <c r="T19" s="39"/>
      <c r="U19" s="54"/>
      <c r="V19" s="55"/>
    </row>
    <row r="20" spans="1:22" ht="30" customHeight="1" x14ac:dyDescent="0.3">
      <c r="A20" s="61" t="s">
        <v>32</v>
      </c>
      <c r="B20" s="92"/>
      <c r="C20" s="20" t="s">
        <v>8</v>
      </c>
      <c r="D20" s="54" t="s">
        <v>70</v>
      </c>
      <c r="E20" s="55" t="s">
        <v>28</v>
      </c>
      <c r="F20" s="27"/>
      <c r="K20" s="87"/>
      <c r="L20" s="20" t="s">
        <v>8</v>
      </c>
      <c r="M20" s="54"/>
      <c r="N20" s="55"/>
      <c r="O20" s="87"/>
      <c r="P20" s="20" t="s">
        <v>8</v>
      </c>
      <c r="Q20" s="54"/>
      <c r="R20" s="55"/>
      <c r="S20" s="87"/>
      <c r="T20" s="20" t="s">
        <v>8</v>
      </c>
      <c r="U20" s="54"/>
      <c r="V20" s="55"/>
    </row>
    <row r="21" spans="1:22" ht="30" customHeight="1" thickBot="1" x14ac:dyDescent="0.35">
      <c r="A21" s="37" t="s">
        <v>44</v>
      </c>
      <c r="B21" s="93"/>
      <c r="C21" s="21">
        <f>COUNT(D16:D21)</f>
        <v>1</v>
      </c>
      <c r="D21" s="56" t="s">
        <v>71</v>
      </c>
      <c r="E21" s="57" t="s">
        <v>29</v>
      </c>
      <c r="F21" s="27"/>
      <c r="K21" s="88"/>
      <c r="L21" s="62"/>
      <c r="M21" s="56"/>
      <c r="N21" s="57"/>
      <c r="O21" s="88"/>
      <c r="P21" s="62"/>
      <c r="Q21" s="56"/>
      <c r="R21" s="57"/>
      <c r="S21" s="88"/>
      <c r="T21" s="62"/>
      <c r="U21" s="56"/>
      <c r="V21" s="57"/>
    </row>
    <row r="22" spans="1:22" ht="30" customHeight="1" thickBot="1" x14ac:dyDescent="0.35">
      <c r="A22" t="s">
        <v>46</v>
      </c>
      <c r="B22" s="22"/>
      <c r="F22" s="27"/>
      <c r="S22" s="16" t="s">
        <v>5</v>
      </c>
      <c r="T22" s="51"/>
      <c r="U22" s="17" t="s">
        <v>6</v>
      </c>
      <c r="V22" s="18" t="s">
        <v>7</v>
      </c>
    </row>
    <row r="23" spans="1:22" ht="30" customHeight="1" thickBot="1" x14ac:dyDescent="0.35">
      <c r="B23" s="30"/>
      <c r="C23" s="31"/>
      <c r="D23" s="31"/>
      <c r="E23" s="31"/>
      <c r="F23" s="32"/>
      <c r="S23" s="19" t="s">
        <v>9</v>
      </c>
      <c r="T23" s="52"/>
      <c r="U23" s="54"/>
      <c r="V23" s="55"/>
    </row>
    <row r="24" spans="1:22" ht="30" customHeight="1" thickBot="1" x14ac:dyDescent="0.35">
      <c r="F24" t="s">
        <v>34</v>
      </c>
      <c r="S24" s="16" t="s">
        <v>24</v>
      </c>
      <c r="T24" s="53"/>
      <c r="U24" s="54"/>
      <c r="V24" s="55"/>
    </row>
    <row r="25" spans="1:22" ht="30" customHeight="1" thickBot="1" x14ac:dyDescent="0.35">
      <c r="A25" s="8" t="s">
        <v>18</v>
      </c>
      <c r="B25" s="9" t="s">
        <v>21</v>
      </c>
      <c r="C25" s="9" t="s">
        <v>47</v>
      </c>
      <c r="D25" s="34" t="s">
        <v>8</v>
      </c>
      <c r="F25" s="8" t="s">
        <v>31</v>
      </c>
      <c r="G25" s="9" t="s">
        <v>41</v>
      </c>
      <c r="H25" s="34" t="s">
        <v>35</v>
      </c>
      <c r="I25" s="45" t="s">
        <v>79</v>
      </c>
      <c r="S25" s="86"/>
      <c r="T25" s="35" t="s">
        <v>38</v>
      </c>
      <c r="U25" s="54"/>
      <c r="V25" s="55"/>
    </row>
    <row r="26" spans="1:22" ht="30" customHeight="1" thickBot="1" x14ac:dyDescent="0.35">
      <c r="A26" s="80" t="str">
        <f>IF(L1=0," ",L1)</f>
        <v>과목1</v>
      </c>
      <c r="B26" s="63" t="str">
        <f>IF(L3=0," ",L3)</f>
        <v>공학관 101</v>
      </c>
      <c r="C26" s="63" t="str">
        <f>IF(L2=0," ",L2)</f>
        <v>교수1</v>
      </c>
      <c r="D26" s="64">
        <f>IF(L7=0," ",L7)</f>
        <v>6</v>
      </c>
      <c r="F26" s="10" t="str">
        <f>IF(L1=0," ",L1)</f>
        <v>과목1</v>
      </c>
      <c r="G26" s="69">
        <f>IF(AND(L5=0,L7=0)," ",L7)</f>
        <v>6</v>
      </c>
      <c r="H26" s="59">
        <v>3</v>
      </c>
      <c r="I26" s="85">
        <v>4.5</v>
      </c>
      <c r="K26" s="36">
        <f t="shared" ref="K26:K35" si="0">IFERROR(G26*H26,0)</f>
        <v>18</v>
      </c>
      <c r="S26" s="87"/>
      <c r="T26" s="39"/>
      <c r="U26" s="54"/>
      <c r="V26" s="55"/>
    </row>
    <row r="27" spans="1:22" ht="30" customHeight="1" x14ac:dyDescent="0.3">
      <c r="A27" s="80" t="str">
        <f>IF(P1=0," ",P1)</f>
        <v>과목2</v>
      </c>
      <c r="B27" s="63" t="str">
        <f>IF(P3=0," ",P3)</f>
        <v>공학관102</v>
      </c>
      <c r="C27" s="63" t="str">
        <f>IF(P2=0," ",P2)</f>
        <v>교수2</v>
      </c>
      <c r="D27" s="65">
        <f>IF(P7=0," ",P7)</f>
        <v>1</v>
      </c>
      <c r="F27" s="10" t="str">
        <f>IF(P1=0," ",P1)</f>
        <v>과목2</v>
      </c>
      <c r="G27" s="11">
        <f>IF(AND(P5=0,P7=0)," ",P7)</f>
        <v>1</v>
      </c>
      <c r="H27" s="59">
        <v>4</v>
      </c>
      <c r="I27" s="36">
        <f>IFERROR(G27*H27,"0")</f>
        <v>4</v>
      </c>
      <c r="K27" s="36">
        <f t="shared" si="0"/>
        <v>4</v>
      </c>
      <c r="S27" s="87"/>
      <c r="T27" s="20" t="s">
        <v>8</v>
      </c>
      <c r="U27" s="54"/>
      <c r="V27" s="55"/>
    </row>
    <row r="28" spans="1:22" ht="30" customHeight="1" thickBot="1" x14ac:dyDescent="0.35">
      <c r="A28" s="80" t="str">
        <f>IF(T1=0," ",T1)</f>
        <v>과목3</v>
      </c>
      <c r="B28" s="63" t="str">
        <f>IF(T3=0," ",T3)</f>
        <v>온라인</v>
      </c>
      <c r="C28" s="63" t="str">
        <f>IF(T2=0," ",T2)</f>
        <v>교수3</v>
      </c>
      <c r="D28" s="65">
        <f>IF(T7=0," ",T7)</f>
        <v>3</v>
      </c>
      <c r="F28" s="10" t="str">
        <f>IF(T1=0," ",T1)</f>
        <v>과목3</v>
      </c>
      <c r="G28" s="11">
        <f>IF(AND(T5=0,T7=0)," ",T7)</f>
        <v>3</v>
      </c>
      <c r="H28" s="59">
        <v>3</v>
      </c>
      <c r="I28" s="36">
        <f>IFERROR(G28*H28,"0")</f>
        <v>9</v>
      </c>
      <c r="K28" s="36">
        <f t="shared" si="0"/>
        <v>9</v>
      </c>
      <c r="S28" s="88"/>
      <c r="T28" s="62"/>
      <c r="U28" s="56"/>
      <c r="V28" s="57"/>
    </row>
    <row r="29" spans="1:22" ht="30" customHeight="1" x14ac:dyDescent="0.3">
      <c r="A29" s="80" t="str">
        <f>IF(L8=0," ",L8)</f>
        <v>과목4</v>
      </c>
      <c r="B29" s="63" t="str">
        <f>IF(L10=0," ",L10)</f>
        <v>인문관 202</v>
      </c>
      <c r="C29" s="63" t="str">
        <f>IF(L9=0," ",L9)</f>
        <v>교수4</v>
      </c>
      <c r="D29" s="65">
        <f>IF(L14=0," ",L14)</f>
        <v>5</v>
      </c>
      <c r="F29" s="10" t="str">
        <f>IF(L8=0," ",L8)</f>
        <v>과목4</v>
      </c>
      <c r="G29" s="11">
        <f>IF(AND(L12=0,L14=0)," ",L14)</f>
        <v>5</v>
      </c>
      <c r="H29" s="59">
        <v>2</v>
      </c>
      <c r="I29" s="36">
        <f>IFERROR(G29*H29,"0")</f>
        <v>10</v>
      </c>
      <c r="K29" s="36">
        <f t="shared" si="0"/>
        <v>10</v>
      </c>
    </row>
    <row r="30" spans="1:22" ht="30" customHeight="1" x14ac:dyDescent="0.3">
      <c r="A30" s="10" t="str">
        <f>IF(P8=0," ",P8)</f>
        <v xml:space="preserve"> </v>
      </c>
      <c r="B30" s="63" t="str">
        <f>IF(P10=0," ",P10)</f>
        <v xml:space="preserve"> </v>
      </c>
      <c r="C30" s="63" t="str">
        <f>IF(P9=0," ",P9)</f>
        <v xml:space="preserve"> </v>
      </c>
      <c r="D30" s="65" t="str">
        <f>IF(P14=0," ",P14)</f>
        <v xml:space="preserve"> </v>
      </c>
      <c r="F30" s="10" t="str">
        <f>IF(P8=0," ",P8)</f>
        <v xml:space="preserve"> </v>
      </c>
      <c r="G30" s="11" t="str">
        <f>IF(AND(P12=0,P14=0)," ",P14)</f>
        <v xml:space="preserve"> </v>
      </c>
      <c r="H30" s="59"/>
      <c r="I30" s="36" t="str">
        <f t="shared" ref="I30" si="1">IFERROR(G30*H30,"0")</f>
        <v>0</v>
      </c>
      <c r="K30" s="36">
        <f t="shared" si="0"/>
        <v>0</v>
      </c>
    </row>
    <row r="31" spans="1:22" ht="30" customHeight="1" x14ac:dyDescent="0.3">
      <c r="A31" s="10" t="str">
        <f>IF(T8=0," ",T8)</f>
        <v xml:space="preserve"> </v>
      </c>
      <c r="B31" s="63" t="str">
        <f>IF(T10=0," ",T10)</f>
        <v xml:space="preserve"> </v>
      </c>
      <c r="C31" s="63" t="str">
        <f>IF(T9=0," ",T9)</f>
        <v xml:space="preserve"> </v>
      </c>
      <c r="D31" s="65" t="str">
        <f>IF(T14=0," ",T14)</f>
        <v xml:space="preserve"> </v>
      </c>
      <c r="F31" s="3" t="str">
        <f>IF(T8=0," ",T8)</f>
        <v xml:space="preserve"> </v>
      </c>
      <c r="G31" s="11" t="str">
        <f>IF(AND(T12=0,T14=0)," ",T14)</f>
        <v xml:space="preserve"> </v>
      </c>
      <c r="H31" s="59"/>
      <c r="I31" s="36" t="str">
        <f>IFERROR(G31*H31,"0")</f>
        <v>0</v>
      </c>
      <c r="K31" s="36">
        <f t="shared" si="0"/>
        <v>0</v>
      </c>
    </row>
    <row r="32" spans="1:22" ht="30" customHeight="1" x14ac:dyDescent="0.3">
      <c r="A32" s="10" t="str">
        <f>IF(L15=0," ",L15)</f>
        <v xml:space="preserve"> </v>
      </c>
      <c r="B32" s="63" t="str">
        <f>IF(L17=0," ",L17)</f>
        <v xml:space="preserve"> </v>
      </c>
      <c r="C32" s="63" t="str">
        <f>IF(L16=0," ",L16)</f>
        <v xml:space="preserve"> </v>
      </c>
      <c r="D32" s="65" t="str">
        <f>IF(L21=0," ",L21)</f>
        <v xml:space="preserve"> </v>
      </c>
      <c r="F32" s="10" t="str">
        <f>IF(L15=0," ",L15)</f>
        <v xml:space="preserve"> </v>
      </c>
      <c r="G32" s="11" t="str">
        <f>IF(AND(L19=0,L21=0)," ",L21)</f>
        <v xml:space="preserve"> </v>
      </c>
      <c r="H32" s="59"/>
      <c r="I32" s="36" t="str">
        <f>IFERROR(G32*H32,"0")</f>
        <v>0</v>
      </c>
      <c r="K32" s="36">
        <f t="shared" si="0"/>
        <v>0</v>
      </c>
    </row>
    <row r="33" spans="1:11" ht="30" customHeight="1" x14ac:dyDescent="0.3">
      <c r="A33" s="10" t="str">
        <f>IF(P15=0," ",P15)</f>
        <v xml:space="preserve"> </v>
      </c>
      <c r="B33" s="63" t="str">
        <f>IF(P17=0," ",P17)</f>
        <v xml:space="preserve"> </v>
      </c>
      <c r="C33" s="63" t="str">
        <f>IF(P16=0," ",P16)</f>
        <v xml:space="preserve"> </v>
      </c>
      <c r="D33" s="65" t="str">
        <f>IF(P21=0," ",P21)</f>
        <v xml:space="preserve"> </v>
      </c>
      <c r="F33" s="10" t="str">
        <f>IF(P15=0," ",P15)</f>
        <v xml:space="preserve"> </v>
      </c>
      <c r="G33" s="11" t="str">
        <f>IF(AND(P19=0,P21=0)," ",P21)</f>
        <v xml:space="preserve"> </v>
      </c>
      <c r="H33" s="59"/>
      <c r="I33" s="36" t="str">
        <f t="shared" ref="I33:I35" si="2">IFERROR(G33*H33,"0")</f>
        <v>0</v>
      </c>
      <c r="K33" s="36">
        <f t="shared" si="0"/>
        <v>0</v>
      </c>
    </row>
    <row r="34" spans="1:11" ht="30" customHeight="1" x14ac:dyDescent="0.3">
      <c r="A34" s="10" t="str">
        <f>IF(T15=0," ",T15)</f>
        <v xml:space="preserve"> </v>
      </c>
      <c r="B34" s="63" t="str">
        <f>IF(T17=0," ",T17)</f>
        <v xml:space="preserve"> </v>
      </c>
      <c r="C34" s="63" t="str">
        <f>IF(T16=0," ",T16)</f>
        <v xml:space="preserve"> </v>
      </c>
      <c r="D34" s="65" t="str">
        <f>IF(T21=0," ",T21)</f>
        <v xml:space="preserve"> </v>
      </c>
      <c r="F34" s="10" t="str">
        <f>IF(T15=0," ",T15)</f>
        <v xml:space="preserve"> </v>
      </c>
      <c r="G34" s="11" t="str">
        <f>IF(AND(T19=0,T21=0)," ",T21)</f>
        <v xml:space="preserve"> </v>
      </c>
      <c r="H34" s="59"/>
      <c r="I34" s="36" t="str">
        <f t="shared" si="2"/>
        <v>0</v>
      </c>
      <c r="K34" s="36">
        <f t="shared" si="0"/>
        <v>0</v>
      </c>
    </row>
    <row r="35" spans="1:11" ht="30" customHeight="1" thickBot="1" x14ac:dyDescent="0.35">
      <c r="A35" s="12" t="str">
        <f>IF(T22=0," ",T22)</f>
        <v xml:space="preserve"> </v>
      </c>
      <c r="B35" s="40" t="str">
        <f>IF(T24=0," ",T24)</f>
        <v xml:space="preserve"> </v>
      </c>
      <c r="C35" s="2" t="str">
        <f>IF(T23=0," ",T23)</f>
        <v xml:space="preserve"> </v>
      </c>
      <c r="D35" s="66" t="str">
        <f>IF(T28=0," ",T28)</f>
        <v xml:space="preserve"> </v>
      </c>
      <c r="F35" s="12" t="str">
        <f>IF(T22=0," ",T22)</f>
        <v xml:space="preserve"> </v>
      </c>
      <c r="G35" s="13" t="str">
        <f>IF(AND(T26=0,T28=0)," ",T28)</f>
        <v xml:space="preserve"> </v>
      </c>
      <c r="H35" s="60"/>
      <c r="I35" s="36" t="str">
        <f t="shared" si="2"/>
        <v>0</v>
      </c>
      <c r="K35" s="36">
        <f t="shared" si="0"/>
        <v>0</v>
      </c>
    </row>
    <row r="36" spans="1:11" ht="30" customHeight="1" thickBot="1" x14ac:dyDescent="0.35">
      <c r="C36" s="14" t="s">
        <v>25</v>
      </c>
      <c r="D36" s="15">
        <f>SUM(D26:D35)</f>
        <v>15</v>
      </c>
      <c r="F36" s="14" t="s">
        <v>36</v>
      </c>
      <c r="G36" s="15">
        <f>SUM(D26:D35)</f>
        <v>15</v>
      </c>
      <c r="H36" s="5" t="s">
        <v>37</v>
      </c>
      <c r="I36" s="1">
        <f>IFERROR(K36/G36,0)</f>
        <v>2.7333333333333334</v>
      </c>
      <c r="J36" s="36">
        <f>SUM(H26:H35)</f>
        <v>12</v>
      </c>
      <c r="K36" s="36">
        <f>SUM(K26:K35)</f>
        <v>41</v>
      </c>
    </row>
    <row r="37" spans="1:11" ht="30" customHeight="1" x14ac:dyDescent="0.3"/>
    <row r="38" spans="1:11" ht="30" customHeight="1" x14ac:dyDescent="0.3"/>
    <row r="39" spans="1:11" ht="30" customHeight="1" x14ac:dyDescent="0.3"/>
    <row r="40" spans="1:11" ht="30" customHeight="1" x14ac:dyDescent="0.3"/>
    <row r="41" spans="1:11" ht="30" customHeight="1" x14ac:dyDescent="0.3"/>
    <row r="42" spans="1:11" ht="30" customHeight="1" x14ac:dyDescent="0.3"/>
    <row r="43" spans="1:11" ht="30" customHeight="1" x14ac:dyDescent="0.3"/>
    <row r="44" spans="1:11" ht="30" customHeight="1" x14ac:dyDescent="0.3"/>
    <row r="45" spans="1:11" ht="30" customHeight="1" x14ac:dyDescent="0.3"/>
    <row r="46" spans="1:11" ht="30" customHeight="1" x14ac:dyDescent="0.3"/>
    <row r="47" spans="1:11" ht="30" customHeight="1" x14ac:dyDescent="0.3"/>
    <row r="48" spans="1:11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  <row r="58" ht="30" customHeight="1" x14ac:dyDescent="0.3"/>
    <row r="59" ht="30" customHeight="1" x14ac:dyDescent="0.3"/>
    <row r="60" ht="30" customHeight="1" x14ac:dyDescent="0.3"/>
    <row r="61" ht="30" customHeight="1" x14ac:dyDescent="0.3"/>
    <row r="62" ht="30" customHeight="1" x14ac:dyDescent="0.3"/>
    <row r="63" ht="30" customHeight="1" x14ac:dyDescent="0.3"/>
    <row r="64" ht="30" customHeight="1" x14ac:dyDescent="0.3"/>
    <row r="65" ht="30" customHeight="1" x14ac:dyDescent="0.3"/>
    <row r="66" ht="30" customHeight="1" x14ac:dyDescent="0.3"/>
    <row r="67" ht="30" customHeight="1" x14ac:dyDescent="0.3"/>
    <row r="68" ht="30" customHeight="1" x14ac:dyDescent="0.3"/>
    <row r="69" ht="30" customHeight="1" x14ac:dyDescent="0.3"/>
    <row r="70" ht="30" customHeight="1" x14ac:dyDescent="0.3"/>
    <row r="71" ht="30" customHeight="1" x14ac:dyDescent="0.3"/>
    <row r="72" ht="30" customHeight="1" x14ac:dyDescent="0.3"/>
    <row r="73" ht="30" customHeight="1" x14ac:dyDescent="0.3"/>
    <row r="74" ht="30" customHeight="1" x14ac:dyDescent="0.3"/>
    <row r="75" ht="30" customHeight="1" x14ac:dyDescent="0.3"/>
    <row r="76" ht="30" customHeight="1" x14ac:dyDescent="0.3"/>
    <row r="77" ht="30" customHeight="1" x14ac:dyDescent="0.3"/>
    <row r="78" ht="30" customHeight="1" x14ac:dyDescent="0.3"/>
    <row r="79" ht="30" customHeight="1" x14ac:dyDescent="0.3"/>
    <row r="80" ht="30" customHeight="1" x14ac:dyDescent="0.3"/>
  </sheetData>
  <sheetProtection selectLockedCells="1"/>
  <mergeCells count="13">
    <mergeCell ref="S4:S7"/>
    <mergeCell ref="S11:S14"/>
    <mergeCell ref="S18:S21"/>
    <mergeCell ref="S25:S28"/>
    <mergeCell ref="B1:I2"/>
    <mergeCell ref="B18:B21"/>
    <mergeCell ref="O4:O7"/>
    <mergeCell ref="K11:K14"/>
    <mergeCell ref="K18:K21"/>
    <mergeCell ref="O11:O14"/>
    <mergeCell ref="O18:O21"/>
    <mergeCell ref="H14:I14"/>
    <mergeCell ref="K4:K7"/>
  </mergeCells>
  <phoneticPr fontId="1" type="noConversion"/>
  <conditionalFormatting sqref="C4:I13">
    <cfRule type="containsText" dxfId="1" priority="1" operator="containsText" text="중복발생">
      <formula>NOT(ISERROR(SEARCH("중복발생",C4)))</formula>
    </cfRule>
  </conditionalFormatting>
  <conditionalFormatting sqref="J4">
    <cfRule type="cellIs" dxfId="0" priority="2" operator="lessThan">
      <formula>0</formula>
    </cfRule>
  </conditionalFormatting>
  <hyperlinks>
    <hyperlink ref="H14" location="출력!A1" display="※ 출력시트를 확인하세요 !" xr:uid="{C4A6E1C7-5D98-457B-B428-173FD15FC1B2}"/>
  </hyperlink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B9B1A-BFB2-4FF6-AABC-72E4F20F5C20}">
  <sheetPr codeName="Sheet2"/>
  <dimension ref="A1:I33"/>
  <sheetViews>
    <sheetView topLeftCell="A16" zoomScaleNormal="100" workbookViewId="0">
      <selection activeCell="D16" sqref="D16"/>
    </sheetView>
  </sheetViews>
  <sheetFormatPr defaultRowHeight="16.5" x14ac:dyDescent="0.3"/>
  <cols>
    <col min="1" max="1" width="16.5" customWidth="1"/>
    <col min="2" max="9" width="21.5" customWidth="1"/>
  </cols>
  <sheetData>
    <row r="1" spans="1:9" ht="12" customHeight="1" x14ac:dyDescent="0.3">
      <c r="A1" s="97"/>
      <c r="B1" s="75"/>
      <c r="C1" s="75"/>
      <c r="D1" s="75"/>
      <c r="E1" s="98">
        <v>20212</v>
      </c>
      <c r="F1" s="98"/>
      <c r="G1" s="75"/>
      <c r="H1" s="75"/>
      <c r="I1" s="75"/>
    </row>
    <row r="2" spans="1:9" ht="15" customHeight="1" x14ac:dyDescent="0.3">
      <c r="A2" s="97"/>
      <c r="B2" s="75"/>
      <c r="C2" s="75"/>
      <c r="D2" s="75"/>
      <c r="E2" s="98"/>
      <c r="F2" s="98"/>
      <c r="G2" s="75"/>
      <c r="H2" s="75"/>
      <c r="I2" s="75"/>
    </row>
    <row r="3" spans="1:9" x14ac:dyDescent="0.3">
      <c r="A3" s="97"/>
      <c r="B3" s="46"/>
      <c r="C3" s="74" t="s">
        <v>0</v>
      </c>
      <c r="D3" s="74" t="s">
        <v>1</v>
      </c>
      <c r="E3" s="74" t="s">
        <v>2</v>
      </c>
      <c r="F3" s="74" t="s">
        <v>3</v>
      </c>
      <c r="G3" s="74" t="s">
        <v>4</v>
      </c>
      <c r="H3" s="74" t="s">
        <v>83</v>
      </c>
      <c r="I3" s="74" t="s">
        <v>84</v>
      </c>
    </row>
    <row r="4" spans="1:9" ht="36.75" customHeight="1" x14ac:dyDescent="0.3">
      <c r="A4" s="96" t="s">
        <v>10</v>
      </c>
      <c r="B4" s="100">
        <v>1</v>
      </c>
      <c r="C4" s="47" t="str">
        <f>Logic!AM44</f>
        <v>과목1</v>
      </c>
      <c r="D4" s="47" t="str">
        <f>Logic!AN44</f>
        <v/>
      </c>
      <c r="E4" s="47" t="str">
        <f>Logic!AO44</f>
        <v/>
      </c>
      <c r="F4" s="47" t="str">
        <f>Logic!AP44</f>
        <v>과목4</v>
      </c>
      <c r="G4" s="47" t="str">
        <f>Logic!AQ44</f>
        <v/>
      </c>
      <c r="H4" s="47" t="str">
        <f>Logic!AR44</f>
        <v/>
      </c>
      <c r="I4" s="47" t="str">
        <f>Logic!AS44</f>
        <v/>
      </c>
    </row>
    <row r="5" spans="1:9" s="71" customFormat="1" ht="11.25" customHeight="1" x14ac:dyDescent="0.3">
      <c r="A5" s="96"/>
      <c r="B5" s="100"/>
      <c r="C5" s="73" t="str">
        <f>Logic!AU56</f>
        <v>공학관 101</v>
      </c>
      <c r="D5" s="73" t="str">
        <f>Logic!AV56</f>
        <v/>
      </c>
      <c r="E5" s="73" t="str">
        <f>Logic!AW56</f>
        <v/>
      </c>
      <c r="F5" s="73" t="str">
        <f>Logic!AX56</f>
        <v>인문관 202</v>
      </c>
      <c r="G5" s="73" t="str">
        <f>Logic!AY56</f>
        <v/>
      </c>
      <c r="H5" s="73" t="str">
        <f>Logic!AZ56</f>
        <v/>
      </c>
      <c r="I5" s="73" t="str">
        <f>Logic!BA56</f>
        <v/>
      </c>
    </row>
    <row r="6" spans="1:9" s="71" customFormat="1" ht="11.25" customHeight="1" x14ac:dyDescent="0.3">
      <c r="A6" s="96"/>
      <c r="B6" s="100"/>
      <c r="C6" s="73" t="str">
        <f>Logic!AU44</f>
        <v>교수1</v>
      </c>
      <c r="D6" s="73" t="str">
        <f>Logic!AV44</f>
        <v/>
      </c>
      <c r="E6" s="73" t="str">
        <f>Logic!AW44</f>
        <v/>
      </c>
      <c r="F6" s="73" t="str">
        <f>Logic!AX44</f>
        <v>교수4</v>
      </c>
      <c r="G6" s="73" t="str">
        <f>Logic!AY44</f>
        <v/>
      </c>
      <c r="H6" s="73" t="str">
        <f>Logic!AZ44</f>
        <v/>
      </c>
      <c r="I6" s="73" t="str">
        <f>Logic!BA44</f>
        <v/>
      </c>
    </row>
    <row r="7" spans="1:9" ht="36.75" customHeight="1" x14ac:dyDescent="0.3">
      <c r="A7" s="96" t="s">
        <v>11</v>
      </c>
      <c r="B7" s="99">
        <v>2</v>
      </c>
      <c r="C7" s="70" t="str">
        <f>Logic!AM45</f>
        <v/>
      </c>
      <c r="D7" s="70" t="str">
        <f>Logic!AN45</f>
        <v>과목4</v>
      </c>
      <c r="E7" s="70" t="str">
        <f>Logic!AO45</f>
        <v/>
      </c>
      <c r="F7" s="70" t="str">
        <f>Logic!AP45</f>
        <v/>
      </c>
      <c r="G7" s="70" t="str">
        <f>Logic!AQ45</f>
        <v/>
      </c>
      <c r="H7" s="70" t="str">
        <f>Logic!AR45</f>
        <v/>
      </c>
      <c r="I7" s="70" t="str">
        <f>Logic!AS45</f>
        <v/>
      </c>
    </row>
    <row r="8" spans="1:9" s="71" customFormat="1" ht="11.25" customHeight="1" x14ac:dyDescent="0.3">
      <c r="A8" s="96"/>
      <c r="B8" s="99"/>
      <c r="C8" s="72" t="str">
        <f>Logic!AU57</f>
        <v/>
      </c>
      <c r="D8" s="72" t="str">
        <f>Logic!AV57</f>
        <v>인문관 202</v>
      </c>
      <c r="E8" s="72" t="str">
        <f>Logic!AW57</f>
        <v/>
      </c>
      <c r="F8" s="72" t="str">
        <f>Logic!AX57</f>
        <v/>
      </c>
      <c r="G8" s="72" t="str">
        <f>Logic!AY57</f>
        <v/>
      </c>
      <c r="H8" s="72" t="str">
        <f>Logic!AZ57</f>
        <v/>
      </c>
      <c r="I8" s="72" t="str">
        <f>Logic!BA57</f>
        <v/>
      </c>
    </row>
    <row r="9" spans="1:9" s="71" customFormat="1" ht="11.25" customHeight="1" x14ac:dyDescent="0.3">
      <c r="A9" s="96"/>
      <c r="B9" s="99"/>
      <c r="C9" s="72" t="str">
        <f>Logic!AU45</f>
        <v/>
      </c>
      <c r="D9" s="72" t="str">
        <f>Logic!AV45</f>
        <v>교수4</v>
      </c>
      <c r="E9" s="72" t="str">
        <f>Logic!AW45</f>
        <v/>
      </c>
      <c r="F9" s="72" t="str">
        <f>Logic!AX45</f>
        <v/>
      </c>
      <c r="G9" s="72" t="str">
        <f>Logic!AY45</f>
        <v/>
      </c>
      <c r="H9" s="72" t="str">
        <f>Logic!AZ45</f>
        <v/>
      </c>
      <c r="I9" s="72" t="str">
        <f>Logic!BA45</f>
        <v/>
      </c>
    </row>
    <row r="10" spans="1:9" ht="36.75" customHeight="1" x14ac:dyDescent="0.3">
      <c r="A10" s="96" t="s">
        <v>12</v>
      </c>
      <c r="B10" s="100">
        <v>3</v>
      </c>
      <c r="C10" s="47" t="str">
        <f>Logic!AM46</f>
        <v/>
      </c>
      <c r="D10" s="47" t="str">
        <f>Logic!AN46</f>
        <v/>
      </c>
      <c r="E10" s="47" t="str">
        <f>Logic!AO46</f>
        <v/>
      </c>
      <c r="F10" s="47" t="str">
        <f>Logic!AP46</f>
        <v/>
      </c>
      <c r="G10" s="47" t="str">
        <f>Logic!AQ46</f>
        <v/>
      </c>
      <c r="H10" s="47" t="str">
        <f>Logic!AR46</f>
        <v/>
      </c>
      <c r="I10" s="47" t="str">
        <f>Logic!AS46</f>
        <v/>
      </c>
    </row>
    <row r="11" spans="1:9" s="71" customFormat="1" ht="11.25" customHeight="1" x14ac:dyDescent="0.3">
      <c r="A11" s="96"/>
      <c r="B11" s="100"/>
      <c r="C11" s="73" t="str">
        <f>Logic!AU58</f>
        <v/>
      </c>
      <c r="D11" s="73" t="str">
        <f>Logic!AV58</f>
        <v/>
      </c>
      <c r="E11" s="73" t="str">
        <f>Logic!AW58</f>
        <v/>
      </c>
      <c r="F11" s="73" t="str">
        <f>Logic!AX58</f>
        <v/>
      </c>
      <c r="G11" s="73" t="str">
        <f>Logic!AY58</f>
        <v/>
      </c>
      <c r="H11" s="73" t="str">
        <f>Logic!AZ58</f>
        <v/>
      </c>
      <c r="I11" s="73" t="str">
        <f>Logic!BA58</f>
        <v/>
      </c>
    </row>
    <row r="12" spans="1:9" s="71" customFormat="1" ht="11.25" customHeight="1" x14ac:dyDescent="0.3">
      <c r="A12" s="96"/>
      <c r="B12" s="100"/>
      <c r="C12" s="73" t="str">
        <f>Logic!AU46</f>
        <v/>
      </c>
      <c r="D12" s="73" t="str">
        <f>Logic!AV46</f>
        <v/>
      </c>
      <c r="E12" s="73" t="str">
        <f>Logic!AW46</f>
        <v/>
      </c>
      <c r="F12" s="73" t="str">
        <f>Logic!AX46</f>
        <v/>
      </c>
      <c r="G12" s="73" t="str">
        <f>Logic!AY46</f>
        <v/>
      </c>
      <c r="H12" s="73" t="str">
        <f>Logic!AZ46</f>
        <v/>
      </c>
      <c r="I12" s="73" t="str">
        <f>Logic!BA46</f>
        <v/>
      </c>
    </row>
    <row r="13" spans="1:9" ht="36.75" customHeight="1" x14ac:dyDescent="0.3">
      <c r="A13" s="96" t="s">
        <v>13</v>
      </c>
      <c r="B13" s="99">
        <v>4</v>
      </c>
      <c r="C13" s="70" t="str">
        <f>Logic!AM47</f>
        <v/>
      </c>
      <c r="D13" s="70" t="str">
        <f>Logic!AN47</f>
        <v/>
      </c>
      <c r="E13" s="70" t="str">
        <f>Logic!AO47</f>
        <v/>
      </c>
      <c r="F13" s="70" t="str">
        <f>Logic!AP47</f>
        <v>과목4</v>
      </c>
      <c r="G13" s="70" t="str">
        <f>Logic!AQ47</f>
        <v/>
      </c>
      <c r="H13" s="70" t="str">
        <f>Logic!AR47</f>
        <v/>
      </c>
      <c r="I13" s="70" t="str">
        <f>Logic!AS47</f>
        <v/>
      </c>
    </row>
    <row r="14" spans="1:9" s="71" customFormat="1" ht="11.25" customHeight="1" x14ac:dyDescent="0.3">
      <c r="A14" s="96"/>
      <c r="B14" s="99"/>
      <c r="C14" s="72" t="str">
        <f>Logic!AU59</f>
        <v/>
      </c>
      <c r="D14" s="72" t="str">
        <f>Logic!AV59</f>
        <v/>
      </c>
      <c r="E14" s="72" t="str">
        <f>Logic!AW59</f>
        <v/>
      </c>
      <c r="F14" s="72" t="str">
        <f>Logic!AX59</f>
        <v>인문관 202</v>
      </c>
      <c r="G14" s="72" t="str">
        <f>Logic!AY59</f>
        <v/>
      </c>
      <c r="H14" s="72" t="str">
        <f>Logic!AZ59</f>
        <v/>
      </c>
      <c r="I14" s="72" t="str">
        <f>Logic!BA59</f>
        <v/>
      </c>
    </row>
    <row r="15" spans="1:9" s="71" customFormat="1" ht="11.25" customHeight="1" x14ac:dyDescent="0.3">
      <c r="A15" s="96"/>
      <c r="B15" s="99"/>
      <c r="C15" s="72" t="str">
        <f>Logic!AU47</f>
        <v/>
      </c>
      <c r="D15" s="72" t="str">
        <f>Logic!AV47</f>
        <v/>
      </c>
      <c r="E15" s="72" t="str">
        <f>Logic!AW47</f>
        <v/>
      </c>
      <c r="F15" s="72" t="str">
        <f>Logic!AX47</f>
        <v>교수4</v>
      </c>
      <c r="G15" s="72" t="str">
        <f>Logic!AY47</f>
        <v/>
      </c>
      <c r="H15" s="72" t="str">
        <f>Logic!AZ47</f>
        <v/>
      </c>
      <c r="I15" s="72" t="str">
        <f>Logic!BA47</f>
        <v/>
      </c>
    </row>
    <row r="16" spans="1:9" ht="36.75" customHeight="1" x14ac:dyDescent="0.3">
      <c r="A16" s="96" t="s">
        <v>14</v>
      </c>
      <c r="B16" s="100">
        <v>5</v>
      </c>
      <c r="C16" s="47" t="str">
        <f>Logic!AM48</f>
        <v/>
      </c>
      <c r="D16" s="47" t="str">
        <f>Logic!AN48</f>
        <v/>
      </c>
      <c r="E16" s="47" t="str">
        <f>Logic!AO48</f>
        <v/>
      </c>
      <c r="F16" s="47" t="str">
        <f>Logic!AP48</f>
        <v>과목3</v>
      </c>
      <c r="G16" s="47" t="str">
        <f>Logic!AQ48</f>
        <v>과목2</v>
      </c>
      <c r="H16" s="47" t="str">
        <f>Logic!AR48</f>
        <v/>
      </c>
      <c r="I16" s="47" t="str">
        <f>Logic!AS48</f>
        <v/>
      </c>
    </row>
    <row r="17" spans="1:9" s="71" customFormat="1" ht="11.25" customHeight="1" x14ac:dyDescent="0.3">
      <c r="A17" s="96"/>
      <c r="B17" s="100"/>
      <c r="C17" s="73" t="str">
        <f>Logic!AU60</f>
        <v/>
      </c>
      <c r="D17" s="73" t="str">
        <f>Logic!AV60</f>
        <v/>
      </c>
      <c r="E17" s="73" t="str">
        <f>Logic!AW60</f>
        <v/>
      </c>
      <c r="F17" s="73" t="str">
        <f>Logic!AX60</f>
        <v>온라인</v>
      </c>
      <c r="G17" s="73" t="str">
        <f>Logic!AY60</f>
        <v>공학관102</v>
      </c>
      <c r="H17" s="73" t="str">
        <f>Logic!AZ60</f>
        <v/>
      </c>
      <c r="I17" s="73" t="str">
        <f>Logic!BA60</f>
        <v/>
      </c>
    </row>
    <row r="18" spans="1:9" s="71" customFormat="1" ht="11.25" customHeight="1" x14ac:dyDescent="0.3">
      <c r="A18" s="96"/>
      <c r="B18" s="100"/>
      <c r="C18" s="73" t="str">
        <f>Logic!AU48</f>
        <v/>
      </c>
      <c r="D18" s="73" t="str">
        <f>Logic!AV48</f>
        <v/>
      </c>
      <c r="E18" s="73" t="str">
        <f>Logic!AW48</f>
        <v/>
      </c>
      <c r="F18" s="73" t="str">
        <f>Logic!AX48</f>
        <v>교수3</v>
      </c>
      <c r="G18" s="73" t="str">
        <f>Logic!AY48</f>
        <v>교수2</v>
      </c>
      <c r="H18" s="73" t="str">
        <f>Logic!AZ48</f>
        <v/>
      </c>
      <c r="I18" s="73" t="str">
        <f>Logic!BA48</f>
        <v/>
      </c>
    </row>
    <row r="19" spans="1:9" ht="36.75" customHeight="1" x14ac:dyDescent="0.3">
      <c r="A19" s="96" t="s">
        <v>15</v>
      </c>
      <c r="B19" s="99">
        <v>6</v>
      </c>
      <c r="C19" s="70" t="str">
        <f>Logic!AM49</f>
        <v/>
      </c>
      <c r="D19" s="70" t="str">
        <f>Logic!AN49</f>
        <v/>
      </c>
      <c r="E19" s="70" t="str">
        <f>Logic!AO49</f>
        <v/>
      </c>
      <c r="F19" s="70" t="str">
        <f>Logic!AP49</f>
        <v>과목3</v>
      </c>
      <c r="G19" s="70" t="str">
        <f>Logic!AQ49</f>
        <v/>
      </c>
      <c r="H19" s="70" t="str">
        <f>Logic!AR49</f>
        <v/>
      </c>
      <c r="I19" s="70" t="str">
        <f>Logic!AS49</f>
        <v/>
      </c>
    </row>
    <row r="20" spans="1:9" s="71" customFormat="1" ht="11.25" customHeight="1" x14ac:dyDescent="0.3">
      <c r="A20" s="96"/>
      <c r="B20" s="99"/>
      <c r="C20" s="72" t="str">
        <f>Logic!AU61</f>
        <v/>
      </c>
      <c r="D20" s="72" t="str">
        <f>Logic!AV61</f>
        <v/>
      </c>
      <c r="E20" s="72" t="str">
        <f>Logic!AW61</f>
        <v/>
      </c>
      <c r="F20" s="72" t="str">
        <f>Logic!AX61</f>
        <v>온라인</v>
      </c>
      <c r="G20" s="72" t="str">
        <f>Logic!AY61</f>
        <v/>
      </c>
      <c r="H20" s="72" t="str">
        <f>Logic!AZ61</f>
        <v/>
      </c>
      <c r="I20" s="72" t="str">
        <f>Logic!BA61</f>
        <v/>
      </c>
    </row>
    <row r="21" spans="1:9" s="71" customFormat="1" ht="11.25" customHeight="1" x14ac:dyDescent="0.3">
      <c r="A21" s="96"/>
      <c r="B21" s="99"/>
      <c r="C21" s="72" t="str">
        <f>Logic!AU49</f>
        <v/>
      </c>
      <c r="D21" s="72" t="str">
        <f>Logic!AV49</f>
        <v/>
      </c>
      <c r="E21" s="72" t="str">
        <f>Logic!AW49</f>
        <v/>
      </c>
      <c r="F21" s="72" t="str">
        <f>Logic!AX49</f>
        <v>교수3</v>
      </c>
      <c r="G21" s="72" t="str">
        <f>Logic!AY49</f>
        <v/>
      </c>
      <c r="H21" s="72" t="str">
        <f>Logic!AZ49</f>
        <v/>
      </c>
      <c r="I21" s="72" t="str">
        <f>Logic!BA49</f>
        <v/>
      </c>
    </row>
    <row r="22" spans="1:9" ht="36.75" customHeight="1" x14ac:dyDescent="0.3">
      <c r="A22" s="96" t="s">
        <v>16</v>
      </c>
      <c r="B22" s="100">
        <v>7</v>
      </c>
      <c r="C22" s="47" t="str">
        <f>Logic!AM50</f>
        <v/>
      </c>
      <c r="D22" s="47" t="str">
        <f>Logic!AN50</f>
        <v/>
      </c>
      <c r="E22" s="47" t="str">
        <f>Logic!AO50</f>
        <v/>
      </c>
      <c r="F22" s="47" t="str">
        <f>Logic!AP50</f>
        <v>과목4</v>
      </c>
      <c r="G22" s="47" t="str">
        <f>Logic!AQ50</f>
        <v/>
      </c>
      <c r="H22" s="47" t="str">
        <f>Logic!AR50</f>
        <v/>
      </c>
      <c r="I22" s="47" t="str">
        <f>Logic!AS50</f>
        <v/>
      </c>
    </row>
    <row r="23" spans="1:9" s="71" customFormat="1" ht="11.25" customHeight="1" x14ac:dyDescent="0.3">
      <c r="A23" s="96"/>
      <c r="B23" s="100"/>
      <c r="C23" s="73" t="str">
        <f>Logic!AU62</f>
        <v/>
      </c>
      <c r="D23" s="73" t="str">
        <f>Logic!AV62</f>
        <v/>
      </c>
      <c r="E23" s="73" t="str">
        <f>Logic!AW62</f>
        <v/>
      </c>
      <c r="F23" s="73" t="str">
        <f>Logic!AX62</f>
        <v>인문관 202</v>
      </c>
      <c r="G23" s="73" t="str">
        <f>Logic!AY62</f>
        <v/>
      </c>
      <c r="H23" s="73" t="str">
        <f>Logic!AZ62</f>
        <v/>
      </c>
      <c r="I23" s="73" t="str">
        <f>Logic!BA62</f>
        <v/>
      </c>
    </row>
    <row r="24" spans="1:9" s="71" customFormat="1" ht="11.25" customHeight="1" x14ac:dyDescent="0.3">
      <c r="A24" s="96"/>
      <c r="B24" s="100"/>
      <c r="C24" s="73" t="str">
        <f>Logic!AU50</f>
        <v/>
      </c>
      <c r="D24" s="73" t="str">
        <f>Logic!AV50</f>
        <v/>
      </c>
      <c r="E24" s="73" t="str">
        <f>Logic!AW50</f>
        <v/>
      </c>
      <c r="F24" s="73" t="str">
        <f>Logic!AX50</f>
        <v>교수4</v>
      </c>
      <c r="G24" s="73" t="str">
        <f>Logic!AY50</f>
        <v/>
      </c>
      <c r="H24" s="73" t="str">
        <f>Logic!AZ50</f>
        <v/>
      </c>
      <c r="I24" s="73" t="str">
        <f>Logic!BA50</f>
        <v/>
      </c>
    </row>
    <row r="25" spans="1:9" ht="36.75" customHeight="1" x14ac:dyDescent="0.3">
      <c r="A25" s="96" t="s">
        <v>17</v>
      </c>
      <c r="B25" s="99">
        <v>8</v>
      </c>
      <c r="C25" s="70" t="str">
        <f>Logic!AM51</f>
        <v/>
      </c>
      <c r="D25" s="70" t="str">
        <f>Logic!AN51</f>
        <v/>
      </c>
      <c r="E25" s="70" t="str">
        <f>Logic!AO51</f>
        <v/>
      </c>
      <c r="F25" s="70" t="str">
        <f>Logic!AP51</f>
        <v>과목4</v>
      </c>
      <c r="G25" s="70" t="str">
        <f>Logic!AQ51</f>
        <v/>
      </c>
      <c r="H25" s="70" t="str">
        <f>Logic!AR51</f>
        <v/>
      </c>
      <c r="I25" s="70" t="str">
        <f>Logic!AS51</f>
        <v/>
      </c>
    </row>
    <row r="26" spans="1:9" s="71" customFormat="1" ht="11.25" customHeight="1" x14ac:dyDescent="0.3">
      <c r="A26" s="96"/>
      <c r="B26" s="99"/>
      <c r="C26" s="72" t="str">
        <f>Logic!AU63</f>
        <v/>
      </c>
      <c r="D26" s="72" t="str">
        <f>Logic!AV63</f>
        <v/>
      </c>
      <c r="E26" s="72" t="str">
        <f>Logic!AW63</f>
        <v/>
      </c>
      <c r="F26" s="72" t="str">
        <f>Logic!AX63</f>
        <v>인문관 202</v>
      </c>
      <c r="G26" s="72" t="str">
        <f>Logic!AY63</f>
        <v/>
      </c>
      <c r="H26" s="72" t="str">
        <f>Logic!AZ63</f>
        <v/>
      </c>
      <c r="I26" s="72" t="str">
        <f>Logic!BA63</f>
        <v/>
      </c>
    </row>
    <row r="27" spans="1:9" s="71" customFormat="1" ht="11.25" customHeight="1" x14ac:dyDescent="0.3">
      <c r="A27" s="96"/>
      <c r="B27" s="99"/>
      <c r="C27" s="72" t="str">
        <f>Logic!AU51</f>
        <v/>
      </c>
      <c r="D27" s="72" t="str">
        <f>Logic!AV51</f>
        <v/>
      </c>
      <c r="E27" s="72" t="str">
        <f>Logic!AW51</f>
        <v/>
      </c>
      <c r="F27" s="72" t="str">
        <f>Logic!AX51</f>
        <v>교수4</v>
      </c>
      <c r="G27" s="72" t="str">
        <f>Logic!AY51</f>
        <v/>
      </c>
      <c r="H27" s="72" t="str">
        <f>Logic!AZ51</f>
        <v/>
      </c>
      <c r="I27" s="72" t="str">
        <f>Logic!BA51</f>
        <v/>
      </c>
    </row>
    <row r="28" spans="1:9" ht="36.75" customHeight="1" x14ac:dyDescent="0.3">
      <c r="A28" s="96" t="s">
        <v>22</v>
      </c>
      <c r="B28" s="100">
        <v>9</v>
      </c>
      <c r="C28" s="47" t="str">
        <f>Logic!AM52</f>
        <v/>
      </c>
      <c r="D28" s="47" t="str">
        <f>Logic!AN52</f>
        <v/>
      </c>
      <c r="E28" s="47" t="str">
        <f>Logic!AO52</f>
        <v/>
      </c>
      <c r="F28" s="47" t="str">
        <f>Logic!AP52</f>
        <v/>
      </c>
      <c r="G28" s="47" t="str">
        <f>Logic!AQ52</f>
        <v/>
      </c>
      <c r="H28" s="47" t="str">
        <f>Logic!AR52</f>
        <v/>
      </c>
      <c r="I28" s="47" t="str">
        <f>Logic!AS52</f>
        <v/>
      </c>
    </row>
    <row r="29" spans="1:9" s="71" customFormat="1" ht="11.25" customHeight="1" x14ac:dyDescent="0.3">
      <c r="A29" s="96"/>
      <c r="B29" s="100"/>
      <c r="C29" s="73" t="str">
        <f>Logic!AU64</f>
        <v/>
      </c>
      <c r="D29" s="73" t="str">
        <f>Logic!AV64</f>
        <v/>
      </c>
      <c r="E29" s="73" t="str">
        <f>Logic!AW64</f>
        <v/>
      </c>
      <c r="F29" s="73" t="str">
        <f>Logic!AX64</f>
        <v/>
      </c>
      <c r="G29" s="73" t="str">
        <f>Logic!AY64</f>
        <v/>
      </c>
      <c r="H29" s="73" t="str">
        <f>Logic!AZ64</f>
        <v/>
      </c>
      <c r="I29" s="73" t="str">
        <f>Logic!BA64</f>
        <v/>
      </c>
    </row>
    <row r="30" spans="1:9" s="71" customFormat="1" ht="11.25" customHeight="1" x14ac:dyDescent="0.3">
      <c r="A30" s="96"/>
      <c r="B30" s="100"/>
      <c r="C30" s="73" t="str">
        <f>Logic!AU52</f>
        <v/>
      </c>
      <c r="D30" s="73" t="str">
        <f>Logic!AV52</f>
        <v/>
      </c>
      <c r="E30" s="73" t="str">
        <f>Logic!AW52</f>
        <v/>
      </c>
      <c r="F30" s="73" t="str">
        <f>Logic!AX52</f>
        <v/>
      </c>
      <c r="G30" s="73" t="str">
        <f>Logic!AY52</f>
        <v/>
      </c>
      <c r="H30" s="73" t="str">
        <f>Logic!AZ52</f>
        <v/>
      </c>
      <c r="I30" s="73" t="str">
        <f>Logic!BA52</f>
        <v/>
      </c>
    </row>
    <row r="31" spans="1:9" ht="36.75" customHeight="1" x14ac:dyDescent="0.3">
      <c r="A31" s="96" t="s">
        <v>23</v>
      </c>
      <c r="B31" s="99">
        <v>10</v>
      </c>
      <c r="C31" s="70" t="str">
        <f>Logic!AM53</f>
        <v/>
      </c>
      <c r="D31" s="70" t="str">
        <f>Logic!AN53</f>
        <v>과목1</v>
      </c>
      <c r="E31" s="70" t="str">
        <f>Logic!AO53</f>
        <v/>
      </c>
      <c r="F31" s="70" t="str">
        <f>Logic!AP53</f>
        <v/>
      </c>
      <c r="G31" s="70" t="str">
        <f>Logic!AQ53</f>
        <v/>
      </c>
      <c r="H31" s="70" t="str">
        <f>Logic!AR53</f>
        <v/>
      </c>
      <c r="I31" s="70" t="str">
        <f>Logic!AS53</f>
        <v/>
      </c>
    </row>
    <row r="32" spans="1:9" s="71" customFormat="1" ht="11.25" customHeight="1" x14ac:dyDescent="0.3">
      <c r="A32" s="96"/>
      <c r="B32" s="99"/>
      <c r="C32" s="72" t="str">
        <f>Logic!AU65</f>
        <v/>
      </c>
      <c r="D32" s="72" t="str">
        <f>Logic!AV65</f>
        <v>공학관 101</v>
      </c>
      <c r="E32" s="72" t="str">
        <f>Logic!AW65</f>
        <v/>
      </c>
      <c r="F32" s="72" t="str">
        <f>Logic!AX65</f>
        <v/>
      </c>
      <c r="G32" s="72" t="str">
        <f>Logic!AY65</f>
        <v/>
      </c>
      <c r="H32" s="72" t="str">
        <f>Logic!AZ65</f>
        <v/>
      </c>
      <c r="I32" s="72" t="str">
        <f>Logic!BA65</f>
        <v/>
      </c>
    </row>
    <row r="33" spans="1:9" s="71" customFormat="1" ht="11.25" customHeight="1" x14ac:dyDescent="0.3">
      <c r="A33" s="96"/>
      <c r="B33" s="99"/>
      <c r="C33" s="72" t="str">
        <f>Logic!AU53</f>
        <v/>
      </c>
      <c r="D33" s="72" t="str">
        <f>Logic!AV53</f>
        <v>교수1</v>
      </c>
      <c r="E33" s="72" t="str">
        <f>Logic!AW53</f>
        <v/>
      </c>
      <c r="F33" s="72" t="str">
        <f>Logic!AX53</f>
        <v/>
      </c>
      <c r="G33" s="72" t="str">
        <f>Logic!AY53</f>
        <v/>
      </c>
      <c r="H33" s="72" t="str">
        <f>Logic!AZ53</f>
        <v/>
      </c>
      <c r="I33" s="72" t="str">
        <f>Logic!BA53</f>
        <v/>
      </c>
    </row>
  </sheetData>
  <mergeCells count="22">
    <mergeCell ref="B25:B27"/>
    <mergeCell ref="B28:B30"/>
    <mergeCell ref="B4:B6"/>
    <mergeCell ref="B7:B9"/>
    <mergeCell ref="B10:B12"/>
    <mergeCell ref="B13:B15"/>
    <mergeCell ref="A31:A33"/>
    <mergeCell ref="A1:A3"/>
    <mergeCell ref="E1:F2"/>
    <mergeCell ref="B31:B33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B16:B18"/>
    <mergeCell ref="B19:B21"/>
    <mergeCell ref="B22:B2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CD5D5-57EC-4D3C-A98E-AF0D0824C040}">
  <sheetPr codeName="Sheet3"/>
  <dimension ref="A1:BE100"/>
  <sheetViews>
    <sheetView zoomScale="70" zoomScaleNormal="70" workbookViewId="0">
      <selection activeCell="K25" sqref="K25"/>
    </sheetView>
  </sheetViews>
  <sheetFormatPr defaultRowHeight="16.5" x14ac:dyDescent="0.3"/>
  <sheetData>
    <row r="1" spans="1:57" x14ac:dyDescent="0.3">
      <c r="A1" t="s">
        <v>49</v>
      </c>
      <c r="D1" t="str">
        <f>입력!L1</f>
        <v>과목1</v>
      </c>
      <c r="E1" t="str">
        <f>입력!L2</f>
        <v>교수1</v>
      </c>
      <c r="F1" t="str">
        <f>입력!L3</f>
        <v>공학관 101</v>
      </c>
      <c r="H1" t="s">
        <v>66</v>
      </c>
      <c r="S1" t="s">
        <v>65</v>
      </c>
      <c r="T1" t="s">
        <v>52</v>
      </c>
      <c r="X1" t="str">
        <f>입력!P1</f>
        <v>과목2</v>
      </c>
      <c r="Y1" t="str">
        <f>입력!P2</f>
        <v>교수2</v>
      </c>
      <c r="Z1" t="str">
        <f>입력!P3</f>
        <v>공학관102</v>
      </c>
      <c r="AA1" t="s">
        <v>66</v>
      </c>
      <c r="AB1" t="s">
        <v>61</v>
      </c>
      <c r="AL1" t="s">
        <v>65</v>
      </c>
      <c r="AM1" t="s">
        <v>53</v>
      </c>
      <c r="AQ1" t="str">
        <f>입력!T1</f>
        <v>과목3</v>
      </c>
      <c r="AR1" t="str">
        <f>입력!T2</f>
        <v>교수3</v>
      </c>
      <c r="AS1" t="str">
        <f>입력!T3</f>
        <v>온라인</v>
      </c>
      <c r="AT1" t="s">
        <v>66</v>
      </c>
      <c r="AU1" t="s">
        <v>63</v>
      </c>
      <c r="BE1" t="s">
        <v>65</v>
      </c>
    </row>
    <row r="2" spans="1:57" x14ac:dyDescent="0.3">
      <c r="A2">
        <f>IF(OR(입력!$M2="월",입력!$M2="월요일",입력!$M2="Mon",입력!$M2=1),1)</f>
        <v>1</v>
      </c>
      <c r="B2" t="b">
        <f>IF(OR(입력!$M2="화",입력!$M2="화요일",입력!$M2="Tue",입력!$M2=2),2)</f>
        <v>0</v>
      </c>
      <c r="C2" t="b">
        <f>IF(OR(입력!$M2="수",입력!$M2="수요일",입력!$M2="wed",입력!$M2=3),3)</f>
        <v>0</v>
      </c>
      <c r="D2" t="b">
        <f>IF(OR(입력!$M2="목",입력!$M2="목요일",입력!$M2="Thu",입력!$M2=4),4)</f>
        <v>0</v>
      </c>
      <c r="E2" t="b">
        <f>IF(OR(입력!$M2="금",입력!$M2="금요일",입력!$M2="fri",입력!$M2=5),5)</f>
        <v>0</v>
      </c>
      <c r="F2" t="b">
        <f>IF(OR(입력!$M2="토",입력!$M2="토요일",입력!$M2="sat",입력!$M2=6),6)</f>
        <v>0</v>
      </c>
      <c r="G2" t="b">
        <f>IF(OR(입력!$M2="일",입력!$M2="일요일",입력!$M2="sun",입력!$M2=7),7)</f>
        <v>0</v>
      </c>
      <c r="H2">
        <f>MAX(A2:G2)*10</f>
        <v>10</v>
      </c>
      <c r="I2" cm="1">
        <f t="array" ref="I2">IFERROR(_xlfn.IFS(M30=1,$H2+10-1,AND($S2=-1,B30&lt;&gt;0),B30+$H2-1,$S2&gt;10,$S2-1),0)</f>
        <v>10</v>
      </c>
      <c r="J2" cm="1">
        <f t="array" ref="J2">IFERROR(_xlfn.IFS(C30="0",0,N30=1,$H2+10-1,AND($S2=-1,C30&lt;&gt;0),C30+$H2-1),0)</f>
        <v>0</v>
      </c>
      <c r="K2" cm="1">
        <f t="array" ref="K2">IFERROR(_xlfn.IFS(D30="0",0,O30=1,$H2+10-1,AND($S2=-1,D30&lt;&gt;0),D30+$H2-1),0)</f>
        <v>0</v>
      </c>
      <c r="L2" cm="1">
        <f t="array" ref="L2">IFERROR(_xlfn.IFS(E30="0",0,P30=1,$H2+10-1,AND($S2=-1,E30&lt;&gt;0),E30+$H2-1),0)</f>
        <v>0</v>
      </c>
      <c r="M2" cm="1">
        <f t="array" ref="M2">IFERROR(_xlfn.IFS(F30="0",0,Q30=1,$H2+10-1,AND($S2=-1,F30&lt;&gt;0),F30+$H2-1),0)</f>
        <v>0</v>
      </c>
      <c r="N2" cm="1">
        <f t="array" ref="N2">IFERROR(_xlfn.IFS(G30="0",0,R30=1,$H2+10-1,AND($S2=-1,G30&lt;&gt;0),G30+$H2-1),0)</f>
        <v>0</v>
      </c>
      <c r="O2" cm="1">
        <f t="array" ref="O2">IFERROR(_xlfn.IFS(H30="0",0,S30=1,$H2+10-1,AND($S2=-1,H30&lt;&gt;0),H30+$H2-1),0)</f>
        <v>0</v>
      </c>
      <c r="P2" cm="1">
        <f t="array" ref="P2">IFERROR(_xlfn.IFS(I30="0",0,T30=1,$H2+10-1,AND($S2=-1,I30&lt;&gt;0),I30+$H2-1),0)</f>
        <v>0</v>
      </c>
      <c r="Q2" cm="1">
        <f t="array" ref="Q2">IFERROR(_xlfn.IFS(J30="0",0,U30=1,$H2+10-1,AND($S2=-1,J30&lt;&gt;0),J30+$H2-1),0)</f>
        <v>0</v>
      </c>
      <c r="R2" cm="1">
        <f t="array" ref="R2">IFERROR(_xlfn.IFS(K30="0",0,V30=1,$H2+10-1,AND($S2=-1,K30&lt;&gt;0),K30+$H2-1),0)</f>
        <v>0</v>
      </c>
      <c r="S2" cm="1">
        <f t="array" ref="S2">_xlfn.IFS(A30=1,H2+B30,A30&gt;1,-1,TRUE,0)</f>
        <v>11</v>
      </c>
      <c r="T2" t="b">
        <f>IF(OR(입력!$Q2="월",입력!$Q2="월요일",입력!$Q2="Mon",입력!$Q2=1),1)</f>
        <v>0</v>
      </c>
      <c r="U2" t="b">
        <f>IF(OR(입력!$Q2="화",입력!$Q2="화요일",입력!$Q2="Tue",입력!$M2=2),2)</f>
        <v>0</v>
      </c>
      <c r="V2" t="b">
        <f>IF(OR(입력!$Q2="수",입력!$Q2="수요일",입력!$Q2="wed",입력!$M2=3),3)</f>
        <v>0</v>
      </c>
      <c r="W2" t="b">
        <f>IF(OR(입력!$Q2="목",입력!$Q2="목요일",입력!$Q2="Thu",입력!$M2=4),4)</f>
        <v>0</v>
      </c>
      <c r="X2">
        <f>IF(OR(입력!$Q2="금",입력!$Q2="금요일",입력!$Q2="fri",입력!$M2=5),5)</f>
        <v>5</v>
      </c>
      <c r="Y2" t="b">
        <f>IF(OR(입력!$Q2="토",입력!$Q2="토요일",입력!$Q2="sat",입력!$M2=6),6)</f>
        <v>0</v>
      </c>
      <c r="Z2" t="b">
        <f>IF(OR(입력!$Q2="일",입력!$Q2="일요일",입력!$Q2="sun",입력!$M2=7),7)</f>
        <v>0</v>
      </c>
      <c r="AA2">
        <f>MAX(T2:Z2)*10</f>
        <v>50</v>
      </c>
      <c r="AB2" cm="1">
        <f t="array" ref="AB2">IFERROR(_xlfn.IFS(M52=1,$AA2+10-1,AND($AL2=-1,B52&lt;&gt;0),B52+$AA2-1,$AL2&gt;10,$AL2-1),0)</f>
        <v>54</v>
      </c>
      <c r="AC2" cm="1">
        <f t="array" ref="AC2">IFERROR(_xlfn.IFS(C52="0",0,N52=1,$AA2+10-1,AND($AL2=-1,C52&lt;&gt;0),C52+$AA2-1),0)</f>
        <v>0</v>
      </c>
      <c r="AD2" cm="1">
        <f t="array" ref="AD2">IFERROR(_xlfn.IFS(D52="0",0,O52=1,$AA2+10-1,AND($AL2=-1,D52&lt;&gt;0),D52+$AA2-1),0)</f>
        <v>0</v>
      </c>
      <c r="AE2" cm="1">
        <f t="array" ref="AE2">IFERROR(_xlfn.IFS(E52="0",0,P52=1,$AA2+10-1,AND($AL2=-1,E52&lt;&gt;0),E52+$AA2-1),0)</f>
        <v>0</v>
      </c>
      <c r="AF2" cm="1">
        <f t="array" ref="AF2">IFERROR(_xlfn.IFS(F52="0",0,Q52=1,$AA2+10-1,AND($AL2=-1,F52&lt;&gt;0),F52+$AA2-1),0)</f>
        <v>0</v>
      </c>
      <c r="AG2" cm="1">
        <f t="array" ref="AG2">IFERROR(_xlfn.IFS(G52="0",0,R52=1,$AA2+10-1,AND($AL2=-1,G52&lt;&gt;0),G52+$AA2-1),0)</f>
        <v>0</v>
      </c>
      <c r="AH2" cm="1">
        <f t="array" ref="AH2">IFERROR(_xlfn.IFS(H52="0",0,S52=1,$AA2+10-1,AND($AL2=-1,H52&lt;&gt;0),H52+$AA2-1),0)</f>
        <v>0</v>
      </c>
      <c r="AI2" cm="1">
        <f t="array" ref="AI2">IFERROR(_xlfn.IFS(I52="0",0,T52=1,$AA2+10-1,AND($AL2=-1,I52&lt;&gt;0),I52+$AA2-1),0)</f>
        <v>0</v>
      </c>
      <c r="AJ2" cm="1">
        <f t="array" ref="AJ2">IFERROR(_xlfn.IFS(J52="0",0,U52=1,$AA2+10-1,AND($AL2=-1,J52&lt;&gt;0),J52+$AA2-1),0)</f>
        <v>0</v>
      </c>
      <c r="AK2" cm="1">
        <f t="array" ref="AK2">IFERROR(_xlfn.IFS(K52="0",0,V52=1,$AA2+10-1,AND($AL2=-1,K52&lt;&gt;0),K52+$AA2-1),0)</f>
        <v>0</v>
      </c>
      <c r="AL2" cm="1">
        <f t="array" ref="AL2">_xlfn.IFS(A52=1,AA2+B52,A52&gt;1,-1,TRUE,0)</f>
        <v>55</v>
      </c>
      <c r="AM2" t="b">
        <f>IF(OR(입력!$U2="월",입력!$U2="월요일",입력!$U2="Mon",입력!$U2=1),1)</f>
        <v>0</v>
      </c>
      <c r="AN2" t="b">
        <f>IF(OR(입력!$U2="화",입력!$U2="화요일",입력!$U2="Tue",입력!$U2=2),2)</f>
        <v>0</v>
      </c>
      <c r="AO2" t="b">
        <f>IF(OR(입력!$U2="수",입력!$U2="수요일",입력!$U2="wed",입력!$U2=3),3)</f>
        <v>0</v>
      </c>
      <c r="AP2" t="b">
        <f>IF(OR(입력!$U2="목",입력!$U2="목요일",입력!$U2="Thu",입력!$U2=4),4)</f>
        <v>0</v>
      </c>
      <c r="AQ2">
        <f>IF(OR(입력!$U2="금",입력!$U2="금요일",입력!$U2="fri",입력!$U2=5),5)</f>
        <v>5</v>
      </c>
      <c r="AR2" t="b">
        <f>IF(OR(입력!$U2="토",입력!$U2="토요일",입력!$U2="sat",입력!$U2=6),6)</f>
        <v>0</v>
      </c>
      <c r="AS2" t="b">
        <f>IF(OR(입력!$U2="일",입력!$U2="일요일",입력!$U2="sun",입력!$U2=7),7)</f>
        <v>0</v>
      </c>
      <c r="AT2">
        <f>MAX(AM2:AS2)*10</f>
        <v>50</v>
      </c>
      <c r="AU2" cm="1">
        <f t="array" ref="AU2">IFERROR(_xlfn.IFS(M74=1,$AT2+10-1,AND($BE2=-1,B74&lt;&gt;0),B74+$AT2-1,$BE2&gt;10,$BE2-1),0)</f>
        <v>54</v>
      </c>
      <c r="AV2" cm="1">
        <f t="array" ref="AV2">IFERROR(_xlfn.IFS(C74="0",0,N74=1,$AT2+10-1,AND($BE2=-1,C74&lt;&gt;0),C74+$AT2-1),0)</f>
        <v>0</v>
      </c>
      <c r="AW2" cm="1">
        <f t="array" ref="AW2">IFERROR(_xlfn.IFS(D74="0",0,O74=1,$AT2+10-1,AND($BE2=-1,D74&lt;&gt;0),D74+$AT2-1),0)</f>
        <v>0</v>
      </c>
      <c r="AX2" cm="1">
        <f t="array" ref="AX2">IFERROR(_xlfn.IFS(E74="0",0,P74=1,$AT2+10-1,AND($BE2=-1,E74&lt;&gt;0),E74+$AT2-1),0)</f>
        <v>0</v>
      </c>
      <c r="AY2" cm="1">
        <f t="array" ref="AY2">IFERROR(_xlfn.IFS(F74="0",0,Q74=1,$AT2+10-1,AND($BE2=-1,F74&lt;&gt;0),F74+$AT2-1),0)</f>
        <v>0</v>
      </c>
      <c r="AZ2" cm="1">
        <f t="array" ref="AZ2">IFERROR(_xlfn.IFS(G74="0",0,R74=1,$AT2+10-1,AND($BE2=-1,G74&lt;&gt;0),G74+$AT2-1),0)</f>
        <v>0</v>
      </c>
      <c r="BA2" cm="1">
        <f t="array" ref="BA2">IFERROR(_xlfn.IFS(H74="0",0,S74=1,$AT2+10-1,AND($BE2=-1,H74&lt;&gt;0),H74+$AT2-1),0)</f>
        <v>0</v>
      </c>
      <c r="BB2" cm="1">
        <f t="array" ref="BB2">IFERROR(_xlfn.IFS(I74="0",0,T74=1,$AT2+10-1,AND($BE2=-1,I74&lt;&gt;0),I74+$AT2-1),0)</f>
        <v>0</v>
      </c>
      <c r="BC2" cm="1">
        <f t="array" ref="BC2">IFERROR(_xlfn.IFS(J74="0",0,U74=1,$AT2+10-1,AND($BE2=-1,J74&lt;&gt;0),J74+$AT2-1),0)</f>
        <v>0</v>
      </c>
      <c r="BD2" cm="1">
        <f t="array" ref="BD2">IFERROR(_xlfn.IFS(K74="0",0,V74=1,$AT2+10-1,AND($BE2=-1,K74&lt;&gt;0),K74+$AT2-1),0)</f>
        <v>0</v>
      </c>
      <c r="BE2" cm="1">
        <f t="array" ref="BE2">_xlfn.IFS(A74=1,AT2+B74,A74&gt;1,-1,TRUE,0)</f>
        <v>55</v>
      </c>
    </row>
    <row r="3" spans="1:57" x14ac:dyDescent="0.3">
      <c r="A3" t="b">
        <f>IF(OR(입력!$M3="월",입력!$M3="월요일",입력!$M3="Mon",입력!$M3=1),1)</f>
        <v>0</v>
      </c>
      <c r="B3">
        <f>IF(OR(입력!$M3="화",입력!$M3="화요일",입력!$M3="Tue",입력!$M3=2),2)</f>
        <v>2</v>
      </c>
      <c r="C3" t="b">
        <f>IF(OR(입력!$M3="수",입력!$M3="수요일",입력!$M3="wed",입력!$M3=3),3)</f>
        <v>0</v>
      </c>
      <c r="D3" t="b">
        <f>IF(OR(입력!$M3="목",입력!$M3="목요일",입력!$M3="Thu",입력!$M3=4),4)</f>
        <v>0</v>
      </c>
      <c r="E3" t="b">
        <f>IF(OR(입력!$M3="금",입력!$M3="금요일",입력!$M3="fri",입력!$M3=5),5)</f>
        <v>0</v>
      </c>
      <c r="F3" t="b">
        <f>IF(OR(입력!$M3="토",입력!$M3="토요일",입력!$M3="sat",입력!$M3=6),6)</f>
        <v>0</v>
      </c>
      <c r="G3" t="b">
        <f>IF(OR(입력!$M3="일",입력!$M3="일요일",입력!$M3="sun",입력!$M3=7),7)</f>
        <v>0</v>
      </c>
      <c r="H3">
        <f t="shared" ref="H3:H7" si="0">MAX(A3:G3)*10</f>
        <v>20</v>
      </c>
      <c r="I3" cm="1">
        <f t="array" ref="I3">IFERROR(_xlfn.IFS(M31=1,$H3+10-1,AND($S3=-1,B31&lt;&gt;0),B31+$H3-1,$S3&gt;10,$S3-1),0)</f>
        <v>29</v>
      </c>
      <c r="J3" cm="1">
        <f t="array" ref="J3">IFERROR(_xlfn.IFS(C31="0",0,N31=1,$H3+10-1,AND($S3=-1,C31&lt;&gt;0),C31+$H3-1),0)</f>
        <v>0</v>
      </c>
      <c r="K3" cm="1">
        <f t="array" ref="K3">IFERROR(_xlfn.IFS(D31="0",0,O31=1,$H3+10-1,AND($S3=-1,D31&lt;&gt;0),D31+$H3-1),0)</f>
        <v>0</v>
      </c>
      <c r="L3" cm="1">
        <f t="array" ref="L3">IFERROR(_xlfn.IFS(E31="0",0,P31=1,$H3+10-1,AND($S3=-1,E31&lt;&gt;0),E31+$H3-1),0)</f>
        <v>0</v>
      </c>
      <c r="M3" cm="1">
        <f t="array" ref="M3">IFERROR(_xlfn.IFS(F31="0",0,Q31=1,$H3+10-1,AND($S3=-1,F31&lt;&gt;0),F31+$H3-1),0)</f>
        <v>0</v>
      </c>
      <c r="N3" cm="1">
        <f t="array" ref="N3">IFERROR(_xlfn.IFS(G31="0",0,R31=1,$H3+10-1,AND($S3=-1,G31&lt;&gt;0),G31+$H3-1),0)</f>
        <v>0</v>
      </c>
      <c r="O3" cm="1">
        <f t="array" ref="O3">IFERROR(_xlfn.IFS(H31="0",0,S31=1,$H3+10-1,AND($S3=-1,H31&lt;&gt;0),H31+$H3-1),0)</f>
        <v>0</v>
      </c>
      <c r="P3" cm="1">
        <f t="array" ref="P3">IFERROR(_xlfn.IFS(I31="0",0,T31=1,$H3+10-1,AND($S3=-1,I31&lt;&gt;0),I31+$H3-1),0)</f>
        <v>0</v>
      </c>
      <c r="Q3" cm="1">
        <f t="array" ref="Q3">IFERROR(_xlfn.IFS(J31="0",0,U31=1,$H3+10-1,AND($S3=-1,J31&lt;&gt;0),J31+$H3-1),0)</f>
        <v>0</v>
      </c>
      <c r="R3" cm="1">
        <f t="array" ref="R3">IFERROR(_xlfn.IFS(K31="0",0,V31=1,$H3+10-1,AND($S3=-1,K31&lt;&gt;0),K31+$H3-1),0)</f>
        <v>0</v>
      </c>
      <c r="S3" cm="1">
        <f t="array" ref="S3">_xlfn.IFS(A31=1,H3+B31,A31&gt;1,-1,TRUE,0)</f>
        <v>-1</v>
      </c>
      <c r="T3" t="b">
        <f>IF(OR(입력!$Q3="월",입력!$Q3="월요일",입력!$Q3="Mon",입력!$Q3=1),1)</f>
        <v>0</v>
      </c>
      <c r="U3" t="b">
        <f>IF(OR(입력!$Q3="화",입력!$Q3="화요일",입력!$Q3="Tue",입력!$M3=2),2)</f>
        <v>0</v>
      </c>
      <c r="V3" t="b">
        <f>IF(OR(입력!$Q3="수",입력!$Q3="수요일",입력!$Q3="wed",입력!$M3=3),3)</f>
        <v>0</v>
      </c>
      <c r="W3" t="b">
        <f>IF(OR(입력!$Q3="목",입력!$Q3="목요일",입력!$Q3="Thu",입력!$M3=4),4)</f>
        <v>0</v>
      </c>
      <c r="X3" t="b">
        <f>IF(OR(입력!$Q3="금",입력!$Q3="금요일",입력!$Q3="fri",입력!$M3=5),5)</f>
        <v>0</v>
      </c>
      <c r="Y3" t="b">
        <f>IF(OR(입력!$Q3="토",입력!$Q3="토요일",입력!$Q3="sat",입력!$M3=6),6)</f>
        <v>0</v>
      </c>
      <c r="Z3" t="b">
        <f>IF(OR(입력!$Q3="일",입력!$Q3="일요일",입력!$Q3="sun",입력!$M3=7),7)</f>
        <v>0</v>
      </c>
      <c r="AA3">
        <f t="shared" ref="AA3:AA7" si="1">MAX(T3:Z3)*10</f>
        <v>0</v>
      </c>
      <c r="AB3" cm="1">
        <f t="array" ref="AB3">IFERROR(_xlfn.IFS(M53=1,$AA3+10-1,AND($AL3=-1,B53&lt;&gt;0),B53+$AA3-1,$AL3&gt;10,$AL3-1),0)</f>
        <v>0</v>
      </c>
      <c r="AC3" cm="1">
        <f t="array" ref="AC3">IFERROR(_xlfn.IFS(C53="0",0,N53=1,$AA3+10-1,AND($AL3=-1,C53&lt;&gt;0),C53+$AA3-1),0)</f>
        <v>0</v>
      </c>
      <c r="AD3" cm="1">
        <f t="array" ref="AD3">IFERROR(_xlfn.IFS(D53="0",0,O53=1,$AA3+10-1,AND($AL3=-1,D53&lt;&gt;0),D53+$AA3-1),0)</f>
        <v>0</v>
      </c>
      <c r="AE3" cm="1">
        <f t="array" ref="AE3">IFERROR(_xlfn.IFS(E53="0",0,P53=1,$AA3+10-1,AND($AL3=-1,E53&lt;&gt;0),E53+$AA3-1),0)</f>
        <v>0</v>
      </c>
      <c r="AF3" cm="1">
        <f t="array" ref="AF3">IFERROR(_xlfn.IFS(F53="0",0,Q53=1,$AA3+10-1,AND($AL3=-1,F53&lt;&gt;0),F53+$AA3-1),0)</f>
        <v>0</v>
      </c>
      <c r="AG3" cm="1">
        <f t="array" ref="AG3">IFERROR(_xlfn.IFS(G53="0",0,R53=1,$AA3+10-1,AND($AL3=-1,G53&lt;&gt;0),G53+$AA3-1),0)</f>
        <v>0</v>
      </c>
      <c r="AH3" cm="1">
        <f t="array" ref="AH3">IFERROR(_xlfn.IFS(H53="0",0,S53=1,$AA3+10-1,AND($AL3=-1,H53&lt;&gt;0),H53+$AA3-1),0)</f>
        <v>0</v>
      </c>
      <c r="AI3" cm="1">
        <f t="array" ref="AI3">IFERROR(_xlfn.IFS(I53="0",0,T53=1,$AA3+10-1,AND($AL3=-1,I53&lt;&gt;0),I53+$AA3-1),0)</f>
        <v>0</v>
      </c>
      <c r="AJ3" cm="1">
        <f t="array" ref="AJ3">IFERROR(_xlfn.IFS(J53="0",0,U53=1,$AA3+10-1,AND($AL3=-1,J53&lt;&gt;0),J53+$AA3-1),0)</f>
        <v>0</v>
      </c>
      <c r="AK3" cm="1">
        <f t="array" ref="AK3">IFERROR(_xlfn.IFS(K53="0",0,V53=1,$AA3+10-1,AND($AL3=-1,K53&lt;&gt;0),K53+$AA3-1),0)</f>
        <v>0</v>
      </c>
      <c r="AL3" cm="1">
        <f t="array" ref="AL3">_xlfn.IFS(A53=1,AA3+B53,A53&gt;1,-1,TRUE,0)</f>
        <v>0</v>
      </c>
      <c r="AM3" t="b">
        <f>IF(OR(입력!$U3="월",입력!$U3="월요일",입력!$U3="Mon",입력!$U3=1),1)</f>
        <v>0</v>
      </c>
      <c r="AN3" t="b">
        <f>IF(OR(입력!$U3="화",입력!$U3="화요일",입력!$U3="Tue",입력!$U3=2),2)</f>
        <v>0</v>
      </c>
      <c r="AO3" t="b">
        <f>IF(OR(입력!$U3="수",입력!$U3="수요일",입력!$U3="wed",입력!$U3=3),3)</f>
        <v>0</v>
      </c>
      <c r="AP3">
        <f>IF(OR(입력!$U3="목",입력!$U3="목요일",입력!$U3="Thu",입력!$U3=4),4)</f>
        <v>4</v>
      </c>
      <c r="AQ3" t="b">
        <f>IF(OR(입력!$U3="금",입력!$U3="금요일",입력!$U3="fri",입력!$U3=5),5)</f>
        <v>0</v>
      </c>
      <c r="AR3" t="b">
        <f>IF(OR(입력!$U3="토",입력!$U3="토요일",입력!$U3="sat",입력!$U3=6),6)</f>
        <v>0</v>
      </c>
      <c r="AS3" t="b">
        <f>IF(OR(입력!$U3="일",입력!$U3="일요일",입력!$U3="sun",입력!$U3=7),7)</f>
        <v>0</v>
      </c>
      <c r="AT3">
        <f t="shared" ref="AT3:AT28" si="2">MAX(AM3:AS3)*10</f>
        <v>40</v>
      </c>
      <c r="AU3" cm="1">
        <f t="array" ref="AU3">IFERROR(_xlfn.IFS(M75=1,$AT3+10-1,AND($BE3=-1,B75&lt;&gt;0),B75+$AT3-1,$BE3&gt;10,$BE3-1),0)</f>
        <v>44</v>
      </c>
      <c r="AV3" cm="1">
        <f t="array" ref="AV3">IFERROR(_xlfn.IFS(C75="0",0,N75=1,$AT3+10-1,AND($BE3=-1,C75&lt;&gt;0),C75+$AT3-1),0)</f>
        <v>45</v>
      </c>
      <c r="AW3" cm="1">
        <f t="array" ref="AW3">IFERROR(_xlfn.IFS(D75="0",0,O75=1,$AT3+10-1,AND($BE3=-1,D75&lt;&gt;0),D75+$AT3-1),0)</f>
        <v>0</v>
      </c>
      <c r="AX3" cm="1">
        <f t="array" ref="AX3">IFERROR(_xlfn.IFS(E75="0",0,P75=1,$AT3+10-1,AND($BE3=-1,E75&lt;&gt;0),E75+$AT3-1),0)</f>
        <v>0</v>
      </c>
      <c r="AY3" cm="1">
        <f t="array" ref="AY3">IFERROR(_xlfn.IFS(F75="0",0,Q75=1,$AT3+10-1,AND($BE3=-1,F75&lt;&gt;0),F75+$AT3-1),0)</f>
        <v>0</v>
      </c>
      <c r="AZ3" cm="1">
        <f t="array" ref="AZ3">IFERROR(_xlfn.IFS(G75="0",0,R75=1,$AT3+10-1,AND($BE3=-1,G75&lt;&gt;0),G75+$AT3-1),0)</f>
        <v>0</v>
      </c>
      <c r="BA3" cm="1">
        <f t="array" ref="BA3">IFERROR(_xlfn.IFS(H75="0",0,S75=1,$AT3+10-1,AND($BE3=-1,H75&lt;&gt;0),H75+$AT3-1),0)</f>
        <v>0</v>
      </c>
      <c r="BB3" cm="1">
        <f t="array" ref="BB3">IFERROR(_xlfn.IFS(I75="0",0,T75=1,$AT3+10-1,AND($BE3=-1,I75&lt;&gt;0),I75+$AT3-1),0)</f>
        <v>0</v>
      </c>
      <c r="BC3" cm="1">
        <f t="array" ref="BC3">IFERROR(_xlfn.IFS(J75="0",0,U75=1,$AT3+10-1,AND($BE3=-1,J75&lt;&gt;0),J75+$AT3-1),0)</f>
        <v>0</v>
      </c>
      <c r="BD3" cm="1">
        <f t="array" ref="BD3">IFERROR(_xlfn.IFS(K75="0",0,V75=1,$AT3+10-1,AND($BE3=-1,K75&lt;&gt;0),K75+$AT3-1),0)</f>
        <v>0</v>
      </c>
      <c r="BE3" cm="1">
        <f t="array" ref="BE3">_xlfn.IFS(A75=1,AT3+B75,A75&gt;1,-1,TRUE,0)</f>
        <v>-1</v>
      </c>
    </row>
    <row r="4" spans="1:57" x14ac:dyDescent="0.3">
      <c r="A4" t="b">
        <f>IF(OR(입력!$M4="월",입력!$M4="월요일",입력!$M4="Mon",입력!$M4=1),1)</f>
        <v>0</v>
      </c>
      <c r="B4" t="b">
        <f>IF(OR(입력!$M4="화",입력!$M4="화요일",입력!$M4="Tue",입력!$M4=2),2)</f>
        <v>0</v>
      </c>
      <c r="C4" t="b">
        <f>IF(OR(입력!$M4="수",입력!$M4="수요일",입력!$M4="wed",입력!$M4=3),3)</f>
        <v>0</v>
      </c>
      <c r="D4" t="b">
        <f>IF(OR(입력!$M4="목",입력!$M4="목요일",입력!$M4="Thu",입력!$M4=4),4)</f>
        <v>0</v>
      </c>
      <c r="E4" t="b">
        <f>IF(OR(입력!$M4="금",입력!$M4="금요일",입력!$M4="fri",입력!$M4=5),5)</f>
        <v>0</v>
      </c>
      <c r="F4" t="b">
        <f>IF(OR(입력!$M4="토",입력!$M4="토요일",입력!$M4="sat",입력!$M4=6),6)</f>
        <v>0</v>
      </c>
      <c r="G4" t="b">
        <f>IF(OR(입력!$M4="일",입력!$M4="일요일",입력!$M4="sun",입력!$M4=7),7)</f>
        <v>0</v>
      </c>
      <c r="H4">
        <f t="shared" si="0"/>
        <v>0</v>
      </c>
      <c r="I4" cm="1">
        <f t="array" ref="I4">IFERROR(_xlfn.IFS(M32=1,$H4+10-1,AND($S4=-1,B32&lt;&gt;0),B32+$H4-1,$S4&gt;10,$S4-1),0)</f>
        <v>4</v>
      </c>
      <c r="J4" cm="1">
        <f t="array" ref="J4">IFERROR(_xlfn.IFS(C32="0",0,N32=1,$H4+10-1,AND($S4=-1,C32&lt;&gt;0),C32+$H4-1),0)</f>
        <v>6</v>
      </c>
      <c r="K4" cm="1">
        <f t="array" ref="K4">IFERROR(_xlfn.IFS(D32="0",0,O32=1,$H4+10-1,AND($S4=-1,D32&lt;&gt;0),D32+$H4-1),0)</f>
        <v>7</v>
      </c>
      <c r="L4" cm="1">
        <f t="array" ref="L4">IFERROR(_xlfn.IFS(E32="0",0,P32=1,$H4+10-1,AND($S4=-1,E32&lt;&gt;0),E32+$H4-1),0)</f>
        <v>9</v>
      </c>
      <c r="M4" cm="1">
        <f t="array" ref="M4">IFERROR(_xlfn.IFS(F32="0",0,Q32=1,$H4+10-1,AND($S4=-1,F32&lt;&gt;0),F32+$H4-1),0)</f>
        <v>0</v>
      </c>
      <c r="N4" cm="1">
        <f t="array" ref="N4">IFERROR(_xlfn.IFS(G32="0",0,R32=1,$H4+10-1,AND($S4=-1,G32&lt;&gt;0),G32+$H4-1),0)</f>
        <v>0</v>
      </c>
      <c r="O4" cm="1">
        <f t="array" ref="O4">IFERROR(_xlfn.IFS(H32="0",0,S32=1,$H4+10-1,AND($S4=-1,H32&lt;&gt;0),H32+$H4-1),0)</f>
        <v>0</v>
      </c>
      <c r="P4" cm="1">
        <f t="array" ref="P4">IFERROR(_xlfn.IFS(I32="0",0,T32=1,$H4+10-1,AND($S4=-1,I32&lt;&gt;0),I32+$H4-1),0)</f>
        <v>0</v>
      </c>
      <c r="Q4" cm="1">
        <f t="array" ref="Q4">IFERROR(_xlfn.IFS(J32="0",0,U32=1,$H4+10-1,AND($S4=-1,J32&lt;&gt;0),J32+$H4-1),0)</f>
        <v>0</v>
      </c>
      <c r="R4" cm="1">
        <f t="array" ref="R4">IFERROR(_xlfn.IFS(K32="0",0,V32=1,$H4+10-1,AND($S4=-1,K32&lt;&gt;0),K32+$H4-1),0)</f>
        <v>0</v>
      </c>
      <c r="S4" cm="1">
        <f t="array" ref="S4">_xlfn.IFS(A32=1,H4+B32,A32&gt;1,-1,TRUE,0)</f>
        <v>-1</v>
      </c>
      <c r="T4" t="b">
        <f>IF(OR(입력!$Q4="월",입력!$Q4="월요일",입력!$Q4="Mon",입력!$Q4=1),1)</f>
        <v>0</v>
      </c>
      <c r="U4" t="b">
        <f>IF(OR(입력!$Q4="화",입력!$Q4="화요일",입력!$Q4="Tue",입력!$M4=2),2)</f>
        <v>0</v>
      </c>
      <c r="V4" t="b">
        <f>IF(OR(입력!$Q4="수",입력!$Q4="수요일",입력!$Q4="wed",입력!$M4=3),3)</f>
        <v>0</v>
      </c>
      <c r="W4" t="b">
        <f>IF(OR(입력!$Q4="목",입력!$Q4="목요일",입력!$Q4="Thu",입력!$M4=4),4)</f>
        <v>0</v>
      </c>
      <c r="X4" t="b">
        <f>IF(OR(입력!$Q4="금",입력!$Q4="금요일",입력!$Q4="fri",입력!$M4=5),5)</f>
        <v>0</v>
      </c>
      <c r="Y4" t="b">
        <f>IF(OR(입력!$Q4="토",입력!$Q4="토요일",입력!$Q4="sat",입력!$M4=6),6)</f>
        <v>0</v>
      </c>
      <c r="Z4" t="b">
        <f>IF(OR(입력!$Q4="일",입력!$Q4="일요일",입력!$Q4="sun",입력!$M4=7),7)</f>
        <v>0</v>
      </c>
      <c r="AA4">
        <f t="shared" si="1"/>
        <v>0</v>
      </c>
      <c r="AB4" cm="1">
        <f t="array" ref="AB4">IFERROR(_xlfn.IFS(M54=1,$AA4+10-1,AND($AL4=-1,B54&lt;&gt;0),B54+$AA4-1,$AL4&gt;10,$AL4-1),0)</f>
        <v>0</v>
      </c>
      <c r="AC4" cm="1">
        <f t="array" ref="AC4">IFERROR(_xlfn.IFS(C54="0",0,N54=1,$AA4+10-1,AND($AL4=-1,C54&lt;&gt;0),C54+$AA4-1),0)</f>
        <v>0</v>
      </c>
      <c r="AD4" cm="1">
        <f t="array" ref="AD4">IFERROR(_xlfn.IFS(D54="0",0,O54=1,$AA4+10-1,AND($AL4=-1,D54&lt;&gt;0),D54+$AA4-1),0)</f>
        <v>0</v>
      </c>
      <c r="AE4" cm="1">
        <f t="array" ref="AE4">IFERROR(_xlfn.IFS(E54="0",0,P54=1,$AA4+10-1,AND($AL4=-1,E54&lt;&gt;0),E54+$AA4-1),0)</f>
        <v>0</v>
      </c>
      <c r="AF4" cm="1">
        <f t="array" ref="AF4">IFERROR(_xlfn.IFS(F54="0",0,Q54=1,$AA4+10-1,AND($AL4=-1,F54&lt;&gt;0),F54+$AA4-1),0)</f>
        <v>0</v>
      </c>
      <c r="AG4" cm="1">
        <f t="array" ref="AG4">IFERROR(_xlfn.IFS(G54="0",0,R54=1,$AA4+10-1,AND($AL4=-1,G54&lt;&gt;0),G54+$AA4-1),0)</f>
        <v>0</v>
      </c>
      <c r="AH4" cm="1">
        <f t="array" ref="AH4">IFERROR(_xlfn.IFS(H54="0",0,S54=1,$AA4+10-1,AND($AL4=-1,H54&lt;&gt;0),H54+$AA4-1),0)</f>
        <v>0</v>
      </c>
      <c r="AI4" cm="1">
        <f t="array" ref="AI4">IFERROR(_xlfn.IFS(I54="0",0,T54=1,$AA4+10-1,AND($AL4=-1,I54&lt;&gt;0),I54+$AA4-1),0)</f>
        <v>0</v>
      </c>
      <c r="AJ4" cm="1">
        <f t="array" ref="AJ4">IFERROR(_xlfn.IFS(J54="0",0,U54=1,$AA4+10-1,AND($AL4=-1,J54&lt;&gt;0),J54+$AA4-1),0)</f>
        <v>0</v>
      </c>
      <c r="AK4" cm="1">
        <f t="array" ref="AK4">IFERROR(_xlfn.IFS(K54="0",0,V54=1,$AA4+10-1,AND($AL4=-1,K54&lt;&gt;0),K54+$AA4-1),0)</f>
        <v>0</v>
      </c>
      <c r="AL4" cm="1">
        <f t="array" ref="AL4">_xlfn.IFS(A54=1,AA4+B54,A54&gt;1,-1,TRUE,0)</f>
        <v>0</v>
      </c>
      <c r="AM4" t="b">
        <f>IF(OR(입력!$U4="월",입력!$U4="월요일",입력!$U4="Mon",입력!$U4=1),1)</f>
        <v>0</v>
      </c>
      <c r="AN4" t="b">
        <f>IF(OR(입력!$U4="화",입력!$U4="화요일",입력!$U4="Tue",입력!$U4=2),2)</f>
        <v>0</v>
      </c>
      <c r="AO4" t="b">
        <f>IF(OR(입력!$U4="수",입력!$U4="수요일",입력!$U4="wed",입력!$U4=3),3)</f>
        <v>0</v>
      </c>
      <c r="AP4" t="b">
        <f>IF(OR(입력!$U4="목",입력!$U4="목요일",입력!$U4="Thu",입력!$U4=4),4)</f>
        <v>0</v>
      </c>
      <c r="AQ4" t="b">
        <f>IF(OR(입력!$U4="금",입력!$U4="금요일",입력!$U4="fri",입력!$U4=5),5)</f>
        <v>0</v>
      </c>
      <c r="AR4" t="b">
        <f>IF(OR(입력!$U4="토",입력!$U4="토요일",입력!$U4="sat",입력!$U4=6),6)</f>
        <v>0</v>
      </c>
      <c r="AS4" t="b">
        <f>IF(OR(입력!$U4="일",입력!$U4="일요일",입력!$U4="sun",입력!$U4=7),7)</f>
        <v>0</v>
      </c>
      <c r="AT4">
        <f t="shared" si="2"/>
        <v>0</v>
      </c>
      <c r="AU4" cm="1">
        <f t="array" ref="AU4">IFERROR(_xlfn.IFS(M76=1,$AT4+10-1,AND($BE4=-1,B76&lt;&gt;0),B76+$AT4-1,$BE4&gt;10,$BE4-1),0)</f>
        <v>0</v>
      </c>
      <c r="AV4" cm="1">
        <f t="array" ref="AV4">IFERROR(_xlfn.IFS(C76="0",0,N76=1,$AT4+10-1,AND($BE4=-1,C76&lt;&gt;0),C76+$AT4-1),0)</f>
        <v>0</v>
      </c>
      <c r="AW4" cm="1">
        <f t="array" ref="AW4">IFERROR(_xlfn.IFS(D76="0",0,O76=1,$AT4+10-1,AND($BE4=-1,D76&lt;&gt;0),D76+$AT4-1),0)</f>
        <v>0</v>
      </c>
      <c r="AX4" cm="1">
        <f t="array" ref="AX4">IFERROR(_xlfn.IFS(E76="0",0,P76=1,$AT4+10-1,AND($BE4=-1,E76&lt;&gt;0),E76+$AT4-1),0)</f>
        <v>0</v>
      </c>
      <c r="AY4" cm="1">
        <f t="array" ref="AY4">IFERROR(_xlfn.IFS(F76="0",0,Q76=1,$AT4+10-1,AND($BE4=-1,F76&lt;&gt;0),F76+$AT4-1),0)</f>
        <v>0</v>
      </c>
      <c r="AZ4" cm="1">
        <f t="array" ref="AZ4">IFERROR(_xlfn.IFS(G76="0",0,R76=1,$AT4+10-1,AND($BE4=-1,G76&lt;&gt;0),G76+$AT4-1),0)</f>
        <v>0</v>
      </c>
      <c r="BA4" cm="1">
        <f t="array" ref="BA4">IFERROR(_xlfn.IFS(H76="0",0,S76=1,$AT4+10-1,AND($BE4=-1,H76&lt;&gt;0),H76+$AT4-1),0)</f>
        <v>0</v>
      </c>
      <c r="BB4" cm="1">
        <f t="array" ref="BB4">IFERROR(_xlfn.IFS(I76="0",0,T76=1,$AT4+10-1,AND($BE4=-1,I76&lt;&gt;0),I76+$AT4-1),0)</f>
        <v>0</v>
      </c>
      <c r="BC4" cm="1">
        <f t="array" ref="BC4">IFERROR(_xlfn.IFS(J76="0",0,U76=1,$AT4+10-1,AND($BE4=-1,J76&lt;&gt;0),J76+$AT4-1),0)</f>
        <v>0</v>
      </c>
      <c r="BD4" cm="1">
        <f t="array" ref="BD4">IFERROR(_xlfn.IFS(K76="0",0,V76=1,$AT4+10-1,AND($BE4=-1,K76&lt;&gt;0),K76+$AT4-1),0)</f>
        <v>0</v>
      </c>
      <c r="BE4" cm="1">
        <f t="array" ref="BE4">_xlfn.IFS(A76=1,AT4+B76,A76&gt;1,-1,TRUE,0)</f>
        <v>0</v>
      </c>
    </row>
    <row r="5" spans="1:57" x14ac:dyDescent="0.3">
      <c r="A5" t="b">
        <f>IF(OR(입력!$M5="월",입력!$M5="월요일",입력!$M5="Mon",입력!$M5=1),1)</f>
        <v>0</v>
      </c>
      <c r="B5" t="b">
        <f>IF(OR(입력!$M5="화",입력!$M5="화요일",입력!$M5="Tue",입력!$M5=2),2)</f>
        <v>0</v>
      </c>
      <c r="C5" t="b">
        <f>IF(OR(입력!$M5="수",입력!$M5="수요일",입력!$M5="wed",입력!$M5=3),3)</f>
        <v>0</v>
      </c>
      <c r="D5" t="b">
        <f>IF(OR(입력!$M5="목",입력!$M5="목요일",입력!$M5="Thu",입력!$M5=4),4)</f>
        <v>0</v>
      </c>
      <c r="E5" t="b">
        <f>IF(OR(입력!$M5="금",입력!$M5="금요일",입력!$M5="fri",입력!$M5=5),5)</f>
        <v>0</v>
      </c>
      <c r="F5" t="b">
        <f>IF(OR(입력!$M5="토",입력!$M5="토요일",입력!$M5="sat",입력!$M5=6),6)</f>
        <v>0</v>
      </c>
      <c r="G5" t="b">
        <f>IF(OR(입력!$M5="일",입력!$M5="일요일",입력!$M5="sun",입력!$M5=7),7)</f>
        <v>0</v>
      </c>
      <c r="H5">
        <f t="shared" si="0"/>
        <v>0</v>
      </c>
      <c r="I5" cm="1">
        <f t="array" ref="I5">IFERROR(_xlfn.IFS(M33=1,$H5+10-1,AND($S5=-1,B33&lt;&gt;0),B33+$H5-1,$S5&gt;10,$S5-1),0)</f>
        <v>0</v>
      </c>
      <c r="J5" cm="1">
        <f t="array" ref="J5">IFERROR(_xlfn.IFS(C33="0",0,N33=1,$H5+10-1,AND($S5=-1,C33&lt;&gt;0),C33+$H5-1),0)</f>
        <v>0</v>
      </c>
      <c r="K5" cm="1">
        <f t="array" ref="K5">IFERROR(_xlfn.IFS(D33="0",0,O33=1,$H5+10-1,AND($S5=-1,D33&lt;&gt;0),D33+$H5-1),0)</f>
        <v>0</v>
      </c>
      <c r="L5" cm="1">
        <f t="array" ref="L5">IFERROR(_xlfn.IFS(E33="0",0,P33=1,$H5+10-1,AND($S5=-1,E33&lt;&gt;0),E33+$H5-1),0)</f>
        <v>0</v>
      </c>
      <c r="M5" cm="1">
        <f t="array" ref="M5">IFERROR(_xlfn.IFS(F33="0",0,Q33=1,$H5+10-1,AND($S5=-1,F33&lt;&gt;0),F33+$H5-1),0)</f>
        <v>0</v>
      </c>
      <c r="N5" cm="1">
        <f t="array" ref="N5">IFERROR(_xlfn.IFS(G33="0",0,R33=1,$H5+10-1,AND($S5=-1,G33&lt;&gt;0),G33+$H5-1),0)</f>
        <v>0</v>
      </c>
      <c r="O5" cm="1">
        <f t="array" ref="O5">IFERROR(_xlfn.IFS(H33="0",0,S33=1,$H5+10-1,AND($S5=-1,H33&lt;&gt;0),H33+$H5-1),0)</f>
        <v>0</v>
      </c>
      <c r="P5" cm="1">
        <f t="array" ref="P5">IFERROR(_xlfn.IFS(I33="0",0,T33=1,$H5+10-1,AND($S5=-1,I33&lt;&gt;0),I33+$H5-1),0)</f>
        <v>0</v>
      </c>
      <c r="Q5" cm="1">
        <f t="array" ref="Q5">IFERROR(_xlfn.IFS(J33="0",0,U33=1,$H5+10-1,AND($S5=-1,J33&lt;&gt;0),J33+$H5-1),0)</f>
        <v>0</v>
      </c>
      <c r="R5" cm="1">
        <f t="array" ref="R5">IFERROR(_xlfn.IFS(K33="0",0,V33=1,$H5+10-1,AND($S5=-1,K33&lt;&gt;0),K33+$H5-1),0)</f>
        <v>0</v>
      </c>
      <c r="S5" cm="1">
        <f t="array" ref="S5">_xlfn.IFS(A33=1,H5+B33,A33&gt;1,-1,TRUE,0)</f>
        <v>0</v>
      </c>
      <c r="T5" t="b">
        <f>IF(OR(입력!$Q5="월",입력!$Q5="월요일",입력!$Q5="Mon",입력!$Q5=1),1)</f>
        <v>0</v>
      </c>
      <c r="U5" t="b">
        <f>IF(OR(입력!$Q5="화",입력!$Q5="화요일",입력!$Q5="Tue",입력!$M5=2),2)</f>
        <v>0</v>
      </c>
      <c r="V5" t="b">
        <f>IF(OR(입력!$Q5="수",입력!$Q5="수요일",입력!$Q5="wed",입력!$M5=3),3)</f>
        <v>0</v>
      </c>
      <c r="W5" t="b">
        <f>IF(OR(입력!$Q5="목",입력!$Q5="목요일",입력!$Q5="Thu",입력!$M5=4),4)</f>
        <v>0</v>
      </c>
      <c r="X5" t="b">
        <f>IF(OR(입력!$Q5="금",입력!$Q5="금요일",입력!$Q5="fri",입력!$M5=5),5)</f>
        <v>0</v>
      </c>
      <c r="Y5" t="b">
        <f>IF(OR(입력!$Q5="토",입력!$Q5="토요일",입력!$Q5="sat",입력!$M5=6),6)</f>
        <v>0</v>
      </c>
      <c r="Z5" t="b">
        <f>IF(OR(입력!$Q5="일",입력!$Q5="일요일",입력!$Q5="sun",입력!$M5=7),7)</f>
        <v>0</v>
      </c>
      <c r="AA5">
        <f t="shared" si="1"/>
        <v>0</v>
      </c>
      <c r="AB5" cm="1">
        <f t="array" ref="AB5">IFERROR(_xlfn.IFS(M55=1,$AA5+10-1,AND($AL5=-1,B55&lt;&gt;0),B55+$AA5-1,$AL5&gt;10,$AL5-1),0)</f>
        <v>0</v>
      </c>
      <c r="AC5" cm="1">
        <f t="array" ref="AC5">IFERROR(_xlfn.IFS(C55="0",0,N55=1,$AA5+10-1,AND($AL5=-1,C55&lt;&gt;0),C55+$AA5-1),0)</f>
        <v>0</v>
      </c>
      <c r="AD5" cm="1">
        <f t="array" ref="AD5">IFERROR(_xlfn.IFS(D55="0",0,O55=1,$AA5+10-1,AND($AL5=-1,D55&lt;&gt;0),D55+$AA5-1),0)</f>
        <v>0</v>
      </c>
      <c r="AE5" cm="1">
        <f t="array" ref="AE5">IFERROR(_xlfn.IFS(E55="0",0,P55=1,$AA5+10-1,AND($AL5=-1,E55&lt;&gt;0),E55+$AA5-1),0)</f>
        <v>0</v>
      </c>
      <c r="AF5" cm="1">
        <f t="array" ref="AF5">IFERROR(_xlfn.IFS(F55="0",0,Q55=1,$AA5+10-1,AND($AL5=-1,F55&lt;&gt;0),F55+$AA5-1),0)</f>
        <v>0</v>
      </c>
      <c r="AG5" cm="1">
        <f t="array" ref="AG5">IFERROR(_xlfn.IFS(G55="0",0,R55=1,$AA5+10-1,AND($AL5=-1,G55&lt;&gt;0),G55+$AA5-1),0)</f>
        <v>0</v>
      </c>
      <c r="AH5" cm="1">
        <f t="array" ref="AH5">IFERROR(_xlfn.IFS(H55="0",0,S55=1,$AA5+10-1,AND($AL5=-1,H55&lt;&gt;0),H55+$AA5-1),0)</f>
        <v>0</v>
      </c>
      <c r="AI5" cm="1">
        <f t="array" ref="AI5">IFERROR(_xlfn.IFS(I55="0",0,T55=1,$AA5+10-1,AND($AL5=-1,I55&lt;&gt;0),I55+$AA5-1),0)</f>
        <v>0</v>
      </c>
      <c r="AJ5" cm="1">
        <f t="array" ref="AJ5">IFERROR(_xlfn.IFS(J55="0",0,U55=1,$AA5+10-1,AND($AL5=-1,J55&lt;&gt;0),J55+$AA5-1),0)</f>
        <v>0</v>
      </c>
      <c r="AK5" cm="1">
        <f t="array" ref="AK5">IFERROR(_xlfn.IFS(K55="0",0,V55=1,$AA5+10-1,AND($AL5=-1,K55&lt;&gt;0),K55+$AA5-1),0)</f>
        <v>0</v>
      </c>
      <c r="AL5" cm="1">
        <f t="array" ref="AL5">_xlfn.IFS(A55=1,AA5+B55,A55&gt;1,-1,TRUE,0)</f>
        <v>0</v>
      </c>
      <c r="AM5" t="b">
        <f>IF(OR(입력!$U5="월",입력!$U5="월요일",입력!$U5="Mon",입력!$U5=1),1)</f>
        <v>0</v>
      </c>
      <c r="AN5" t="b">
        <f>IF(OR(입력!$U5="화",입력!$U5="화요일",입력!$U5="Tue",입력!$U5=2),2)</f>
        <v>0</v>
      </c>
      <c r="AO5" t="b">
        <f>IF(OR(입력!$U5="수",입력!$U5="수요일",입력!$U5="wed",입력!$U5=3),3)</f>
        <v>0</v>
      </c>
      <c r="AP5" t="b">
        <f>IF(OR(입력!$U5="목",입력!$U5="목요일",입력!$U5="Thu",입력!$U5=4),4)</f>
        <v>0</v>
      </c>
      <c r="AQ5" t="b">
        <f>IF(OR(입력!$U5="금",입력!$U5="금요일",입력!$U5="fri",입력!$U5=5),5)</f>
        <v>0</v>
      </c>
      <c r="AR5" t="b">
        <f>IF(OR(입력!$U5="토",입력!$U5="토요일",입력!$U5="sat",입력!$U5=6),6)</f>
        <v>0</v>
      </c>
      <c r="AS5" t="b">
        <f>IF(OR(입력!$U5="일",입력!$U5="일요일",입력!$U5="sun",입력!$U5=7),7)</f>
        <v>0</v>
      </c>
      <c r="AT5">
        <f t="shared" si="2"/>
        <v>0</v>
      </c>
      <c r="AU5" cm="1">
        <f t="array" ref="AU5">IFERROR(_xlfn.IFS(M77=1,$AT5+10-1,AND($BE5=-1,B77&lt;&gt;0),B77+$AT5-1,$BE5&gt;10,$BE5-1),0)</f>
        <v>0</v>
      </c>
      <c r="AV5" cm="1">
        <f t="array" ref="AV5">IFERROR(_xlfn.IFS(C77="0",0,N77=1,$AT5+10-1,AND($BE5=-1,C77&lt;&gt;0),C77+$AT5-1),0)</f>
        <v>0</v>
      </c>
      <c r="AW5" cm="1">
        <f t="array" ref="AW5">IFERROR(_xlfn.IFS(D77="0",0,O77=1,$AT5+10-1,AND($BE5=-1,D77&lt;&gt;0),D77+$AT5-1),0)</f>
        <v>0</v>
      </c>
      <c r="AX5" cm="1">
        <f t="array" ref="AX5">IFERROR(_xlfn.IFS(E77="0",0,P77=1,$AT5+10-1,AND($BE5=-1,E77&lt;&gt;0),E77+$AT5-1),0)</f>
        <v>0</v>
      </c>
      <c r="AY5" cm="1">
        <f t="array" ref="AY5">IFERROR(_xlfn.IFS(F77="0",0,Q77=1,$AT5+10-1,AND($BE5=-1,F77&lt;&gt;0),F77+$AT5-1),0)</f>
        <v>0</v>
      </c>
      <c r="AZ5" cm="1">
        <f t="array" ref="AZ5">IFERROR(_xlfn.IFS(G77="0",0,R77=1,$AT5+10-1,AND($BE5=-1,G77&lt;&gt;0),G77+$AT5-1),0)</f>
        <v>0</v>
      </c>
      <c r="BA5" cm="1">
        <f t="array" ref="BA5">IFERROR(_xlfn.IFS(H77="0",0,S77=1,$AT5+10-1,AND($BE5=-1,H77&lt;&gt;0),H77+$AT5-1),0)</f>
        <v>0</v>
      </c>
      <c r="BB5" cm="1">
        <f t="array" ref="BB5">IFERROR(_xlfn.IFS(I77="0",0,T77=1,$AT5+10-1,AND($BE5=-1,I77&lt;&gt;0),I77+$AT5-1),0)</f>
        <v>0</v>
      </c>
      <c r="BC5" cm="1">
        <f t="array" ref="BC5">IFERROR(_xlfn.IFS(J77="0",0,U77=1,$AT5+10-1,AND($BE5=-1,J77&lt;&gt;0),J77+$AT5-1),0)</f>
        <v>0</v>
      </c>
      <c r="BD5" cm="1">
        <f t="array" ref="BD5">IFERROR(_xlfn.IFS(K77="0",0,V77=1,$AT5+10-1,AND($BE5=-1,K77&lt;&gt;0),K77+$AT5-1),0)</f>
        <v>0</v>
      </c>
      <c r="BE5" cm="1">
        <f t="array" ref="BE5">_xlfn.IFS(A77=1,AT5+B77,A77&gt;1,-1,TRUE,0)</f>
        <v>0</v>
      </c>
    </row>
    <row r="6" spans="1:57" x14ac:dyDescent="0.3">
      <c r="A6" t="b">
        <f>IF(OR(입력!$M6="월",입력!$M6="월요일",입력!$M6="Mon",입력!$M6=1),1)</f>
        <v>0</v>
      </c>
      <c r="B6" t="b">
        <f>IF(OR(입력!$M6="화",입력!$M6="화요일",입력!$M6="Tue",입력!$M6=2),2)</f>
        <v>0</v>
      </c>
      <c r="C6" t="b">
        <f>IF(OR(입력!$M6="수",입력!$M6="수요일",입력!$M6="wed",입력!$M6=3),3)</f>
        <v>0</v>
      </c>
      <c r="D6" t="b">
        <f>IF(OR(입력!$M6="목",입력!$M6="목요일",입력!$M6="Thu",입력!$M6=4),4)</f>
        <v>0</v>
      </c>
      <c r="E6" t="b">
        <f>IF(OR(입력!$M6="금",입력!$M6="금요일",입력!$M6="fri",입력!$M6=5),5)</f>
        <v>0</v>
      </c>
      <c r="F6" t="b">
        <f>IF(OR(입력!$M6="토",입력!$M6="토요일",입력!$M6="sat",입력!$M6=6),6)</f>
        <v>0</v>
      </c>
      <c r="G6" t="b">
        <f>IF(OR(입력!$M6="일",입력!$M6="일요일",입력!$M6="sun",입력!$M6=7),7)</f>
        <v>0</v>
      </c>
      <c r="H6">
        <f t="shared" si="0"/>
        <v>0</v>
      </c>
      <c r="I6" cm="1">
        <f t="array" ref="I6">IFERROR(_xlfn.IFS(M34=1,$H6+10-1,AND($S6=-1,B34&lt;&gt;0),B34+$H6-1,$S6&gt;10,$S6-1),0)</f>
        <v>0</v>
      </c>
      <c r="J6" cm="1">
        <f t="array" ref="J6">IFERROR(_xlfn.IFS(C34="0",0,N34=1,$H6+10-1,AND($S6=-1,C34&lt;&gt;0),C34+$H6-1),0)</f>
        <v>0</v>
      </c>
      <c r="K6" cm="1">
        <f t="array" ref="K6">IFERROR(_xlfn.IFS(D34="0",0,O34=1,$H6+10-1,AND($S6=-1,D34&lt;&gt;0),D34+$H6-1),0)</f>
        <v>0</v>
      </c>
      <c r="L6" cm="1">
        <f t="array" ref="L6">IFERROR(_xlfn.IFS(E34="0",0,P34=1,$H6+10-1,AND($S6=-1,E34&lt;&gt;0),E34+$H6-1),0)</f>
        <v>0</v>
      </c>
      <c r="M6" cm="1">
        <f t="array" ref="M6">IFERROR(_xlfn.IFS(F34="0",0,Q34=1,$H6+10-1,AND($S6=-1,F34&lt;&gt;0),F34+$H6-1),0)</f>
        <v>0</v>
      </c>
      <c r="N6" cm="1">
        <f t="array" ref="N6">IFERROR(_xlfn.IFS(G34="0",0,R34=1,$H6+10-1,AND($S6=-1,G34&lt;&gt;0),G34+$H6-1),0)</f>
        <v>0</v>
      </c>
      <c r="O6" cm="1">
        <f t="array" ref="O6">IFERROR(_xlfn.IFS(H34="0",0,S34=1,$H6+10-1,AND($S6=-1,H34&lt;&gt;0),H34+$H6-1),0)</f>
        <v>0</v>
      </c>
      <c r="P6" cm="1">
        <f t="array" ref="P6">IFERROR(_xlfn.IFS(I34="0",0,T34=1,$H6+10-1,AND($S6=-1,I34&lt;&gt;0),I34+$H6-1),0)</f>
        <v>0</v>
      </c>
      <c r="Q6" cm="1">
        <f t="array" ref="Q6">IFERROR(_xlfn.IFS(J34="0",0,U34=1,$H6+10-1,AND($S6=-1,J34&lt;&gt;0),J34+$H6-1),0)</f>
        <v>0</v>
      </c>
      <c r="R6" cm="1">
        <f t="array" ref="R6">IFERROR(_xlfn.IFS(K34="0",0,V34=1,$H6+10-1,AND($S6=-1,K34&lt;&gt;0),K34+$H6-1),0)</f>
        <v>0</v>
      </c>
      <c r="S6" cm="1">
        <f t="array" ref="S6">_xlfn.IFS(A34=1,H6+B34,A34&gt;1,-1,TRUE,0)</f>
        <v>0</v>
      </c>
      <c r="T6" t="b">
        <f>IF(OR(입력!$Q6="월",입력!$Q6="월요일",입력!$Q6="Mon",입력!$Q6=1),1)</f>
        <v>0</v>
      </c>
      <c r="U6" t="b">
        <f>IF(OR(입력!$Q6="화",입력!$Q6="화요일",입력!$Q6="Tue",입력!$M6=2),2)</f>
        <v>0</v>
      </c>
      <c r="V6" t="b">
        <f>IF(OR(입력!$Q6="수",입력!$Q6="수요일",입력!$Q6="wed",입력!$M6=3),3)</f>
        <v>0</v>
      </c>
      <c r="W6" t="b">
        <f>IF(OR(입력!$Q6="목",입력!$Q6="목요일",입력!$Q6="Thu",입력!$M6=4),4)</f>
        <v>0</v>
      </c>
      <c r="X6" t="b">
        <f>IF(OR(입력!$Q6="금",입력!$Q6="금요일",입력!$Q6="fri",입력!$M6=5),5)</f>
        <v>0</v>
      </c>
      <c r="Y6" t="b">
        <f>IF(OR(입력!$Q6="토",입력!$Q6="토요일",입력!$Q6="sat",입력!$M6=6),6)</f>
        <v>0</v>
      </c>
      <c r="Z6" t="b">
        <f>IF(OR(입력!$Q6="일",입력!$Q6="일요일",입력!$Q6="sun",입력!$M6=7),7)</f>
        <v>0</v>
      </c>
      <c r="AA6">
        <f t="shared" si="1"/>
        <v>0</v>
      </c>
      <c r="AB6" cm="1">
        <f t="array" ref="AB6">IFERROR(_xlfn.IFS(M56=1,$AA6+10-1,AND($AL6=-1,B56&lt;&gt;0),B56+$AA6-1,$AL6&gt;10,$AL6-1),0)</f>
        <v>0</v>
      </c>
      <c r="AC6" cm="1">
        <f t="array" ref="AC6">IFERROR(_xlfn.IFS(C56="0",0,N56=1,$AA6+10-1,AND($AL6=-1,C56&lt;&gt;0),C56+$AA6-1),0)</f>
        <v>0</v>
      </c>
      <c r="AD6" cm="1">
        <f t="array" ref="AD6">IFERROR(_xlfn.IFS(D56="0",0,O56=1,$AA6+10-1,AND($AL6=-1,D56&lt;&gt;0),D56+$AA6-1),0)</f>
        <v>0</v>
      </c>
      <c r="AE6" cm="1">
        <f t="array" ref="AE6">IFERROR(_xlfn.IFS(E56="0",0,P56=1,$AA6+10-1,AND($AL6=-1,E56&lt;&gt;0),E56+$AA6-1),0)</f>
        <v>0</v>
      </c>
      <c r="AF6" cm="1">
        <f t="array" ref="AF6">IFERROR(_xlfn.IFS(F56="0",0,Q56=1,$AA6+10-1,AND($AL6=-1,F56&lt;&gt;0),F56+$AA6-1),0)</f>
        <v>0</v>
      </c>
      <c r="AG6" cm="1">
        <f t="array" ref="AG6">IFERROR(_xlfn.IFS(G56="0",0,R56=1,$AA6+10-1,AND($AL6=-1,G56&lt;&gt;0),G56+$AA6-1),0)</f>
        <v>0</v>
      </c>
      <c r="AH6" cm="1">
        <f t="array" ref="AH6">IFERROR(_xlfn.IFS(H56="0",0,S56=1,$AA6+10-1,AND($AL6=-1,H56&lt;&gt;0),H56+$AA6-1),0)</f>
        <v>0</v>
      </c>
      <c r="AI6" cm="1">
        <f t="array" ref="AI6">IFERROR(_xlfn.IFS(I56="0",0,T56=1,$AA6+10-1,AND($AL6=-1,I56&lt;&gt;0),I56+$AA6-1),0)</f>
        <v>0</v>
      </c>
      <c r="AJ6" cm="1">
        <f t="array" ref="AJ6">IFERROR(_xlfn.IFS(J56="0",0,U56=1,$AA6+10-1,AND($AL6=-1,J56&lt;&gt;0),J56+$AA6-1),0)</f>
        <v>0</v>
      </c>
      <c r="AK6" cm="1">
        <f t="array" ref="AK6">IFERROR(_xlfn.IFS(K56="0",0,V56=1,$AA6+10-1,AND($AL6=-1,K56&lt;&gt;0),K56+$AA6-1),0)</f>
        <v>0</v>
      </c>
      <c r="AL6" cm="1">
        <f t="array" ref="AL6">_xlfn.IFS(A56=1,AA6+B56,A56&gt;1,-1,TRUE,0)</f>
        <v>0</v>
      </c>
      <c r="AM6" t="b">
        <f>IF(OR(입력!$U6="월",입력!$U6="월요일",입력!$U6="Mon",입력!$U6=1),1)</f>
        <v>0</v>
      </c>
      <c r="AN6" t="b">
        <f>IF(OR(입력!$U6="화",입력!$U6="화요일",입력!$U6="Tue",입력!$U6=2),2)</f>
        <v>0</v>
      </c>
      <c r="AO6" t="b">
        <f>IF(OR(입력!$U6="수",입력!$U6="수요일",입력!$U6="wed",입력!$U6=3),3)</f>
        <v>0</v>
      </c>
      <c r="AP6" t="b">
        <f>IF(OR(입력!$U6="목",입력!$U6="목요일",입력!$U6="Thu",입력!$U6=4),4)</f>
        <v>0</v>
      </c>
      <c r="AQ6" t="b">
        <f>IF(OR(입력!$U6="금",입력!$U6="금요일",입력!$U6="fri",입력!$U6=5),5)</f>
        <v>0</v>
      </c>
      <c r="AR6" t="b">
        <f>IF(OR(입력!$U6="토",입력!$U6="토요일",입력!$U6="sat",입력!$U6=6),6)</f>
        <v>0</v>
      </c>
      <c r="AS6" t="b">
        <f>IF(OR(입력!$U6="일",입력!$U6="일요일",입력!$U6="sun",입력!$U6=7),7)</f>
        <v>0</v>
      </c>
      <c r="AT6">
        <f t="shared" si="2"/>
        <v>0</v>
      </c>
      <c r="AU6" cm="1">
        <f t="array" ref="AU6">IFERROR(_xlfn.IFS(M78=1,$AT6+10-1,AND($BE6=-1,B78&lt;&gt;0),B78+$AT6-1,$BE6&gt;10,$BE6-1),0)</f>
        <v>0</v>
      </c>
      <c r="AV6" cm="1">
        <f t="array" ref="AV6">IFERROR(_xlfn.IFS(C78="0",0,N78=1,$AT6+10-1,AND($BE6=-1,C78&lt;&gt;0),C78+$AT6-1),0)</f>
        <v>0</v>
      </c>
      <c r="AW6" cm="1">
        <f t="array" ref="AW6">IFERROR(_xlfn.IFS(D78="0",0,O78=1,$AT6+10-1,AND($BE6=-1,D78&lt;&gt;0),D78+$AT6-1),0)</f>
        <v>0</v>
      </c>
      <c r="AX6" cm="1">
        <f t="array" ref="AX6">IFERROR(_xlfn.IFS(E78="0",0,P78=1,$AT6+10-1,AND($BE6=-1,E78&lt;&gt;0),E78+$AT6-1),0)</f>
        <v>0</v>
      </c>
      <c r="AY6" cm="1">
        <f t="array" ref="AY6">IFERROR(_xlfn.IFS(F78="0",0,Q78=1,$AT6+10-1,AND($BE6=-1,F78&lt;&gt;0),F78+$AT6-1),0)</f>
        <v>0</v>
      </c>
      <c r="AZ6" cm="1">
        <f t="array" ref="AZ6">IFERROR(_xlfn.IFS(G78="0",0,R78=1,$AT6+10-1,AND($BE6=-1,G78&lt;&gt;0),G78+$AT6-1),0)</f>
        <v>0</v>
      </c>
      <c r="BA6" cm="1">
        <f t="array" ref="BA6">IFERROR(_xlfn.IFS(H78="0",0,S78=1,$AT6+10-1,AND($BE6=-1,H78&lt;&gt;0),H78+$AT6-1),0)</f>
        <v>0</v>
      </c>
      <c r="BB6" cm="1">
        <f t="array" ref="BB6">IFERROR(_xlfn.IFS(I78="0",0,T78=1,$AT6+10-1,AND($BE6=-1,I78&lt;&gt;0),I78+$AT6-1),0)</f>
        <v>0</v>
      </c>
      <c r="BC6" cm="1">
        <f t="array" ref="BC6">IFERROR(_xlfn.IFS(J78="0",0,U78=1,$AT6+10-1,AND($BE6=-1,J78&lt;&gt;0),J78+$AT6-1),0)</f>
        <v>0</v>
      </c>
      <c r="BD6" cm="1">
        <f t="array" ref="BD6">IFERROR(_xlfn.IFS(K78="0",0,V78=1,$AT6+10-1,AND($BE6=-1,K78&lt;&gt;0),K78+$AT6-1),0)</f>
        <v>0</v>
      </c>
      <c r="BE6" cm="1">
        <f t="array" ref="BE6">_xlfn.IFS(A78=1,AT6+B78,A78&gt;1,-1,TRUE,0)</f>
        <v>0</v>
      </c>
    </row>
    <row r="7" spans="1:57" x14ac:dyDescent="0.3">
      <c r="A7" t="b">
        <f>IF(OR(입력!$M7="월",입력!$M7="월요일",입력!$M7="Mon",입력!$M7=1),1)</f>
        <v>0</v>
      </c>
      <c r="B7" t="b">
        <f>IF(OR(입력!$M7="화",입력!$M7="화요일",입력!$M7="Tue",입력!$M7=2),2)</f>
        <v>0</v>
      </c>
      <c r="C7" t="b">
        <f>IF(OR(입력!$M7="수",입력!$M7="수요일",입력!$M7="wed",입력!$M7=3),3)</f>
        <v>0</v>
      </c>
      <c r="D7" t="b">
        <f>IF(OR(입력!$M7="목",입력!$M7="목요일",입력!$M7="Thu",입력!$M7=4),4)</f>
        <v>0</v>
      </c>
      <c r="E7" t="b">
        <f>IF(OR(입력!$M7="금",입력!$M7="금요일",입력!$M7="fri",입력!$M7=5),5)</f>
        <v>0</v>
      </c>
      <c r="F7" t="b">
        <f>IF(OR(입력!$M7="토",입력!$M7="토요일",입력!$M7="sat",입력!$M7=6),6)</f>
        <v>0</v>
      </c>
      <c r="G7" t="b">
        <f>IF(OR(입력!$M7="일",입력!$M7="일요일",입력!$M7="sun",입력!$M7=7),7)</f>
        <v>0</v>
      </c>
      <c r="H7">
        <f t="shared" si="0"/>
        <v>0</v>
      </c>
      <c r="I7" cm="1">
        <f t="array" ref="I7">IFERROR(_xlfn.IFS(M35=1,$H7+10-1,AND($S7=-1,B35&lt;&gt;0),B35+$H7-1,$S7&gt;10,$S7-1),0)</f>
        <v>0</v>
      </c>
      <c r="J7" cm="1">
        <f t="array" ref="J7">IFERROR(_xlfn.IFS(C35="0",0,N35=1,$H7+10-1,AND($S7=-1,C35&lt;&gt;0),C35+$H7-1),0)</f>
        <v>0</v>
      </c>
      <c r="K7" cm="1">
        <f t="array" ref="K7">IFERROR(_xlfn.IFS(D35="0",0,O35=1,$H7+10-1,AND($S7=-1,D35&lt;&gt;0),D35+$H7-1),0)</f>
        <v>0</v>
      </c>
      <c r="L7" cm="1">
        <f t="array" ref="L7">IFERROR(_xlfn.IFS(E35="0",0,P35=1,$H7+10-1,AND($S7=-1,E35&lt;&gt;0),E35+$H7-1),0)</f>
        <v>0</v>
      </c>
      <c r="M7" cm="1">
        <f t="array" ref="M7">IFERROR(_xlfn.IFS(F35="0",0,Q35=1,$H7+10-1,AND($S7=-1,F35&lt;&gt;0),F35+$H7-1),0)</f>
        <v>0</v>
      </c>
      <c r="N7" cm="1">
        <f t="array" ref="N7">IFERROR(_xlfn.IFS(G35="0",0,R35=1,$H7+10-1,AND($S7=-1,G35&lt;&gt;0),G35+$H7-1),0)</f>
        <v>0</v>
      </c>
      <c r="O7" cm="1">
        <f t="array" ref="O7">IFERROR(_xlfn.IFS(H35="0",0,S35=1,$H7+10-1,AND($S7=-1,H35&lt;&gt;0),H35+$H7-1),0)</f>
        <v>0</v>
      </c>
      <c r="P7" cm="1">
        <f t="array" ref="P7">IFERROR(_xlfn.IFS(I35="0",0,T35=1,$H7+10-1,AND($S7=-1,I35&lt;&gt;0),I35+$H7-1),0)</f>
        <v>0</v>
      </c>
      <c r="Q7" cm="1">
        <f t="array" ref="Q7">IFERROR(_xlfn.IFS(J35="0",0,U35=1,$H7+10-1,AND($S7=-1,J35&lt;&gt;0),J35+$H7-1),0)</f>
        <v>0</v>
      </c>
      <c r="R7" cm="1">
        <f t="array" ref="R7">IFERROR(_xlfn.IFS(K35="0",0,V35=1,$H7+10-1,AND($S7=-1,K35&lt;&gt;0),K35+$H7-1),0)</f>
        <v>0</v>
      </c>
      <c r="S7" cm="1">
        <f t="array" ref="S7">_xlfn.IFS(A35=1,H7+B35,A35&gt;1,-1,TRUE,0)</f>
        <v>0</v>
      </c>
      <c r="T7" t="b">
        <f>IF(OR(입력!$Q7="월",입력!$Q7="월요일",입력!$Q7="Mon",입력!$Q7=1),1)</f>
        <v>0</v>
      </c>
      <c r="U7" t="b">
        <f>IF(OR(입력!$Q7="화",입력!$Q7="화요일",입력!$Q7="Tue",입력!$M7=2),2)</f>
        <v>0</v>
      </c>
      <c r="V7" t="b">
        <f>IF(OR(입력!$Q7="수",입력!$Q7="수요일",입력!$Q7="wed",입력!$M7=3),3)</f>
        <v>0</v>
      </c>
      <c r="W7" t="b">
        <f>IF(OR(입력!$Q7="목",입력!$Q7="목요일",입력!$Q7="Thu",입력!$M7=4),4)</f>
        <v>0</v>
      </c>
      <c r="X7" t="b">
        <f>IF(OR(입력!$Q7="금",입력!$Q7="금요일",입력!$Q7="fri",입력!$M7=5),5)</f>
        <v>0</v>
      </c>
      <c r="Y7" t="b">
        <f>IF(OR(입력!$Q7="토",입력!$Q7="토요일",입력!$Q7="sat",입력!$M7=6),6)</f>
        <v>0</v>
      </c>
      <c r="Z7" t="b">
        <f>IF(OR(입력!$Q7="일",입력!$Q7="일요일",입력!$Q7="sun",입력!$M7=7),7)</f>
        <v>0</v>
      </c>
      <c r="AA7">
        <f t="shared" si="1"/>
        <v>0</v>
      </c>
      <c r="AB7" cm="1">
        <f t="array" ref="AB7">IFERROR(_xlfn.IFS(M57=1,$AA7+10-1,AND($AL7=-1,B57&lt;&gt;0),B57+$AA7-1,$AL7&gt;10,$AL7-1),0)</f>
        <v>0</v>
      </c>
      <c r="AC7" cm="1">
        <f t="array" ref="AC7">IFERROR(_xlfn.IFS(C57="0",0,N57=1,$AA7+10-1,AND($AL7=-1,C57&lt;&gt;0),C57+$AA7-1),0)</f>
        <v>0</v>
      </c>
      <c r="AD7" cm="1">
        <f t="array" ref="AD7">IFERROR(_xlfn.IFS(D57="0",0,O57=1,$AA7+10-1,AND($AL7=-1,D57&lt;&gt;0),D57+$AA7-1),0)</f>
        <v>0</v>
      </c>
      <c r="AE7" cm="1">
        <f t="array" ref="AE7">IFERROR(_xlfn.IFS(E57="0",0,P57=1,$AA7+10-1,AND($AL7=-1,E57&lt;&gt;0),E57+$AA7-1),0)</f>
        <v>0</v>
      </c>
      <c r="AF7" cm="1">
        <f t="array" ref="AF7">IFERROR(_xlfn.IFS(F57="0",0,Q57=1,$AA7+10-1,AND($AL7=-1,F57&lt;&gt;0),F57+$AA7-1),0)</f>
        <v>0</v>
      </c>
      <c r="AG7" cm="1">
        <f t="array" ref="AG7">IFERROR(_xlfn.IFS(G57="0",0,R57=1,$AA7+10-1,AND($AL7=-1,G57&lt;&gt;0),G57+$AA7-1),0)</f>
        <v>0</v>
      </c>
      <c r="AH7" cm="1">
        <f t="array" ref="AH7">IFERROR(_xlfn.IFS(H57="0",0,S57=1,$AA7+10-1,AND($AL7=-1,H57&lt;&gt;0),H57+$AA7-1),0)</f>
        <v>0</v>
      </c>
      <c r="AI7" cm="1">
        <f t="array" ref="AI7">IFERROR(_xlfn.IFS(I57="0",0,T57=1,$AA7+10-1,AND($AL7=-1,I57&lt;&gt;0),I57+$AA7-1),0)</f>
        <v>0</v>
      </c>
      <c r="AJ7" cm="1">
        <f t="array" ref="AJ7">IFERROR(_xlfn.IFS(J57="0",0,U57=1,$AA7+10-1,AND($AL7=-1,J57&lt;&gt;0),J57+$AA7-1),0)</f>
        <v>0</v>
      </c>
      <c r="AK7" cm="1">
        <f t="array" ref="AK7">IFERROR(_xlfn.IFS(K57="0",0,V57=1,$AA7+10-1,AND($AL7=-1,K57&lt;&gt;0),K57+$AA7-1),0)</f>
        <v>0</v>
      </c>
      <c r="AL7" cm="1">
        <f t="array" ref="AL7">_xlfn.IFS(A57=1,AA7+B57,A57&gt;1,-1,TRUE,0)</f>
        <v>0</v>
      </c>
      <c r="AM7" t="b">
        <f>IF(OR(입력!$U7="월",입력!$U7="월요일",입력!$U7="Mon",입력!$U7=1),1)</f>
        <v>0</v>
      </c>
      <c r="AN7" t="b">
        <f>IF(OR(입력!$U7="화",입력!$U7="화요일",입력!$U7="Tue",입력!$U7=2),2)</f>
        <v>0</v>
      </c>
      <c r="AO7" t="b">
        <f>IF(OR(입력!$U7="수",입력!$U7="수요일",입력!$U7="wed",입력!$U7=3),3)</f>
        <v>0</v>
      </c>
      <c r="AP7" t="b">
        <f>IF(OR(입력!$U7="목",입력!$U7="목요일",입력!$U7="Thu",입력!$U7=4),4)</f>
        <v>0</v>
      </c>
      <c r="AQ7" t="b">
        <f>IF(OR(입력!$U7="금",입력!$U7="금요일",입력!$U7="fri",입력!$U7=5),5)</f>
        <v>0</v>
      </c>
      <c r="AR7" t="b">
        <f>IF(OR(입력!$U7="토",입력!$U7="토요일",입력!$U7="sat",입력!$U7=6),6)</f>
        <v>0</v>
      </c>
      <c r="AS7" t="b">
        <f>IF(OR(입력!$U7="일",입력!$U7="일요일",입력!$U7="sun",입력!$U7=7),7)</f>
        <v>0</v>
      </c>
      <c r="AT7">
        <f t="shared" si="2"/>
        <v>0</v>
      </c>
      <c r="AU7" cm="1">
        <f t="array" ref="AU7">IFERROR(_xlfn.IFS(M79=1,$AT7+10-1,AND($BE7=-1,B79&lt;&gt;0),B79+$AT7-1,$BE7&gt;10,$BE7-1),0)</f>
        <v>0</v>
      </c>
      <c r="AV7" cm="1">
        <f t="array" ref="AV7">IFERROR(_xlfn.IFS(C79="0",0,N79=1,$AT7+10-1,AND($BE7=-1,C79&lt;&gt;0),C79+$AT7-1),0)</f>
        <v>0</v>
      </c>
      <c r="AW7" cm="1">
        <f t="array" ref="AW7">IFERROR(_xlfn.IFS(D79="0",0,O79=1,$AT7+10-1,AND($BE7=-1,D79&lt;&gt;0),D79+$AT7-1),0)</f>
        <v>0</v>
      </c>
      <c r="AX7" cm="1">
        <f t="array" ref="AX7">IFERROR(_xlfn.IFS(E79="0",0,P79=1,$AT7+10-1,AND($BE7=-1,E79&lt;&gt;0),E79+$AT7-1),0)</f>
        <v>0</v>
      </c>
      <c r="AY7" cm="1">
        <f t="array" ref="AY7">IFERROR(_xlfn.IFS(F79="0",0,Q79=1,$AT7+10-1,AND($BE7=-1,F79&lt;&gt;0),F79+$AT7-1),0)</f>
        <v>0</v>
      </c>
      <c r="AZ7" cm="1">
        <f t="array" ref="AZ7">IFERROR(_xlfn.IFS(G79="0",0,R79=1,$AT7+10-1,AND($BE7=-1,G79&lt;&gt;0),G79+$AT7-1),0)</f>
        <v>0</v>
      </c>
      <c r="BA7" cm="1">
        <f t="array" ref="BA7">IFERROR(_xlfn.IFS(H79="0",0,S79=1,$AT7+10-1,AND($BE7=-1,H79&lt;&gt;0),H79+$AT7-1),0)</f>
        <v>0</v>
      </c>
      <c r="BB7" cm="1">
        <f t="array" ref="BB7">IFERROR(_xlfn.IFS(I79="0",0,T79=1,$AT7+10-1,AND($BE7=-1,I79&lt;&gt;0),I79+$AT7-1),0)</f>
        <v>0</v>
      </c>
      <c r="BC7" cm="1">
        <f t="array" ref="BC7">IFERROR(_xlfn.IFS(J79="0",0,U79=1,$AT7+10-1,AND($BE7=-1,J79&lt;&gt;0),J79+$AT7-1),0)</f>
        <v>0</v>
      </c>
      <c r="BD7" cm="1">
        <f t="array" ref="BD7">IFERROR(_xlfn.IFS(K79="0",0,V79=1,$AT7+10-1,AND($BE7=-1,K79&lt;&gt;0),K79+$AT7-1),0)</f>
        <v>0</v>
      </c>
      <c r="BE7" cm="1">
        <f t="array" ref="BE7">_xlfn.IFS(A79=1,AT7+B79,A79&gt;1,-1,TRUE,0)</f>
        <v>0</v>
      </c>
    </row>
    <row r="8" spans="1:57" x14ac:dyDescent="0.3">
      <c r="D8" t="str">
        <f>입력!L8</f>
        <v>과목4</v>
      </c>
      <c r="E8" t="str">
        <f>입력!L9</f>
        <v>교수4</v>
      </c>
      <c r="F8" t="str">
        <f>입력!L10</f>
        <v>인문관 202</v>
      </c>
      <c r="X8">
        <f>입력!P8</f>
        <v>0</v>
      </c>
      <c r="Y8">
        <f>입력!P9</f>
        <v>0</v>
      </c>
      <c r="Z8">
        <f>입력!P10</f>
        <v>0</v>
      </c>
      <c r="AQ8">
        <f>입력!T8</f>
        <v>0</v>
      </c>
      <c r="AR8">
        <f>입력!T9</f>
        <v>0</v>
      </c>
      <c r="AS8">
        <f>입력!T10</f>
        <v>0</v>
      </c>
    </row>
    <row r="9" spans="1:57" x14ac:dyDescent="0.3">
      <c r="A9" t="b">
        <f>IF(OR(입력!$M9="월",입력!$M9="월요일",입력!$M9="Mon",입력!$M9=1),1)</f>
        <v>0</v>
      </c>
      <c r="B9">
        <f>IF(OR(입력!$M9="화",입력!$M9="화요일",입력!$M9="Tue",입력!$M9=2),2)</f>
        <v>2</v>
      </c>
      <c r="C9" t="b">
        <f>IF(OR(입력!$M9="수",입력!$M9="수요일",입력!$M9="wed",입력!$M9=3),3)</f>
        <v>0</v>
      </c>
      <c r="D9" t="b">
        <f>IF(OR(입력!$M9="목",입력!$M9="목요일",입력!$M9="Thu",입력!$M9=4),4)</f>
        <v>0</v>
      </c>
      <c r="E9" t="b">
        <f>IF(OR(입력!$M9="금",입력!$M9="금요일",입력!$M9="fri",입력!$M9=5),5)</f>
        <v>0</v>
      </c>
      <c r="F9" t="b">
        <f>IF(OR(입력!$M9="토",입력!$M9="토요일",입력!$M9="sat",입력!$M9=6),6)</f>
        <v>0</v>
      </c>
      <c r="G9" t="b">
        <f>IF(OR(입력!$M9="일",입력!$M9="일요일",입력!$M9="sun",입력!$M9=7),7)</f>
        <v>0</v>
      </c>
      <c r="H9">
        <f>MAX(A9:G9)*10</f>
        <v>20</v>
      </c>
      <c r="I9" cm="1">
        <f t="array" ref="I9">IFERROR(_xlfn.IFS(M37=1,$H9+10-1,AND($S9=-1,B37&lt;&gt;0),B37+$H9-1,$S9&gt;10,$S9-1),0)</f>
        <v>21</v>
      </c>
      <c r="J9" cm="1">
        <f t="array" ref="J9">IFERROR(_xlfn.IFS(C37="0",0,N37=1,$H9+10-1,AND($S9=-1,C37&lt;&gt;0),C37+$H9-1),0)</f>
        <v>0</v>
      </c>
      <c r="K9" cm="1">
        <f t="array" ref="K9">IFERROR(_xlfn.IFS(D37="0",0,O37=1,$H9+10-1,AND($S9=-1,D37&lt;&gt;0),D37+$H9-1),0)</f>
        <v>0</v>
      </c>
      <c r="L9" cm="1">
        <f t="array" ref="L9">IFERROR(_xlfn.IFS(E37="0",0,P37=1,$H9+10-1,AND($S9=-1,E37&lt;&gt;0),E37+$H9-1),0)</f>
        <v>0</v>
      </c>
      <c r="M9" cm="1">
        <f t="array" ref="M9">IFERROR(_xlfn.IFS(F37="0",0,Q37=1,$H9+10-1,AND($S9=-1,F37&lt;&gt;0),F37+$H9-1),0)</f>
        <v>0</v>
      </c>
      <c r="N9" cm="1">
        <f t="array" ref="N9">IFERROR(_xlfn.IFS(G37="0",0,R37=1,$H9+10-1,AND($S9=-1,G37&lt;&gt;0),G37+$H9-1),0)</f>
        <v>0</v>
      </c>
      <c r="O9" cm="1">
        <f t="array" ref="O9">IFERROR(_xlfn.IFS(H37="0",0,S37=1,$H9+10-1,AND($S9=-1,H37&lt;&gt;0),H37+$H9-1),0)</f>
        <v>0</v>
      </c>
      <c r="P9" cm="1">
        <f t="array" ref="P9">IFERROR(_xlfn.IFS(I37="0",0,T37=1,$H9+10-1,AND($S9=-1,I37&lt;&gt;0),I37+$H9-1),0)</f>
        <v>0</v>
      </c>
      <c r="Q9" cm="1">
        <f t="array" ref="Q9">IFERROR(_xlfn.IFS(J37="0",0,U37=1,$H9+10-1,AND($S9=-1,J37&lt;&gt;0),J37+$H9-1),0)</f>
        <v>0</v>
      </c>
      <c r="R9" cm="1">
        <f t="array" ref="R9">IFERROR(_xlfn.IFS(K37="0",0,V37=1,$H9+10-1,AND($S9=-1,K37&lt;&gt;0),K37+$H9-1),0)</f>
        <v>0</v>
      </c>
      <c r="S9" cm="1">
        <f t="array" ref="S9">_xlfn.IFS(A37=1,H9+B37,A37&gt;1,-1,TRUE,0)</f>
        <v>22</v>
      </c>
      <c r="T9" t="b">
        <f>IF(OR(입력!$Q9="월",입력!$Q9="월요일",입력!$Q9="Mon",입력!$Q9=1),1)</f>
        <v>0</v>
      </c>
      <c r="U9" t="b">
        <f>IF(OR(입력!$Q9="화",입력!$Q9="화요일",입력!$Q9="Tue",입력!$M9=2),2)</f>
        <v>0</v>
      </c>
      <c r="V9" t="b">
        <f>IF(OR(입력!$Q9="수",입력!$Q9="수요일",입력!$Q9="wed",입력!$M9=3),3)</f>
        <v>0</v>
      </c>
      <c r="W9" t="b">
        <f>IF(OR(입력!$Q9="목",입력!$Q9="목요일",입력!$Q9="Thu",입력!$M9=4),4)</f>
        <v>0</v>
      </c>
      <c r="X9" t="b">
        <f>IF(OR(입력!$Q9="금",입력!$Q9="금요일",입력!$Q9="fri",입력!$M9=5),5)</f>
        <v>0</v>
      </c>
      <c r="Y9" t="b">
        <f>IF(OR(입력!$Q9="토",입력!$Q9="토요일",입력!$Q9="sat",입력!$M9=6),6)</f>
        <v>0</v>
      </c>
      <c r="Z9" t="b">
        <f>IF(OR(입력!$Q9="일",입력!$Q9="일요일",입력!$Q9="sun",입력!$M9=7),7)</f>
        <v>0</v>
      </c>
      <c r="AA9">
        <f>MAX(T9:Z9)*10</f>
        <v>0</v>
      </c>
      <c r="AB9" cm="1">
        <f t="array" ref="AB9">IFERROR(_xlfn.IFS(M59=1,$AA9+10-1,AND($AL9=-1,B59&lt;&gt;0),B59+$AA9-1,$AL9&gt;10,$AL9-1),0)</f>
        <v>0</v>
      </c>
      <c r="AC9" cm="1">
        <f t="array" ref="AC9">IFERROR(_xlfn.IFS(C59="0",0,N59=1,$AA9+10-1,AND($AL9=-1,C59&lt;&gt;0),C59+$AA9-1),0)</f>
        <v>0</v>
      </c>
      <c r="AD9" cm="1">
        <f t="array" ref="AD9">IFERROR(_xlfn.IFS(D59="0",0,O59=1,$AA9+10-1,AND($AL9=-1,D59&lt;&gt;0),D59+$AA9-1),0)</f>
        <v>0</v>
      </c>
      <c r="AE9" cm="1">
        <f t="array" ref="AE9">IFERROR(_xlfn.IFS(E59="0",0,P59=1,$AA9+10-1,AND($AL9=-1,E59&lt;&gt;0),E59+$AA9-1),0)</f>
        <v>0</v>
      </c>
      <c r="AF9" cm="1">
        <f t="array" ref="AF9">IFERROR(_xlfn.IFS(F59="0",0,Q59=1,$AA9+10-1,AND($AL9=-1,F59&lt;&gt;0),F59+$AA9-1),0)</f>
        <v>0</v>
      </c>
      <c r="AG9" cm="1">
        <f t="array" ref="AG9">IFERROR(_xlfn.IFS(G59="0",0,R59=1,$AA9+10-1,AND($AL9=-1,G59&lt;&gt;0),G59+$AA9-1),0)</f>
        <v>0</v>
      </c>
      <c r="AH9" cm="1">
        <f t="array" ref="AH9">IFERROR(_xlfn.IFS(H59="0",0,S59=1,$AA9+10-1,AND($AL9=-1,H59&lt;&gt;0),H59+$AA9-1),0)</f>
        <v>0</v>
      </c>
      <c r="AI9" cm="1">
        <f t="array" ref="AI9">IFERROR(_xlfn.IFS(I59="0",0,T59=1,$AA9+10-1,AND($AL9=-1,I59&lt;&gt;0),I59+$AA9-1),0)</f>
        <v>0</v>
      </c>
      <c r="AJ9" cm="1">
        <f t="array" ref="AJ9">IFERROR(_xlfn.IFS(J59="0",0,U59=1,$AA9+10-1,AND($AL9=-1,J59&lt;&gt;0),J59+$AA9-1),0)</f>
        <v>0</v>
      </c>
      <c r="AK9" cm="1">
        <f t="array" ref="AK9">IFERROR(_xlfn.IFS(K59="0",0,V59=1,$AA9+10-1,AND($AL9=-1,K59&lt;&gt;0),K59+$AA9-1),0)</f>
        <v>0</v>
      </c>
      <c r="AL9" cm="1">
        <f t="array" ref="AL9">_xlfn.IFS(A59=1,AA9+B59,A59&gt;1,-1,TRUE,0)</f>
        <v>0</v>
      </c>
      <c r="AM9" t="b">
        <f>IF(OR(입력!$U9="월",입력!$U9="월요일",입력!$U9="Mon",입력!$U9=1),1)</f>
        <v>0</v>
      </c>
      <c r="AN9" t="b">
        <f>IF(OR(입력!$U9="화",입력!$U9="화요일",입력!$U9="Tue",입력!$U9=2),2)</f>
        <v>0</v>
      </c>
      <c r="AO9" t="b">
        <f>IF(OR(입력!$U9="수",입력!$U9="수요일",입력!$U9="wed",입력!$U9=3),3)</f>
        <v>0</v>
      </c>
      <c r="AP9" t="b">
        <f>IF(OR(입력!$U9="목",입력!$U9="목요일",입력!$U9="Thu",입력!$U9=4),4)</f>
        <v>0</v>
      </c>
      <c r="AQ9" t="b">
        <f>IF(OR(입력!$U9="금",입력!$U9="금요일",입력!$U9="fri",입력!$U9=5),5)</f>
        <v>0</v>
      </c>
      <c r="AR9" t="b">
        <f>IF(OR(입력!$U9="토",입력!$U9="토요일",입력!$U9="sat",입력!$U9=6),6)</f>
        <v>0</v>
      </c>
      <c r="AS9" t="b">
        <f>IF(OR(입력!$U9="일",입력!$U9="일요일",입력!$U9="sun",입력!$U9=7),7)</f>
        <v>0</v>
      </c>
      <c r="AT9">
        <f t="shared" si="2"/>
        <v>0</v>
      </c>
      <c r="AU9" cm="1">
        <f t="array" ref="AU9">IFERROR(_xlfn.IFS(M81=1,$AT9+10-1,AND($BE9=-1,B81&lt;&gt;0),B81+$AT9-1,$BE9&gt;10,$BE9-1),0)</f>
        <v>0</v>
      </c>
      <c r="AV9" cm="1">
        <f t="array" ref="AV9">IFERROR(_xlfn.IFS(C81="0",0,N81=1,$AT9+10-1,AND($BE9=-1,C81&lt;&gt;0),C81+$AT9-1),0)</f>
        <v>0</v>
      </c>
      <c r="AW9" cm="1">
        <f t="array" ref="AW9">IFERROR(_xlfn.IFS(D81="0",0,O81=1,$AT9+10-1,AND($BE9=-1,D81&lt;&gt;0),D81+$AT9-1),0)</f>
        <v>0</v>
      </c>
      <c r="AX9" cm="1">
        <f t="array" ref="AX9">IFERROR(_xlfn.IFS(E81="0",0,P81=1,$AT9+10-1,AND($BE9=-1,E81&lt;&gt;0),E81+$AT9-1),0)</f>
        <v>0</v>
      </c>
      <c r="AY9" cm="1">
        <f t="array" ref="AY9">IFERROR(_xlfn.IFS(F81="0",0,Q81=1,$AT9+10-1,AND($BE9=-1,F81&lt;&gt;0),F81+$AT9-1),0)</f>
        <v>0</v>
      </c>
      <c r="AZ9" cm="1">
        <f t="array" ref="AZ9">IFERROR(_xlfn.IFS(G81="0",0,R81=1,$AT9+10-1,AND($BE9=-1,G81&lt;&gt;0),G81+$AT9-1),0)</f>
        <v>0</v>
      </c>
      <c r="BA9" cm="1">
        <f t="array" ref="BA9">IFERROR(_xlfn.IFS(H81="0",0,S81=1,$AT9+10-1,AND($BE9=-1,H81&lt;&gt;0),H81+$AT9-1),0)</f>
        <v>0</v>
      </c>
      <c r="BB9" cm="1">
        <f t="array" ref="BB9">IFERROR(_xlfn.IFS(I81="0",0,T81=1,$AT9+10-1,AND($BE9=-1,I81&lt;&gt;0),I81+$AT9-1),0)</f>
        <v>0</v>
      </c>
      <c r="BC9" cm="1">
        <f t="array" ref="BC9">IFERROR(_xlfn.IFS(J81="0",0,U81=1,$AT9+10-1,AND($BE9=-1,J81&lt;&gt;0),J81+$AT9-1),0)</f>
        <v>0</v>
      </c>
      <c r="BD9" cm="1">
        <f t="array" ref="BD9">IFERROR(_xlfn.IFS(K81="0",0,V81=1,$AT9+10-1,AND($BE9=-1,K81&lt;&gt;0),K81+$AT9-1),0)</f>
        <v>0</v>
      </c>
      <c r="BE9" cm="1">
        <f t="array" ref="BE9">_xlfn.IFS(A81=1,AT9+B81,A81&gt;1,-1,TRUE,0)</f>
        <v>0</v>
      </c>
    </row>
    <row r="10" spans="1:57" x14ac:dyDescent="0.3">
      <c r="A10" t="b">
        <f>IF(OR(입력!$M10="월",입력!$M10="월요일",입력!$M10="Mon",입력!$M10=1),1)</f>
        <v>0</v>
      </c>
      <c r="B10" t="b">
        <f>IF(OR(입력!$M10="화",입력!$M10="화요일",입력!$M10="Tue",입력!$M10=2),2)</f>
        <v>0</v>
      </c>
      <c r="C10" t="b">
        <f>IF(OR(입력!$M10="수",입력!$M10="수요일",입력!$M10="wed",입력!$M10=3),3)</f>
        <v>0</v>
      </c>
      <c r="D10">
        <f>IF(OR(입력!$M10="목",입력!$M10="목요일",입력!$M10="Thu",입력!$M10=4),4)</f>
        <v>4</v>
      </c>
      <c r="E10" t="b">
        <f>IF(OR(입력!$M10="금",입력!$M10="금요일",입력!$M10="fri",입력!$M10=5),5)</f>
        <v>0</v>
      </c>
      <c r="F10" t="b">
        <f>IF(OR(입력!$M10="토",입력!$M10="토요일",입력!$M10="sat",입력!$M10=6),6)</f>
        <v>0</v>
      </c>
      <c r="G10" t="b">
        <f>IF(OR(입력!$M10="일",입력!$M10="일요일",입력!$M10="sun",입력!$M10=7),7)</f>
        <v>0</v>
      </c>
      <c r="H10">
        <f t="shared" ref="H10:H14" si="3">MAX(A10:G10)*10</f>
        <v>40</v>
      </c>
      <c r="I10" cm="1">
        <f t="array" ref="I10">IFERROR(_xlfn.IFS(M38=1,$H10+10-1,AND($S10=-1,B38&lt;&gt;0),B38+$H10-1,$S10&gt;10,$S10-1),0)</f>
        <v>40</v>
      </c>
      <c r="J10" cm="1">
        <f t="array" ref="J10">IFERROR(_xlfn.IFS(C38="0",0,N38=1,$H10+10-1,AND($S10=-1,C38&lt;&gt;0),C38+$H10-1),0)</f>
        <v>43</v>
      </c>
      <c r="K10" cm="1">
        <f t="array" ref="K10">IFERROR(_xlfn.IFS(D38="0",0,O38=1,$H10+10-1,AND($S10=-1,D38&lt;&gt;0),D38+$H10-1),0)</f>
        <v>47</v>
      </c>
      <c r="L10" cm="1">
        <f t="array" ref="L10">IFERROR(_xlfn.IFS(E38="0",0,P38=1,$H10+10-1,AND($S10=-1,E38&lt;&gt;0),E38+$H10-1),0)</f>
        <v>46</v>
      </c>
      <c r="M10" cm="1">
        <f t="array" ref="M10">IFERROR(_xlfn.IFS(F38="0",0,Q38=1,$H10+10-1,AND($S10=-1,F38&lt;&gt;0),F38+$H10-1),0)</f>
        <v>0</v>
      </c>
      <c r="N10" cm="1">
        <f t="array" ref="N10">IFERROR(_xlfn.IFS(G38="0",0,R38=1,$H10+10-1,AND($S10=-1,G38&lt;&gt;0),G38+$H10-1),0)</f>
        <v>0</v>
      </c>
      <c r="O10" cm="1">
        <f t="array" ref="O10">IFERROR(_xlfn.IFS(H38="0",0,S38=1,$H10+10-1,AND($S10=-1,H38&lt;&gt;0),H38+$H10-1),0)</f>
        <v>0</v>
      </c>
      <c r="P10" cm="1">
        <f t="array" ref="P10">IFERROR(_xlfn.IFS(I38="0",0,T38=1,$H10+10-1,AND($S10=-1,I38&lt;&gt;0),I38+$H10-1),0)</f>
        <v>0</v>
      </c>
      <c r="Q10" cm="1">
        <f t="array" ref="Q10">IFERROR(_xlfn.IFS(J38="0",0,U38=1,$H10+10-1,AND($S10=-1,J38&lt;&gt;0),J38+$H10-1),0)</f>
        <v>0</v>
      </c>
      <c r="R10" cm="1">
        <f t="array" ref="R10">IFERROR(_xlfn.IFS(K38="0",0,V38=1,$H10+10-1,AND($S10=-1,K38&lt;&gt;0),K38+$H10-1),0)</f>
        <v>0</v>
      </c>
      <c r="S10" cm="1">
        <f t="array" ref="S10">_xlfn.IFS(A38=1,H10+B38,A38&gt;1,-1,TRUE,0)</f>
        <v>-1</v>
      </c>
      <c r="T10" t="b">
        <f>IF(OR(입력!$Q10="월",입력!$Q10="월요일",입력!$Q10="Mon",입력!$Q10=1),1)</f>
        <v>0</v>
      </c>
      <c r="U10" t="b">
        <f>IF(OR(입력!$Q10="화",입력!$Q10="화요일",입력!$Q10="Tue",입력!$M10=2),2)</f>
        <v>0</v>
      </c>
      <c r="V10" t="b">
        <f>IF(OR(입력!$Q10="수",입력!$Q10="수요일",입력!$Q10="wed",입력!$M10=3),3)</f>
        <v>0</v>
      </c>
      <c r="W10" t="b">
        <f>IF(OR(입력!$Q10="목",입력!$Q10="목요일",입력!$Q10="Thu",입력!$M10=4),4)</f>
        <v>0</v>
      </c>
      <c r="X10" t="b">
        <f>IF(OR(입력!$Q10="금",입력!$Q10="금요일",입력!$Q10="fri",입력!$M10=5),5)</f>
        <v>0</v>
      </c>
      <c r="Y10" t="b">
        <f>IF(OR(입력!$Q10="토",입력!$Q10="토요일",입력!$Q10="sat",입력!$M10=6),6)</f>
        <v>0</v>
      </c>
      <c r="Z10" t="b">
        <f>IF(OR(입력!$Q10="일",입력!$Q10="일요일",입력!$Q10="sun",입력!$M10=7),7)</f>
        <v>0</v>
      </c>
      <c r="AA10">
        <f t="shared" ref="AA10:AA21" si="4">MAX(T10:Z10)*10</f>
        <v>0</v>
      </c>
      <c r="AB10" cm="1">
        <f t="array" ref="AB10">IFERROR(_xlfn.IFS(M60=1,$AA10+10-1,AND($AL10=-1,B60&lt;&gt;0),B60+$AA10-1,$AL10&gt;10,$AL10-1),0)</f>
        <v>0</v>
      </c>
      <c r="AC10" cm="1">
        <f t="array" ref="AC10">IFERROR(_xlfn.IFS(C60="0",0,N60=1,$AA10+10-1,AND($AL10=-1,C60&lt;&gt;0),C60+$AA10-1),0)</f>
        <v>0</v>
      </c>
      <c r="AD10" cm="1">
        <f t="array" ref="AD10">IFERROR(_xlfn.IFS(D60="0",0,O60=1,$AA10+10-1,AND($AL10=-1,D60&lt;&gt;0),D60+$AA10-1),0)</f>
        <v>0</v>
      </c>
      <c r="AE10" cm="1">
        <f t="array" ref="AE10">IFERROR(_xlfn.IFS(E60="0",0,P60=1,$AA10+10-1,AND($AL10=-1,E60&lt;&gt;0),E60+$AA10-1),0)</f>
        <v>0</v>
      </c>
      <c r="AF10" cm="1">
        <f t="array" ref="AF10">IFERROR(_xlfn.IFS(F60="0",0,Q60=1,$AA10+10-1,AND($AL10=-1,F60&lt;&gt;0),F60+$AA10-1),0)</f>
        <v>0</v>
      </c>
      <c r="AG10" cm="1">
        <f t="array" ref="AG10">IFERROR(_xlfn.IFS(G60="0",0,R60=1,$AA10+10-1,AND($AL10=-1,G60&lt;&gt;0),G60+$AA10-1),0)</f>
        <v>0</v>
      </c>
      <c r="AH10" cm="1">
        <f t="array" ref="AH10">IFERROR(_xlfn.IFS(H60="0",0,S60=1,$AA10+10-1,AND($AL10=-1,H60&lt;&gt;0),H60+$AA10-1),0)</f>
        <v>0</v>
      </c>
      <c r="AI10" cm="1">
        <f t="array" ref="AI10">IFERROR(_xlfn.IFS(I60="0",0,T60=1,$AA10+10-1,AND($AL10=-1,I60&lt;&gt;0),I60+$AA10-1),0)</f>
        <v>0</v>
      </c>
      <c r="AJ10" cm="1">
        <f t="array" ref="AJ10">IFERROR(_xlfn.IFS(J60="0",0,U60=1,$AA10+10-1,AND($AL10=-1,J60&lt;&gt;0),J60+$AA10-1),0)</f>
        <v>0</v>
      </c>
      <c r="AK10" cm="1">
        <f t="array" ref="AK10">IFERROR(_xlfn.IFS(K60="0",0,V60=1,$AA10+10-1,AND($AL10=-1,K60&lt;&gt;0),K60+$AA10-1),0)</f>
        <v>0</v>
      </c>
      <c r="AL10" cm="1">
        <f t="array" ref="AL10">_xlfn.IFS(A60=1,AA10+B60,A60&gt;1,-1,TRUE,0)</f>
        <v>0</v>
      </c>
      <c r="AM10" t="b">
        <f>IF(OR(입력!$U10="월",입력!$U10="월요일",입력!$U10="Mon",입력!$U10=1),1)</f>
        <v>0</v>
      </c>
      <c r="AN10" t="b">
        <f>IF(OR(입력!$U10="화",입력!$U10="화요일",입력!$U10="Tue",입력!$U10=2),2)</f>
        <v>0</v>
      </c>
      <c r="AO10" t="b">
        <f>IF(OR(입력!$U10="수",입력!$U10="수요일",입력!$U10="wed",입력!$U10=3),3)</f>
        <v>0</v>
      </c>
      <c r="AP10" t="b">
        <f>IF(OR(입력!$U10="목",입력!$U10="목요일",입력!$U10="Thu",입력!$U10=4),4)</f>
        <v>0</v>
      </c>
      <c r="AQ10" t="b">
        <f>IF(OR(입력!$U10="금",입력!$U10="금요일",입력!$U10="fri",입력!$U10=5),5)</f>
        <v>0</v>
      </c>
      <c r="AR10" t="b">
        <f>IF(OR(입력!$U10="토",입력!$U10="토요일",입력!$U10="sat",입력!$U10=6),6)</f>
        <v>0</v>
      </c>
      <c r="AS10" t="b">
        <f>IF(OR(입력!$U10="일",입력!$U10="일요일",입력!$U10="sun",입력!$U10=7),7)</f>
        <v>0</v>
      </c>
      <c r="AT10">
        <f t="shared" si="2"/>
        <v>0</v>
      </c>
      <c r="AU10" cm="1">
        <f t="array" ref="AU10">IFERROR(_xlfn.IFS(M82=1,$AT10+10-1,AND($BE10=-1,B82&lt;&gt;0),B82+$AT10-1,$BE10&gt;10,$BE10-1),0)</f>
        <v>0</v>
      </c>
      <c r="AV10" cm="1">
        <f t="array" ref="AV10">IFERROR(_xlfn.IFS(C82="0",0,N82=1,$AT10+10-1,AND($BE10=-1,C82&lt;&gt;0),C82+$AT10-1),0)</f>
        <v>0</v>
      </c>
      <c r="AW10" cm="1">
        <f t="array" ref="AW10">IFERROR(_xlfn.IFS(D82="0",0,O82=1,$AT10+10-1,AND($BE10=-1,D82&lt;&gt;0),D82+$AT10-1),0)</f>
        <v>0</v>
      </c>
      <c r="AX10" cm="1">
        <f t="array" ref="AX10">IFERROR(_xlfn.IFS(E82="0",0,P82=1,$AT10+10-1,AND($BE10=-1,E82&lt;&gt;0),E82+$AT10-1),0)</f>
        <v>0</v>
      </c>
      <c r="AY10" cm="1">
        <f t="array" ref="AY10">IFERROR(_xlfn.IFS(F82="0",0,Q82=1,$AT10+10-1,AND($BE10=-1,F82&lt;&gt;0),F82+$AT10-1),0)</f>
        <v>0</v>
      </c>
      <c r="AZ10" cm="1">
        <f t="array" ref="AZ10">IFERROR(_xlfn.IFS(G82="0",0,R82=1,$AT10+10-1,AND($BE10=-1,G82&lt;&gt;0),G82+$AT10-1),0)</f>
        <v>0</v>
      </c>
      <c r="BA10" cm="1">
        <f t="array" ref="BA10">IFERROR(_xlfn.IFS(H82="0",0,S82=1,$AT10+10-1,AND($BE10=-1,H82&lt;&gt;0),H82+$AT10-1),0)</f>
        <v>0</v>
      </c>
      <c r="BB10" cm="1">
        <f t="array" ref="BB10">IFERROR(_xlfn.IFS(I82="0",0,T82=1,$AT10+10-1,AND($BE10=-1,I82&lt;&gt;0),I82+$AT10-1),0)</f>
        <v>0</v>
      </c>
      <c r="BC10" cm="1">
        <f t="array" ref="BC10">IFERROR(_xlfn.IFS(J82="0",0,U82=1,$AT10+10-1,AND($BE10=-1,J82&lt;&gt;0),J82+$AT10-1),0)</f>
        <v>0</v>
      </c>
      <c r="BD10" cm="1">
        <f t="array" ref="BD10">IFERROR(_xlfn.IFS(K82="0",0,V82=1,$AT10+10-1,AND($BE10=-1,K82&lt;&gt;0),K82+$AT10-1),0)</f>
        <v>0</v>
      </c>
      <c r="BE10" cm="1">
        <f t="array" ref="BE10">_xlfn.IFS(A82=1,AT10+B82,A82&gt;1,-1,TRUE,0)</f>
        <v>0</v>
      </c>
    </row>
    <row r="11" spans="1:57" x14ac:dyDescent="0.3">
      <c r="A11" t="b">
        <f>IF(OR(입력!$M11="월",입력!$M11="월요일",입력!$M11="Mon",입력!$M11=1),1)</f>
        <v>0</v>
      </c>
      <c r="B11" t="b">
        <f>IF(OR(입력!$M11="화",입력!$M11="화요일",입력!$M11="Tue",입력!$M11=2),2)</f>
        <v>0</v>
      </c>
      <c r="C11" t="b">
        <f>IF(OR(입력!$M11="수",입력!$M11="수요일",입력!$M11="wed",입력!$M11=3),3)</f>
        <v>0</v>
      </c>
      <c r="D11" t="b">
        <f>IF(OR(입력!$M11="목",입력!$M11="목요일",입력!$M11="Thu",입력!$M11=4),4)</f>
        <v>0</v>
      </c>
      <c r="E11" t="b">
        <f>IF(OR(입력!$M11="금",입력!$M11="금요일",입력!$M11="fri",입력!$M11=5),5)</f>
        <v>0</v>
      </c>
      <c r="F11" t="b">
        <f>IF(OR(입력!$M11="토",입력!$M11="토요일",입력!$M11="sat",입력!$M11=6),6)</f>
        <v>0</v>
      </c>
      <c r="G11" t="b">
        <f>IF(OR(입력!$M11="일",입력!$M11="일요일",입력!$M11="sun",입력!$M11=7),7)</f>
        <v>0</v>
      </c>
      <c r="H11">
        <f t="shared" si="3"/>
        <v>0</v>
      </c>
      <c r="I11" cm="1">
        <f t="array" ref="I11">IFERROR(_xlfn.IFS(M39=1,$H11+10-1,AND($S11=-1,B39&lt;&gt;0),B39+$H11-1,$S11&gt;10,$S11-1),0)</f>
        <v>0</v>
      </c>
      <c r="J11" cm="1">
        <f t="array" ref="J11">IFERROR(_xlfn.IFS(C39="0",0,N39=1,$H11+10-1,AND($S11=-1,C39&lt;&gt;0),C39+$H11-1),0)</f>
        <v>0</v>
      </c>
      <c r="K11" cm="1">
        <f t="array" ref="K11">IFERROR(_xlfn.IFS(D39="0",0,O39=1,$H11+10-1,AND($S11=-1,D39&lt;&gt;0),D39+$H11-1),0)</f>
        <v>0</v>
      </c>
      <c r="L11" cm="1">
        <f t="array" ref="L11">IFERROR(_xlfn.IFS(E39="0",0,P39=1,$H11+10-1,AND($S11=-1,E39&lt;&gt;0),E39+$H11-1),0)</f>
        <v>0</v>
      </c>
      <c r="M11" cm="1">
        <f t="array" ref="M11">IFERROR(_xlfn.IFS(F39="0",0,Q39=1,$H11+10-1,AND($S11=-1,F39&lt;&gt;0),F39+$H11-1),0)</f>
        <v>0</v>
      </c>
      <c r="N11" cm="1">
        <f t="array" ref="N11">IFERROR(_xlfn.IFS(G39="0",0,R39=1,$H11+10-1,AND($S11=-1,G39&lt;&gt;0),G39+$H11-1),0)</f>
        <v>0</v>
      </c>
      <c r="O11" cm="1">
        <f t="array" ref="O11">IFERROR(_xlfn.IFS(H39="0",0,S39=1,$H11+10-1,AND($S11=-1,H39&lt;&gt;0),H39+$H11-1),0)</f>
        <v>0</v>
      </c>
      <c r="P11" cm="1">
        <f t="array" ref="P11">IFERROR(_xlfn.IFS(I39="0",0,T39=1,$H11+10-1,AND($S11=-1,I39&lt;&gt;0),I39+$H11-1),0)</f>
        <v>0</v>
      </c>
      <c r="Q11" cm="1">
        <f t="array" ref="Q11">IFERROR(_xlfn.IFS(J39="0",0,U39=1,$H11+10-1,AND($S11=-1,J39&lt;&gt;0),J39+$H11-1),0)</f>
        <v>0</v>
      </c>
      <c r="R11" cm="1">
        <f t="array" ref="R11">IFERROR(_xlfn.IFS(K39="0",0,V39=1,$H11+10-1,AND($S11=-1,K39&lt;&gt;0),K39+$H11-1),0)</f>
        <v>0</v>
      </c>
      <c r="S11" cm="1">
        <f t="array" ref="S11">_xlfn.IFS(A39=1,H11+B39,A39&gt;1,-1,TRUE,0)</f>
        <v>0</v>
      </c>
      <c r="T11" t="b">
        <f>IF(OR(입력!$Q11="월",입력!$Q11="월요일",입력!$Q11="Mon",입력!$Q11=1),1)</f>
        <v>0</v>
      </c>
      <c r="U11" t="b">
        <f>IF(OR(입력!$Q11="화",입력!$Q11="화요일",입력!$Q11="Tue",입력!$M11=2),2)</f>
        <v>0</v>
      </c>
      <c r="V11" t="b">
        <f>IF(OR(입력!$Q11="수",입력!$Q11="수요일",입력!$Q11="wed",입력!$M11=3),3)</f>
        <v>0</v>
      </c>
      <c r="W11" t="b">
        <f>IF(OR(입력!$Q11="목",입력!$Q11="목요일",입력!$Q11="Thu",입력!$M11=4),4)</f>
        <v>0</v>
      </c>
      <c r="X11" t="b">
        <f>IF(OR(입력!$Q11="금",입력!$Q11="금요일",입력!$Q11="fri",입력!$M11=5),5)</f>
        <v>0</v>
      </c>
      <c r="Y11" t="b">
        <f>IF(OR(입력!$Q11="토",입력!$Q11="토요일",입력!$Q11="sat",입력!$M11=6),6)</f>
        <v>0</v>
      </c>
      <c r="Z11" t="b">
        <f>IF(OR(입력!$Q11="일",입력!$Q11="일요일",입력!$Q11="sun",입력!$M11=7),7)</f>
        <v>0</v>
      </c>
      <c r="AA11">
        <f t="shared" si="4"/>
        <v>0</v>
      </c>
      <c r="AB11" cm="1">
        <f t="array" ref="AB11">IFERROR(_xlfn.IFS(M61=1,$AA11+10-1,AND($AL11=-1,B61&lt;&gt;0),B61+$AA11-1,$AL11&gt;10,$AL11-1),0)</f>
        <v>0</v>
      </c>
      <c r="AC11" cm="1">
        <f t="array" ref="AC11">IFERROR(_xlfn.IFS(C61="0",0,N61=1,$AA11+10-1,AND($AL11=-1,C61&lt;&gt;0),C61+$AA11-1),0)</f>
        <v>0</v>
      </c>
      <c r="AD11" cm="1">
        <f t="array" ref="AD11">IFERROR(_xlfn.IFS(D61="0",0,O61=1,$AA11+10-1,AND($AL11=-1,D61&lt;&gt;0),D61+$AA11-1),0)</f>
        <v>0</v>
      </c>
      <c r="AE11" cm="1">
        <f t="array" ref="AE11">IFERROR(_xlfn.IFS(E61="0",0,P61=1,$AA11+10-1,AND($AL11=-1,E61&lt;&gt;0),E61+$AA11-1),0)</f>
        <v>0</v>
      </c>
      <c r="AF11" cm="1">
        <f t="array" ref="AF11">IFERROR(_xlfn.IFS(F61="0",0,Q61=1,$AA11+10-1,AND($AL11=-1,F61&lt;&gt;0),F61+$AA11-1),0)</f>
        <v>0</v>
      </c>
      <c r="AG11" cm="1">
        <f t="array" ref="AG11">IFERROR(_xlfn.IFS(G61="0",0,R61=1,$AA11+10-1,AND($AL11=-1,G61&lt;&gt;0),G61+$AA11-1),0)</f>
        <v>0</v>
      </c>
      <c r="AH11" cm="1">
        <f t="array" ref="AH11">IFERROR(_xlfn.IFS(H61="0",0,S61=1,$AA11+10-1,AND($AL11=-1,H61&lt;&gt;0),H61+$AA11-1),0)</f>
        <v>0</v>
      </c>
      <c r="AI11" cm="1">
        <f t="array" ref="AI11">IFERROR(_xlfn.IFS(I61="0",0,T61=1,$AA11+10-1,AND($AL11=-1,I61&lt;&gt;0),I61+$AA11-1),0)</f>
        <v>0</v>
      </c>
      <c r="AJ11" cm="1">
        <f t="array" ref="AJ11">IFERROR(_xlfn.IFS(J61="0",0,U61=1,$AA11+10-1,AND($AL11=-1,J61&lt;&gt;0),J61+$AA11-1),0)</f>
        <v>0</v>
      </c>
      <c r="AK11" cm="1">
        <f t="array" ref="AK11">IFERROR(_xlfn.IFS(K61="0",0,V61=1,$AA11+10-1,AND($AL11=-1,K61&lt;&gt;0),K61+$AA11-1),0)</f>
        <v>0</v>
      </c>
      <c r="AL11" cm="1">
        <f t="array" ref="AL11">_xlfn.IFS(A61=1,AA11+B61,A61&gt;1,-1,TRUE,0)</f>
        <v>0</v>
      </c>
      <c r="AM11" t="b">
        <f>IF(OR(입력!$U11="월",입력!$U11="월요일",입력!$U11="Mon",입력!$U11=1),1)</f>
        <v>0</v>
      </c>
      <c r="AN11" t="b">
        <f>IF(OR(입력!$U11="화",입력!$U11="화요일",입력!$U11="Tue",입력!$U11=2),2)</f>
        <v>0</v>
      </c>
      <c r="AO11" t="b">
        <f>IF(OR(입력!$U11="수",입력!$U11="수요일",입력!$U11="wed",입력!$U11=3),3)</f>
        <v>0</v>
      </c>
      <c r="AP11" t="b">
        <f>IF(OR(입력!$U11="목",입력!$U11="목요일",입력!$U11="Thu",입력!$U11=4),4)</f>
        <v>0</v>
      </c>
      <c r="AQ11" t="b">
        <f>IF(OR(입력!$U11="금",입력!$U11="금요일",입력!$U11="fri",입력!$U11=5),5)</f>
        <v>0</v>
      </c>
      <c r="AR11" t="b">
        <f>IF(OR(입력!$U11="토",입력!$U11="토요일",입력!$U11="sat",입력!$U11=6),6)</f>
        <v>0</v>
      </c>
      <c r="AS11" t="b">
        <f>IF(OR(입력!$U11="일",입력!$U11="일요일",입력!$U11="sun",입력!$U11=7),7)</f>
        <v>0</v>
      </c>
      <c r="AT11">
        <f t="shared" si="2"/>
        <v>0</v>
      </c>
      <c r="AU11" cm="1">
        <f t="array" ref="AU11">IFERROR(_xlfn.IFS(M83=1,$AT11+10-1,AND($BE11=-1,B83&lt;&gt;0),B83+$AT11-1,$BE11&gt;10,$BE11-1),0)</f>
        <v>0</v>
      </c>
      <c r="AV11" cm="1">
        <f t="array" ref="AV11">IFERROR(_xlfn.IFS(C83="0",0,N83=1,$AT11+10-1,AND($BE11=-1,C83&lt;&gt;0),C83+$AT11-1),0)</f>
        <v>0</v>
      </c>
      <c r="AW11" cm="1">
        <f t="array" ref="AW11">IFERROR(_xlfn.IFS(D83="0",0,O83=1,$AT11+10-1,AND($BE11=-1,D83&lt;&gt;0),D83+$AT11-1),0)</f>
        <v>0</v>
      </c>
      <c r="AX11" cm="1">
        <f t="array" ref="AX11">IFERROR(_xlfn.IFS(E83="0",0,P83=1,$AT11+10-1,AND($BE11=-1,E83&lt;&gt;0),E83+$AT11-1),0)</f>
        <v>0</v>
      </c>
      <c r="AY11" cm="1">
        <f t="array" ref="AY11">IFERROR(_xlfn.IFS(F83="0",0,Q83=1,$AT11+10-1,AND($BE11=-1,F83&lt;&gt;0),F83+$AT11-1),0)</f>
        <v>0</v>
      </c>
      <c r="AZ11" cm="1">
        <f t="array" ref="AZ11">IFERROR(_xlfn.IFS(G83="0",0,R83=1,$AT11+10-1,AND($BE11=-1,G83&lt;&gt;0),G83+$AT11-1),0)</f>
        <v>0</v>
      </c>
      <c r="BA11" cm="1">
        <f t="array" ref="BA11">IFERROR(_xlfn.IFS(H83="0",0,S83=1,$AT11+10-1,AND($BE11=-1,H83&lt;&gt;0),H83+$AT11-1),0)</f>
        <v>0</v>
      </c>
      <c r="BB11" cm="1">
        <f t="array" ref="BB11">IFERROR(_xlfn.IFS(I83="0",0,T83=1,$AT11+10-1,AND($BE11=-1,I83&lt;&gt;0),I83+$AT11-1),0)</f>
        <v>0</v>
      </c>
      <c r="BC11" cm="1">
        <f t="array" ref="BC11">IFERROR(_xlfn.IFS(J83="0",0,U83=1,$AT11+10-1,AND($BE11=-1,J83&lt;&gt;0),J83+$AT11-1),0)</f>
        <v>0</v>
      </c>
      <c r="BD11" cm="1">
        <f t="array" ref="BD11">IFERROR(_xlfn.IFS(K83="0",0,V83=1,$AT11+10-1,AND($BE11=-1,K83&lt;&gt;0),K83+$AT11-1),0)</f>
        <v>0</v>
      </c>
      <c r="BE11" cm="1">
        <f t="array" ref="BE11">_xlfn.IFS(A83=1,AT11+B83,A83&gt;1,-1,TRUE,0)</f>
        <v>0</v>
      </c>
    </row>
    <row r="12" spans="1:57" x14ac:dyDescent="0.3">
      <c r="A12" t="b">
        <f>IF(OR(입력!$M12="월",입력!$M12="월요일",입력!$M12="Mon",입력!$M12=1),1)</f>
        <v>0</v>
      </c>
      <c r="B12" t="b">
        <f>IF(OR(입력!$M12="화",입력!$M12="화요일",입력!$M12="Tue",입력!$M12=2),2)</f>
        <v>0</v>
      </c>
      <c r="C12" t="b">
        <f>IF(OR(입력!$M12="수",입력!$M12="수요일",입력!$M12="wed",입력!$M12=3),3)</f>
        <v>0</v>
      </c>
      <c r="D12" t="b">
        <f>IF(OR(입력!$M12="목",입력!$M12="목요일",입력!$M12="Thu",입력!$M12=4),4)</f>
        <v>0</v>
      </c>
      <c r="E12" t="b">
        <f>IF(OR(입력!$M12="금",입력!$M12="금요일",입력!$M12="fri",입력!$M12=5),5)</f>
        <v>0</v>
      </c>
      <c r="F12" t="b">
        <f>IF(OR(입력!$M12="토",입력!$M12="토요일",입력!$M12="sat",입력!$M12=6),6)</f>
        <v>0</v>
      </c>
      <c r="G12" t="b">
        <f>IF(OR(입력!$M12="일",입력!$M12="일요일",입력!$M12="sun",입력!$M12=7),7)</f>
        <v>0</v>
      </c>
      <c r="H12">
        <f t="shared" si="3"/>
        <v>0</v>
      </c>
      <c r="I12" cm="1">
        <f t="array" ref="I12">IFERROR(_xlfn.IFS(M40=1,$H12+10-1,AND($S12=-1,B40&lt;&gt;0),B40+$H12-1,$S12&gt;10,$S12-1),0)</f>
        <v>0</v>
      </c>
      <c r="J12" cm="1">
        <f t="array" ref="J12">IFERROR(_xlfn.IFS(C40="0",0,N40=1,$H12+10-1,AND($S12=-1,C40&lt;&gt;0),C40+$H12-1),0)</f>
        <v>0</v>
      </c>
      <c r="K12" cm="1">
        <f t="array" ref="K12">IFERROR(_xlfn.IFS(D40="0",0,O40=1,$H12+10-1,AND($S12=-1,D40&lt;&gt;0),D40+$H12-1),0)</f>
        <v>0</v>
      </c>
      <c r="L12" cm="1">
        <f t="array" ref="L12">IFERROR(_xlfn.IFS(E40="0",0,P40=1,$H12+10-1,AND($S12=-1,E40&lt;&gt;0),E40+$H12-1),0)</f>
        <v>0</v>
      </c>
      <c r="M12" cm="1">
        <f t="array" ref="M12">IFERROR(_xlfn.IFS(F40="0",0,Q40=1,$H12+10-1,AND($S12=-1,F40&lt;&gt;0),F40+$H12-1),0)</f>
        <v>0</v>
      </c>
      <c r="N12" cm="1">
        <f t="array" ref="N12">IFERROR(_xlfn.IFS(G40="0",0,R40=1,$H12+10-1,AND($S12=-1,G40&lt;&gt;0),G40+$H12-1),0)</f>
        <v>0</v>
      </c>
      <c r="O12" cm="1">
        <f t="array" ref="O12">IFERROR(_xlfn.IFS(H40="0",0,S40=1,$H12+10-1,AND($S12=-1,H40&lt;&gt;0),H40+$H12-1),0)</f>
        <v>0</v>
      </c>
      <c r="P12" cm="1">
        <f t="array" ref="P12">IFERROR(_xlfn.IFS(I40="0",0,T40=1,$H12+10-1,AND($S12=-1,I40&lt;&gt;0),I40+$H12-1),0)</f>
        <v>0</v>
      </c>
      <c r="Q12" cm="1">
        <f t="array" ref="Q12">IFERROR(_xlfn.IFS(J40="0",0,U40=1,$H12+10-1,AND($S12=-1,J40&lt;&gt;0),J40+$H12-1),0)</f>
        <v>0</v>
      </c>
      <c r="R12" cm="1">
        <f t="array" ref="R12">IFERROR(_xlfn.IFS(K40="0",0,V40=1,$H12+10-1,AND($S12=-1,K40&lt;&gt;0),K40+$H12-1),0)</f>
        <v>0</v>
      </c>
      <c r="S12" cm="1">
        <f t="array" ref="S12">_xlfn.IFS(A40=1,H12+B40,A40&gt;1,-1,TRUE,0)</f>
        <v>0</v>
      </c>
      <c r="T12" t="b">
        <f>IF(OR(입력!$Q12="월",입력!$Q12="월요일",입력!$Q12="Mon",입력!$Q12=1),1)</f>
        <v>0</v>
      </c>
      <c r="U12" t="b">
        <f>IF(OR(입력!$Q12="화",입력!$Q12="화요일",입력!$Q12="Tue",입력!$M12=2),2)</f>
        <v>0</v>
      </c>
      <c r="V12" t="b">
        <f>IF(OR(입력!$Q12="수",입력!$Q12="수요일",입력!$Q12="wed",입력!$M12=3),3)</f>
        <v>0</v>
      </c>
      <c r="W12" t="b">
        <f>IF(OR(입력!$Q12="목",입력!$Q12="목요일",입력!$Q12="Thu",입력!$M12=4),4)</f>
        <v>0</v>
      </c>
      <c r="X12" t="b">
        <f>IF(OR(입력!$Q12="금",입력!$Q12="금요일",입력!$Q12="fri",입력!$M12=5),5)</f>
        <v>0</v>
      </c>
      <c r="Y12" t="b">
        <f>IF(OR(입력!$Q12="토",입력!$Q12="토요일",입력!$Q12="sat",입력!$M12=6),6)</f>
        <v>0</v>
      </c>
      <c r="Z12" t="b">
        <f>IF(OR(입력!$Q12="일",입력!$Q12="일요일",입력!$Q12="sun",입력!$M12=7),7)</f>
        <v>0</v>
      </c>
      <c r="AA12">
        <f t="shared" si="4"/>
        <v>0</v>
      </c>
      <c r="AB12" cm="1">
        <f t="array" ref="AB12">IFERROR(_xlfn.IFS(M62=1,$AA12+10-1,AND($AL12=-1,B62&lt;&gt;0),B62+$AA12-1,$AL12&gt;10,$AL12-1),0)</f>
        <v>0</v>
      </c>
      <c r="AC12" cm="1">
        <f t="array" ref="AC12">IFERROR(_xlfn.IFS(C62="0",0,N62=1,$AA12+10-1,AND($AL12=-1,C62&lt;&gt;0),C62+$AA12-1),0)</f>
        <v>0</v>
      </c>
      <c r="AD12" cm="1">
        <f t="array" ref="AD12">IFERROR(_xlfn.IFS(D62="0",0,O62=1,$AA12+10-1,AND($AL12=-1,D62&lt;&gt;0),D62+$AA12-1),0)</f>
        <v>0</v>
      </c>
      <c r="AE12" cm="1">
        <f t="array" ref="AE12">IFERROR(_xlfn.IFS(E62="0",0,P62=1,$AA12+10-1,AND($AL12=-1,E62&lt;&gt;0),E62+$AA12-1),0)</f>
        <v>0</v>
      </c>
      <c r="AF12" cm="1">
        <f t="array" ref="AF12">IFERROR(_xlfn.IFS(F62="0",0,Q62=1,$AA12+10-1,AND($AL12=-1,F62&lt;&gt;0),F62+$AA12-1),0)</f>
        <v>0</v>
      </c>
      <c r="AG12" cm="1">
        <f t="array" ref="AG12">IFERROR(_xlfn.IFS(G62="0",0,R62=1,$AA12+10-1,AND($AL12=-1,G62&lt;&gt;0),G62+$AA12-1),0)</f>
        <v>0</v>
      </c>
      <c r="AH12" cm="1">
        <f t="array" ref="AH12">IFERROR(_xlfn.IFS(H62="0",0,S62=1,$AA12+10-1,AND($AL12=-1,H62&lt;&gt;0),H62+$AA12-1),0)</f>
        <v>0</v>
      </c>
      <c r="AI12" cm="1">
        <f t="array" ref="AI12">IFERROR(_xlfn.IFS(I62="0",0,T62=1,$AA12+10-1,AND($AL12=-1,I62&lt;&gt;0),I62+$AA12-1),0)</f>
        <v>0</v>
      </c>
      <c r="AJ12" cm="1">
        <f t="array" ref="AJ12">IFERROR(_xlfn.IFS(J62="0",0,U62=1,$AA12+10-1,AND($AL12=-1,J62&lt;&gt;0),J62+$AA12-1),0)</f>
        <v>0</v>
      </c>
      <c r="AK12" cm="1">
        <f t="array" ref="AK12">IFERROR(_xlfn.IFS(K62="0",0,V62=1,$AA12+10-1,AND($AL12=-1,K62&lt;&gt;0),K62+$AA12-1),0)</f>
        <v>0</v>
      </c>
      <c r="AL12" cm="1">
        <f t="array" ref="AL12">_xlfn.IFS(A62=1,AA12+B62,A62&gt;1,-1,TRUE,0)</f>
        <v>0</v>
      </c>
      <c r="AM12" t="b">
        <f>IF(OR(입력!$U12="월",입력!$U12="월요일",입력!$U12="Mon",입력!$U12=1),1)</f>
        <v>0</v>
      </c>
      <c r="AN12" t="b">
        <f>IF(OR(입력!$U12="화",입력!$U12="화요일",입력!$U12="Tue",입력!$U12=2),2)</f>
        <v>0</v>
      </c>
      <c r="AO12" t="b">
        <f>IF(OR(입력!$U12="수",입력!$U12="수요일",입력!$U12="wed",입력!$U12=3),3)</f>
        <v>0</v>
      </c>
      <c r="AP12" t="b">
        <f>IF(OR(입력!$U12="목",입력!$U12="목요일",입력!$U12="Thu",입력!$U12=4),4)</f>
        <v>0</v>
      </c>
      <c r="AQ12" t="b">
        <f>IF(OR(입력!$U12="금",입력!$U12="금요일",입력!$U12="fri",입력!$U12=5),5)</f>
        <v>0</v>
      </c>
      <c r="AR12" t="b">
        <f>IF(OR(입력!$U12="토",입력!$U12="토요일",입력!$U12="sat",입력!$U12=6),6)</f>
        <v>0</v>
      </c>
      <c r="AS12" t="b">
        <f>IF(OR(입력!$U12="일",입력!$U12="일요일",입력!$U12="sun",입력!$U12=7),7)</f>
        <v>0</v>
      </c>
      <c r="AT12">
        <f t="shared" si="2"/>
        <v>0</v>
      </c>
      <c r="AU12" cm="1">
        <f t="array" ref="AU12">IFERROR(_xlfn.IFS(M84=1,$AT12+10-1,AND($BE12=-1,B84&lt;&gt;0),B84+$AT12-1,$BE12&gt;10,$BE12-1),0)</f>
        <v>0</v>
      </c>
      <c r="AV12" cm="1">
        <f t="array" ref="AV12">IFERROR(_xlfn.IFS(C84="0",0,N84=1,$AT12+10-1,AND($BE12=-1,C84&lt;&gt;0),C84+$AT12-1),0)</f>
        <v>0</v>
      </c>
      <c r="AW12" cm="1">
        <f t="array" ref="AW12">IFERROR(_xlfn.IFS(D84="0",0,O84=1,$AT12+10-1,AND($BE12=-1,D84&lt;&gt;0),D84+$AT12-1),0)</f>
        <v>0</v>
      </c>
      <c r="AX12" cm="1">
        <f t="array" ref="AX12">IFERROR(_xlfn.IFS(E84="0",0,P84=1,$AT12+10-1,AND($BE12=-1,E84&lt;&gt;0),E84+$AT12-1),0)</f>
        <v>0</v>
      </c>
      <c r="AY12" cm="1">
        <f t="array" ref="AY12">IFERROR(_xlfn.IFS(F84="0",0,Q84=1,$AT12+10-1,AND($BE12=-1,F84&lt;&gt;0),F84+$AT12-1),0)</f>
        <v>0</v>
      </c>
      <c r="AZ12" cm="1">
        <f t="array" ref="AZ12">IFERROR(_xlfn.IFS(G84="0",0,R84=1,$AT12+10-1,AND($BE12=-1,G84&lt;&gt;0),G84+$AT12-1),0)</f>
        <v>0</v>
      </c>
      <c r="BA12" cm="1">
        <f t="array" ref="BA12">IFERROR(_xlfn.IFS(H84="0",0,S84=1,$AT12+10-1,AND($BE12=-1,H84&lt;&gt;0),H84+$AT12-1),0)</f>
        <v>0</v>
      </c>
      <c r="BB12" cm="1">
        <f t="array" ref="BB12">IFERROR(_xlfn.IFS(I84="0",0,T84=1,$AT12+10-1,AND($BE12=-1,I84&lt;&gt;0),I84+$AT12-1),0)</f>
        <v>0</v>
      </c>
      <c r="BC12" cm="1">
        <f t="array" ref="BC12">IFERROR(_xlfn.IFS(J84="0",0,U84=1,$AT12+10-1,AND($BE12=-1,J84&lt;&gt;0),J84+$AT12-1),0)</f>
        <v>0</v>
      </c>
      <c r="BD12" cm="1">
        <f t="array" ref="BD12">IFERROR(_xlfn.IFS(K84="0",0,V84=1,$AT12+10-1,AND($BE12=-1,K84&lt;&gt;0),K84+$AT12-1),0)</f>
        <v>0</v>
      </c>
      <c r="BE12" cm="1">
        <f t="array" ref="BE12">_xlfn.IFS(A84=1,AT12+B84,A84&gt;1,-1,TRUE,0)</f>
        <v>0</v>
      </c>
    </row>
    <row r="13" spans="1:57" x14ac:dyDescent="0.3">
      <c r="A13" t="b">
        <f>IF(OR(입력!$M13="월",입력!$M13="월요일",입력!$M13="Mon",입력!$M13=1),1)</f>
        <v>0</v>
      </c>
      <c r="B13" t="b">
        <f>IF(OR(입력!$M13="화",입력!$M13="화요일",입력!$M13="Tue",입력!$M13=2),2)</f>
        <v>0</v>
      </c>
      <c r="C13" t="b">
        <f>IF(OR(입력!$M13="수",입력!$M13="수요일",입력!$M13="wed",입력!$M13=3),3)</f>
        <v>0</v>
      </c>
      <c r="D13" t="b">
        <f>IF(OR(입력!$M13="목",입력!$M13="목요일",입력!$M13="Thu",입력!$M13=4),4)</f>
        <v>0</v>
      </c>
      <c r="E13" t="b">
        <f>IF(OR(입력!$M13="금",입력!$M13="금요일",입력!$M13="fri",입력!$M13=5),5)</f>
        <v>0</v>
      </c>
      <c r="F13" t="b">
        <f>IF(OR(입력!$M13="토",입력!$M13="토요일",입력!$M13="sat",입력!$M13=6),6)</f>
        <v>0</v>
      </c>
      <c r="G13" t="b">
        <f>IF(OR(입력!$M13="일",입력!$M13="일요일",입력!$M13="sun",입력!$M13=7),7)</f>
        <v>0</v>
      </c>
      <c r="H13">
        <f t="shared" si="3"/>
        <v>0</v>
      </c>
      <c r="I13" cm="1">
        <f t="array" ref="I13">IFERROR(_xlfn.IFS(M41=1,$H13+10-1,AND($S13=-1,B41&lt;&gt;0),B41+$H13-1,$S13&gt;10,$S13-1),0)</f>
        <v>0</v>
      </c>
      <c r="J13" cm="1">
        <f t="array" ref="J13">IFERROR(_xlfn.IFS(C41="0",0,N41=1,$H13+10-1,AND($S13=-1,C41&lt;&gt;0),C41+$H13-1),0)</f>
        <v>0</v>
      </c>
      <c r="K13" cm="1">
        <f t="array" ref="K13">IFERROR(_xlfn.IFS(D41="0",0,O41=1,$H13+10-1,AND($S13=-1,D41&lt;&gt;0),D41+$H13-1),0)</f>
        <v>0</v>
      </c>
      <c r="L13" cm="1">
        <f t="array" ref="L13">IFERROR(_xlfn.IFS(E41="0",0,P41=1,$H13+10-1,AND($S13=-1,E41&lt;&gt;0),E41+$H13-1),0)</f>
        <v>0</v>
      </c>
      <c r="M13" cm="1">
        <f t="array" ref="M13">IFERROR(_xlfn.IFS(F41="0",0,Q41=1,$H13+10-1,AND($S13=-1,F41&lt;&gt;0),F41+$H13-1),0)</f>
        <v>0</v>
      </c>
      <c r="N13" cm="1">
        <f t="array" ref="N13">IFERROR(_xlfn.IFS(G41="0",0,R41=1,$H13+10-1,AND($S13=-1,G41&lt;&gt;0),G41+$H13-1),0)</f>
        <v>0</v>
      </c>
      <c r="O13" cm="1">
        <f t="array" ref="O13">IFERROR(_xlfn.IFS(H41="0",0,S41=1,$H13+10-1,AND($S13=-1,H41&lt;&gt;0),H41+$H13-1),0)</f>
        <v>0</v>
      </c>
      <c r="P13" cm="1">
        <f t="array" ref="P13">IFERROR(_xlfn.IFS(I41="0",0,T41=1,$H13+10-1,AND($S13=-1,I41&lt;&gt;0),I41+$H13-1),0)</f>
        <v>0</v>
      </c>
      <c r="Q13" cm="1">
        <f t="array" ref="Q13">IFERROR(_xlfn.IFS(J41="0",0,U41=1,$H13+10-1,AND($S13=-1,J41&lt;&gt;0),J41+$H13-1),0)</f>
        <v>0</v>
      </c>
      <c r="R13" cm="1">
        <f t="array" ref="R13">IFERROR(_xlfn.IFS(K41="0",0,V41=1,$H13+10-1,AND($S13=-1,K41&lt;&gt;0),K41+$H13-1),0)</f>
        <v>0</v>
      </c>
      <c r="S13" cm="1">
        <f t="array" ref="S13">_xlfn.IFS(A41=1,H13+B41,A41&gt;1,-1,TRUE,0)</f>
        <v>0</v>
      </c>
      <c r="T13" t="b">
        <f>IF(OR(입력!$Q13="월",입력!$Q13="월요일",입력!$Q13="Mon",입력!$Q13=1),1)</f>
        <v>0</v>
      </c>
      <c r="U13" t="b">
        <f>IF(OR(입력!$Q13="화",입력!$Q13="화요일",입력!$Q13="Tue",입력!$M13=2),2)</f>
        <v>0</v>
      </c>
      <c r="V13" t="b">
        <f>IF(OR(입력!$Q13="수",입력!$Q13="수요일",입력!$Q13="wed",입력!$M13=3),3)</f>
        <v>0</v>
      </c>
      <c r="W13" t="b">
        <f>IF(OR(입력!$Q13="목",입력!$Q13="목요일",입력!$Q13="Thu",입력!$M13=4),4)</f>
        <v>0</v>
      </c>
      <c r="X13" t="b">
        <f>IF(OR(입력!$Q13="금",입력!$Q13="금요일",입력!$Q13="fri",입력!$M13=5),5)</f>
        <v>0</v>
      </c>
      <c r="Y13" t="b">
        <f>IF(OR(입력!$Q13="토",입력!$Q13="토요일",입력!$Q13="sat",입력!$M13=6),6)</f>
        <v>0</v>
      </c>
      <c r="Z13" t="b">
        <f>IF(OR(입력!$Q13="일",입력!$Q13="일요일",입력!$Q13="sun",입력!$M13=7),7)</f>
        <v>0</v>
      </c>
      <c r="AA13">
        <f t="shared" si="4"/>
        <v>0</v>
      </c>
      <c r="AB13" cm="1">
        <f t="array" ref="AB13">IFERROR(_xlfn.IFS(M63=1,$AA13+10-1,AND($AL13=-1,B63&lt;&gt;0),B63+$AA13-1,$AL13&gt;10,$AL13-1),0)</f>
        <v>0</v>
      </c>
      <c r="AC13" cm="1">
        <f t="array" ref="AC13">IFERROR(_xlfn.IFS(C63="0",0,N63=1,$AA13+10-1,AND($AL13=-1,C63&lt;&gt;0),C63+$AA13-1),0)</f>
        <v>0</v>
      </c>
      <c r="AD13" cm="1">
        <f t="array" ref="AD13">IFERROR(_xlfn.IFS(D63="0",0,O63=1,$AA13+10-1,AND($AL13=-1,D63&lt;&gt;0),D63+$AA13-1),0)</f>
        <v>0</v>
      </c>
      <c r="AE13" cm="1">
        <f t="array" ref="AE13">IFERROR(_xlfn.IFS(E63="0",0,P63=1,$AA13+10-1,AND($AL13=-1,E63&lt;&gt;0),E63+$AA13-1),0)</f>
        <v>0</v>
      </c>
      <c r="AF13" cm="1">
        <f t="array" ref="AF13">IFERROR(_xlfn.IFS(F63="0",0,Q63=1,$AA13+10-1,AND($AL13=-1,F63&lt;&gt;0),F63+$AA13-1),0)</f>
        <v>0</v>
      </c>
      <c r="AG13" cm="1">
        <f t="array" ref="AG13">IFERROR(_xlfn.IFS(G63="0",0,R63=1,$AA13+10-1,AND($AL13=-1,G63&lt;&gt;0),G63+$AA13-1),0)</f>
        <v>0</v>
      </c>
      <c r="AH13" cm="1">
        <f t="array" ref="AH13">IFERROR(_xlfn.IFS(H63="0",0,S63=1,$AA13+10-1,AND($AL13=-1,H63&lt;&gt;0),H63+$AA13-1),0)</f>
        <v>0</v>
      </c>
      <c r="AI13" cm="1">
        <f t="array" ref="AI13">IFERROR(_xlfn.IFS(I63="0",0,T63=1,$AA13+10-1,AND($AL13=-1,I63&lt;&gt;0),I63+$AA13-1),0)</f>
        <v>0</v>
      </c>
      <c r="AJ13" cm="1">
        <f t="array" ref="AJ13">IFERROR(_xlfn.IFS(J63="0",0,U63=1,$AA13+10-1,AND($AL13=-1,J63&lt;&gt;0),J63+$AA13-1),0)</f>
        <v>0</v>
      </c>
      <c r="AK13" cm="1">
        <f t="array" ref="AK13">IFERROR(_xlfn.IFS(K63="0",0,V63=1,$AA13+10-1,AND($AL13=-1,K63&lt;&gt;0),K63+$AA13-1),0)</f>
        <v>0</v>
      </c>
      <c r="AL13" cm="1">
        <f t="array" ref="AL13">_xlfn.IFS(A63=1,AA13+B63,A63&gt;1,-1,TRUE,0)</f>
        <v>0</v>
      </c>
      <c r="AM13" t="b">
        <f>IF(OR(입력!$U13="월",입력!$U13="월요일",입력!$U13="Mon",입력!$U13=1),1)</f>
        <v>0</v>
      </c>
      <c r="AN13" t="b">
        <f>IF(OR(입력!$U13="화",입력!$U13="화요일",입력!$U13="Tue",입력!$U13=2),2)</f>
        <v>0</v>
      </c>
      <c r="AO13" t="b">
        <f>IF(OR(입력!$U13="수",입력!$U13="수요일",입력!$U13="wed",입력!$U13=3),3)</f>
        <v>0</v>
      </c>
      <c r="AP13" t="b">
        <f>IF(OR(입력!$U13="목",입력!$U13="목요일",입력!$U13="Thu",입력!$U13=4),4)</f>
        <v>0</v>
      </c>
      <c r="AQ13" t="b">
        <f>IF(OR(입력!$U13="금",입력!$U13="금요일",입력!$U13="fri",입력!$U13=5),5)</f>
        <v>0</v>
      </c>
      <c r="AR13" t="b">
        <f>IF(OR(입력!$U13="토",입력!$U13="토요일",입력!$U13="sat",입력!$U13=6),6)</f>
        <v>0</v>
      </c>
      <c r="AS13" t="b">
        <f>IF(OR(입력!$U13="일",입력!$U13="일요일",입력!$U13="sun",입력!$U13=7),7)</f>
        <v>0</v>
      </c>
      <c r="AT13">
        <f t="shared" si="2"/>
        <v>0</v>
      </c>
      <c r="AU13" cm="1">
        <f t="array" ref="AU13">IFERROR(_xlfn.IFS(M85=1,$AT13+10-1,AND($BE13=-1,B85&lt;&gt;0),B85+$AT13-1,$BE13&gt;10,$BE13-1),0)</f>
        <v>0</v>
      </c>
      <c r="AV13" cm="1">
        <f t="array" ref="AV13">IFERROR(_xlfn.IFS(C85="0",0,N85=1,$AT13+10-1,AND($BE13=-1,C85&lt;&gt;0),C85+$AT13-1),0)</f>
        <v>0</v>
      </c>
      <c r="AW13" cm="1">
        <f t="array" ref="AW13">IFERROR(_xlfn.IFS(D85="0",0,O85=1,$AT13+10-1,AND($BE13=-1,D85&lt;&gt;0),D85+$AT13-1),0)</f>
        <v>0</v>
      </c>
      <c r="AX13" cm="1">
        <f t="array" ref="AX13">IFERROR(_xlfn.IFS(E85="0",0,P85=1,$AT13+10-1,AND($BE13=-1,E85&lt;&gt;0),E85+$AT13-1),0)</f>
        <v>0</v>
      </c>
      <c r="AY13" cm="1">
        <f t="array" ref="AY13">IFERROR(_xlfn.IFS(F85="0",0,Q85=1,$AT13+10-1,AND($BE13=-1,F85&lt;&gt;0),F85+$AT13-1),0)</f>
        <v>0</v>
      </c>
      <c r="AZ13" cm="1">
        <f t="array" ref="AZ13">IFERROR(_xlfn.IFS(G85="0",0,R85=1,$AT13+10-1,AND($BE13=-1,G85&lt;&gt;0),G85+$AT13-1),0)</f>
        <v>0</v>
      </c>
      <c r="BA13" cm="1">
        <f t="array" ref="BA13">IFERROR(_xlfn.IFS(H85="0",0,S85=1,$AT13+10-1,AND($BE13=-1,H85&lt;&gt;0),H85+$AT13-1),0)</f>
        <v>0</v>
      </c>
      <c r="BB13" cm="1">
        <f t="array" ref="BB13">IFERROR(_xlfn.IFS(I85="0",0,T85=1,$AT13+10-1,AND($BE13=-1,I85&lt;&gt;0),I85+$AT13-1),0)</f>
        <v>0</v>
      </c>
      <c r="BC13" cm="1">
        <f t="array" ref="BC13">IFERROR(_xlfn.IFS(J85="0",0,U85=1,$AT13+10-1,AND($BE13=-1,J85&lt;&gt;0),J85+$AT13-1),0)</f>
        <v>0</v>
      </c>
      <c r="BD13" cm="1">
        <f t="array" ref="BD13">IFERROR(_xlfn.IFS(K85="0",0,V85=1,$AT13+10-1,AND($BE13=-1,K85&lt;&gt;0),K85+$AT13-1),0)</f>
        <v>0</v>
      </c>
      <c r="BE13" cm="1">
        <f t="array" ref="BE13">_xlfn.IFS(A85=1,AT13+B85,A85&gt;1,-1,TRUE,0)</f>
        <v>0</v>
      </c>
    </row>
    <row r="14" spans="1:57" x14ac:dyDescent="0.3">
      <c r="A14" t="b">
        <f>IF(OR(입력!$M14="월",입력!$M14="월요일",입력!$M14="Mon",입력!$M14=1),1)</f>
        <v>0</v>
      </c>
      <c r="B14" t="b">
        <f>IF(OR(입력!$M14="화",입력!$M14="화요일",입력!$M14="Tue",입력!$M14=2),2)</f>
        <v>0</v>
      </c>
      <c r="C14" t="b">
        <f>IF(OR(입력!$M14="수",입력!$M14="수요일",입력!$M14="wed",입력!$M14=3),3)</f>
        <v>0</v>
      </c>
      <c r="D14" t="b">
        <f>IF(OR(입력!$M14="목",입력!$M14="목요일",입력!$M14="Thu",입력!$M14=4),4)</f>
        <v>0</v>
      </c>
      <c r="E14" t="b">
        <f>IF(OR(입력!$M14="금",입력!$M14="금요일",입력!$M14="fri",입력!$M14=5),5)</f>
        <v>0</v>
      </c>
      <c r="F14" t="b">
        <f>IF(OR(입력!$M14="토",입력!$M14="토요일",입력!$M14="sat",입력!$M14=6),6)</f>
        <v>0</v>
      </c>
      <c r="G14" t="b">
        <f>IF(OR(입력!$M14="일",입력!$M14="일요일",입력!$M14="sun",입력!$M14=7),7)</f>
        <v>0</v>
      </c>
      <c r="H14">
        <f t="shared" si="3"/>
        <v>0</v>
      </c>
      <c r="I14" cm="1">
        <f t="array" ref="I14">IFERROR(_xlfn.IFS(M42=1,$H14+10-1,AND($S14=-1,B42&lt;&gt;0),B42+$H14-1,$S14&gt;10,$S14-1),0)</f>
        <v>0</v>
      </c>
      <c r="J14" cm="1">
        <f t="array" ref="J14">IFERROR(_xlfn.IFS(C42="0",0,N42=1,$H14+10-1,AND($S14=-1,C42&lt;&gt;0),C42+$H14-1),0)</f>
        <v>0</v>
      </c>
      <c r="K14" cm="1">
        <f t="array" ref="K14">IFERROR(_xlfn.IFS(D42="0",0,O42=1,$H14+10-1,AND($S14=-1,D42&lt;&gt;0),D42+$H14-1),0)</f>
        <v>0</v>
      </c>
      <c r="L14" cm="1">
        <f t="array" ref="L14">IFERROR(_xlfn.IFS(E42="0",0,P42=1,$H14+10-1,AND($S14=-1,E42&lt;&gt;0),E42+$H14-1),0)</f>
        <v>0</v>
      </c>
      <c r="M14" cm="1">
        <f t="array" ref="M14">IFERROR(_xlfn.IFS(F42="0",0,Q42=1,$H14+10-1,AND($S14=-1,F42&lt;&gt;0),F42+$H14-1),0)</f>
        <v>0</v>
      </c>
      <c r="N14" cm="1">
        <f t="array" ref="N14">IFERROR(_xlfn.IFS(G42="0",0,R42=1,$H14+10-1,AND($S14=-1,G42&lt;&gt;0),G42+$H14-1),0)</f>
        <v>0</v>
      </c>
      <c r="O14" cm="1">
        <f t="array" ref="O14">IFERROR(_xlfn.IFS(H42="0",0,S42=1,$H14+10-1,AND($S14=-1,H42&lt;&gt;0),H42+$H14-1),0)</f>
        <v>0</v>
      </c>
      <c r="P14" cm="1">
        <f t="array" ref="P14">IFERROR(_xlfn.IFS(I42="0",0,T42=1,$H14+10-1,AND($S14=-1,I42&lt;&gt;0),I42+$H14-1),0)</f>
        <v>0</v>
      </c>
      <c r="Q14" cm="1">
        <f t="array" ref="Q14">IFERROR(_xlfn.IFS(J42="0",0,U42=1,$H14+10-1,AND($S14=-1,J42&lt;&gt;0),J42+$H14-1),0)</f>
        <v>0</v>
      </c>
      <c r="R14" cm="1">
        <f t="array" ref="R14">IFERROR(_xlfn.IFS(K42="0",0,V42=1,$H14+10-1,AND($S14=-1,K42&lt;&gt;0),K42+$H14-1),0)</f>
        <v>0</v>
      </c>
      <c r="S14" cm="1">
        <f t="array" ref="S14">_xlfn.IFS(A42=1,H14+B42,A42&gt;1,-1,TRUE,0)</f>
        <v>0</v>
      </c>
      <c r="T14" t="b">
        <f>IF(OR(입력!$Q14="월",입력!$Q14="월요일",입력!$Q14="Mon",입력!$Q14=1),1)</f>
        <v>0</v>
      </c>
      <c r="U14" t="b">
        <f>IF(OR(입력!$Q14="화",입력!$Q14="화요일",입력!$Q14="Tue",입력!$M14=2),2)</f>
        <v>0</v>
      </c>
      <c r="V14" t="b">
        <f>IF(OR(입력!$Q14="수",입력!$Q14="수요일",입력!$Q14="wed",입력!$M14=3),3)</f>
        <v>0</v>
      </c>
      <c r="W14" t="b">
        <f>IF(OR(입력!$Q14="목",입력!$Q14="목요일",입력!$Q14="Thu",입력!$M14=4),4)</f>
        <v>0</v>
      </c>
      <c r="X14" t="b">
        <f>IF(OR(입력!$Q14="금",입력!$Q14="금요일",입력!$Q14="fri",입력!$M14=5),5)</f>
        <v>0</v>
      </c>
      <c r="Y14" t="b">
        <f>IF(OR(입력!$Q14="토",입력!$Q14="토요일",입력!$Q14="sat",입력!$M14=6),6)</f>
        <v>0</v>
      </c>
      <c r="Z14" t="b">
        <f>IF(OR(입력!$Q14="일",입력!$Q14="일요일",입력!$Q14="sun",입력!$M14=7),7)</f>
        <v>0</v>
      </c>
      <c r="AA14">
        <f t="shared" si="4"/>
        <v>0</v>
      </c>
      <c r="AB14" cm="1">
        <f t="array" ref="AB14">IFERROR(_xlfn.IFS(M64=1,$AA14+10-1,AND($AL14=-1,B64&lt;&gt;0),B64+$AA14-1,$AL14&gt;10,$AL14-1),0)</f>
        <v>0</v>
      </c>
      <c r="AC14" cm="1">
        <f t="array" ref="AC14">IFERROR(_xlfn.IFS(C64="0",0,N64=1,$AA14+10-1,AND($AL14=-1,C64&lt;&gt;0),C64+$AA14-1),0)</f>
        <v>0</v>
      </c>
      <c r="AD14" cm="1">
        <f t="array" ref="AD14">IFERROR(_xlfn.IFS(D64="0",0,O64=1,$AA14+10-1,AND($AL14=-1,D64&lt;&gt;0),D64+$AA14-1),0)</f>
        <v>0</v>
      </c>
      <c r="AE14" cm="1">
        <f t="array" ref="AE14">IFERROR(_xlfn.IFS(E64="0",0,P64=1,$AA14+10-1,AND($AL14=-1,E64&lt;&gt;0),E64+$AA14-1),0)</f>
        <v>0</v>
      </c>
      <c r="AF14" cm="1">
        <f t="array" ref="AF14">IFERROR(_xlfn.IFS(F64="0",0,Q64=1,$AA14+10-1,AND($AL14=-1,F64&lt;&gt;0),F64+$AA14-1),0)</f>
        <v>0</v>
      </c>
      <c r="AG14" cm="1">
        <f t="array" ref="AG14">IFERROR(_xlfn.IFS(G64="0",0,R64=1,$AA14+10-1,AND($AL14=-1,G64&lt;&gt;0),G64+$AA14-1),0)</f>
        <v>0</v>
      </c>
      <c r="AH14" cm="1">
        <f t="array" ref="AH14">IFERROR(_xlfn.IFS(H64="0",0,S64=1,$AA14+10-1,AND($AL14=-1,H64&lt;&gt;0),H64+$AA14-1),0)</f>
        <v>0</v>
      </c>
      <c r="AI14" cm="1">
        <f t="array" ref="AI14">IFERROR(_xlfn.IFS(I64="0",0,T64=1,$AA14+10-1,AND($AL14=-1,I64&lt;&gt;0),I64+$AA14-1),0)</f>
        <v>0</v>
      </c>
      <c r="AJ14" cm="1">
        <f t="array" ref="AJ14">IFERROR(_xlfn.IFS(J64="0",0,U64=1,$AA14+10-1,AND($AL14=-1,J64&lt;&gt;0),J64+$AA14-1),0)</f>
        <v>0</v>
      </c>
      <c r="AK14" cm="1">
        <f t="array" ref="AK14">IFERROR(_xlfn.IFS(K64="0",0,V64=1,$AA14+10-1,AND($AL14=-1,K64&lt;&gt;0),K64+$AA14-1),0)</f>
        <v>0</v>
      </c>
      <c r="AL14" cm="1">
        <f t="array" ref="AL14">_xlfn.IFS(A64=1,AA14+B64,A64&gt;1,-1,TRUE,0)</f>
        <v>0</v>
      </c>
      <c r="AM14" t="b">
        <f>IF(OR(입력!$U14="월",입력!$U14="월요일",입력!$U14="Mon",입력!$U14=1),1)</f>
        <v>0</v>
      </c>
      <c r="AN14" t="b">
        <f>IF(OR(입력!$U14="화",입력!$U14="화요일",입력!$U14="Tue",입력!$U14=2),2)</f>
        <v>0</v>
      </c>
      <c r="AO14" t="b">
        <f>IF(OR(입력!$U14="수",입력!$U14="수요일",입력!$U14="wed",입력!$U14=3),3)</f>
        <v>0</v>
      </c>
      <c r="AP14" t="b">
        <f>IF(OR(입력!$U14="목",입력!$U14="목요일",입력!$U14="Thu",입력!$U14=4),4)</f>
        <v>0</v>
      </c>
      <c r="AQ14" t="b">
        <f>IF(OR(입력!$U14="금",입력!$U14="금요일",입력!$U14="fri",입력!$U14=5),5)</f>
        <v>0</v>
      </c>
      <c r="AR14" t="b">
        <f>IF(OR(입력!$U14="토",입력!$U14="토요일",입력!$U14="sat",입력!$U14=6),6)</f>
        <v>0</v>
      </c>
      <c r="AS14" t="b">
        <f>IF(OR(입력!$U14="일",입력!$U14="일요일",입력!$U14="sun",입력!$U14=7),7)</f>
        <v>0</v>
      </c>
      <c r="AT14">
        <f t="shared" si="2"/>
        <v>0</v>
      </c>
      <c r="AU14" cm="1">
        <f t="array" ref="AU14">IFERROR(_xlfn.IFS(M86=1,$AT14+10-1,AND($BE14=-1,B86&lt;&gt;0),B86+$AT14-1,$BE14&gt;10,$BE14-1),0)</f>
        <v>0</v>
      </c>
      <c r="AV14" cm="1">
        <f t="array" ref="AV14">IFERROR(_xlfn.IFS(C86="0",0,N86=1,$AT14+10-1,AND($BE14=-1,C86&lt;&gt;0),C86+$AT14-1),0)</f>
        <v>0</v>
      </c>
      <c r="AW14" cm="1">
        <f t="array" ref="AW14">IFERROR(_xlfn.IFS(D86="0",0,O86=1,$AT14+10-1,AND($BE14=-1,D86&lt;&gt;0),D86+$AT14-1),0)</f>
        <v>0</v>
      </c>
      <c r="AX14" cm="1">
        <f t="array" ref="AX14">IFERROR(_xlfn.IFS(E86="0",0,P86=1,$AT14+10-1,AND($BE14=-1,E86&lt;&gt;0),E86+$AT14-1),0)</f>
        <v>0</v>
      </c>
      <c r="AY14" cm="1">
        <f t="array" ref="AY14">IFERROR(_xlfn.IFS(F86="0",0,Q86=1,$AT14+10-1,AND($BE14=-1,F86&lt;&gt;0),F86+$AT14-1),0)</f>
        <v>0</v>
      </c>
      <c r="AZ14" cm="1">
        <f t="array" ref="AZ14">IFERROR(_xlfn.IFS(G86="0",0,R86=1,$AT14+10-1,AND($BE14=-1,G86&lt;&gt;0),G86+$AT14-1),0)</f>
        <v>0</v>
      </c>
      <c r="BA14" cm="1">
        <f t="array" ref="BA14">IFERROR(_xlfn.IFS(H86="0",0,S86=1,$AT14+10-1,AND($BE14=-1,H86&lt;&gt;0),H86+$AT14-1),0)</f>
        <v>0</v>
      </c>
      <c r="BB14" cm="1">
        <f t="array" ref="BB14">IFERROR(_xlfn.IFS(I86="0",0,T86=1,$AT14+10-1,AND($BE14=-1,I86&lt;&gt;0),I86+$AT14-1),0)</f>
        <v>0</v>
      </c>
      <c r="BC14" cm="1">
        <f t="array" ref="BC14">IFERROR(_xlfn.IFS(J86="0",0,U86=1,$AT14+10-1,AND($BE14=-1,J86&lt;&gt;0),J86+$AT14-1),0)</f>
        <v>0</v>
      </c>
      <c r="BD14" cm="1">
        <f t="array" ref="BD14">IFERROR(_xlfn.IFS(K86="0",0,V86=1,$AT14+10-1,AND($BE14=-1,K86&lt;&gt;0),K86+$AT14-1),0)</f>
        <v>0</v>
      </c>
      <c r="BE14" cm="1">
        <f t="array" ref="BE14">_xlfn.IFS(A86=1,AT14+B86,A86&gt;1,-1,TRUE,0)</f>
        <v>0</v>
      </c>
    </row>
    <row r="15" spans="1:57" x14ac:dyDescent="0.3">
      <c r="D15">
        <f>입력!L15</f>
        <v>0</v>
      </c>
      <c r="E15">
        <f>입력!L16</f>
        <v>0</v>
      </c>
      <c r="F15">
        <f>입력!L17</f>
        <v>0</v>
      </c>
      <c r="X15">
        <f>입력!P15</f>
        <v>0</v>
      </c>
      <c r="Y15">
        <f>입력!P16</f>
        <v>0</v>
      </c>
      <c r="Z15">
        <f>입력!P17</f>
        <v>0</v>
      </c>
      <c r="AQ15">
        <f>입력!T15</f>
        <v>0</v>
      </c>
      <c r="AR15">
        <f>입력!T16</f>
        <v>0</v>
      </c>
      <c r="AS15">
        <f>입력!T17</f>
        <v>0</v>
      </c>
    </row>
    <row r="16" spans="1:57" x14ac:dyDescent="0.3">
      <c r="A16" t="b">
        <f>IF(OR(입력!$M16="월",입력!$M16="월요일",입력!$M16="Mon",입력!$M16=1),1)</f>
        <v>0</v>
      </c>
      <c r="B16" t="b">
        <f>IF(OR(입력!$M16="화",입력!$M16="화요일",입력!$M16="Tue",입력!$M16=2),2)</f>
        <v>0</v>
      </c>
      <c r="C16" t="b">
        <f>IF(OR(입력!$M16="수",입력!$M16="수요일",입력!$M16="wed",입력!$M16=3),3)</f>
        <v>0</v>
      </c>
      <c r="D16" t="b">
        <f>IF(OR(입력!$M16="목",입력!$M16="목요일",입력!$M16="Thu",입력!$M16=4),4)</f>
        <v>0</v>
      </c>
      <c r="E16" t="b">
        <f>IF(OR(입력!$M16="금",입력!$M16="금요일",입력!$M16="fri",입력!$M16=5),5)</f>
        <v>0</v>
      </c>
      <c r="F16" t="b">
        <f>IF(OR(입력!$M16="토",입력!$M16="토요일",입력!$M16="sat",입력!$M16=6),6)</f>
        <v>0</v>
      </c>
      <c r="G16" t="b">
        <f>IF(OR(입력!$M16="일",입력!$M16="일요일",입력!$M16="sun",입력!$M16=7),7)</f>
        <v>0</v>
      </c>
      <c r="H16">
        <f>MAX(A16:G16)*10</f>
        <v>0</v>
      </c>
      <c r="I16" cm="1">
        <f t="array" ref="I16">IFERROR(_xlfn.IFS(M44=1,$H16+10-1,AND($S16=-1,B44&lt;&gt;0),B44+$H16-1,$S16&gt;10,$S16-1),0)</f>
        <v>0</v>
      </c>
      <c r="J16" cm="1">
        <f t="array" ref="J16">IFERROR(_xlfn.IFS(C44="0",0,N44=1,$H16+10-1,AND($S16=-1,C44&lt;&gt;0),C44+$H16-1),0)</f>
        <v>0</v>
      </c>
      <c r="K16" cm="1">
        <f t="array" ref="K16">IFERROR(_xlfn.IFS(D44="0",0,O44=1,$H16+10-1,AND($S16=-1,D44&lt;&gt;0),D44+$H16-1),0)</f>
        <v>0</v>
      </c>
      <c r="L16" cm="1">
        <f t="array" ref="L16">IFERROR(_xlfn.IFS(E44="0",0,P44=1,$H16+10-1,AND($S16=-1,E44&lt;&gt;0),E44+$H16-1),0)</f>
        <v>0</v>
      </c>
      <c r="M16" cm="1">
        <f t="array" ref="M16">IFERROR(_xlfn.IFS(F44="0",0,Q44=1,$H16+10-1,AND($S16=-1,F44&lt;&gt;0),F44+$H16-1),0)</f>
        <v>0</v>
      </c>
      <c r="N16" cm="1">
        <f t="array" ref="N16">IFERROR(_xlfn.IFS(G44="0",0,R44=1,$H16+10-1,AND($S16=-1,G44&lt;&gt;0),G44+$H16-1),0)</f>
        <v>0</v>
      </c>
      <c r="O16" cm="1">
        <f t="array" ref="O16">IFERROR(_xlfn.IFS(H44="0",0,S44=1,$H16+10-1,AND($S16=-1,H44&lt;&gt;0),H44+$H16-1),0)</f>
        <v>0</v>
      </c>
      <c r="P16" cm="1">
        <f t="array" ref="P16">IFERROR(_xlfn.IFS(I44="0",0,T44=1,$H16+10-1,AND($S16=-1,I44&lt;&gt;0),I44+$H16-1),0)</f>
        <v>0</v>
      </c>
      <c r="Q16" cm="1">
        <f t="array" ref="Q16">IFERROR(_xlfn.IFS(J44="0",0,U44=1,$H16+10-1,AND($S16=-1,J44&lt;&gt;0),J44+$H16-1),0)</f>
        <v>0</v>
      </c>
      <c r="R16" cm="1">
        <f t="array" ref="R16">IFERROR(_xlfn.IFS(K44="0",0,V44=1,$H16+10-1,AND($S16=-1,K44&lt;&gt;0),K44+$H16-1),0)</f>
        <v>0</v>
      </c>
      <c r="S16" cm="1">
        <f t="array" ref="S16">_xlfn.IFS(A44=1,H16+B44,A44&gt;1,-1,TRUE,0)</f>
        <v>0</v>
      </c>
      <c r="T16" t="b">
        <f>IF(OR(입력!$Q16="월",입력!$Q16="월요일",입력!$Q16="Mon",입력!$Q16=1),1)</f>
        <v>0</v>
      </c>
      <c r="U16" t="b">
        <f>IF(OR(입력!$Q16="화",입력!$Q16="화요일",입력!$Q16="Tue",입력!$M16=2),2)</f>
        <v>0</v>
      </c>
      <c r="V16" t="b">
        <f>IF(OR(입력!$Q16="수",입력!$Q16="수요일",입력!$Q16="wed",입력!$M16=3),3)</f>
        <v>0</v>
      </c>
      <c r="W16" t="b">
        <f>IF(OR(입력!$Q16="목",입력!$Q16="목요일",입력!$Q16="Thu",입력!$M16=4),4)</f>
        <v>0</v>
      </c>
      <c r="X16" t="b">
        <f>IF(OR(입력!$Q16="금",입력!$Q16="금요일",입력!$Q16="fri",입력!$M16=5),5)</f>
        <v>0</v>
      </c>
      <c r="Y16" t="b">
        <f>IF(OR(입력!$Q16="토",입력!$Q16="토요일",입력!$Q16="sat",입력!$M16=6),6)</f>
        <v>0</v>
      </c>
      <c r="Z16" t="b">
        <f>IF(OR(입력!$Q16="일",입력!$Q16="일요일",입력!$Q16="sun",입력!$M16=7),7)</f>
        <v>0</v>
      </c>
      <c r="AA16">
        <f t="shared" si="4"/>
        <v>0</v>
      </c>
      <c r="AB16" cm="1">
        <f t="array" ref="AB16">IFERROR(_xlfn.IFS(M66=1,$AA16+10-1,AND($AL16=-1,B66&lt;&gt;0),B66+$AA16-1,$AL16&gt;10,$AL16-1),0)</f>
        <v>0</v>
      </c>
      <c r="AC16" cm="1">
        <f t="array" ref="AC16">IFERROR(_xlfn.IFS(C66="0",0,N66=1,$AA16+10-1,AND($AL16=-1,C66&lt;&gt;0),C66+$AA16-1),0)</f>
        <v>0</v>
      </c>
      <c r="AD16" cm="1">
        <f t="array" ref="AD16">IFERROR(_xlfn.IFS(D66="0",0,O66=1,$AA16+10-1,AND($AL16=-1,D66&lt;&gt;0),D66+$AA16-1),0)</f>
        <v>0</v>
      </c>
      <c r="AE16" cm="1">
        <f t="array" ref="AE16">IFERROR(_xlfn.IFS(E66="0",0,P66=1,$AA16+10-1,AND($AL16=-1,E66&lt;&gt;0),E66+$AA16-1),0)</f>
        <v>0</v>
      </c>
      <c r="AF16" cm="1">
        <f t="array" ref="AF16">IFERROR(_xlfn.IFS(F66="0",0,Q66=1,$AA16+10-1,AND($AL16=-1,F66&lt;&gt;0),F66+$AA16-1),0)</f>
        <v>0</v>
      </c>
      <c r="AG16" cm="1">
        <f t="array" ref="AG16">IFERROR(_xlfn.IFS(G66="0",0,R66=1,$AA16+10-1,AND($AL16=-1,G66&lt;&gt;0),G66+$AA16-1),0)</f>
        <v>0</v>
      </c>
      <c r="AH16" cm="1">
        <f t="array" ref="AH16">IFERROR(_xlfn.IFS(H66="0",0,S66=1,$AA16+10-1,AND($AL16=-1,H66&lt;&gt;0),H66+$AA16-1),0)</f>
        <v>0</v>
      </c>
      <c r="AI16" cm="1">
        <f t="array" ref="AI16">IFERROR(_xlfn.IFS(I66="0",0,T66=1,$AA16+10-1,AND($AL16=-1,I66&lt;&gt;0),I66+$AA16-1),0)</f>
        <v>0</v>
      </c>
      <c r="AJ16" cm="1">
        <f t="array" ref="AJ16">IFERROR(_xlfn.IFS(J66="0",0,U66=1,$AA16+10-1,AND($AL16=-1,J66&lt;&gt;0),J66+$AA16-1),0)</f>
        <v>0</v>
      </c>
      <c r="AK16" cm="1">
        <f t="array" ref="AK16">IFERROR(_xlfn.IFS(K66="0",0,V66=1,$AA16+10-1,AND($AL16=-1,K66&lt;&gt;0),K66+$AA16-1),0)</f>
        <v>0</v>
      </c>
      <c r="AL16" cm="1">
        <f t="array" ref="AL16">_xlfn.IFS(A66=1,AA16+B66,A66&gt;1,-1,TRUE,0)</f>
        <v>0</v>
      </c>
      <c r="AM16" t="b">
        <f>IF(OR(입력!$U16="월",입력!$U16="월요일",입력!$U16="Mon",입력!$U16=1),1)</f>
        <v>0</v>
      </c>
      <c r="AN16" t="b">
        <f>IF(OR(입력!$U16="화",입력!$U16="화요일",입력!$U16="Tue",입력!$U16=2),2)</f>
        <v>0</v>
      </c>
      <c r="AO16" t="b">
        <f>IF(OR(입력!$U16="수",입력!$U16="수요일",입력!$U16="wed",입력!$U16=3),3)</f>
        <v>0</v>
      </c>
      <c r="AP16" t="b">
        <f>IF(OR(입력!$U16="목",입력!$U16="목요일",입력!$U16="Thu",입력!$U16=4),4)</f>
        <v>0</v>
      </c>
      <c r="AQ16" t="b">
        <f>IF(OR(입력!$U16="금",입력!$U16="금요일",입력!$U16="fri",입력!$U16=5),5)</f>
        <v>0</v>
      </c>
      <c r="AR16" t="b">
        <f>IF(OR(입력!$U16="토",입력!$U16="토요일",입력!$U16="sat",입력!$U16=6),6)</f>
        <v>0</v>
      </c>
      <c r="AS16" t="b">
        <f>IF(OR(입력!$U16="일",입력!$U16="일요일",입력!$U16="sun",입력!$U16=7),7)</f>
        <v>0</v>
      </c>
      <c r="AT16">
        <f t="shared" si="2"/>
        <v>0</v>
      </c>
      <c r="AU16" cm="1">
        <f t="array" ref="AU16">IFERROR(_xlfn.IFS(M88=1,$AT16+10-1,AND($BE16=-1,B88&lt;&gt;0),B88+$AT16-1,$BE16&gt;10,$BE16-1),0)</f>
        <v>0</v>
      </c>
      <c r="AV16" cm="1">
        <f t="array" ref="AV16">IFERROR(_xlfn.IFS(C88="0",0,N88=1,$AT16+10-1,AND($BE16=-1,C88&lt;&gt;0),C88+$AT16-1),0)</f>
        <v>0</v>
      </c>
      <c r="AW16" cm="1">
        <f t="array" ref="AW16">IFERROR(_xlfn.IFS(D88="0",0,O88=1,$AT16+10-1,AND($BE16=-1,D88&lt;&gt;0),D88+$AT16-1),0)</f>
        <v>0</v>
      </c>
      <c r="AX16" cm="1">
        <f t="array" ref="AX16">IFERROR(_xlfn.IFS(E88="0",0,P88=1,$AT16+10-1,AND($BE16=-1,E88&lt;&gt;0),E88+$AT16-1),0)</f>
        <v>0</v>
      </c>
      <c r="AY16" cm="1">
        <f t="array" ref="AY16">IFERROR(_xlfn.IFS(F88="0",0,Q88=1,$AT16+10-1,AND($BE16=-1,F88&lt;&gt;0),F88+$AT16-1),0)</f>
        <v>0</v>
      </c>
      <c r="AZ16" cm="1">
        <f t="array" ref="AZ16">IFERROR(_xlfn.IFS(G88="0",0,R88=1,$AT16+10-1,AND($BE16=-1,G88&lt;&gt;0),G88+$AT16-1),0)</f>
        <v>0</v>
      </c>
      <c r="BA16" cm="1">
        <f t="array" ref="BA16">IFERROR(_xlfn.IFS(H88="0",0,S88=1,$AT16+10-1,AND($BE16=-1,H88&lt;&gt;0),H88+$AT16-1),0)</f>
        <v>0</v>
      </c>
      <c r="BB16" cm="1">
        <f t="array" ref="BB16">IFERROR(_xlfn.IFS(I88="0",0,T88=1,$AT16+10-1,AND($BE16=-1,I88&lt;&gt;0),I88+$AT16-1),0)</f>
        <v>0</v>
      </c>
      <c r="BC16" cm="1">
        <f t="array" ref="BC16">IFERROR(_xlfn.IFS(J88="0",0,U88=1,$AT16+10-1,AND($BE16=-1,J88&lt;&gt;0),J88+$AT16-1),0)</f>
        <v>0</v>
      </c>
      <c r="BD16" cm="1">
        <f t="array" ref="BD16">IFERROR(_xlfn.IFS(K88="0",0,V88=1,$AT16+10-1,AND($BE16=-1,K88&lt;&gt;0),K88+$AT16-1),0)</f>
        <v>0</v>
      </c>
      <c r="BE16" cm="1">
        <f t="array" ref="BE16">_xlfn.IFS(A88=1,AT16+B88,A88&gt;1,-1,TRUE,0)</f>
        <v>0</v>
      </c>
    </row>
    <row r="17" spans="1:57" x14ac:dyDescent="0.3">
      <c r="A17" t="b">
        <f>IF(OR(입력!$M17="월",입력!$M17="월요일",입력!$M17="Mon",입력!$M17=1),1)</f>
        <v>0</v>
      </c>
      <c r="B17" t="b">
        <f>IF(OR(입력!$M17="화",입력!$M17="화요일",입력!$M17="Tue",입력!$M17=2),2)</f>
        <v>0</v>
      </c>
      <c r="C17" t="b">
        <f>IF(OR(입력!$M17="수",입력!$M17="수요일",입력!$M17="wed",입력!$M17=3),3)</f>
        <v>0</v>
      </c>
      <c r="D17" t="b">
        <f>IF(OR(입력!$M17="목",입력!$M17="목요일",입력!$M17="Thu",입력!$M17=4),4)</f>
        <v>0</v>
      </c>
      <c r="E17" t="b">
        <f>IF(OR(입력!$M17="금",입력!$M17="금요일",입력!$M17="fri",입력!$M17=5),5)</f>
        <v>0</v>
      </c>
      <c r="F17" t="b">
        <f>IF(OR(입력!$M17="토",입력!$M17="토요일",입력!$M17="sat",입력!$M17=6),6)</f>
        <v>0</v>
      </c>
      <c r="G17" t="b">
        <f>IF(OR(입력!$M17="일",입력!$M17="일요일",입력!$M17="sun",입력!$M17=7),7)</f>
        <v>0</v>
      </c>
      <c r="H17">
        <f t="shared" ref="H17:H21" si="5">MAX(A17:G17)*10</f>
        <v>0</v>
      </c>
      <c r="I17" cm="1">
        <f t="array" ref="I17">IFERROR(_xlfn.IFS(M45=1,$H17+10-1,AND($S17=-1,B45&lt;&gt;0),B45+$H17-1,$S17&gt;10,$S17-1),0)</f>
        <v>0</v>
      </c>
      <c r="J17" cm="1">
        <f t="array" ref="J17">IFERROR(_xlfn.IFS(C45="0",0,N45=1,$H17+10-1,AND($S17=-1,C45&lt;&gt;0),C45+$H17-1),0)</f>
        <v>0</v>
      </c>
      <c r="K17" cm="1">
        <f t="array" ref="K17">IFERROR(_xlfn.IFS(D45="0",0,O45=1,$H17+10-1,AND($S17=-1,D45&lt;&gt;0),D45+$H17-1),0)</f>
        <v>0</v>
      </c>
      <c r="L17" cm="1">
        <f t="array" ref="L17">IFERROR(_xlfn.IFS(E45="0",0,P45=1,$H17+10-1,AND($S17=-1,E45&lt;&gt;0),E45+$H17-1),0)</f>
        <v>0</v>
      </c>
      <c r="M17" cm="1">
        <f t="array" ref="M17">IFERROR(_xlfn.IFS(F45="0",0,Q45=1,$H17+10-1,AND($S17=-1,F45&lt;&gt;0),F45+$H17-1),0)</f>
        <v>0</v>
      </c>
      <c r="N17" cm="1">
        <f t="array" ref="N17">IFERROR(_xlfn.IFS(G45="0",0,R45=1,$H17+10-1,AND($S17=-1,G45&lt;&gt;0),G45+$H17-1),0)</f>
        <v>0</v>
      </c>
      <c r="O17" cm="1">
        <f t="array" ref="O17">IFERROR(_xlfn.IFS(H45="0",0,S45=1,$H17+10-1,AND($S17=-1,H45&lt;&gt;0),H45+$H17-1),0)</f>
        <v>0</v>
      </c>
      <c r="P17" cm="1">
        <f t="array" ref="P17">IFERROR(_xlfn.IFS(I45="0",0,T45=1,$H17+10-1,AND($S17=-1,I45&lt;&gt;0),I45+$H17-1),0)</f>
        <v>0</v>
      </c>
      <c r="Q17" cm="1">
        <f t="array" ref="Q17">IFERROR(_xlfn.IFS(J45="0",0,U45=1,$H17+10-1,AND($S17=-1,J45&lt;&gt;0),J45+$H17-1),0)</f>
        <v>0</v>
      </c>
      <c r="R17" cm="1">
        <f t="array" ref="R17">IFERROR(_xlfn.IFS(K45="0",0,V45=1,$H17+10-1,AND($S17=-1,K45&lt;&gt;0),K45+$H17-1),0)</f>
        <v>0</v>
      </c>
      <c r="S17" cm="1">
        <f t="array" ref="S17">_xlfn.IFS(A45=1,H17+B45,A45&gt;1,-1,TRUE,0)</f>
        <v>0</v>
      </c>
      <c r="T17" t="b">
        <f>IF(OR(입력!$Q17="월",입력!$Q17="월요일",입력!$Q17="Mon",입력!$Q17=1),1)</f>
        <v>0</v>
      </c>
      <c r="U17" t="b">
        <f>IF(OR(입력!$Q17="화",입력!$Q17="화요일",입력!$Q17="Tue",입력!$M17=2),2)</f>
        <v>0</v>
      </c>
      <c r="V17" t="b">
        <f>IF(OR(입력!$Q17="수",입력!$Q17="수요일",입력!$Q17="wed",입력!$M17=3),3)</f>
        <v>0</v>
      </c>
      <c r="W17" t="b">
        <f>IF(OR(입력!$Q17="목",입력!$Q17="목요일",입력!$Q17="Thu",입력!$M17=4),4)</f>
        <v>0</v>
      </c>
      <c r="X17" t="b">
        <f>IF(OR(입력!$Q17="금",입력!$Q17="금요일",입력!$Q17="fri",입력!$M17=5),5)</f>
        <v>0</v>
      </c>
      <c r="Y17" t="b">
        <f>IF(OR(입력!$Q17="토",입력!$Q17="토요일",입력!$Q17="sat",입력!$M17=6),6)</f>
        <v>0</v>
      </c>
      <c r="Z17" t="b">
        <f>IF(OR(입력!$Q17="일",입력!$Q17="일요일",입력!$Q17="sun",입력!$M17=7),7)</f>
        <v>0</v>
      </c>
      <c r="AA17">
        <f t="shared" si="4"/>
        <v>0</v>
      </c>
      <c r="AB17" cm="1">
        <f t="array" ref="AB17">IFERROR(_xlfn.IFS(M67=1,$AA17+10-1,AND($AL17=-1,B67&lt;&gt;0),B67+$AA17-1,$AL17&gt;10,$AL17-1),0)</f>
        <v>0</v>
      </c>
      <c r="AC17" cm="1">
        <f t="array" ref="AC17">IFERROR(_xlfn.IFS(C67="0",0,N67=1,$AA17+10-1,AND($AL17=-1,C67&lt;&gt;0),C67+$AA17-1),0)</f>
        <v>0</v>
      </c>
      <c r="AD17" cm="1">
        <f t="array" ref="AD17">IFERROR(_xlfn.IFS(D67="0",0,O67=1,$AA17+10-1,AND($AL17=-1,D67&lt;&gt;0),D67+$AA17-1),0)</f>
        <v>0</v>
      </c>
      <c r="AE17" cm="1">
        <f t="array" ref="AE17">IFERROR(_xlfn.IFS(E67="0",0,P67=1,$AA17+10-1,AND($AL17=-1,E67&lt;&gt;0),E67+$AA17-1),0)</f>
        <v>0</v>
      </c>
      <c r="AF17" cm="1">
        <f t="array" ref="AF17">IFERROR(_xlfn.IFS(F67="0",0,Q67=1,$AA17+10-1,AND($AL17=-1,F67&lt;&gt;0),F67+$AA17-1),0)</f>
        <v>0</v>
      </c>
      <c r="AG17" cm="1">
        <f t="array" ref="AG17">IFERROR(_xlfn.IFS(G67="0",0,R67=1,$AA17+10-1,AND($AL17=-1,G67&lt;&gt;0),G67+$AA17-1),0)</f>
        <v>0</v>
      </c>
      <c r="AH17" cm="1">
        <f t="array" ref="AH17">IFERROR(_xlfn.IFS(H67="0",0,S67=1,$AA17+10-1,AND($AL17=-1,H67&lt;&gt;0),H67+$AA17-1),0)</f>
        <v>0</v>
      </c>
      <c r="AI17" cm="1">
        <f t="array" ref="AI17">IFERROR(_xlfn.IFS(I67="0",0,T67=1,$AA17+10-1,AND($AL17=-1,I67&lt;&gt;0),I67+$AA17-1),0)</f>
        <v>0</v>
      </c>
      <c r="AJ17" cm="1">
        <f t="array" ref="AJ17">IFERROR(_xlfn.IFS(J67="0",0,U67=1,$AA17+10-1,AND($AL17=-1,J67&lt;&gt;0),J67+$AA17-1),0)</f>
        <v>0</v>
      </c>
      <c r="AK17" cm="1">
        <f t="array" ref="AK17">IFERROR(_xlfn.IFS(K67="0",0,V67=1,$AA17+10-1,AND($AL17=-1,K67&lt;&gt;0),K67+$AA17-1),0)</f>
        <v>0</v>
      </c>
      <c r="AL17" cm="1">
        <f t="array" ref="AL17">_xlfn.IFS(A67=1,AA17+B67,A67&gt;1,-1,TRUE,0)</f>
        <v>0</v>
      </c>
      <c r="AM17" t="b">
        <f>IF(OR(입력!$U17="월",입력!$U17="월요일",입력!$U17="Mon",입력!$U17=1),1)</f>
        <v>0</v>
      </c>
      <c r="AN17" t="b">
        <f>IF(OR(입력!$U17="화",입력!$U17="화요일",입력!$U17="Tue",입력!$U17=2),2)</f>
        <v>0</v>
      </c>
      <c r="AO17" t="b">
        <f>IF(OR(입력!$U17="수",입력!$U17="수요일",입력!$U17="wed",입력!$U17=3),3)</f>
        <v>0</v>
      </c>
      <c r="AP17" t="b">
        <f>IF(OR(입력!$U17="목",입력!$U17="목요일",입력!$U17="Thu",입력!$U17=4),4)</f>
        <v>0</v>
      </c>
      <c r="AQ17" t="b">
        <f>IF(OR(입력!$U17="금",입력!$U17="금요일",입력!$U17="fri",입력!$U17=5),5)</f>
        <v>0</v>
      </c>
      <c r="AR17" t="b">
        <f>IF(OR(입력!$U17="토",입력!$U17="토요일",입력!$U17="sat",입력!$U17=6),6)</f>
        <v>0</v>
      </c>
      <c r="AS17" t="b">
        <f>IF(OR(입력!$U17="일",입력!$U17="일요일",입력!$U17="sun",입력!$U17=7),7)</f>
        <v>0</v>
      </c>
      <c r="AT17">
        <f t="shared" si="2"/>
        <v>0</v>
      </c>
      <c r="AU17" cm="1">
        <f t="array" ref="AU17">IFERROR(_xlfn.IFS(M89=1,$AT17+10-1,AND($BE17=-1,B89&lt;&gt;0),B89+$AT17-1,$BE17&gt;10,$BE17-1),0)</f>
        <v>0</v>
      </c>
      <c r="AV17" cm="1">
        <f t="array" ref="AV17">IFERROR(_xlfn.IFS(C89="0",0,N89=1,$AT17+10-1,AND($BE17=-1,C89&lt;&gt;0),C89+$AT17-1),0)</f>
        <v>0</v>
      </c>
      <c r="AW17" cm="1">
        <f t="array" ref="AW17">IFERROR(_xlfn.IFS(D89="0",0,O89=1,$AT17+10-1,AND($BE17=-1,D89&lt;&gt;0),D89+$AT17-1),0)</f>
        <v>0</v>
      </c>
      <c r="AX17" cm="1">
        <f t="array" ref="AX17">IFERROR(_xlfn.IFS(E89="0",0,P89=1,$AT17+10-1,AND($BE17=-1,E89&lt;&gt;0),E89+$AT17-1),0)</f>
        <v>0</v>
      </c>
      <c r="AY17" cm="1">
        <f t="array" ref="AY17">IFERROR(_xlfn.IFS(F89="0",0,Q89=1,$AT17+10-1,AND($BE17=-1,F89&lt;&gt;0),F89+$AT17-1),0)</f>
        <v>0</v>
      </c>
      <c r="AZ17" cm="1">
        <f t="array" ref="AZ17">IFERROR(_xlfn.IFS(G89="0",0,R89=1,$AT17+10-1,AND($BE17=-1,G89&lt;&gt;0),G89+$AT17-1),0)</f>
        <v>0</v>
      </c>
      <c r="BA17" cm="1">
        <f t="array" ref="BA17">IFERROR(_xlfn.IFS(H89="0",0,S89=1,$AT17+10-1,AND($BE17=-1,H89&lt;&gt;0),H89+$AT17-1),0)</f>
        <v>0</v>
      </c>
      <c r="BB17" cm="1">
        <f t="array" ref="BB17">IFERROR(_xlfn.IFS(I89="0",0,T89=1,$AT17+10-1,AND($BE17=-1,I89&lt;&gt;0),I89+$AT17-1),0)</f>
        <v>0</v>
      </c>
      <c r="BC17" cm="1">
        <f t="array" ref="BC17">IFERROR(_xlfn.IFS(J89="0",0,U89=1,$AT17+10-1,AND($BE17=-1,J89&lt;&gt;0),J89+$AT17-1),0)</f>
        <v>0</v>
      </c>
      <c r="BD17" cm="1">
        <f t="array" ref="BD17">IFERROR(_xlfn.IFS(K89="0",0,V89=1,$AT17+10-1,AND($BE17=-1,K89&lt;&gt;0),K89+$AT17-1),0)</f>
        <v>0</v>
      </c>
      <c r="BE17" cm="1">
        <f t="array" ref="BE17">_xlfn.IFS(A89=1,AT17+B89,A89&gt;1,-1,TRUE,0)</f>
        <v>0</v>
      </c>
    </row>
    <row r="18" spans="1:57" x14ac:dyDescent="0.3">
      <c r="A18" t="b">
        <f>IF(OR(입력!$M18="월",입력!$M18="월요일",입력!$M18="Mon",입력!$M18=1),1)</f>
        <v>0</v>
      </c>
      <c r="B18" t="b">
        <f>IF(OR(입력!$M18="화",입력!$M18="화요일",입력!$M18="Tue",입력!$M18=2),2)</f>
        <v>0</v>
      </c>
      <c r="C18" t="b">
        <f>IF(OR(입력!$M18="수",입력!$M18="수요일",입력!$M18="wed",입력!$M18=3),3)</f>
        <v>0</v>
      </c>
      <c r="D18" t="b">
        <f>IF(OR(입력!$M18="목",입력!$M18="목요일",입력!$M18="Thu",입력!$M18=4),4)</f>
        <v>0</v>
      </c>
      <c r="E18" t="b">
        <f>IF(OR(입력!$M18="금",입력!$M18="금요일",입력!$M18="fri",입력!$M18=5),5)</f>
        <v>0</v>
      </c>
      <c r="F18" t="b">
        <f>IF(OR(입력!$M18="토",입력!$M18="토요일",입력!$M18="sat",입력!$M18=6),6)</f>
        <v>0</v>
      </c>
      <c r="G18" t="b">
        <f>IF(OR(입력!$M18="일",입력!$M18="일요일",입력!$M18="sun",입력!$M18=7),7)</f>
        <v>0</v>
      </c>
      <c r="H18">
        <f t="shared" si="5"/>
        <v>0</v>
      </c>
      <c r="I18" cm="1">
        <f t="array" ref="I18">IFERROR(_xlfn.IFS(M46=1,$H18+10-1,AND($S18=-1,B46&lt;&gt;0),B46+$H18-1,$S18&gt;10,$S18-1),0)</f>
        <v>0</v>
      </c>
      <c r="J18" cm="1">
        <f t="array" ref="J18">IFERROR(_xlfn.IFS(C46="0",0,N46=1,$H18+10-1,AND($S18=-1,C46&lt;&gt;0),C46+$H18-1),0)</f>
        <v>0</v>
      </c>
      <c r="K18" cm="1">
        <f t="array" ref="K18">IFERROR(_xlfn.IFS(D46="0",0,O46=1,$H18+10-1,AND($S18=-1,D46&lt;&gt;0),D46+$H18-1),0)</f>
        <v>0</v>
      </c>
      <c r="L18" cm="1">
        <f t="array" ref="L18">IFERROR(_xlfn.IFS(E46="0",0,P46=1,$H18+10-1,AND($S18=-1,E46&lt;&gt;0),E46+$H18-1),0)</f>
        <v>0</v>
      </c>
      <c r="M18" cm="1">
        <f t="array" ref="M18">IFERROR(_xlfn.IFS(F46="0",0,Q46=1,$H18+10-1,AND($S18=-1,F46&lt;&gt;0),F46+$H18-1),0)</f>
        <v>0</v>
      </c>
      <c r="N18" cm="1">
        <f t="array" ref="N18">IFERROR(_xlfn.IFS(G46="0",0,R46=1,$H18+10-1,AND($S18=-1,G46&lt;&gt;0),G46+$H18-1),0)</f>
        <v>0</v>
      </c>
      <c r="O18" cm="1">
        <f t="array" ref="O18">IFERROR(_xlfn.IFS(H46="0",0,S46=1,$H18+10-1,AND($S18=-1,H46&lt;&gt;0),H46+$H18-1),0)</f>
        <v>0</v>
      </c>
      <c r="P18" cm="1">
        <f t="array" ref="P18">IFERROR(_xlfn.IFS(I46="0",0,T46=1,$H18+10-1,AND($S18=-1,I46&lt;&gt;0),I46+$H18-1),0)</f>
        <v>0</v>
      </c>
      <c r="Q18" cm="1">
        <f t="array" ref="Q18">IFERROR(_xlfn.IFS(J46="0",0,U46=1,$H18+10-1,AND($S18=-1,J46&lt;&gt;0),J46+$H18-1),0)</f>
        <v>0</v>
      </c>
      <c r="R18" cm="1">
        <f t="array" ref="R18">IFERROR(_xlfn.IFS(K46="0",0,V46=1,$H18+10-1,AND($S18=-1,K46&lt;&gt;0),K46+$H18-1),0)</f>
        <v>0</v>
      </c>
      <c r="S18" cm="1">
        <f t="array" ref="S18">_xlfn.IFS(A46=1,H18+B46,A46&gt;1,-1,TRUE,0)</f>
        <v>0</v>
      </c>
      <c r="T18" t="b">
        <f>IF(OR(입력!$Q18="월",입력!$Q18="월요일",입력!$Q18="Mon",입력!$Q18=1),1)</f>
        <v>0</v>
      </c>
      <c r="U18" t="b">
        <f>IF(OR(입력!$Q18="화",입력!$Q18="화요일",입력!$Q18="Tue",입력!$M18=2),2)</f>
        <v>0</v>
      </c>
      <c r="V18" t="b">
        <f>IF(OR(입력!$Q18="수",입력!$Q18="수요일",입력!$Q18="wed",입력!$M18=3),3)</f>
        <v>0</v>
      </c>
      <c r="W18" t="b">
        <f>IF(OR(입력!$Q18="목",입력!$Q18="목요일",입력!$Q18="Thu",입력!$M18=4),4)</f>
        <v>0</v>
      </c>
      <c r="X18" t="b">
        <f>IF(OR(입력!$Q18="금",입력!$Q18="금요일",입력!$Q18="fri",입력!$M18=5),5)</f>
        <v>0</v>
      </c>
      <c r="Y18" t="b">
        <f>IF(OR(입력!$Q18="토",입력!$Q18="토요일",입력!$Q18="sat",입력!$M18=6),6)</f>
        <v>0</v>
      </c>
      <c r="Z18" t="b">
        <f>IF(OR(입력!$Q18="일",입력!$Q18="일요일",입력!$Q18="sun",입력!$M18=7),7)</f>
        <v>0</v>
      </c>
      <c r="AA18">
        <f t="shared" si="4"/>
        <v>0</v>
      </c>
      <c r="AB18" cm="1">
        <f t="array" ref="AB18">IFERROR(_xlfn.IFS(M68=1,$AA18+10-1,AND($AL18=-1,B68&lt;&gt;0),B68+$AA18-1,$AL18&gt;10,$AL18-1),0)</f>
        <v>0</v>
      </c>
      <c r="AC18" cm="1">
        <f t="array" ref="AC18">IFERROR(_xlfn.IFS(C68="0",0,N68=1,$AA18+10-1,AND($AL18=-1,C68&lt;&gt;0),C68+$AA18-1),0)</f>
        <v>0</v>
      </c>
      <c r="AD18" cm="1">
        <f t="array" ref="AD18">IFERROR(_xlfn.IFS(D68="0",0,O68=1,$AA18+10-1,AND($AL18=-1,D68&lt;&gt;0),D68+$AA18-1),0)</f>
        <v>0</v>
      </c>
      <c r="AE18" cm="1">
        <f t="array" ref="AE18">IFERROR(_xlfn.IFS(E68="0",0,P68=1,$AA18+10-1,AND($AL18=-1,E68&lt;&gt;0),E68+$AA18-1),0)</f>
        <v>0</v>
      </c>
      <c r="AF18" cm="1">
        <f t="array" ref="AF18">IFERROR(_xlfn.IFS(F68="0",0,Q68=1,$AA18+10-1,AND($AL18=-1,F68&lt;&gt;0),F68+$AA18-1),0)</f>
        <v>0</v>
      </c>
      <c r="AG18" cm="1">
        <f t="array" ref="AG18">IFERROR(_xlfn.IFS(G68="0",0,R68=1,$AA18+10-1,AND($AL18=-1,G68&lt;&gt;0),G68+$AA18-1),0)</f>
        <v>0</v>
      </c>
      <c r="AH18" cm="1">
        <f t="array" ref="AH18">IFERROR(_xlfn.IFS(H68="0",0,S68=1,$AA18+10-1,AND($AL18=-1,H68&lt;&gt;0),H68+$AA18-1),0)</f>
        <v>0</v>
      </c>
      <c r="AI18" cm="1">
        <f t="array" ref="AI18">IFERROR(_xlfn.IFS(I68="0",0,T68=1,$AA18+10-1,AND($AL18=-1,I68&lt;&gt;0),I68+$AA18-1),0)</f>
        <v>0</v>
      </c>
      <c r="AJ18" cm="1">
        <f t="array" ref="AJ18">IFERROR(_xlfn.IFS(J68="0",0,U68=1,$AA18+10-1,AND($AL18=-1,J68&lt;&gt;0),J68+$AA18-1),0)</f>
        <v>0</v>
      </c>
      <c r="AK18" cm="1">
        <f t="array" ref="AK18">IFERROR(_xlfn.IFS(K68="0",0,V68=1,$AA18+10-1,AND($AL18=-1,K68&lt;&gt;0),K68+$AA18-1),0)</f>
        <v>0</v>
      </c>
      <c r="AL18" cm="1">
        <f t="array" ref="AL18">_xlfn.IFS(A68=1,AA18+B68,A68&gt;1,-1,TRUE,0)</f>
        <v>0</v>
      </c>
      <c r="AM18" t="b">
        <f>IF(OR(입력!$U18="월",입력!$U18="월요일",입력!$U18="Mon",입력!$U18=1),1)</f>
        <v>0</v>
      </c>
      <c r="AN18" t="b">
        <f>IF(OR(입력!$U18="화",입력!$U18="화요일",입력!$U18="Tue",입력!$U18=2),2)</f>
        <v>0</v>
      </c>
      <c r="AO18" t="b">
        <f>IF(OR(입력!$U18="수",입력!$U18="수요일",입력!$U18="wed",입력!$U18=3),3)</f>
        <v>0</v>
      </c>
      <c r="AP18" t="b">
        <f>IF(OR(입력!$U18="목",입력!$U18="목요일",입력!$U18="Thu",입력!$U18=4),4)</f>
        <v>0</v>
      </c>
      <c r="AQ18" t="b">
        <f>IF(OR(입력!$U18="금",입력!$U18="금요일",입력!$U18="fri",입력!$U18=5),5)</f>
        <v>0</v>
      </c>
      <c r="AR18" t="b">
        <f>IF(OR(입력!$U18="토",입력!$U18="토요일",입력!$U18="sat",입력!$U18=6),6)</f>
        <v>0</v>
      </c>
      <c r="AS18" t="b">
        <f>IF(OR(입력!$U18="일",입력!$U18="일요일",입력!$U18="sun",입력!$U18=7),7)</f>
        <v>0</v>
      </c>
      <c r="AT18">
        <f t="shared" si="2"/>
        <v>0</v>
      </c>
      <c r="AU18" cm="1">
        <f t="array" ref="AU18">IFERROR(_xlfn.IFS(M90=1,$AT18+10-1,AND($BE18=-1,B90&lt;&gt;0),B90+$AT18-1,$BE18&gt;10,$BE18-1),0)</f>
        <v>0</v>
      </c>
      <c r="AV18" cm="1">
        <f t="array" ref="AV18">IFERROR(_xlfn.IFS(C90="0",0,N90=1,$AT18+10-1,AND($BE18=-1,C90&lt;&gt;0),C90+$AT18-1),0)</f>
        <v>0</v>
      </c>
      <c r="AW18" cm="1">
        <f t="array" ref="AW18">IFERROR(_xlfn.IFS(D90="0",0,O90=1,$AT18+10-1,AND($BE18=-1,D90&lt;&gt;0),D90+$AT18-1),0)</f>
        <v>0</v>
      </c>
      <c r="AX18" cm="1">
        <f t="array" ref="AX18">IFERROR(_xlfn.IFS(E90="0",0,P90=1,$AT18+10-1,AND($BE18=-1,E90&lt;&gt;0),E90+$AT18-1),0)</f>
        <v>0</v>
      </c>
      <c r="AY18" cm="1">
        <f t="array" ref="AY18">IFERROR(_xlfn.IFS(F90="0",0,Q90=1,$AT18+10-1,AND($BE18=-1,F90&lt;&gt;0),F90+$AT18-1),0)</f>
        <v>0</v>
      </c>
      <c r="AZ18" cm="1">
        <f t="array" ref="AZ18">IFERROR(_xlfn.IFS(G90="0",0,R90=1,$AT18+10-1,AND($BE18=-1,G90&lt;&gt;0),G90+$AT18-1),0)</f>
        <v>0</v>
      </c>
      <c r="BA18" cm="1">
        <f t="array" ref="BA18">IFERROR(_xlfn.IFS(H90="0",0,S90=1,$AT18+10-1,AND($BE18=-1,H90&lt;&gt;0),H90+$AT18-1),0)</f>
        <v>0</v>
      </c>
      <c r="BB18" cm="1">
        <f t="array" ref="BB18">IFERROR(_xlfn.IFS(I90="0",0,T90=1,$AT18+10-1,AND($BE18=-1,I90&lt;&gt;0),I90+$AT18-1),0)</f>
        <v>0</v>
      </c>
      <c r="BC18" cm="1">
        <f t="array" ref="BC18">IFERROR(_xlfn.IFS(J90="0",0,U90=1,$AT18+10-1,AND($BE18=-1,J90&lt;&gt;0),J90+$AT18-1),0)</f>
        <v>0</v>
      </c>
      <c r="BD18" cm="1">
        <f t="array" ref="BD18">IFERROR(_xlfn.IFS(K90="0",0,V90=1,$AT18+10-1,AND($BE18=-1,K90&lt;&gt;0),K90+$AT18-1),0)</f>
        <v>0</v>
      </c>
      <c r="BE18" cm="1">
        <f t="array" ref="BE18">_xlfn.IFS(A90=1,AT18+B90,A90&gt;1,-1,TRUE,0)</f>
        <v>0</v>
      </c>
    </row>
    <row r="19" spans="1:57" x14ac:dyDescent="0.3">
      <c r="A19" t="b">
        <f>IF(OR(입력!$M19="월",입력!$M19="월요일",입력!$M19="Mon",입력!$M19=1),1)</f>
        <v>0</v>
      </c>
      <c r="B19" t="b">
        <f>IF(OR(입력!$M19="화",입력!$M19="화요일",입력!$M19="Tue",입력!$M19=2),2)</f>
        <v>0</v>
      </c>
      <c r="C19" t="b">
        <f>IF(OR(입력!$M19="수",입력!$M19="수요일",입력!$M19="wed",입력!$M19=3),3)</f>
        <v>0</v>
      </c>
      <c r="D19" t="b">
        <f>IF(OR(입력!$M19="목",입력!$M19="목요일",입력!$M19="Thu",입력!$M19=4),4)</f>
        <v>0</v>
      </c>
      <c r="E19" t="b">
        <f>IF(OR(입력!$M19="금",입력!$M19="금요일",입력!$M19="fri",입력!$M19=5),5)</f>
        <v>0</v>
      </c>
      <c r="F19" t="b">
        <f>IF(OR(입력!$M19="토",입력!$M19="토요일",입력!$M19="sat",입력!$M19=6),6)</f>
        <v>0</v>
      </c>
      <c r="G19" t="b">
        <f>IF(OR(입력!$M19="일",입력!$M19="일요일",입력!$M19="sun",입력!$M19=7),7)</f>
        <v>0</v>
      </c>
      <c r="H19">
        <f t="shared" si="5"/>
        <v>0</v>
      </c>
      <c r="I19" cm="1">
        <f t="array" ref="I19">IFERROR(_xlfn.IFS(M47=1,$H19+10-1,AND($S19=-1,B47&lt;&gt;0),B47+$H19-1,$S19&gt;10,$S19-1),0)</f>
        <v>0</v>
      </c>
      <c r="J19" cm="1">
        <f t="array" ref="J19">IFERROR(_xlfn.IFS(C47="0",0,N47=1,$H19+10-1,AND($S19=-1,C47&lt;&gt;0),C47+$H19-1),0)</f>
        <v>0</v>
      </c>
      <c r="K19" cm="1">
        <f t="array" ref="K19">IFERROR(_xlfn.IFS(D47="0",0,O47=1,$H19+10-1,AND($S19=-1,D47&lt;&gt;0),D47+$H19-1),0)</f>
        <v>0</v>
      </c>
      <c r="L19" cm="1">
        <f t="array" ref="L19">IFERROR(_xlfn.IFS(E47="0",0,P47=1,$H19+10-1,AND($S19=-1,E47&lt;&gt;0),E47+$H19-1),0)</f>
        <v>0</v>
      </c>
      <c r="M19" cm="1">
        <f t="array" ref="M19">IFERROR(_xlfn.IFS(F47="0",0,Q47=1,$H19+10-1,AND($S19=-1,F47&lt;&gt;0),F47+$H19-1),0)</f>
        <v>0</v>
      </c>
      <c r="N19" cm="1">
        <f t="array" ref="N19">IFERROR(_xlfn.IFS(G47="0",0,R47=1,$H19+10-1,AND($S19=-1,G47&lt;&gt;0),G47+$H19-1),0)</f>
        <v>0</v>
      </c>
      <c r="O19" cm="1">
        <f t="array" ref="O19">IFERROR(_xlfn.IFS(H47="0",0,S47=1,$H19+10-1,AND($S19=-1,H47&lt;&gt;0),H47+$H19-1),0)</f>
        <v>0</v>
      </c>
      <c r="P19" cm="1">
        <f t="array" ref="P19">IFERROR(_xlfn.IFS(I47="0",0,T47=1,$H19+10-1,AND($S19=-1,I47&lt;&gt;0),I47+$H19-1),0)</f>
        <v>0</v>
      </c>
      <c r="Q19" cm="1">
        <f t="array" ref="Q19">IFERROR(_xlfn.IFS(J47="0",0,U47=1,$H19+10-1,AND($S19=-1,J47&lt;&gt;0),J47+$H19-1),0)</f>
        <v>0</v>
      </c>
      <c r="R19" cm="1">
        <f t="array" ref="R19">IFERROR(_xlfn.IFS(K47="0",0,V47=1,$H19+10-1,AND($S19=-1,K47&lt;&gt;0),K47+$H19-1),0)</f>
        <v>0</v>
      </c>
      <c r="S19" cm="1">
        <f t="array" ref="S19">_xlfn.IFS(A47=1,H19+B47,A47&gt;1,-1,TRUE,0)</f>
        <v>0</v>
      </c>
      <c r="T19" t="b">
        <f>IF(OR(입력!$Q19="월",입력!$Q19="월요일",입력!$Q19="Mon",입력!$Q19=1),1)</f>
        <v>0</v>
      </c>
      <c r="U19" t="b">
        <f>IF(OR(입력!$Q19="화",입력!$Q19="화요일",입력!$Q19="Tue",입력!$M19=2),2)</f>
        <v>0</v>
      </c>
      <c r="V19" t="b">
        <f>IF(OR(입력!$Q19="수",입력!$Q19="수요일",입력!$Q19="wed",입력!$M19=3),3)</f>
        <v>0</v>
      </c>
      <c r="W19" t="b">
        <f>IF(OR(입력!$Q19="목",입력!$Q19="목요일",입력!$Q19="Thu",입력!$M19=4),4)</f>
        <v>0</v>
      </c>
      <c r="X19" t="b">
        <f>IF(OR(입력!$Q19="금",입력!$Q19="금요일",입력!$Q19="fri",입력!$M19=5),5)</f>
        <v>0</v>
      </c>
      <c r="Y19" t="b">
        <f>IF(OR(입력!$Q19="토",입력!$Q19="토요일",입력!$Q19="sat",입력!$M19=6),6)</f>
        <v>0</v>
      </c>
      <c r="Z19" t="b">
        <f>IF(OR(입력!$Q19="일",입력!$Q19="일요일",입력!$Q19="sun",입력!$M19=7),7)</f>
        <v>0</v>
      </c>
      <c r="AA19">
        <f t="shared" si="4"/>
        <v>0</v>
      </c>
      <c r="AB19" cm="1">
        <f t="array" ref="AB19">IFERROR(_xlfn.IFS(M69=1,$AA19+10-1,AND($AL19=-1,B69&lt;&gt;0),B69+$AA19-1,$AL19&gt;10,$AL19-1),0)</f>
        <v>0</v>
      </c>
      <c r="AC19" cm="1">
        <f t="array" ref="AC19">IFERROR(_xlfn.IFS(C69="0",0,N69=1,$AA19+10-1,AND($AL19=-1,C69&lt;&gt;0),C69+$AA19-1),0)</f>
        <v>0</v>
      </c>
      <c r="AD19" cm="1">
        <f t="array" ref="AD19">IFERROR(_xlfn.IFS(D69="0",0,O69=1,$AA19+10-1,AND($AL19=-1,D69&lt;&gt;0),D69+$AA19-1),0)</f>
        <v>0</v>
      </c>
      <c r="AE19" cm="1">
        <f t="array" ref="AE19">IFERROR(_xlfn.IFS(E69="0",0,P69=1,$AA19+10-1,AND($AL19=-1,E69&lt;&gt;0),E69+$AA19-1),0)</f>
        <v>0</v>
      </c>
      <c r="AF19" cm="1">
        <f t="array" ref="AF19">IFERROR(_xlfn.IFS(F69="0",0,Q69=1,$AA19+10-1,AND($AL19=-1,F69&lt;&gt;0),F69+$AA19-1),0)</f>
        <v>0</v>
      </c>
      <c r="AG19" cm="1">
        <f t="array" ref="AG19">IFERROR(_xlfn.IFS(G69="0",0,R69=1,$AA19+10-1,AND($AL19=-1,G69&lt;&gt;0),G69+$AA19-1),0)</f>
        <v>0</v>
      </c>
      <c r="AH19" cm="1">
        <f t="array" ref="AH19">IFERROR(_xlfn.IFS(H69="0",0,S69=1,$AA19+10-1,AND($AL19=-1,H69&lt;&gt;0),H69+$AA19-1),0)</f>
        <v>0</v>
      </c>
      <c r="AI19" cm="1">
        <f t="array" ref="AI19">IFERROR(_xlfn.IFS(I69="0",0,T69=1,$AA19+10-1,AND($AL19=-1,I69&lt;&gt;0),I69+$AA19-1),0)</f>
        <v>0</v>
      </c>
      <c r="AJ19" cm="1">
        <f t="array" ref="AJ19">IFERROR(_xlfn.IFS(J69="0",0,U69=1,$AA19+10-1,AND($AL19=-1,J69&lt;&gt;0),J69+$AA19-1),0)</f>
        <v>0</v>
      </c>
      <c r="AK19" cm="1">
        <f t="array" ref="AK19">IFERROR(_xlfn.IFS(K69="0",0,V69=1,$AA19+10-1,AND($AL19=-1,K69&lt;&gt;0),K69+$AA19-1),0)</f>
        <v>0</v>
      </c>
      <c r="AL19" cm="1">
        <f t="array" ref="AL19">_xlfn.IFS(A69=1,AA19+B69,A69&gt;1,-1,TRUE,0)</f>
        <v>0</v>
      </c>
      <c r="AM19" t="b">
        <f>IF(OR(입력!$U19="월",입력!$U19="월요일",입력!$U19="Mon",입력!$U19=1),1)</f>
        <v>0</v>
      </c>
      <c r="AN19" t="b">
        <f>IF(OR(입력!$U19="화",입력!$U19="화요일",입력!$U19="Tue",입력!$U19=2),2)</f>
        <v>0</v>
      </c>
      <c r="AO19" t="b">
        <f>IF(OR(입력!$U19="수",입력!$U19="수요일",입력!$U19="wed",입력!$U19=3),3)</f>
        <v>0</v>
      </c>
      <c r="AP19" t="b">
        <f>IF(OR(입력!$U19="목",입력!$U19="목요일",입력!$U19="Thu",입력!$U19=4),4)</f>
        <v>0</v>
      </c>
      <c r="AQ19" t="b">
        <f>IF(OR(입력!$U19="금",입력!$U19="금요일",입력!$U19="fri",입력!$U19=5),5)</f>
        <v>0</v>
      </c>
      <c r="AR19" t="b">
        <f>IF(OR(입력!$U19="토",입력!$U19="토요일",입력!$U19="sat",입력!$U19=6),6)</f>
        <v>0</v>
      </c>
      <c r="AS19" t="b">
        <f>IF(OR(입력!$U19="일",입력!$U19="일요일",입력!$U19="sun",입력!$U19=7),7)</f>
        <v>0</v>
      </c>
      <c r="AT19">
        <f t="shared" si="2"/>
        <v>0</v>
      </c>
      <c r="AU19" cm="1">
        <f t="array" ref="AU19">IFERROR(_xlfn.IFS(M91=1,$AT19+10-1,AND($BE19=-1,B91&lt;&gt;0),B91+$AT19-1,$BE19&gt;10,$BE19-1),0)</f>
        <v>0</v>
      </c>
      <c r="AV19" cm="1">
        <f t="array" ref="AV19">IFERROR(_xlfn.IFS(C91="0",0,N91=1,$AT19+10-1,AND($BE19=-1,C91&lt;&gt;0),C91+$AT19-1),0)</f>
        <v>0</v>
      </c>
      <c r="AW19" cm="1">
        <f t="array" ref="AW19">IFERROR(_xlfn.IFS(D91="0",0,O91=1,$AT19+10-1,AND($BE19=-1,D91&lt;&gt;0),D91+$AT19-1),0)</f>
        <v>0</v>
      </c>
      <c r="AX19" cm="1">
        <f t="array" ref="AX19">IFERROR(_xlfn.IFS(E91="0",0,P91=1,$AT19+10-1,AND($BE19=-1,E91&lt;&gt;0),E91+$AT19-1),0)</f>
        <v>0</v>
      </c>
      <c r="AY19" cm="1">
        <f t="array" ref="AY19">IFERROR(_xlfn.IFS(F91="0",0,Q91=1,$AT19+10-1,AND($BE19=-1,F91&lt;&gt;0),F91+$AT19-1),0)</f>
        <v>0</v>
      </c>
      <c r="AZ19" cm="1">
        <f t="array" ref="AZ19">IFERROR(_xlfn.IFS(G91="0",0,R91=1,$AT19+10-1,AND($BE19=-1,G91&lt;&gt;0),G91+$AT19-1),0)</f>
        <v>0</v>
      </c>
      <c r="BA19" cm="1">
        <f t="array" ref="BA19">IFERROR(_xlfn.IFS(H91="0",0,S91=1,$AT19+10-1,AND($BE19=-1,H91&lt;&gt;0),H91+$AT19-1),0)</f>
        <v>0</v>
      </c>
      <c r="BB19" cm="1">
        <f t="array" ref="BB19">IFERROR(_xlfn.IFS(I91="0",0,T91=1,$AT19+10-1,AND($BE19=-1,I91&lt;&gt;0),I91+$AT19-1),0)</f>
        <v>0</v>
      </c>
      <c r="BC19" cm="1">
        <f t="array" ref="BC19">IFERROR(_xlfn.IFS(J91="0",0,U91=1,$AT19+10-1,AND($BE19=-1,J91&lt;&gt;0),J91+$AT19-1),0)</f>
        <v>0</v>
      </c>
      <c r="BD19" cm="1">
        <f t="array" ref="BD19">IFERROR(_xlfn.IFS(K91="0",0,V91=1,$AT19+10-1,AND($BE19=-1,K91&lt;&gt;0),K91+$AT19-1),0)</f>
        <v>0</v>
      </c>
      <c r="BE19" cm="1">
        <f t="array" ref="BE19">_xlfn.IFS(A91=1,AT19+B91,A91&gt;1,-1,TRUE,0)</f>
        <v>0</v>
      </c>
    </row>
    <row r="20" spans="1:57" x14ac:dyDescent="0.3">
      <c r="A20" t="b">
        <f>IF(OR(입력!$M20="월",입력!$M20="월요일",입력!$M20="Mon",입력!$M20=1),1)</f>
        <v>0</v>
      </c>
      <c r="B20" t="b">
        <f>IF(OR(입력!$M20="화",입력!$M20="화요일",입력!$M20="Tue",입력!$M20=2),2)</f>
        <v>0</v>
      </c>
      <c r="C20" t="b">
        <f>IF(OR(입력!$M20="수",입력!$M20="수요일",입력!$M20="wed",입력!$M20=3),3)</f>
        <v>0</v>
      </c>
      <c r="D20" t="b">
        <f>IF(OR(입력!$M20="목",입력!$M20="목요일",입력!$M20="Thu",입력!$M20=4),4)</f>
        <v>0</v>
      </c>
      <c r="E20" t="b">
        <f>IF(OR(입력!$M20="금",입력!$M20="금요일",입력!$M20="fri",입력!$M20=5),5)</f>
        <v>0</v>
      </c>
      <c r="F20" t="b">
        <f>IF(OR(입력!$M20="토",입력!$M20="토요일",입력!$M20="sat",입력!$M20=6),6)</f>
        <v>0</v>
      </c>
      <c r="G20" t="b">
        <f>IF(OR(입력!$M20="일",입력!$M20="일요일",입력!$M20="sun",입력!$M20=7),7)</f>
        <v>0</v>
      </c>
      <c r="H20">
        <f t="shared" si="5"/>
        <v>0</v>
      </c>
      <c r="I20" cm="1">
        <f t="array" ref="I20">IFERROR(_xlfn.IFS(M48=1,$H20+10-1,AND($S20=-1,B48&lt;&gt;0),B48+$H20-1,$S20&gt;10,$S20-1),0)</f>
        <v>0</v>
      </c>
      <c r="J20" cm="1">
        <f t="array" ref="J20">IFERROR(_xlfn.IFS(C48="0",0,N48=1,$H20+10-1,AND($S20=-1,C48&lt;&gt;0),C48+$H20-1),0)</f>
        <v>0</v>
      </c>
      <c r="K20" cm="1">
        <f t="array" ref="K20">IFERROR(_xlfn.IFS(D48="0",0,O48=1,$H20+10-1,AND($S20=-1,D48&lt;&gt;0),D48+$H20-1),0)</f>
        <v>0</v>
      </c>
      <c r="L20" cm="1">
        <f t="array" ref="L20">IFERROR(_xlfn.IFS(E48="0",0,P48=1,$H20+10-1,AND($S20=-1,E48&lt;&gt;0),E48+$H20-1),0)</f>
        <v>0</v>
      </c>
      <c r="M20" cm="1">
        <f t="array" ref="M20">IFERROR(_xlfn.IFS(F48="0",0,Q48=1,$H20+10-1,AND($S20=-1,F48&lt;&gt;0),F48+$H20-1),0)</f>
        <v>0</v>
      </c>
      <c r="N20" cm="1">
        <f t="array" ref="N20">IFERROR(_xlfn.IFS(G48="0",0,R48=1,$H20+10-1,AND($S20=-1,G48&lt;&gt;0),G48+$H20-1),0)</f>
        <v>0</v>
      </c>
      <c r="O20" cm="1">
        <f t="array" ref="O20">IFERROR(_xlfn.IFS(H48="0",0,S48=1,$H20+10-1,AND($S20=-1,H48&lt;&gt;0),H48+$H20-1),0)</f>
        <v>0</v>
      </c>
      <c r="P20" cm="1">
        <f t="array" ref="P20">IFERROR(_xlfn.IFS(I48="0",0,T48=1,$H20+10-1,AND($S20=-1,I48&lt;&gt;0),I48+$H20-1),0)</f>
        <v>0</v>
      </c>
      <c r="Q20" cm="1">
        <f t="array" ref="Q20">IFERROR(_xlfn.IFS(J48="0",0,U48=1,$H20+10-1,AND($S20=-1,J48&lt;&gt;0),J48+$H20-1),0)</f>
        <v>0</v>
      </c>
      <c r="R20" cm="1">
        <f t="array" ref="R20">IFERROR(_xlfn.IFS(K48="0",0,V48=1,$H20+10-1,AND($S20=-1,K48&lt;&gt;0),K48+$H20-1),0)</f>
        <v>0</v>
      </c>
      <c r="S20" cm="1">
        <f t="array" ref="S20">_xlfn.IFS(A48=1,H20+B48,A48&gt;1,-1,TRUE,0)</f>
        <v>0</v>
      </c>
      <c r="T20" t="b">
        <f>IF(OR(입력!$Q20="월",입력!$Q20="월요일",입력!$Q20="Mon",입력!$Q20=1),1)</f>
        <v>0</v>
      </c>
      <c r="U20" t="b">
        <f>IF(OR(입력!$Q20="화",입력!$Q20="화요일",입력!$Q20="Tue",입력!$M20=2),2)</f>
        <v>0</v>
      </c>
      <c r="V20" t="b">
        <f>IF(OR(입력!$Q20="수",입력!$Q20="수요일",입력!$Q20="wed",입력!$M20=3),3)</f>
        <v>0</v>
      </c>
      <c r="W20" t="b">
        <f>IF(OR(입력!$Q20="목",입력!$Q20="목요일",입력!$Q20="Thu",입력!$M20=4),4)</f>
        <v>0</v>
      </c>
      <c r="X20" t="b">
        <f>IF(OR(입력!$Q20="금",입력!$Q20="금요일",입력!$Q20="fri",입력!$M20=5),5)</f>
        <v>0</v>
      </c>
      <c r="Y20" t="b">
        <f>IF(OR(입력!$Q20="토",입력!$Q20="토요일",입력!$Q20="sat",입력!$M20=6),6)</f>
        <v>0</v>
      </c>
      <c r="Z20" t="b">
        <f>IF(OR(입력!$Q20="일",입력!$Q20="일요일",입력!$Q20="sun",입력!$M20=7),7)</f>
        <v>0</v>
      </c>
      <c r="AA20">
        <f t="shared" si="4"/>
        <v>0</v>
      </c>
      <c r="AB20" cm="1">
        <f t="array" ref="AB20">IFERROR(_xlfn.IFS(M70=1,$AA20+10-1,AND($AL20=-1,B70&lt;&gt;0),B70+$AA20-1,$AL20&gt;10,$AL20-1),0)</f>
        <v>0</v>
      </c>
      <c r="AC20" cm="1">
        <f t="array" ref="AC20">IFERROR(_xlfn.IFS(C70="0",0,N70=1,$AA20+10-1,AND($AL20=-1,C70&lt;&gt;0),C70+$AA20-1),0)</f>
        <v>0</v>
      </c>
      <c r="AD20" cm="1">
        <f t="array" ref="AD20">IFERROR(_xlfn.IFS(D70="0",0,O70=1,$AA20+10-1,AND($AL20=-1,D70&lt;&gt;0),D70+$AA20-1),0)</f>
        <v>0</v>
      </c>
      <c r="AE20" cm="1">
        <f t="array" ref="AE20">IFERROR(_xlfn.IFS(E70="0",0,P70=1,$AA20+10-1,AND($AL20=-1,E70&lt;&gt;0),E70+$AA20-1),0)</f>
        <v>0</v>
      </c>
      <c r="AF20" cm="1">
        <f t="array" ref="AF20">IFERROR(_xlfn.IFS(F70="0",0,Q70=1,$AA20+10-1,AND($AL20=-1,F70&lt;&gt;0),F70+$AA20-1),0)</f>
        <v>0</v>
      </c>
      <c r="AG20" cm="1">
        <f t="array" ref="AG20">IFERROR(_xlfn.IFS(G70="0",0,R70=1,$AA20+10-1,AND($AL20=-1,G70&lt;&gt;0),G70+$AA20-1),0)</f>
        <v>0</v>
      </c>
      <c r="AH20" cm="1">
        <f t="array" ref="AH20">IFERROR(_xlfn.IFS(H70="0",0,S70=1,$AA20+10-1,AND($AL20=-1,H70&lt;&gt;0),H70+$AA20-1),0)</f>
        <v>0</v>
      </c>
      <c r="AI20" cm="1">
        <f t="array" ref="AI20">IFERROR(_xlfn.IFS(I70="0",0,T70=1,$AA20+10-1,AND($AL20=-1,I70&lt;&gt;0),I70+$AA20-1),0)</f>
        <v>0</v>
      </c>
      <c r="AJ20" cm="1">
        <f t="array" ref="AJ20">IFERROR(_xlfn.IFS(J70="0",0,U70=1,$AA20+10-1,AND($AL20=-1,J70&lt;&gt;0),J70+$AA20-1),0)</f>
        <v>0</v>
      </c>
      <c r="AK20" cm="1">
        <f t="array" ref="AK20">IFERROR(_xlfn.IFS(K70="0",0,V70=1,$AA20+10-1,AND($AL20=-1,K70&lt;&gt;0),K70+$AA20-1),0)</f>
        <v>0</v>
      </c>
      <c r="AL20" cm="1">
        <f t="array" ref="AL20">_xlfn.IFS(A70=1,AA20+B70,A70&gt;1,-1,TRUE,0)</f>
        <v>0</v>
      </c>
      <c r="AM20" t="b">
        <f>IF(OR(입력!$U20="월",입력!$U20="월요일",입력!$U20="Mon",입력!$U20=1),1)</f>
        <v>0</v>
      </c>
      <c r="AN20" t="b">
        <f>IF(OR(입력!$U20="화",입력!$U20="화요일",입력!$U20="Tue",입력!$U20=2),2)</f>
        <v>0</v>
      </c>
      <c r="AO20" t="b">
        <f>IF(OR(입력!$U20="수",입력!$U20="수요일",입력!$U20="wed",입력!$U20=3),3)</f>
        <v>0</v>
      </c>
      <c r="AP20" t="b">
        <f>IF(OR(입력!$U20="목",입력!$U20="목요일",입력!$U20="Thu",입력!$U20=4),4)</f>
        <v>0</v>
      </c>
      <c r="AQ20" t="b">
        <f>IF(OR(입력!$U20="금",입력!$U20="금요일",입력!$U20="fri",입력!$U20=5),5)</f>
        <v>0</v>
      </c>
      <c r="AR20" t="b">
        <f>IF(OR(입력!$U20="토",입력!$U20="토요일",입력!$U20="sat",입력!$U20=6),6)</f>
        <v>0</v>
      </c>
      <c r="AS20" t="b">
        <f>IF(OR(입력!$U20="일",입력!$U20="일요일",입력!$U20="sun",입력!$U20=7),7)</f>
        <v>0</v>
      </c>
      <c r="AT20">
        <f t="shared" si="2"/>
        <v>0</v>
      </c>
      <c r="AU20" cm="1">
        <f t="array" ref="AU20">IFERROR(_xlfn.IFS(M92=1,$AT20+10-1,AND($BE20=-1,B92&lt;&gt;0),B92+$AT20-1,$BE20&gt;10,$BE20-1),0)</f>
        <v>0</v>
      </c>
      <c r="AV20" cm="1">
        <f t="array" ref="AV20">IFERROR(_xlfn.IFS(C92="0",0,N92=1,$AT20+10-1,AND($BE20=-1,C92&lt;&gt;0),C92+$AT20-1),0)</f>
        <v>0</v>
      </c>
      <c r="AW20" cm="1">
        <f t="array" ref="AW20">IFERROR(_xlfn.IFS(D92="0",0,O92=1,$AT20+10-1,AND($BE20=-1,D92&lt;&gt;0),D92+$AT20-1),0)</f>
        <v>0</v>
      </c>
      <c r="AX20" cm="1">
        <f t="array" ref="AX20">IFERROR(_xlfn.IFS(E92="0",0,P92=1,$AT20+10-1,AND($BE20=-1,E92&lt;&gt;0),E92+$AT20-1),0)</f>
        <v>0</v>
      </c>
      <c r="AY20" cm="1">
        <f t="array" ref="AY20">IFERROR(_xlfn.IFS(F92="0",0,Q92=1,$AT20+10-1,AND($BE20=-1,F92&lt;&gt;0),F92+$AT20-1),0)</f>
        <v>0</v>
      </c>
      <c r="AZ20" cm="1">
        <f t="array" ref="AZ20">IFERROR(_xlfn.IFS(G92="0",0,R92=1,$AT20+10-1,AND($BE20=-1,G92&lt;&gt;0),G92+$AT20-1),0)</f>
        <v>0</v>
      </c>
      <c r="BA20" cm="1">
        <f t="array" ref="BA20">IFERROR(_xlfn.IFS(H92="0",0,S92=1,$AT20+10-1,AND($BE20=-1,H92&lt;&gt;0),H92+$AT20-1),0)</f>
        <v>0</v>
      </c>
      <c r="BB20" cm="1">
        <f t="array" ref="BB20">IFERROR(_xlfn.IFS(I92="0",0,T92=1,$AT20+10-1,AND($BE20=-1,I92&lt;&gt;0),I92+$AT20-1),0)</f>
        <v>0</v>
      </c>
      <c r="BC20" cm="1">
        <f t="array" ref="BC20">IFERROR(_xlfn.IFS(J92="0",0,U92=1,$AT20+10-1,AND($BE20=-1,J92&lt;&gt;0),J92+$AT20-1),0)</f>
        <v>0</v>
      </c>
      <c r="BD20" cm="1">
        <f t="array" ref="BD20">IFERROR(_xlfn.IFS(K92="0",0,V92=1,$AT20+10-1,AND($BE20=-1,K92&lt;&gt;0),K92+$AT20-1),0)</f>
        <v>0</v>
      </c>
      <c r="BE20" cm="1">
        <f t="array" ref="BE20">_xlfn.IFS(A92=1,AT20+B92,A92&gt;1,-1,TRUE,0)</f>
        <v>0</v>
      </c>
    </row>
    <row r="21" spans="1:57" x14ac:dyDescent="0.3">
      <c r="A21" t="b">
        <f>IF(OR(입력!$M21="월",입력!$M21="월요일",입력!$M21="Mon",입력!$M21=1),1)</f>
        <v>0</v>
      </c>
      <c r="B21" t="b">
        <f>IF(OR(입력!$M21="화",입력!$M21="화요일",입력!$M21="Tue",입력!$M21=2),2)</f>
        <v>0</v>
      </c>
      <c r="C21" t="b">
        <f>IF(OR(입력!$M21="수",입력!$M21="수요일",입력!$M21="wed",입력!$M21=3),3)</f>
        <v>0</v>
      </c>
      <c r="D21" t="b">
        <f>IF(OR(입력!$M21="목",입력!$M21="목요일",입력!$M21="Thu",입력!$M21=4),4)</f>
        <v>0</v>
      </c>
      <c r="E21" t="b">
        <f>IF(OR(입력!$M21="금",입력!$M21="금요일",입력!$M21="fri",입력!$M21=5),5)</f>
        <v>0</v>
      </c>
      <c r="F21" t="b">
        <f>IF(OR(입력!$M21="토",입력!$M21="토요일",입력!$M21="sat",입력!$M21=6),6)</f>
        <v>0</v>
      </c>
      <c r="G21" t="b">
        <f>IF(OR(입력!$M21="일",입력!$M21="일요일",입력!$M21="sun",입력!$M21=7),7)</f>
        <v>0</v>
      </c>
      <c r="H21">
        <f t="shared" si="5"/>
        <v>0</v>
      </c>
      <c r="I21" cm="1">
        <f t="array" ref="I21">IFERROR(_xlfn.IFS(M49=1,$H21+10-1,AND($S21=-1,B49&lt;&gt;0),B49+$H21-1,$S21&gt;10,$S21-1),0)</f>
        <v>0</v>
      </c>
      <c r="J21" cm="1">
        <f t="array" ref="J21">IFERROR(_xlfn.IFS(C49="0",0,N49=1,$H21+10-1,AND($S21=-1,C49&lt;&gt;0),C49+$H21-1),0)</f>
        <v>0</v>
      </c>
      <c r="K21" cm="1">
        <f t="array" ref="K21">IFERROR(_xlfn.IFS(D49="0",0,O49=1,$H21+10-1,AND($S21=-1,D49&lt;&gt;0),D49+$H21-1),0)</f>
        <v>0</v>
      </c>
      <c r="L21" cm="1">
        <f t="array" ref="L21">IFERROR(_xlfn.IFS(E49="0",0,P49=1,$H21+10-1,AND($S21=-1,E49&lt;&gt;0),E49+$H21-1),0)</f>
        <v>0</v>
      </c>
      <c r="M21" cm="1">
        <f t="array" ref="M21">IFERROR(_xlfn.IFS(F49="0",0,Q49=1,$H21+10-1,AND($S21=-1,F49&lt;&gt;0),F49+$H21-1),0)</f>
        <v>0</v>
      </c>
      <c r="N21" cm="1">
        <f t="array" ref="N21">IFERROR(_xlfn.IFS(G49="0",0,R49=1,$H21+10-1,AND($S21=-1,G49&lt;&gt;0),G49+$H21-1),0)</f>
        <v>0</v>
      </c>
      <c r="O21" cm="1">
        <f t="array" ref="O21">IFERROR(_xlfn.IFS(H49="0",0,S49=1,$H21+10-1,AND($S21=-1,H49&lt;&gt;0),H49+$H21-1),0)</f>
        <v>0</v>
      </c>
      <c r="P21" cm="1">
        <f t="array" ref="P21">IFERROR(_xlfn.IFS(I49="0",0,T49=1,$H21+10-1,AND($S21=-1,I49&lt;&gt;0),I49+$H21-1),0)</f>
        <v>0</v>
      </c>
      <c r="Q21" cm="1">
        <f t="array" ref="Q21">IFERROR(_xlfn.IFS(J49="0",0,U49=1,$H21+10-1,AND($S21=-1,J49&lt;&gt;0),J49+$H21-1),0)</f>
        <v>0</v>
      </c>
      <c r="R21" cm="1">
        <f t="array" ref="R21">IFERROR(_xlfn.IFS(K49="0",0,V49=1,$H21+10-1,AND($S21=-1,K49&lt;&gt;0),K49+$H21-1),0)</f>
        <v>0</v>
      </c>
      <c r="S21" cm="1">
        <f t="array" ref="S21">_xlfn.IFS(A49=1,H21+B49,A49&gt;1,-1,TRUE,0)</f>
        <v>0</v>
      </c>
      <c r="T21" t="b">
        <f>IF(OR(입력!$Q21="월",입력!$Q21="월요일",입력!$Q21="Mon",입력!$Q21=1),1)</f>
        <v>0</v>
      </c>
      <c r="U21" t="b">
        <f>IF(OR(입력!$Q21="화",입력!$Q21="화요일",입력!$Q21="Tue",입력!$M21=2),2)</f>
        <v>0</v>
      </c>
      <c r="V21" t="b">
        <f>IF(OR(입력!$Q21="수",입력!$Q21="수요일",입력!$Q21="wed",입력!$M21=3),3)</f>
        <v>0</v>
      </c>
      <c r="W21" t="b">
        <f>IF(OR(입력!$Q21="목",입력!$Q21="목요일",입력!$Q21="Thu",입력!$M21=4),4)</f>
        <v>0</v>
      </c>
      <c r="X21" t="b">
        <f>IF(OR(입력!$Q21="금",입력!$Q21="금요일",입력!$Q21="fri",입력!$M21=5),5)</f>
        <v>0</v>
      </c>
      <c r="Y21" t="b">
        <f>IF(OR(입력!$Q21="토",입력!$Q21="토요일",입력!$Q21="sat",입력!$M21=6),6)</f>
        <v>0</v>
      </c>
      <c r="Z21" t="b">
        <f>IF(OR(입력!$Q21="일",입력!$Q21="일요일",입력!$Q21="sun",입력!$M21=7),7)</f>
        <v>0</v>
      </c>
      <c r="AA21">
        <f t="shared" si="4"/>
        <v>0</v>
      </c>
      <c r="AB21" cm="1">
        <f t="array" ref="AB21">IFERROR(_xlfn.IFS(M71=1,$AA21+10-1,AND($AL21=-1,B71&lt;&gt;0),B71+$AA21-1,$AL21&gt;10,$AL21-1),0)</f>
        <v>0</v>
      </c>
      <c r="AC21" cm="1">
        <f t="array" ref="AC21">IFERROR(_xlfn.IFS(C71="0",0,N71=1,$AA21+10-1,AND($AL21=-1,C71&lt;&gt;0),C71+$AA21-1),0)</f>
        <v>0</v>
      </c>
      <c r="AD21" cm="1">
        <f t="array" ref="AD21">IFERROR(_xlfn.IFS(D71="0",0,O71=1,$AA21+10-1,AND($AL21=-1,D71&lt;&gt;0),D71+$AA21-1),0)</f>
        <v>0</v>
      </c>
      <c r="AE21" cm="1">
        <f t="array" ref="AE21">IFERROR(_xlfn.IFS(E71="0",0,P71=1,$AA21+10-1,AND($AL21=-1,E71&lt;&gt;0),E71+$AA21-1),0)</f>
        <v>0</v>
      </c>
      <c r="AF21" cm="1">
        <f t="array" ref="AF21">IFERROR(_xlfn.IFS(F71="0",0,Q71=1,$AA21+10-1,AND($AL21=-1,F71&lt;&gt;0),F71+$AA21-1),0)</f>
        <v>0</v>
      </c>
      <c r="AG21" cm="1">
        <f t="array" ref="AG21">IFERROR(_xlfn.IFS(G71="0",0,R71=1,$AA21+10-1,AND($AL21=-1,G71&lt;&gt;0),G71+$AA21-1),0)</f>
        <v>0</v>
      </c>
      <c r="AH21" cm="1">
        <f t="array" ref="AH21">IFERROR(_xlfn.IFS(H71="0",0,S71=1,$AA21+10-1,AND($AL21=-1,H71&lt;&gt;0),H71+$AA21-1),0)</f>
        <v>0</v>
      </c>
      <c r="AI21" cm="1">
        <f t="array" ref="AI21">IFERROR(_xlfn.IFS(I71="0",0,T71=1,$AA21+10-1,AND($AL21=-1,I71&lt;&gt;0),I71+$AA21-1),0)</f>
        <v>0</v>
      </c>
      <c r="AJ21" cm="1">
        <f t="array" ref="AJ21">IFERROR(_xlfn.IFS(J71="0",0,U71=1,$AA21+10-1,AND($AL21=-1,J71&lt;&gt;0),J71+$AA21-1),0)</f>
        <v>0</v>
      </c>
      <c r="AK21" cm="1">
        <f t="array" ref="AK21">IFERROR(_xlfn.IFS(K71="0",0,V71=1,$AA21+10-1,AND($AL21=-1,K71&lt;&gt;0),K71+$AA21-1),0)</f>
        <v>0</v>
      </c>
      <c r="AL21" cm="1">
        <f t="array" ref="AL21">_xlfn.IFS(A71=1,AA21+B71,A71&gt;1,-1,TRUE,0)</f>
        <v>0</v>
      </c>
      <c r="AM21" t="b">
        <f>IF(OR(입력!$U21="월",입력!$U21="월요일",입력!$U21="Mon",입력!$U21=1),1)</f>
        <v>0</v>
      </c>
      <c r="AN21" t="b">
        <f>IF(OR(입력!$U21="화",입력!$U21="화요일",입력!$U21="Tue",입력!$U21=2),2)</f>
        <v>0</v>
      </c>
      <c r="AO21" t="b">
        <f>IF(OR(입력!$U21="수",입력!$U21="수요일",입력!$U21="wed",입력!$U21=3),3)</f>
        <v>0</v>
      </c>
      <c r="AP21" t="b">
        <f>IF(OR(입력!$U21="목",입력!$U21="목요일",입력!$U21="Thu",입력!$U21=4),4)</f>
        <v>0</v>
      </c>
      <c r="AQ21" t="b">
        <f>IF(OR(입력!$U21="금",입력!$U21="금요일",입력!$U21="fri",입력!$U21=5),5)</f>
        <v>0</v>
      </c>
      <c r="AR21" t="b">
        <f>IF(OR(입력!$U21="토",입력!$U21="토요일",입력!$U21="sat",입력!$U21=6),6)</f>
        <v>0</v>
      </c>
      <c r="AS21" t="b">
        <f>IF(OR(입력!$U21="일",입력!$U21="일요일",입력!$U21="sun",입력!$U21=7),7)</f>
        <v>0</v>
      </c>
      <c r="AT21">
        <f t="shared" si="2"/>
        <v>0</v>
      </c>
      <c r="AU21" cm="1">
        <f t="array" ref="AU21">IFERROR(_xlfn.IFS(M93=1,$AT21+10-1,AND($BE21=-1,B93&lt;&gt;0),B93+$AT21-1,$BE21&gt;10,$BE21-1),0)</f>
        <v>0</v>
      </c>
      <c r="AV21" cm="1">
        <f t="array" ref="AV21">IFERROR(_xlfn.IFS(C93="0",0,N93=1,$AT21+10-1,AND($BE21=-1,C93&lt;&gt;0),C93+$AT21-1),0)</f>
        <v>0</v>
      </c>
      <c r="AW21" cm="1">
        <f t="array" ref="AW21">IFERROR(_xlfn.IFS(D93="0",0,O93=1,$AT21+10-1,AND($BE21=-1,D93&lt;&gt;0),D93+$AT21-1),0)</f>
        <v>0</v>
      </c>
      <c r="AX21" cm="1">
        <f t="array" ref="AX21">IFERROR(_xlfn.IFS(E93="0",0,P93=1,$AT21+10-1,AND($BE21=-1,E93&lt;&gt;0),E93+$AT21-1),0)</f>
        <v>0</v>
      </c>
      <c r="AY21" cm="1">
        <f t="array" ref="AY21">IFERROR(_xlfn.IFS(F93="0",0,Q93=1,$AT21+10-1,AND($BE21=-1,F93&lt;&gt;0),F93+$AT21-1),0)</f>
        <v>0</v>
      </c>
      <c r="AZ21" cm="1">
        <f t="array" ref="AZ21">IFERROR(_xlfn.IFS(G93="0",0,R93=1,$AT21+10-1,AND($BE21=-1,G93&lt;&gt;0),G93+$AT21-1),0)</f>
        <v>0</v>
      </c>
      <c r="BA21" cm="1">
        <f t="array" ref="BA21">IFERROR(_xlfn.IFS(H93="0",0,S93=1,$AT21+10-1,AND($BE21=-1,H93&lt;&gt;0),H93+$AT21-1),0)</f>
        <v>0</v>
      </c>
      <c r="BB21" cm="1">
        <f t="array" ref="BB21">IFERROR(_xlfn.IFS(I93="0",0,T93=1,$AT21+10-1,AND($BE21=-1,I93&lt;&gt;0),I93+$AT21-1),0)</f>
        <v>0</v>
      </c>
      <c r="BC21" cm="1">
        <f t="array" ref="BC21">IFERROR(_xlfn.IFS(J93="0",0,U93=1,$AT21+10-1,AND($BE21=-1,J93&lt;&gt;0),J93+$AT21-1),0)</f>
        <v>0</v>
      </c>
      <c r="BD21" cm="1">
        <f t="array" ref="BD21">IFERROR(_xlfn.IFS(K93="0",0,V93=1,$AT21+10-1,AND($BE21=-1,K93&lt;&gt;0),K93+$AT21-1),0)</f>
        <v>0</v>
      </c>
      <c r="BE21" cm="1">
        <f t="array" ref="BE21">_xlfn.IFS(A93=1,AT21+B93,A93&gt;1,-1,TRUE,0)</f>
        <v>0</v>
      </c>
    </row>
    <row r="22" spans="1:57" x14ac:dyDescent="0.3">
      <c r="AQ22">
        <f>입력!T22</f>
        <v>0</v>
      </c>
      <c r="AR22">
        <f>입력!T23</f>
        <v>0</v>
      </c>
      <c r="AS22">
        <f>입력!T24</f>
        <v>0</v>
      </c>
    </row>
    <row r="23" spans="1:57" x14ac:dyDescent="0.3">
      <c r="AM23" t="b">
        <f>IF(OR(입력!$U23="월",입력!$U23="월요일",입력!$U23="Mon",입력!$U23=1),1)</f>
        <v>0</v>
      </c>
      <c r="AN23" t="b">
        <f>IF(OR(입력!$U23="화",입력!$U23="화요일",입력!$U23="Tue",입력!$U23=2),2)</f>
        <v>0</v>
      </c>
      <c r="AO23" t="b">
        <f>IF(OR(입력!$U23="수",입력!$U23="수요일",입력!$U23="wed",입력!$U23=3),3)</f>
        <v>0</v>
      </c>
      <c r="AP23" t="b">
        <f>IF(OR(입력!$U23="목",입력!$U23="목요일",입력!$U23="Thu",입력!$U23=4),4)</f>
        <v>0</v>
      </c>
      <c r="AQ23" t="b">
        <f>IF(OR(입력!$U23="금",입력!$U23="금요일",입력!$U23="fri",입력!$U23=5),5)</f>
        <v>0</v>
      </c>
      <c r="AR23" t="b">
        <f>IF(OR(입력!$U23="토",입력!$U23="토요일",입력!$U23="sat",입력!$U23=6),6)</f>
        <v>0</v>
      </c>
      <c r="AS23" t="b">
        <f>IF(OR(입력!$U23="일",입력!$U23="일요일",입력!$U23="sun",입력!$U23=7),7)</f>
        <v>0</v>
      </c>
      <c r="AT23">
        <f t="shared" si="2"/>
        <v>0</v>
      </c>
      <c r="AU23" cm="1">
        <f t="array" ref="AU23">IFERROR(_xlfn.IFS(M95=1,$AT23+10-1,AND($BE23=-1,B95&lt;&gt;0),B95+$AT23-1,$BE23&gt;10,$BE23-1),0)</f>
        <v>0</v>
      </c>
      <c r="AV23" cm="1">
        <f t="array" ref="AV23">IFERROR(_xlfn.IFS(C95="0",0,N95=1,$AT23+10-1,AND($BE23=-1,C95&lt;&gt;0),C95+$AT23-1),0)</f>
        <v>0</v>
      </c>
      <c r="AW23" cm="1">
        <f t="array" ref="AW23">IFERROR(_xlfn.IFS(D95="0",0,O95=1,$AT23+10-1,AND($BE23=-1,D95&lt;&gt;0),D95+$AT23-1),0)</f>
        <v>0</v>
      </c>
      <c r="AX23" cm="1">
        <f t="array" ref="AX23">IFERROR(_xlfn.IFS(E95="0",0,P95=1,$AT23+10-1,AND($BE23=-1,E95&lt;&gt;0),E95+$AT23-1),0)</f>
        <v>0</v>
      </c>
      <c r="AY23" cm="1">
        <f t="array" ref="AY23">IFERROR(_xlfn.IFS(F95="0",0,Q95=1,$AT23+10-1,AND($BE23=-1,F95&lt;&gt;0),F95+$AT23-1),0)</f>
        <v>0</v>
      </c>
      <c r="AZ23" cm="1">
        <f t="array" ref="AZ23">IFERROR(_xlfn.IFS(G95="0",0,R95=1,$AT23+10-1,AND($BE23=-1,G95&lt;&gt;0),G95+$AT23-1),0)</f>
        <v>0</v>
      </c>
      <c r="BA23" cm="1">
        <f t="array" ref="BA23">IFERROR(_xlfn.IFS(H95="0",0,S95=1,$AT23+10-1,AND($BE23=-1,H95&lt;&gt;0),H95+$AT23-1),0)</f>
        <v>0</v>
      </c>
      <c r="BB23" cm="1">
        <f t="array" ref="BB23">IFERROR(_xlfn.IFS(I95="0",0,T95=1,$AT23+10-1,AND($BE23=-1,I95&lt;&gt;0),I95+$AT23-1),0)</f>
        <v>0</v>
      </c>
      <c r="BC23" cm="1">
        <f t="array" ref="BC23">IFERROR(_xlfn.IFS(J95="0",0,U95=1,$AT23+10-1,AND($BE23=-1,J95&lt;&gt;0),J95+$AT23-1),0)</f>
        <v>0</v>
      </c>
      <c r="BD23" cm="1">
        <f t="array" ref="BD23">IFERROR(_xlfn.IFS(K95="0",0,V95=1,$AT23+10-1,AND($BE23=-1,K95&lt;&gt;0),K95+$AT23-1),0)</f>
        <v>0</v>
      </c>
      <c r="BE23" cm="1">
        <f t="array" ref="BE23">_xlfn.IFS(A95=1,AT23+B95,A95&gt;1,-1,TRUE,0)</f>
        <v>0</v>
      </c>
    </row>
    <row r="24" spans="1:57" x14ac:dyDescent="0.3">
      <c r="AM24" t="b">
        <f>IF(OR(입력!$U24="월",입력!$U24="월요일",입력!$U24="Mon",입력!$U24=1),1)</f>
        <v>0</v>
      </c>
      <c r="AN24" t="b">
        <f>IF(OR(입력!$U24="화",입력!$U24="화요일",입력!$U24="Tue",입력!$U24=2),2)</f>
        <v>0</v>
      </c>
      <c r="AO24" t="b">
        <f>IF(OR(입력!$U24="수",입력!$U24="수요일",입력!$U24="wed",입력!$U24=3),3)</f>
        <v>0</v>
      </c>
      <c r="AP24" t="b">
        <f>IF(OR(입력!$U24="목",입력!$U24="목요일",입력!$U24="Thu",입력!$U24=4),4)</f>
        <v>0</v>
      </c>
      <c r="AQ24" t="b">
        <f>IF(OR(입력!$U24="금",입력!$U24="금요일",입력!$U24="fri",입력!$U24=5),5)</f>
        <v>0</v>
      </c>
      <c r="AR24" t="b">
        <f>IF(OR(입력!$U24="토",입력!$U24="토요일",입력!$U24="sat",입력!$U24=6),6)</f>
        <v>0</v>
      </c>
      <c r="AS24" t="b">
        <f>IF(OR(입력!$U24="일",입력!$U24="일요일",입력!$U24="sun",입력!$U24=7),7)</f>
        <v>0</v>
      </c>
      <c r="AT24">
        <f t="shared" si="2"/>
        <v>0</v>
      </c>
      <c r="AU24" cm="1">
        <f t="array" ref="AU24">IFERROR(_xlfn.IFS(M96=1,$AT24+10-1,AND($BE24=-1,B96&lt;&gt;0),B96+$AT24-1,$BE24&gt;10,$BE24-1),0)</f>
        <v>0</v>
      </c>
      <c r="AV24" cm="1">
        <f t="array" ref="AV24">IFERROR(_xlfn.IFS(C96="0",0,N96=1,$AT24+10-1,AND($BE24=-1,C96&lt;&gt;0),C96+$AT24-1),0)</f>
        <v>0</v>
      </c>
      <c r="AW24" cm="1">
        <f t="array" ref="AW24">IFERROR(_xlfn.IFS(D96="0",0,O96=1,$AT24+10-1,AND($BE24=-1,D96&lt;&gt;0),D96+$AT24-1),0)</f>
        <v>0</v>
      </c>
      <c r="AX24" cm="1">
        <f t="array" ref="AX24">IFERROR(_xlfn.IFS(E96="0",0,P96=1,$AT24+10-1,AND($BE24=-1,E96&lt;&gt;0),E96+$AT24-1),0)</f>
        <v>0</v>
      </c>
      <c r="AY24" cm="1">
        <f t="array" ref="AY24">IFERROR(_xlfn.IFS(F96="0",0,Q96=1,$AT24+10-1,AND($BE24=-1,F96&lt;&gt;0),F96+$AT24-1),0)</f>
        <v>0</v>
      </c>
      <c r="AZ24" cm="1">
        <f t="array" ref="AZ24">IFERROR(_xlfn.IFS(G96="0",0,R96=1,$AT24+10-1,AND($BE24=-1,G96&lt;&gt;0),G96+$AT24-1),0)</f>
        <v>0</v>
      </c>
      <c r="BA24" cm="1">
        <f t="array" ref="BA24">IFERROR(_xlfn.IFS(H96="0",0,S96=1,$AT24+10-1,AND($BE24=-1,H96&lt;&gt;0),H96+$AT24-1),0)</f>
        <v>0</v>
      </c>
      <c r="BB24" cm="1">
        <f t="array" ref="BB24">IFERROR(_xlfn.IFS(I96="0",0,T96=1,$AT24+10-1,AND($BE24=-1,I96&lt;&gt;0),I96+$AT24-1),0)</f>
        <v>0</v>
      </c>
      <c r="BC24" cm="1">
        <f t="array" ref="BC24">IFERROR(_xlfn.IFS(J96="0",0,U96=1,$AT24+10-1,AND($BE24=-1,J96&lt;&gt;0),J96+$AT24-1),0)</f>
        <v>0</v>
      </c>
      <c r="BD24" cm="1">
        <f t="array" ref="BD24">IFERROR(_xlfn.IFS(K96="0",0,V96=1,$AT24+10-1,AND($BE24=-1,K96&lt;&gt;0),K96+$AT24-1),0)</f>
        <v>0</v>
      </c>
      <c r="BE24" cm="1">
        <f t="array" ref="BE24">_xlfn.IFS(A96=1,AT24+B96,A96&gt;1,-1,TRUE,0)</f>
        <v>0</v>
      </c>
    </row>
    <row r="25" spans="1:57" x14ac:dyDescent="0.3">
      <c r="AM25" t="b">
        <f>IF(OR(입력!$U25="월",입력!$U25="월요일",입력!$U25="Mon",입력!$U25=1),1)</f>
        <v>0</v>
      </c>
      <c r="AN25" t="b">
        <f>IF(OR(입력!$U25="화",입력!$U25="화요일",입력!$U25="Tue",입력!$U25=2),2)</f>
        <v>0</v>
      </c>
      <c r="AO25" t="b">
        <f>IF(OR(입력!$U25="수",입력!$U25="수요일",입력!$U25="wed",입력!$U25=3),3)</f>
        <v>0</v>
      </c>
      <c r="AP25" t="b">
        <f>IF(OR(입력!$U25="목",입력!$U25="목요일",입력!$U25="Thu",입력!$U25=4),4)</f>
        <v>0</v>
      </c>
      <c r="AQ25" t="b">
        <f>IF(OR(입력!$U25="금",입력!$U25="금요일",입력!$U25="fri",입력!$U25=5),5)</f>
        <v>0</v>
      </c>
      <c r="AR25" t="b">
        <f>IF(OR(입력!$U25="토",입력!$U25="토요일",입력!$U25="sat",입력!$U25=6),6)</f>
        <v>0</v>
      </c>
      <c r="AS25" t="b">
        <f>IF(OR(입력!$U25="일",입력!$U25="일요일",입력!$U25="sun",입력!$U25=7),7)</f>
        <v>0</v>
      </c>
      <c r="AT25">
        <f t="shared" si="2"/>
        <v>0</v>
      </c>
      <c r="AU25" cm="1">
        <f t="array" ref="AU25">IFERROR(_xlfn.IFS(M97=1,$AT25+10-1,AND($BE25=-1,B97&lt;&gt;0),B97+$AT25-1,$BE25&gt;10,$BE25-1),0)</f>
        <v>0</v>
      </c>
      <c r="AV25" cm="1">
        <f t="array" ref="AV25">IFERROR(_xlfn.IFS(C97="0",0,N97=1,$AT25+10-1,AND($BE25=-1,C97&lt;&gt;0),C97+$AT25-1),0)</f>
        <v>0</v>
      </c>
      <c r="AW25" cm="1">
        <f t="array" ref="AW25">IFERROR(_xlfn.IFS(D97="0",0,O97=1,$AT25+10-1,AND($BE25=-1,D97&lt;&gt;0),D97+$AT25-1),0)</f>
        <v>0</v>
      </c>
      <c r="AX25" cm="1">
        <f t="array" ref="AX25">IFERROR(_xlfn.IFS(E97="0",0,P97=1,$AT25+10-1,AND($BE25=-1,E97&lt;&gt;0),E97+$AT25-1),0)</f>
        <v>0</v>
      </c>
      <c r="AY25" cm="1">
        <f t="array" ref="AY25">IFERROR(_xlfn.IFS(F97="0",0,Q97=1,$AT25+10-1,AND($BE25=-1,F97&lt;&gt;0),F97+$AT25-1),0)</f>
        <v>0</v>
      </c>
      <c r="AZ25" cm="1">
        <f t="array" ref="AZ25">IFERROR(_xlfn.IFS(G97="0",0,R97=1,$AT25+10-1,AND($BE25=-1,G97&lt;&gt;0),G97+$AT25-1),0)</f>
        <v>0</v>
      </c>
      <c r="BA25" cm="1">
        <f t="array" ref="BA25">IFERROR(_xlfn.IFS(H97="0",0,S97=1,$AT25+10-1,AND($BE25=-1,H97&lt;&gt;0),H97+$AT25-1),0)</f>
        <v>0</v>
      </c>
      <c r="BB25" cm="1">
        <f t="array" ref="BB25">IFERROR(_xlfn.IFS(I97="0",0,T97=1,$AT25+10-1,AND($BE25=-1,I97&lt;&gt;0),I97+$AT25-1),0)</f>
        <v>0</v>
      </c>
      <c r="BC25" cm="1">
        <f t="array" ref="BC25">IFERROR(_xlfn.IFS(J97="0",0,U97=1,$AT25+10-1,AND($BE25=-1,J97&lt;&gt;0),J97+$AT25-1),0)</f>
        <v>0</v>
      </c>
      <c r="BD25" cm="1">
        <f t="array" ref="BD25">IFERROR(_xlfn.IFS(K97="0",0,V97=1,$AT25+10-1,AND($BE25=-1,K97&lt;&gt;0),K97+$AT25-1),0)</f>
        <v>0</v>
      </c>
      <c r="BE25" cm="1">
        <f t="array" ref="BE25">_xlfn.IFS(A97=1,AT25+B97,A97&gt;1,-1,TRUE,0)</f>
        <v>0</v>
      </c>
    </row>
    <row r="26" spans="1:57" x14ac:dyDescent="0.3">
      <c r="AM26" t="b">
        <f>IF(OR(입력!$U26="월",입력!$U26="월요일",입력!$U26="Mon",입력!$U26=1),1)</f>
        <v>0</v>
      </c>
      <c r="AN26" t="b">
        <f>IF(OR(입력!$U26="화",입력!$U26="화요일",입력!$U26="Tue",입력!$U26=2),2)</f>
        <v>0</v>
      </c>
      <c r="AO26" t="b">
        <f>IF(OR(입력!$U26="수",입력!$U26="수요일",입력!$U26="wed",입력!$U26=3),3)</f>
        <v>0</v>
      </c>
      <c r="AP26" t="b">
        <f>IF(OR(입력!$U26="목",입력!$U26="목요일",입력!$U26="Thu",입력!$U26=4),4)</f>
        <v>0</v>
      </c>
      <c r="AQ26" t="b">
        <f>IF(OR(입력!$U26="금",입력!$U26="금요일",입력!$U26="fri",입력!$U26=5),5)</f>
        <v>0</v>
      </c>
      <c r="AR26" t="b">
        <f>IF(OR(입력!$U26="토",입력!$U26="토요일",입력!$U26="sat",입력!$U26=6),6)</f>
        <v>0</v>
      </c>
      <c r="AS26" t="b">
        <f>IF(OR(입력!$U26="일",입력!$U26="일요일",입력!$U26="sun",입력!$U26=7),7)</f>
        <v>0</v>
      </c>
      <c r="AT26">
        <f t="shared" si="2"/>
        <v>0</v>
      </c>
      <c r="AU26" cm="1">
        <f t="array" ref="AU26">IFERROR(_xlfn.IFS(M98=1,$AT26+10-1,AND($BE26=-1,B98&lt;&gt;0),B98+$AT26-1,$BE26&gt;10,$BE26-1),0)</f>
        <v>0</v>
      </c>
      <c r="AV26" cm="1">
        <f t="array" ref="AV26">IFERROR(_xlfn.IFS(C98="0",0,N98=1,$AT26+10-1,AND($BE26=-1,C98&lt;&gt;0),C98+$AT26-1),0)</f>
        <v>0</v>
      </c>
      <c r="AW26" cm="1">
        <f t="array" ref="AW26">IFERROR(_xlfn.IFS(D98="0",0,O98=1,$AT26+10-1,AND($BE26=-1,D98&lt;&gt;0),D98+$AT26-1),0)</f>
        <v>0</v>
      </c>
      <c r="AX26" cm="1">
        <f t="array" ref="AX26">IFERROR(_xlfn.IFS(E98="0",0,P98=1,$AT26+10-1,AND($BE26=-1,E98&lt;&gt;0),E98+$AT26-1),0)</f>
        <v>0</v>
      </c>
      <c r="AY26" cm="1">
        <f t="array" ref="AY26">IFERROR(_xlfn.IFS(F98="0",0,Q98=1,$AT26+10-1,AND($BE26=-1,F98&lt;&gt;0),F98+$AT26-1),0)</f>
        <v>0</v>
      </c>
      <c r="AZ26" cm="1">
        <f t="array" ref="AZ26">IFERROR(_xlfn.IFS(G98="0",0,R98=1,$AT26+10-1,AND($BE26=-1,G98&lt;&gt;0),G98+$AT26-1),0)</f>
        <v>0</v>
      </c>
      <c r="BA26" cm="1">
        <f t="array" ref="BA26">IFERROR(_xlfn.IFS(H98="0",0,S98=1,$AT26+10-1,AND($BE26=-1,H98&lt;&gt;0),H98+$AT26-1),0)</f>
        <v>0</v>
      </c>
      <c r="BB26" cm="1">
        <f t="array" ref="BB26">IFERROR(_xlfn.IFS(I98="0",0,T98=1,$AT26+10-1,AND($BE26=-1,I98&lt;&gt;0),I98+$AT26-1),0)</f>
        <v>0</v>
      </c>
      <c r="BC26" cm="1">
        <f t="array" ref="BC26">IFERROR(_xlfn.IFS(J98="0",0,U98=1,$AT26+10-1,AND($BE26=-1,J98&lt;&gt;0),J98+$AT26-1),0)</f>
        <v>0</v>
      </c>
      <c r="BD26" cm="1">
        <f t="array" ref="BD26">IFERROR(_xlfn.IFS(K98="0",0,V98=1,$AT26+10-1,AND($BE26=-1,K98&lt;&gt;0),K98+$AT26-1),0)</f>
        <v>0</v>
      </c>
      <c r="BE26" cm="1">
        <f t="array" ref="BE26">_xlfn.IFS(A98=1,AT26+B98,A98&gt;1,-1,TRUE,0)</f>
        <v>0</v>
      </c>
    </row>
    <row r="27" spans="1:57" x14ac:dyDescent="0.3">
      <c r="AM27" t="b">
        <f>IF(OR(입력!$U27="월",입력!$U27="월요일",입력!$U27="Mon",입력!$U27=1),1)</f>
        <v>0</v>
      </c>
      <c r="AN27" t="b">
        <f>IF(OR(입력!$U27="화",입력!$U27="화요일",입력!$U27="Tue",입력!$U27=2),2)</f>
        <v>0</v>
      </c>
      <c r="AO27" t="b">
        <f>IF(OR(입력!$U27="수",입력!$U27="수요일",입력!$U27="wed",입력!$U27=3),3)</f>
        <v>0</v>
      </c>
      <c r="AP27" t="b">
        <f>IF(OR(입력!$U27="목",입력!$U27="목요일",입력!$U27="Thu",입력!$U27=4),4)</f>
        <v>0</v>
      </c>
      <c r="AQ27" t="b">
        <f>IF(OR(입력!$U27="금",입력!$U27="금요일",입력!$U27="fri",입력!$U27=5),5)</f>
        <v>0</v>
      </c>
      <c r="AR27" t="b">
        <f>IF(OR(입력!$U27="토",입력!$U27="토요일",입력!$U27="sat",입력!$U27=6),6)</f>
        <v>0</v>
      </c>
      <c r="AS27" t="b">
        <f>IF(OR(입력!$U27="일",입력!$U27="일요일",입력!$U27="sun",입력!$U27=7),7)</f>
        <v>0</v>
      </c>
      <c r="AT27">
        <f t="shared" si="2"/>
        <v>0</v>
      </c>
      <c r="AU27" cm="1">
        <f t="array" ref="AU27">IFERROR(_xlfn.IFS(M99=1,$AT27+10-1,AND($BE27=-1,B99&lt;&gt;0),B99+$AT27-1,$BE27&gt;10,$BE27-1),0)</f>
        <v>0</v>
      </c>
      <c r="AV27" cm="1">
        <f t="array" ref="AV27">IFERROR(_xlfn.IFS(C99="0",0,N99=1,$AT27+10-1,AND($BE27=-1,C99&lt;&gt;0),C99+$AT27-1),0)</f>
        <v>0</v>
      </c>
      <c r="AW27" cm="1">
        <f t="array" ref="AW27">IFERROR(_xlfn.IFS(D99="0",0,O99=1,$AT27+10-1,AND($BE27=-1,D99&lt;&gt;0),D99+$AT27-1),0)</f>
        <v>0</v>
      </c>
      <c r="AX27" cm="1">
        <f t="array" ref="AX27">IFERROR(_xlfn.IFS(E99="0",0,P99=1,$AT27+10-1,AND($BE27=-1,E99&lt;&gt;0),E99+$AT27-1),0)</f>
        <v>0</v>
      </c>
      <c r="AY27" cm="1">
        <f t="array" ref="AY27">IFERROR(_xlfn.IFS(F99="0",0,Q99=1,$AT27+10-1,AND($BE27=-1,F99&lt;&gt;0),F99+$AT27-1),0)</f>
        <v>0</v>
      </c>
      <c r="AZ27" cm="1">
        <f t="array" ref="AZ27">IFERROR(_xlfn.IFS(G99="0",0,R99=1,$AT27+10-1,AND($BE27=-1,G99&lt;&gt;0),G99+$AT27-1),0)</f>
        <v>0</v>
      </c>
      <c r="BA27" cm="1">
        <f t="array" ref="BA27">IFERROR(_xlfn.IFS(H99="0",0,S99=1,$AT27+10-1,AND($BE27=-1,H99&lt;&gt;0),H99+$AT27-1),0)</f>
        <v>0</v>
      </c>
      <c r="BB27" cm="1">
        <f t="array" ref="BB27">IFERROR(_xlfn.IFS(I99="0",0,T99=1,$AT27+10-1,AND($BE27=-1,I99&lt;&gt;0),I99+$AT27-1),0)</f>
        <v>0</v>
      </c>
      <c r="BC27" cm="1">
        <f t="array" ref="BC27">IFERROR(_xlfn.IFS(J99="0",0,U99=1,$AT27+10-1,AND($BE27=-1,J99&lt;&gt;0),J99+$AT27-1),0)</f>
        <v>0</v>
      </c>
      <c r="BD27" cm="1">
        <f t="array" ref="BD27">IFERROR(_xlfn.IFS(K99="0",0,V99=1,$AT27+10-1,AND($BE27=-1,K99&lt;&gt;0),K99+$AT27-1),0)</f>
        <v>0</v>
      </c>
      <c r="BE27" cm="1">
        <f t="array" ref="BE27">_xlfn.IFS(A99=1,AT27+B99,A99&gt;1,-1,TRUE,0)</f>
        <v>0</v>
      </c>
    </row>
    <row r="28" spans="1:57" x14ac:dyDescent="0.3">
      <c r="W28" t="s">
        <v>64</v>
      </c>
      <c r="X28" t="str">
        <f>D1</f>
        <v>과목1</v>
      </c>
      <c r="Y28" t="str">
        <f>E1</f>
        <v>교수1</v>
      </c>
      <c r="Z28" t="str">
        <f>F1</f>
        <v>공학관 101</v>
      </c>
      <c r="AA28" t="s">
        <v>64</v>
      </c>
      <c r="AB28" t="s">
        <v>64</v>
      </c>
      <c r="AC28" t="s">
        <v>64</v>
      </c>
      <c r="AD28" t="s">
        <v>64</v>
      </c>
      <c r="AE28" t="s">
        <v>64</v>
      </c>
      <c r="AF28" t="s">
        <v>64</v>
      </c>
      <c r="AG28" t="s">
        <v>64</v>
      </c>
      <c r="AH28" t="s">
        <v>64</v>
      </c>
      <c r="AM28" t="b">
        <f>IF(OR(입력!$U28="월",입력!$U28="월요일",입력!$U28="Mon",입력!$U28=1),1)</f>
        <v>0</v>
      </c>
      <c r="AN28" t="b">
        <f>IF(OR(입력!$U28="화",입력!$U28="화요일",입력!$U28="Tue",입력!$U28=2),2)</f>
        <v>0</v>
      </c>
      <c r="AO28" t="b">
        <f>IF(OR(입력!$U28="수",입력!$U28="수요일",입력!$U28="wed",입력!$U28=3),3)</f>
        <v>0</v>
      </c>
      <c r="AP28" t="b">
        <f>IF(OR(입력!$U28="목",입력!$U28="목요일",입력!$U28="Thu",입력!$U28=4),4)</f>
        <v>0</v>
      </c>
      <c r="AQ28" t="b">
        <f>IF(OR(입력!$U28="금",입력!$U28="금요일",입력!$U28="fri",입력!$U28=5),5)</f>
        <v>0</v>
      </c>
      <c r="AR28" t="b">
        <f>IF(OR(입력!$U28="토",입력!$U28="토요일",입력!$U28="sat",입력!$U28=6),6)</f>
        <v>0</v>
      </c>
      <c r="AS28" t="b">
        <f>IF(OR(입력!$U28="일",입력!$U28="일요일",입력!$U28="sun",입력!$U28=7),7)</f>
        <v>0</v>
      </c>
      <c r="AT28">
        <f t="shared" si="2"/>
        <v>0</v>
      </c>
      <c r="AU28" cm="1">
        <f t="array" ref="AU28">IFERROR(_xlfn.IFS(M100=1,$AT28+10-1,AND($BE28=-1,B100&lt;&gt;0),B100+$AT28-1,$BE28&gt;10,$BE28-1),0)</f>
        <v>0</v>
      </c>
      <c r="AV28" cm="1">
        <f t="array" ref="AV28">IFERROR(_xlfn.IFS(C100="0",0,N100=1,$AT28+10-1,AND($BE28=-1,C100&lt;&gt;0),C100+$AT28-1),0)</f>
        <v>0</v>
      </c>
      <c r="AW28" cm="1">
        <f t="array" ref="AW28">IFERROR(_xlfn.IFS(D100="0",0,O100=1,$AT28+10-1,AND($BE28=-1,D100&lt;&gt;0),D100+$AT28-1),0)</f>
        <v>0</v>
      </c>
      <c r="AX28" cm="1">
        <f t="array" ref="AX28">IFERROR(_xlfn.IFS(E100="0",0,P100=1,$AT28+10-1,AND($BE28=-1,E100&lt;&gt;0),E100+$AT28-1),0)</f>
        <v>0</v>
      </c>
      <c r="AY28" cm="1">
        <f t="array" ref="AY28">IFERROR(_xlfn.IFS(F100="0",0,Q100=1,$AT28+10-1,AND($BE28=-1,F100&lt;&gt;0),F100+$AT28-1),0)</f>
        <v>0</v>
      </c>
      <c r="AZ28" cm="1">
        <f t="array" ref="AZ28">IFERROR(_xlfn.IFS(G100="0",0,R100=1,$AT28+10-1,AND($BE28=-1,G100&lt;&gt;0),G100+$AT28-1),0)</f>
        <v>0</v>
      </c>
      <c r="BA28" cm="1">
        <f t="array" ref="BA28">IFERROR(_xlfn.IFS(H100="0",0,S100=1,$AT28+10-1,AND($BE28=-1,H100&lt;&gt;0),H100+$AT28-1),0)</f>
        <v>0</v>
      </c>
      <c r="BB28" cm="1">
        <f t="array" ref="BB28">IFERROR(_xlfn.IFS(I100="0",0,T100=1,$AT28+10-1,AND($BE28=-1,I100&lt;&gt;0),I100+$AT28-1),0)</f>
        <v>0</v>
      </c>
      <c r="BC28" cm="1">
        <f t="array" ref="BC28">IFERROR(_xlfn.IFS(J100="0",0,U100=1,$AT28+10-1,AND($BE28=-1,J100&lt;&gt;0),J100+$AT28-1),0)</f>
        <v>0</v>
      </c>
      <c r="BD28" cm="1">
        <f t="array" ref="BD28">IFERROR(_xlfn.IFS(K100="0",0,V100=1,$AT28+10-1,AND($BE28=-1,K100&lt;&gt;0),K100+$AT28-1),0)</f>
        <v>0</v>
      </c>
      <c r="BE28" cm="1">
        <f t="array" ref="BE28">_xlfn.IFS(A100=1,AT28+B100,A100&gt;1,-1,TRUE,0)</f>
        <v>0</v>
      </c>
    </row>
    <row r="29" spans="1:57" x14ac:dyDescent="0.3">
      <c r="A29" t="s">
        <v>60</v>
      </c>
      <c r="O29" t="s">
        <v>56</v>
      </c>
      <c r="W29" t="s">
        <v>64</v>
      </c>
      <c r="X29">
        <f>IF(LARGE($I2:$R7,1)&lt;&gt;0,LARGE($I2:$R7,1),"")</f>
        <v>29</v>
      </c>
      <c r="Y29">
        <f>IF(LARGE($I2:$R7,2)&lt;&gt;0,LARGE($I2:$R7,2),"")</f>
        <v>10</v>
      </c>
      <c r="Z29">
        <f>IF(LARGE($I2:$R7,3)&lt;&gt;0,LARGE($I2:$R7,3),"")</f>
        <v>9</v>
      </c>
      <c r="AA29">
        <f>IF(LARGE($I2:$R7,4)&lt;&gt;0,LARGE($I2:$R7,4),"")</f>
        <v>7</v>
      </c>
      <c r="AB29">
        <f>IF(LARGE($I2:$R7,5)&lt;&gt;0,LARGE($I2:$R7,5),"")</f>
        <v>6</v>
      </c>
      <c r="AC29">
        <f>IF(LARGE($I2:$R7,6)&lt;&gt;0,LARGE($I2:$R7,6),"")</f>
        <v>4</v>
      </c>
      <c r="AD29" t="str">
        <f>IF(LARGE($I2:$R7,7)&lt;&gt;0,LARGE($I2:$R7,7),"")</f>
        <v/>
      </c>
      <c r="AE29" t="str">
        <f>IF(LARGE($I2:$R7,8)&lt;&gt;0,LARGE($I2:$R7,8),"")</f>
        <v/>
      </c>
      <c r="AF29" t="str">
        <f>IF(LARGE($I2:$R7,9)&lt;&gt;0,LARGE($I2:$R7,9),"")</f>
        <v/>
      </c>
      <c r="AG29" t="str">
        <f>IF(LARGE($I2:$R7,10)&lt;&gt;0,LARGE($I2:$R7,10),"")</f>
        <v/>
      </c>
      <c r="AH29" t="s">
        <v>64</v>
      </c>
    </row>
    <row r="30" spans="1:57" x14ac:dyDescent="0.3">
      <c r="A30">
        <f>LEN(입력!$N2)</f>
        <v>1</v>
      </c>
      <c r="B30" t="str">
        <f>IF($A30&gt;0,MID(입력!$N2,1,1),-111)</f>
        <v>1</v>
      </c>
      <c r="C30">
        <f>IF($A30&gt;1,MID(입력!$N2,2,1),-111)</f>
        <v>-111</v>
      </c>
      <c r="D30">
        <f>IF(A30&gt;1,MID(입력!$N2,3,1),-111)</f>
        <v>-111</v>
      </c>
      <c r="E30">
        <f>IF(A30&gt;1,MID(입력!$N2,4,1),-111)</f>
        <v>-111</v>
      </c>
      <c r="F30">
        <f>IF(A30&gt;1,MID(입력!$N2,5,1),-111)</f>
        <v>-111</v>
      </c>
      <c r="G30">
        <f>IF(A30&gt;1,MID(입력!$N2,6,1),-111)</f>
        <v>-111</v>
      </c>
      <c r="H30">
        <f>IF(A30&gt;1,MID(입력!$N2,7,1),-111)</f>
        <v>-111</v>
      </c>
      <c r="I30">
        <f>IF(A30&gt;1,MID(입력!$N2,8,1),-111)</f>
        <v>-111</v>
      </c>
      <c r="J30">
        <f>IF(A30&gt;1,MID(입력!$N2,9,1),-111)</f>
        <v>-111</v>
      </c>
      <c r="K30">
        <f>IF(A30&gt;1,MID(입력!$N2,10,1),-111)</f>
        <v>-111</v>
      </c>
      <c r="M30">
        <f>IFERROR(B30+C30,0)</f>
        <v>-110</v>
      </c>
      <c r="N30">
        <f t="shared" ref="N30:U45" si="6">IFERROR(C30+D30,0)</f>
        <v>-222</v>
      </c>
      <c r="O30">
        <f t="shared" si="6"/>
        <v>-222</v>
      </c>
      <c r="P30">
        <f t="shared" si="6"/>
        <v>-222</v>
      </c>
      <c r="Q30">
        <f t="shared" si="6"/>
        <v>-222</v>
      </c>
      <c r="R30">
        <f t="shared" si="6"/>
        <v>-222</v>
      </c>
      <c r="S30">
        <f t="shared" si="6"/>
        <v>-222</v>
      </c>
      <c r="T30">
        <f t="shared" si="6"/>
        <v>-222</v>
      </c>
      <c r="U30">
        <f t="shared" si="6"/>
        <v>-222</v>
      </c>
      <c r="W30" t="s">
        <v>64</v>
      </c>
      <c r="X30" t="str">
        <f>IF(LARGE($I2:$R7,11)&lt;&gt;0,LARGE($I2:$R7,11),"")</f>
        <v/>
      </c>
      <c r="Y30" t="str">
        <f>IF(LARGE($I2:$R7,12)&lt;&gt;0,LARGE($I2:$R7,12),"")</f>
        <v/>
      </c>
      <c r="Z30" t="str">
        <f>IF(LARGE($I2:$R7,13)&lt;&gt;0,LARGE($I2:$R7,13),"")</f>
        <v/>
      </c>
      <c r="AA30" t="str">
        <f>IF(LARGE($I2:$R7,14)&lt;&gt;0,LARGE($I2:$R7,14),"")</f>
        <v/>
      </c>
      <c r="AB30" t="str">
        <f>IF(LARGE($I2:$R7,15)&lt;&gt;0,LARGE($I2:$R7,15),"")</f>
        <v/>
      </c>
      <c r="AC30" t="str">
        <f>IF(LARGE($I2:$R7,16)&lt;&gt;0,LARGE($I2:$R7,16),"")</f>
        <v/>
      </c>
      <c r="AD30" t="str">
        <f>IF(LARGE($I2:$R7,17)&lt;&gt;0,LARGE($I2:$R7,17),"")</f>
        <v/>
      </c>
      <c r="AE30" t="str">
        <f>IF(LARGE($I2:$R7,18)&lt;&gt;0,LARGE($I2:$R7,18),"")</f>
        <v/>
      </c>
      <c r="AF30" t="str">
        <f>IF(LARGE($I2:$R7,19)&lt;&gt;0,LARGE($I2:$R7,19),"")</f>
        <v/>
      </c>
      <c r="AG30" t="str">
        <f>IF(LARGE($I2:$R7,20)&lt;&gt;0,LARGE($I2:$R7,20),"")</f>
        <v/>
      </c>
      <c r="AH30" t="s">
        <v>64</v>
      </c>
    </row>
    <row r="31" spans="1:57" x14ac:dyDescent="0.3">
      <c r="A31">
        <f>LEN(입력!$N3)</f>
        <v>2</v>
      </c>
      <c r="B31" t="str">
        <f>IF($A31&gt;0,MID(입력!$N3,1,1),-111)</f>
        <v>1</v>
      </c>
      <c r="C31" t="str">
        <f>IF($A31&gt;1,MID(입력!$N3,2,1),-111)</f>
        <v>0</v>
      </c>
      <c r="D31" t="str">
        <f>IF(A31&gt;1,MID(입력!$N3,3,1),-111)</f>
        <v/>
      </c>
      <c r="E31" t="str">
        <f>IF(A31&gt;1,MID(입력!$N3,4,1),-111)</f>
        <v/>
      </c>
      <c r="F31" t="str">
        <f>IF(A31&gt;1,MID(입력!$N3,5,1),-111)</f>
        <v/>
      </c>
      <c r="G31" t="str">
        <f>IF(A31&gt;1,MID(입력!$N3,6,1),-111)</f>
        <v/>
      </c>
      <c r="H31" t="str">
        <f>IF(A31&gt;1,MID(입력!$N3,7,1),-111)</f>
        <v/>
      </c>
      <c r="I31" t="str">
        <f>IF(A31&gt;1,MID(입력!$N3,8,1),-111)</f>
        <v/>
      </c>
      <c r="J31" t="str">
        <f>IF(A31&gt;1,MID(입력!$N3,9,1),-111)</f>
        <v/>
      </c>
      <c r="K31" t="str">
        <f>IF(A31&gt;1,MID(입력!$N3,10,1),-111)</f>
        <v/>
      </c>
      <c r="M31">
        <f>IFERROR(B31+C31,0)</f>
        <v>1</v>
      </c>
      <c r="N31">
        <f t="shared" si="6"/>
        <v>0</v>
      </c>
      <c r="O31">
        <f t="shared" si="6"/>
        <v>0</v>
      </c>
      <c r="P31">
        <f t="shared" si="6"/>
        <v>0</v>
      </c>
      <c r="Q31">
        <f t="shared" si="6"/>
        <v>0</v>
      </c>
      <c r="R31">
        <f t="shared" si="6"/>
        <v>0</v>
      </c>
      <c r="S31">
        <f t="shared" si="6"/>
        <v>0</v>
      </c>
      <c r="T31">
        <f t="shared" si="6"/>
        <v>0</v>
      </c>
      <c r="U31">
        <f t="shared" si="6"/>
        <v>0</v>
      </c>
      <c r="W31" t="s">
        <v>64</v>
      </c>
      <c r="X31" t="s">
        <v>64</v>
      </c>
      <c r="Y31" t="s">
        <v>64</v>
      </c>
      <c r="Z31" t="s">
        <v>64</v>
      </c>
      <c r="AA31" t="s">
        <v>64</v>
      </c>
      <c r="AB31" t="s">
        <v>64</v>
      </c>
      <c r="AC31" t="s">
        <v>64</v>
      </c>
      <c r="AD31" t="s">
        <v>64</v>
      </c>
      <c r="AE31" t="s">
        <v>64</v>
      </c>
      <c r="AF31" t="s">
        <v>64</v>
      </c>
      <c r="AG31" t="s">
        <v>64</v>
      </c>
      <c r="AH31" t="s">
        <v>64</v>
      </c>
      <c r="AL31" s="82" t="s">
        <v>58</v>
      </c>
      <c r="AM31" s="83" t="s">
        <v>0</v>
      </c>
      <c r="AN31" s="83" t="s">
        <v>1</v>
      </c>
      <c r="AO31" s="83" t="s">
        <v>2</v>
      </c>
      <c r="AP31" s="83" t="s">
        <v>3</v>
      </c>
      <c r="AQ31" s="83" t="s">
        <v>4</v>
      </c>
      <c r="AR31" s="82"/>
      <c r="AS31" s="82"/>
      <c r="AT31" s="82"/>
      <c r="AU31" s="82"/>
      <c r="AV31" s="82"/>
      <c r="AW31" s="82"/>
      <c r="AX31" s="82"/>
      <c r="AY31" s="82"/>
      <c r="AZ31" s="82"/>
      <c r="BA31" s="82"/>
    </row>
    <row r="32" spans="1:57" x14ac:dyDescent="0.3">
      <c r="A32">
        <f>LEN(입력!$N4)</f>
        <v>5</v>
      </c>
      <c r="B32" t="str">
        <f>IF($A32&gt;0,MID(입력!$N4,1,1),-111)</f>
        <v>5</v>
      </c>
      <c r="C32" t="str">
        <f>IF($A32&gt;1,MID(입력!$N4,2,1),-111)</f>
        <v>7</v>
      </c>
      <c r="D32" t="str">
        <f>IF(A32&gt;1,MID(입력!$N4,3,1),-111)</f>
        <v>8</v>
      </c>
      <c r="E32" t="str">
        <f>IF(A32&gt;1,MID(입력!$N4,4,1),-111)</f>
        <v>1</v>
      </c>
      <c r="F32" t="str">
        <f>IF(A32&gt;1,MID(입력!$N4,5,1),-111)</f>
        <v>0</v>
      </c>
      <c r="G32" t="str">
        <f>IF(A32&gt;1,MID(입력!$N4,6,1),-111)</f>
        <v/>
      </c>
      <c r="H32" t="str">
        <f>IF(A32&gt;1,MID(입력!$N4,7,1),-111)</f>
        <v/>
      </c>
      <c r="I32" t="str">
        <f>IF(A32&gt;1,MID(입력!$N4,8,1),-111)</f>
        <v/>
      </c>
      <c r="J32" t="str">
        <f>IF(A32&gt;1,MID(입력!$N4,9,1),-111)</f>
        <v/>
      </c>
      <c r="K32" t="str">
        <f>IF(A32&gt;1,MID(입력!$N4,10,1),-111)</f>
        <v/>
      </c>
      <c r="M32">
        <f t="shared" ref="M32:M95" si="7">IFERROR(B32+C32,0)</f>
        <v>12</v>
      </c>
      <c r="N32">
        <f t="shared" si="6"/>
        <v>15</v>
      </c>
      <c r="O32">
        <f t="shared" si="6"/>
        <v>9</v>
      </c>
      <c r="P32">
        <f t="shared" si="6"/>
        <v>1</v>
      </c>
      <c r="Q32">
        <f t="shared" si="6"/>
        <v>0</v>
      </c>
      <c r="R32">
        <f t="shared" si="6"/>
        <v>0</v>
      </c>
      <c r="S32">
        <f t="shared" si="6"/>
        <v>0</v>
      </c>
      <c r="T32">
        <f t="shared" si="6"/>
        <v>0</v>
      </c>
      <c r="U32">
        <f t="shared" si="6"/>
        <v>0</v>
      </c>
      <c r="AH32" t="s">
        <v>64</v>
      </c>
      <c r="AL32" s="84">
        <v>1</v>
      </c>
      <c r="AM32" s="47">
        <v>10</v>
      </c>
      <c r="AN32" s="47">
        <v>20</v>
      </c>
      <c r="AO32" s="47">
        <v>30</v>
      </c>
      <c r="AP32" s="47">
        <v>40</v>
      </c>
      <c r="AQ32" s="47">
        <v>50</v>
      </c>
      <c r="AR32" s="47">
        <v>60</v>
      </c>
      <c r="AS32" s="47">
        <v>70</v>
      </c>
      <c r="AT32" s="82"/>
      <c r="AU32" s="82"/>
      <c r="AV32" s="82"/>
      <c r="AW32" s="82"/>
      <c r="AX32" s="82"/>
      <c r="AY32" s="82"/>
      <c r="AZ32" s="82"/>
      <c r="BA32" s="82"/>
    </row>
    <row r="33" spans="1:53" x14ac:dyDescent="0.3">
      <c r="A33">
        <f>LEN(입력!$N5)</f>
        <v>0</v>
      </c>
      <c r="B33">
        <f>IF($A33&gt;0,MID(입력!$N5,1,1),-111)</f>
        <v>-111</v>
      </c>
      <c r="C33">
        <f>IF($A33&gt;1,MID(입력!$N5,2,1),-111)</f>
        <v>-111</v>
      </c>
      <c r="D33">
        <f>IF(A33&gt;1,MID(입력!$N5,3,1),-111)</f>
        <v>-111</v>
      </c>
      <c r="E33">
        <f>IF(A33&gt;1,MID(입력!$N5,4,1),-111)</f>
        <v>-111</v>
      </c>
      <c r="F33">
        <f>IF(A33&gt;1,MID(입력!$N5,5,1),-111)</f>
        <v>-111</v>
      </c>
      <c r="G33">
        <f>IF(A33&gt;1,MID(입력!$N5,6,1),-111)</f>
        <v>-111</v>
      </c>
      <c r="H33">
        <f>IF(A33&gt;1,MID(입력!$N5,7,1),-111)</f>
        <v>-111</v>
      </c>
      <c r="I33">
        <f>IF(A33&gt;1,MID(입력!$N5,8,1),-111)</f>
        <v>-111</v>
      </c>
      <c r="J33">
        <f>IF(A33&gt;1,MID(입력!$N5,9,1),-111)</f>
        <v>-111</v>
      </c>
      <c r="K33">
        <f>IF(A33&gt;1,MID(입력!$N5,10,1),-111)</f>
        <v>-111</v>
      </c>
      <c r="M33">
        <f t="shared" si="7"/>
        <v>-222</v>
      </c>
      <c r="N33">
        <f t="shared" si="6"/>
        <v>-222</v>
      </c>
      <c r="O33">
        <f t="shared" si="6"/>
        <v>-222</v>
      </c>
      <c r="P33">
        <f t="shared" si="6"/>
        <v>-222</v>
      </c>
      <c r="Q33">
        <f t="shared" si="6"/>
        <v>-222</v>
      </c>
      <c r="R33">
        <f t="shared" si="6"/>
        <v>-222</v>
      </c>
      <c r="S33">
        <f t="shared" si="6"/>
        <v>-222</v>
      </c>
      <c r="T33">
        <f t="shared" si="6"/>
        <v>-222</v>
      </c>
      <c r="U33">
        <f t="shared" si="6"/>
        <v>-222</v>
      </c>
      <c r="W33" t="s">
        <v>64</v>
      </c>
      <c r="X33" t="str">
        <f>D8</f>
        <v>과목4</v>
      </c>
      <c r="Y33" t="str">
        <f t="shared" ref="Y33:Z33" si="8">E8</f>
        <v>교수4</v>
      </c>
      <c r="Z33" t="str">
        <f t="shared" si="8"/>
        <v>인문관 202</v>
      </c>
      <c r="AA33" t="s">
        <v>64</v>
      </c>
      <c r="AB33" t="s">
        <v>64</v>
      </c>
      <c r="AC33" t="s">
        <v>64</v>
      </c>
      <c r="AD33" t="s">
        <v>64</v>
      </c>
      <c r="AE33" t="s">
        <v>64</v>
      </c>
      <c r="AF33" t="s">
        <v>64</v>
      </c>
      <c r="AG33" t="s">
        <v>64</v>
      </c>
      <c r="AH33" t="s">
        <v>64</v>
      </c>
      <c r="AL33" s="84">
        <v>2</v>
      </c>
      <c r="AM33" s="47">
        <v>11</v>
      </c>
      <c r="AN33" s="47">
        <v>21</v>
      </c>
      <c r="AO33" s="47">
        <v>31</v>
      </c>
      <c r="AP33" s="47">
        <v>41</v>
      </c>
      <c r="AQ33" s="47">
        <v>51</v>
      </c>
      <c r="AR33" s="47">
        <v>61</v>
      </c>
      <c r="AS33" s="47">
        <v>71</v>
      </c>
      <c r="AT33" s="82"/>
      <c r="AU33" s="82"/>
      <c r="AV33" s="82"/>
      <c r="AW33" s="82"/>
      <c r="AX33" s="82"/>
      <c r="AY33" s="82"/>
      <c r="AZ33" s="82"/>
      <c r="BA33" s="82"/>
    </row>
    <row r="34" spans="1:53" x14ac:dyDescent="0.3">
      <c r="A34">
        <f>LEN(입력!$N6)</f>
        <v>0</v>
      </c>
      <c r="B34">
        <f>IF($A34&gt;0,MID(입력!$N6,1,1),-111)</f>
        <v>-111</v>
      </c>
      <c r="C34">
        <f>IF($A34&gt;1,MID(입력!$N6,2,1),-111)</f>
        <v>-111</v>
      </c>
      <c r="D34">
        <f>IF(A34&gt;1,MID(입력!$N6,3,1),-111)</f>
        <v>-111</v>
      </c>
      <c r="E34">
        <f>IF(A34&gt;1,MID(입력!$N6,4,1),-111)</f>
        <v>-111</v>
      </c>
      <c r="F34">
        <f>IF(A34&gt;1,MID(입력!$N6,5,1),-111)</f>
        <v>-111</v>
      </c>
      <c r="G34">
        <f>IF(A34&gt;1,MID(입력!$N6,6,1),-111)</f>
        <v>-111</v>
      </c>
      <c r="H34">
        <f>IF(A34&gt;1,MID(입력!$N6,7,1),-111)</f>
        <v>-111</v>
      </c>
      <c r="I34">
        <f>IF(A34&gt;1,MID(입력!$N6,8,1),-111)</f>
        <v>-111</v>
      </c>
      <c r="J34">
        <f>IF(A34&gt;1,MID(입력!$N6,9,1),-111)</f>
        <v>-111</v>
      </c>
      <c r="K34">
        <f>IF(A34&gt;1,MID(입력!$N6,10,1),-111)</f>
        <v>-111</v>
      </c>
      <c r="M34">
        <f t="shared" si="7"/>
        <v>-222</v>
      </c>
      <c r="N34">
        <f t="shared" si="6"/>
        <v>-222</v>
      </c>
      <c r="O34">
        <f t="shared" si="6"/>
        <v>-222</v>
      </c>
      <c r="P34">
        <f t="shared" si="6"/>
        <v>-222</v>
      </c>
      <c r="Q34">
        <f t="shared" si="6"/>
        <v>-222</v>
      </c>
      <c r="R34">
        <f t="shared" si="6"/>
        <v>-222</v>
      </c>
      <c r="S34">
        <f t="shared" si="6"/>
        <v>-222</v>
      </c>
      <c r="T34">
        <f t="shared" si="6"/>
        <v>-222</v>
      </c>
      <c r="U34">
        <f t="shared" si="6"/>
        <v>-222</v>
      </c>
      <c r="W34" t="s">
        <v>64</v>
      </c>
      <c r="X34">
        <f>IF(LARGE($I9:$R14,1)&lt;&gt;0,LARGE($I9:$R14,1),"")</f>
        <v>47</v>
      </c>
      <c r="Y34">
        <f>IF(LARGE($I9:$R14,2)&lt;&gt;0,LARGE($I9:$R14,2),"")</f>
        <v>46</v>
      </c>
      <c r="Z34">
        <f>IF(LARGE($I9:$R14,3)&lt;&gt;0,LARGE($I9:$R14,3),"")</f>
        <v>43</v>
      </c>
      <c r="AA34">
        <f>IF(LARGE($I9:$R14,4)&lt;&gt;0,LARGE($I9:$R14,4),"")</f>
        <v>40</v>
      </c>
      <c r="AB34">
        <f>IF(LARGE($I9:$R14,5)&lt;&gt;0,LARGE($I9:$R14,5),"")</f>
        <v>21</v>
      </c>
      <c r="AC34" t="str">
        <f>IF(LARGE($I9:$R14,6)&lt;&gt;0,LARGE($I9:$R14,6),"")</f>
        <v/>
      </c>
      <c r="AD34" t="str">
        <f>IF(LARGE($I9:$R14,7)&lt;&gt;0,LARGE($I9:$R14,7),"")</f>
        <v/>
      </c>
      <c r="AE34" t="str">
        <f>IF(LARGE($I9:$R14,8)&lt;&gt;0,LARGE($I9:$R14,8),"")</f>
        <v/>
      </c>
      <c r="AF34" t="str">
        <f>IF(LARGE($I9:$R14,9)&lt;&gt;0,LARGE($I9:$R14,9),"")</f>
        <v/>
      </c>
      <c r="AG34" t="str">
        <f>IF(LARGE($I9:$R14,10)&lt;&gt;0,LARGE($I9:$R14,10),"")</f>
        <v/>
      </c>
      <c r="AH34" t="s">
        <v>64</v>
      </c>
      <c r="AL34" s="84">
        <v>3</v>
      </c>
      <c r="AM34" s="47">
        <v>12</v>
      </c>
      <c r="AN34" s="47">
        <v>22</v>
      </c>
      <c r="AO34" s="47">
        <v>32</v>
      </c>
      <c r="AP34" s="47">
        <v>42</v>
      </c>
      <c r="AQ34" s="47">
        <v>52</v>
      </c>
      <c r="AR34" s="47">
        <v>62</v>
      </c>
      <c r="AS34" s="47">
        <v>72</v>
      </c>
      <c r="AT34" s="82"/>
      <c r="AU34" s="82"/>
      <c r="AV34" s="82"/>
      <c r="AW34" s="82"/>
      <c r="AX34" s="82"/>
      <c r="AY34" s="82"/>
      <c r="AZ34" s="82"/>
      <c r="BA34" s="82"/>
    </row>
    <row r="35" spans="1:53" x14ac:dyDescent="0.3">
      <c r="A35">
        <f>LEN(입력!$N7)</f>
        <v>0</v>
      </c>
      <c r="B35">
        <f>IF($A35&gt;0,MID(입력!$N7,1,1),-111)</f>
        <v>-111</v>
      </c>
      <c r="C35">
        <f>IF($A35&gt;1,MID(입력!$N7,2,1),-111)</f>
        <v>-111</v>
      </c>
      <c r="D35">
        <f>IF(A35&gt;1,MID(입력!$N7,3,1),-111)</f>
        <v>-111</v>
      </c>
      <c r="E35">
        <f>IF(A35&gt;1,MID(입력!$N7,4,1),-111)</f>
        <v>-111</v>
      </c>
      <c r="F35">
        <f>IF(A35&gt;1,MID(입력!$N7,5,1),-111)</f>
        <v>-111</v>
      </c>
      <c r="G35">
        <f>IF(A35&gt;1,MID(입력!$N7,6,1),-111)</f>
        <v>-111</v>
      </c>
      <c r="H35">
        <f>IF(A35&gt;1,MID(입력!$N7,7,1),-111)</f>
        <v>-111</v>
      </c>
      <c r="I35">
        <f>IF(A35&gt;1,MID(입력!$N7,8,1),-111)</f>
        <v>-111</v>
      </c>
      <c r="J35">
        <f>IF(A35&gt;1,MID(입력!$N7,9,1),-111)</f>
        <v>-111</v>
      </c>
      <c r="K35">
        <f>IF(A35&gt;1,MID(입력!$N7,10,1),-111)</f>
        <v>-111</v>
      </c>
      <c r="M35">
        <f t="shared" si="7"/>
        <v>-222</v>
      </c>
      <c r="N35">
        <f t="shared" si="6"/>
        <v>-222</v>
      </c>
      <c r="O35">
        <f t="shared" si="6"/>
        <v>-222</v>
      </c>
      <c r="P35">
        <f t="shared" si="6"/>
        <v>-222</v>
      </c>
      <c r="Q35">
        <f t="shared" si="6"/>
        <v>-222</v>
      </c>
      <c r="R35">
        <f t="shared" si="6"/>
        <v>-222</v>
      </c>
      <c r="S35">
        <f t="shared" si="6"/>
        <v>-222</v>
      </c>
      <c r="T35">
        <f t="shared" si="6"/>
        <v>-222</v>
      </c>
      <c r="U35">
        <f t="shared" si="6"/>
        <v>-222</v>
      </c>
      <c r="W35" t="s">
        <v>64</v>
      </c>
      <c r="X35" t="str">
        <f>IF(LARGE($I9:$R14,11)&lt;&gt;0,LARGE($I9:$R14,11),"")</f>
        <v/>
      </c>
      <c r="Y35" t="str">
        <f>IF(LARGE($I9:$R14,12)&lt;&gt;0,LARGE($I9:$R14,12),"")</f>
        <v/>
      </c>
      <c r="Z35" t="str">
        <f>IF(LARGE($I9:$R14,13)&lt;&gt;0,LARGE($I9:$R14,13),"")</f>
        <v/>
      </c>
      <c r="AA35" t="str">
        <f>IF(LARGE($I9:$R14,14)&lt;&gt;0,LARGE($I9:$R14,14),"")</f>
        <v/>
      </c>
      <c r="AB35" t="str">
        <f>IF(LARGE($I9:$R14,15)&lt;&gt;0,LARGE($I9:$R14,15),"")</f>
        <v/>
      </c>
      <c r="AC35" t="str">
        <f>IF(LARGE($I9:$R14,16)&lt;&gt;0,LARGE($I9:$R14,16),"")</f>
        <v/>
      </c>
      <c r="AD35" t="str">
        <f>IF(LARGE($I9:$R14,17)&lt;&gt;0,LARGE($I9:$R14,17),"")</f>
        <v/>
      </c>
      <c r="AE35" t="str">
        <f>IF(LARGE($I9:$R14,18)&lt;&gt;0,LARGE($I9:$R14,18),"")</f>
        <v/>
      </c>
      <c r="AF35" t="str">
        <f>IF(LARGE($I9:$R14,19)&lt;&gt;0,LARGE($I9:$R14,19),"")</f>
        <v/>
      </c>
      <c r="AG35" t="str">
        <f>IF(LARGE($I9:$R14,20)&lt;&gt;0,LARGE($I9:$R14,20),"")</f>
        <v/>
      </c>
      <c r="AH35" t="s">
        <v>64</v>
      </c>
      <c r="AL35" s="84">
        <v>4</v>
      </c>
      <c r="AM35" s="47">
        <v>13</v>
      </c>
      <c r="AN35" s="47">
        <v>23</v>
      </c>
      <c r="AO35" s="47">
        <v>33</v>
      </c>
      <c r="AP35" s="47">
        <v>43</v>
      </c>
      <c r="AQ35" s="47">
        <v>53</v>
      </c>
      <c r="AR35" s="47">
        <v>63</v>
      </c>
      <c r="AS35" s="47">
        <v>73</v>
      </c>
      <c r="AT35" s="82"/>
      <c r="AU35" s="82"/>
      <c r="AV35" s="82"/>
      <c r="AW35" s="82"/>
      <c r="AX35" s="82"/>
      <c r="AY35" s="82"/>
      <c r="AZ35" s="82"/>
      <c r="BA35" s="82"/>
    </row>
    <row r="36" spans="1:53" x14ac:dyDescent="0.3">
      <c r="W36" t="s">
        <v>64</v>
      </c>
      <c r="X36" t="s">
        <v>64</v>
      </c>
      <c r="Y36" t="s">
        <v>64</v>
      </c>
      <c r="Z36" t="s">
        <v>64</v>
      </c>
      <c r="AA36" t="s">
        <v>64</v>
      </c>
      <c r="AB36" t="s">
        <v>64</v>
      </c>
      <c r="AC36" t="s">
        <v>64</v>
      </c>
      <c r="AD36" t="s">
        <v>64</v>
      </c>
      <c r="AE36" t="s">
        <v>64</v>
      </c>
      <c r="AF36" t="s">
        <v>64</v>
      </c>
      <c r="AG36" t="s">
        <v>64</v>
      </c>
      <c r="AH36" t="s">
        <v>64</v>
      </c>
      <c r="AL36" s="84">
        <v>5</v>
      </c>
      <c r="AM36" s="47">
        <v>14</v>
      </c>
      <c r="AN36" s="47">
        <v>24</v>
      </c>
      <c r="AO36" s="47">
        <v>34</v>
      </c>
      <c r="AP36" s="47">
        <v>44</v>
      </c>
      <c r="AQ36" s="47">
        <v>54</v>
      </c>
      <c r="AR36" s="47">
        <v>64</v>
      </c>
      <c r="AS36" s="47">
        <v>74</v>
      </c>
      <c r="AT36" s="82"/>
      <c r="AU36" s="82"/>
      <c r="AV36" s="82"/>
      <c r="AW36" s="82"/>
      <c r="AX36" s="82"/>
      <c r="AY36" s="82"/>
      <c r="AZ36" s="82"/>
      <c r="BA36" s="82"/>
    </row>
    <row r="37" spans="1:53" x14ac:dyDescent="0.3">
      <c r="A37">
        <f>LEN(입력!$N9)</f>
        <v>1</v>
      </c>
      <c r="B37" t="str">
        <f>IF($A37&gt;0,MID(입력!$N9,1,1),-111)</f>
        <v>2</v>
      </c>
      <c r="C37">
        <f>IF($A37&gt;1,MID(입력!$N9,2,1),-111)</f>
        <v>-111</v>
      </c>
      <c r="D37">
        <f>IF(A37&gt;1,MID(입력!$N9,3,1),-111)</f>
        <v>-111</v>
      </c>
      <c r="E37">
        <f>IF(A37&gt;1,MID(입력!$N9,4,1),-111)</f>
        <v>-111</v>
      </c>
      <c r="F37">
        <f>IF(A37&gt;1,MID(입력!$N9,5,1),-111)</f>
        <v>-111</v>
      </c>
      <c r="G37">
        <f>IF(A37&gt;1,MID(입력!$N9,6,1),-111)</f>
        <v>-111</v>
      </c>
      <c r="H37">
        <f>IF(A37&gt;1,MID(입력!$N9,7,1),-111)</f>
        <v>-111</v>
      </c>
      <c r="I37">
        <f>IF(A37&gt;1,MID(입력!$N9,8,1),-111)</f>
        <v>-111</v>
      </c>
      <c r="J37">
        <f>IF(A37&gt;1,MID(입력!$N9,9,1),-111)</f>
        <v>-111</v>
      </c>
      <c r="K37">
        <f>IF(A37&gt;1,MID(입력!$N9,10,1),-111)</f>
        <v>-111</v>
      </c>
      <c r="M37">
        <f t="shared" si="7"/>
        <v>-109</v>
      </c>
      <c r="N37">
        <f t="shared" si="6"/>
        <v>-222</v>
      </c>
      <c r="O37">
        <f t="shared" si="6"/>
        <v>-222</v>
      </c>
      <c r="P37">
        <f t="shared" si="6"/>
        <v>-222</v>
      </c>
      <c r="Q37">
        <f t="shared" si="6"/>
        <v>-222</v>
      </c>
      <c r="R37">
        <f t="shared" si="6"/>
        <v>-222</v>
      </c>
      <c r="S37">
        <f t="shared" si="6"/>
        <v>-222</v>
      </c>
      <c r="T37">
        <f t="shared" si="6"/>
        <v>-222</v>
      </c>
      <c r="U37">
        <f t="shared" si="6"/>
        <v>-222</v>
      </c>
      <c r="AH37" t="s">
        <v>64</v>
      </c>
      <c r="AL37" s="84">
        <v>6</v>
      </c>
      <c r="AM37" s="47">
        <v>15</v>
      </c>
      <c r="AN37" s="47">
        <v>25</v>
      </c>
      <c r="AO37" s="47">
        <v>35</v>
      </c>
      <c r="AP37" s="47">
        <v>45</v>
      </c>
      <c r="AQ37" s="47">
        <v>55</v>
      </c>
      <c r="AR37" s="47">
        <v>65</v>
      </c>
      <c r="AS37" s="47">
        <v>75</v>
      </c>
      <c r="AT37" s="82"/>
      <c r="AU37" s="82"/>
      <c r="AV37" s="82"/>
      <c r="AW37" s="82"/>
      <c r="AX37" s="82"/>
      <c r="AY37" s="82"/>
      <c r="AZ37" s="82"/>
      <c r="BA37" s="82"/>
    </row>
    <row r="38" spans="1:53" x14ac:dyDescent="0.3">
      <c r="A38">
        <f>LEN(입력!$N10)</f>
        <v>4</v>
      </c>
      <c r="B38" t="str">
        <f>IF($A38&gt;0,MID(입력!$N10,1,1),-111)</f>
        <v>1</v>
      </c>
      <c r="C38" t="str">
        <f>IF($A38&gt;1,MID(입력!$N10,2,1),-111)</f>
        <v>4</v>
      </c>
      <c r="D38" t="str">
        <f>IF(A38&gt;1,MID(입력!$N10,3,1),-111)</f>
        <v>8</v>
      </c>
      <c r="E38" t="str">
        <f>IF(A38&gt;1,MID(입력!$N10,4,1),-111)</f>
        <v>7</v>
      </c>
      <c r="F38" t="str">
        <f>IF(A38&gt;1,MID(입력!$N10,5,1),-111)</f>
        <v/>
      </c>
      <c r="G38" t="str">
        <f>IF(A38&gt;1,MID(입력!$N10,6,1),-111)</f>
        <v/>
      </c>
      <c r="H38" t="str">
        <f>IF(A38&gt;1,MID(입력!$N10,7,1),-111)</f>
        <v/>
      </c>
      <c r="I38" t="str">
        <f>IF(A38&gt;1,MID(입력!$N10,8,1),-111)</f>
        <v/>
      </c>
      <c r="J38" t="str">
        <f>IF(A38&gt;1,MID(입력!$N10,9,1),-111)</f>
        <v/>
      </c>
      <c r="K38" t="str">
        <f>IF(A38&gt;1,MID(입력!$N10,10,1),-111)</f>
        <v/>
      </c>
      <c r="M38">
        <f t="shared" si="7"/>
        <v>5</v>
      </c>
      <c r="N38">
        <f t="shared" si="6"/>
        <v>12</v>
      </c>
      <c r="O38">
        <f t="shared" si="6"/>
        <v>15</v>
      </c>
      <c r="P38">
        <f t="shared" si="6"/>
        <v>0</v>
      </c>
      <c r="Q38">
        <f t="shared" si="6"/>
        <v>0</v>
      </c>
      <c r="R38">
        <f t="shared" si="6"/>
        <v>0</v>
      </c>
      <c r="S38">
        <f t="shared" si="6"/>
        <v>0</v>
      </c>
      <c r="T38">
        <f t="shared" si="6"/>
        <v>0</v>
      </c>
      <c r="U38">
        <f t="shared" si="6"/>
        <v>0</v>
      </c>
      <c r="W38" t="s">
        <v>64</v>
      </c>
      <c r="X38">
        <f>D15</f>
        <v>0</v>
      </c>
      <c r="Y38">
        <f t="shared" ref="Y38:Z38" si="9">E15</f>
        <v>0</v>
      </c>
      <c r="Z38">
        <f t="shared" si="9"/>
        <v>0</v>
      </c>
      <c r="AA38" t="s">
        <v>64</v>
      </c>
      <c r="AB38" t="s">
        <v>64</v>
      </c>
      <c r="AC38" t="s">
        <v>64</v>
      </c>
      <c r="AD38" t="s">
        <v>64</v>
      </c>
      <c r="AE38" t="s">
        <v>64</v>
      </c>
      <c r="AF38" t="s">
        <v>64</v>
      </c>
      <c r="AG38" t="s">
        <v>64</v>
      </c>
      <c r="AH38" t="s">
        <v>64</v>
      </c>
      <c r="AL38" s="84">
        <v>7</v>
      </c>
      <c r="AM38" s="47">
        <v>16</v>
      </c>
      <c r="AN38" s="47">
        <v>26</v>
      </c>
      <c r="AO38" s="47">
        <v>36</v>
      </c>
      <c r="AP38" s="47">
        <v>46</v>
      </c>
      <c r="AQ38" s="47">
        <v>56</v>
      </c>
      <c r="AR38" s="47">
        <v>66</v>
      </c>
      <c r="AS38" s="47">
        <v>76</v>
      </c>
      <c r="AT38" s="82"/>
      <c r="AU38" s="82"/>
      <c r="AV38" s="82"/>
      <c r="AW38" s="82"/>
      <c r="AX38" s="82"/>
      <c r="AY38" s="82"/>
      <c r="AZ38" s="82"/>
      <c r="BA38" s="82"/>
    </row>
    <row r="39" spans="1:53" x14ac:dyDescent="0.3">
      <c r="A39">
        <f>LEN(입력!$N11)</f>
        <v>0</v>
      </c>
      <c r="B39">
        <f>IF($A39&gt;0,MID(입력!$N11,1,1),-111)</f>
        <v>-111</v>
      </c>
      <c r="C39">
        <f>IF($A39&gt;1,MID(입력!$N11,2,1),-111)</f>
        <v>-111</v>
      </c>
      <c r="D39">
        <f>IF(A39&gt;1,MID(입력!$N11,3,1),-111)</f>
        <v>-111</v>
      </c>
      <c r="E39">
        <f>IF(A39&gt;1,MID(입력!$N11,4,1),-111)</f>
        <v>-111</v>
      </c>
      <c r="F39">
        <f>IF(A39&gt;1,MID(입력!$N11,5,1),-111)</f>
        <v>-111</v>
      </c>
      <c r="G39">
        <f>IF(A39&gt;1,MID(입력!$N11,6,1),-111)</f>
        <v>-111</v>
      </c>
      <c r="H39">
        <f>IF(A39&gt;1,MID(입력!$N11,7,1),-111)</f>
        <v>-111</v>
      </c>
      <c r="I39">
        <f>IF(A39&gt;1,MID(입력!$N11,8,1),-111)</f>
        <v>-111</v>
      </c>
      <c r="J39">
        <f>IF(A39&gt;1,MID(입력!$N11,9,1),-111)</f>
        <v>-111</v>
      </c>
      <c r="K39">
        <f>IF(A39&gt;1,MID(입력!$N11,10,1),-111)</f>
        <v>-111</v>
      </c>
      <c r="M39">
        <f t="shared" si="7"/>
        <v>-222</v>
      </c>
      <c r="N39">
        <f t="shared" si="6"/>
        <v>-222</v>
      </c>
      <c r="O39">
        <f t="shared" si="6"/>
        <v>-222</v>
      </c>
      <c r="P39">
        <f t="shared" si="6"/>
        <v>-222</v>
      </c>
      <c r="Q39">
        <f t="shared" si="6"/>
        <v>-222</v>
      </c>
      <c r="R39">
        <f t="shared" si="6"/>
        <v>-222</v>
      </c>
      <c r="S39">
        <f t="shared" si="6"/>
        <v>-222</v>
      </c>
      <c r="T39">
        <f t="shared" si="6"/>
        <v>-222</v>
      </c>
      <c r="U39">
        <f t="shared" si="6"/>
        <v>-222</v>
      </c>
      <c r="W39" t="s">
        <v>64</v>
      </c>
      <c r="X39" t="str">
        <f>IF(LARGE($I16:$R21,1)&lt;&gt;0,LARGE($I16:$R21,1),"")</f>
        <v/>
      </c>
      <c r="Y39" t="str">
        <f>IF(LARGE($I16:$R21,2)&lt;&gt;0,LARGE($I16:$R21,2),"")</f>
        <v/>
      </c>
      <c r="Z39" t="str">
        <f>IF(LARGE($I16:$R21,3)&lt;&gt;0,LARGE($I16:$R21,3),"")</f>
        <v/>
      </c>
      <c r="AA39" t="str">
        <f>IF(LARGE($I16:$R21,4)&lt;&gt;0,LARGE($I16:$R21,4),"")</f>
        <v/>
      </c>
      <c r="AB39" t="str">
        <f>IF(LARGE($I16:$R21,5)&lt;&gt;0,LARGE($I16:$R21,5),"")</f>
        <v/>
      </c>
      <c r="AC39" t="str">
        <f>IF(LARGE($I16:$R21,6)&lt;&gt;0,LARGE($I16:$R21,6),"")</f>
        <v/>
      </c>
      <c r="AD39" t="str">
        <f>IF(LARGE($I16:$R21,7)&lt;&gt;0,LARGE($I16:$R21,7),"")</f>
        <v/>
      </c>
      <c r="AE39" t="str">
        <f>IF(LARGE($I16:$R21,8)&lt;&gt;0,LARGE($I16:$R21,8),"")</f>
        <v/>
      </c>
      <c r="AF39" t="str">
        <f>IF(LARGE($I16:$R21,9)&lt;&gt;0,LARGE($I16:$R21,9),"")</f>
        <v/>
      </c>
      <c r="AG39" t="str">
        <f>IF(LARGE($I16:$R21,10)&lt;&gt;0,LARGE($I16:$R21,10),"")</f>
        <v/>
      </c>
      <c r="AH39" t="s">
        <v>64</v>
      </c>
      <c r="AL39" s="84">
        <v>8</v>
      </c>
      <c r="AM39" s="47">
        <v>17</v>
      </c>
      <c r="AN39" s="47">
        <v>27</v>
      </c>
      <c r="AO39" s="47">
        <v>37</v>
      </c>
      <c r="AP39" s="47">
        <v>47</v>
      </c>
      <c r="AQ39" s="47">
        <v>57</v>
      </c>
      <c r="AR39" s="47">
        <v>67</v>
      </c>
      <c r="AS39" s="47">
        <v>77</v>
      </c>
      <c r="AT39" s="82"/>
      <c r="AU39" s="82"/>
      <c r="AV39" s="82"/>
      <c r="AW39" s="82"/>
      <c r="AX39" s="82"/>
      <c r="AY39" s="82"/>
      <c r="AZ39" s="82"/>
      <c r="BA39" s="82"/>
    </row>
    <row r="40" spans="1:53" x14ac:dyDescent="0.3">
      <c r="A40">
        <f>LEN(입력!$N12)</f>
        <v>0</v>
      </c>
      <c r="B40">
        <f>IF($A40&gt;0,MID(입력!$N12,1,1),-111)</f>
        <v>-111</v>
      </c>
      <c r="C40">
        <f>IF($A40&gt;1,MID(입력!$N12,2,1),-111)</f>
        <v>-111</v>
      </c>
      <c r="D40">
        <f>IF(A40&gt;1,MID(입력!$N12,3,1),-111)</f>
        <v>-111</v>
      </c>
      <c r="E40">
        <f>IF(A40&gt;1,MID(입력!$N12,4,1),-111)</f>
        <v>-111</v>
      </c>
      <c r="F40">
        <f>IF(A40&gt;1,MID(입력!$N12,5,1),-111)</f>
        <v>-111</v>
      </c>
      <c r="G40">
        <f>IF(A40&gt;1,MID(입력!$N12,6,1),-111)</f>
        <v>-111</v>
      </c>
      <c r="H40">
        <f>IF(A40&gt;1,MID(입력!$N12,7,1),-111)</f>
        <v>-111</v>
      </c>
      <c r="I40">
        <f>IF(A40&gt;1,MID(입력!$N12,8,1),-111)</f>
        <v>-111</v>
      </c>
      <c r="J40">
        <f>IF(A40&gt;1,MID(입력!$N12,9,1),-111)</f>
        <v>-111</v>
      </c>
      <c r="K40">
        <f>IF(A40&gt;1,MID(입력!$N12,10,1),-111)</f>
        <v>-111</v>
      </c>
      <c r="M40">
        <f t="shared" si="7"/>
        <v>-222</v>
      </c>
      <c r="N40">
        <f t="shared" si="6"/>
        <v>-222</v>
      </c>
      <c r="O40">
        <f t="shared" si="6"/>
        <v>-222</v>
      </c>
      <c r="P40">
        <f t="shared" si="6"/>
        <v>-222</v>
      </c>
      <c r="Q40">
        <f t="shared" si="6"/>
        <v>-222</v>
      </c>
      <c r="R40">
        <f t="shared" si="6"/>
        <v>-222</v>
      </c>
      <c r="S40">
        <f t="shared" si="6"/>
        <v>-222</v>
      </c>
      <c r="T40">
        <f t="shared" si="6"/>
        <v>-222</v>
      </c>
      <c r="U40">
        <f t="shared" si="6"/>
        <v>-222</v>
      </c>
      <c r="W40" t="s">
        <v>64</v>
      </c>
      <c r="X40" t="str">
        <f>IF(LARGE($I16:$R21,11)&lt;&gt;0,LARGE($I16:$R21,11),"")</f>
        <v/>
      </c>
      <c r="Y40" t="str">
        <f>IF(LARGE($I16:$R21,12)&lt;&gt;0,LARGE($I16:$R21,12),"")</f>
        <v/>
      </c>
      <c r="Z40" t="str">
        <f>IF(LARGE($I16:$R21,13)&lt;&gt;0,LARGE($I16:$R21,13),"")</f>
        <v/>
      </c>
      <c r="AA40" t="str">
        <f>IF(LARGE($I16:$R21,14)&lt;&gt;0,LARGE($I16:$R21,14),"")</f>
        <v/>
      </c>
      <c r="AB40" t="str">
        <f>IF(LARGE($I16:$R21,15)&lt;&gt;0,LARGE($I16:$R21,15),"")</f>
        <v/>
      </c>
      <c r="AC40" t="str">
        <f>IF(LARGE($I16:$R21,16)&lt;&gt;0,LARGE($I16:$R21,16),"")</f>
        <v/>
      </c>
      <c r="AD40" t="str">
        <f>IF(LARGE($I16:$R21,17)&lt;&gt;0,LARGE($I16:$R21,17),"")</f>
        <v/>
      </c>
      <c r="AE40" t="str">
        <f>IF(LARGE($I16:$R21,18)&lt;&gt;0,LARGE($I16:$R21,18),"")</f>
        <v/>
      </c>
      <c r="AF40" t="str">
        <f>IF(LARGE($I16:$R21,19)&lt;&gt;0,LARGE($I16:$R21,19),"")</f>
        <v/>
      </c>
      <c r="AG40" t="str">
        <f>IF(LARGE($I16:$R21,20)&lt;&gt;0,LARGE($I16:$R21,20),"")</f>
        <v/>
      </c>
      <c r="AH40" t="s">
        <v>64</v>
      </c>
      <c r="AL40" s="84">
        <v>9</v>
      </c>
      <c r="AM40" s="47">
        <v>18</v>
      </c>
      <c r="AN40" s="47">
        <v>28</v>
      </c>
      <c r="AO40" s="47">
        <v>38</v>
      </c>
      <c r="AP40" s="47">
        <v>48</v>
      </c>
      <c r="AQ40" s="47">
        <v>58</v>
      </c>
      <c r="AR40" s="47">
        <v>68</v>
      </c>
      <c r="AS40" s="47">
        <v>78</v>
      </c>
      <c r="AT40" s="82"/>
      <c r="AU40" s="82"/>
      <c r="AV40" s="82"/>
      <c r="AW40" s="82"/>
      <c r="AX40" s="82"/>
      <c r="AY40" s="82"/>
      <c r="AZ40" s="82"/>
      <c r="BA40" s="82"/>
    </row>
    <row r="41" spans="1:53" x14ac:dyDescent="0.3">
      <c r="A41">
        <f>LEN(입력!$N13)</f>
        <v>0</v>
      </c>
      <c r="B41">
        <f>IF($A41&gt;0,MID(입력!$N13,1,1),-111)</f>
        <v>-111</v>
      </c>
      <c r="C41">
        <f>IF($A41&gt;1,MID(입력!$N13,2,1),-111)</f>
        <v>-111</v>
      </c>
      <c r="D41">
        <f>IF(A41&gt;1,MID(입력!$N13,3,1),-111)</f>
        <v>-111</v>
      </c>
      <c r="E41">
        <f>IF(A41&gt;1,MID(입력!$N13,4,1),-111)</f>
        <v>-111</v>
      </c>
      <c r="F41">
        <f>IF(A41&gt;1,MID(입력!$N13,5,1),-111)</f>
        <v>-111</v>
      </c>
      <c r="G41">
        <f>IF(A41&gt;1,MID(입력!$N13,6,1),-111)</f>
        <v>-111</v>
      </c>
      <c r="H41">
        <f>IF(A41&gt;1,MID(입력!$N13,7,1),-111)</f>
        <v>-111</v>
      </c>
      <c r="I41">
        <f>IF(A41&gt;1,MID(입력!$N13,8,1),-111)</f>
        <v>-111</v>
      </c>
      <c r="J41">
        <f>IF(A41&gt;1,MID(입력!$N13,9,1),-111)</f>
        <v>-111</v>
      </c>
      <c r="K41">
        <f>IF(A41&gt;1,MID(입력!$N13,10,1),-111)</f>
        <v>-111</v>
      </c>
      <c r="M41">
        <f t="shared" si="7"/>
        <v>-222</v>
      </c>
      <c r="N41">
        <f t="shared" si="6"/>
        <v>-222</v>
      </c>
      <c r="O41">
        <f t="shared" si="6"/>
        <v>-222</v>
      </c>
      <c r="P41">
        <f t="shared" si="6"/>
        <v>-222</v>
      </c>
      <c r="Q41">
        <f t="shared" si="6"/>
        <v>-222</v>
      </c>
      <c r="R41">
        <f t="shared" si="6"/>
        <v>-222</v>
      </c>
      <c r="S41">
        <f t="shared" si="6"/>
        <v>-222</v>
      </c>
      <c r="T41">
        <f t="shared" si="6"/>
        <v>-222</v>
      </c>
      <c r="U41">
        <f t="shared" si="6"/>
        <v>-222</v>
      </c>
      <c r="W41" t="s">
        <v>64</v>
      </c>
      <c r="X41" t="s">
        <v>64</v>
      </c>
      <c r="Y41" t="s">
        <v>64</v>
      </c>
      <c r="Z41" t="s">
        <v>64</v>
      </c>
      <c r="AA41" t="s">
        <v>64</v>
      </c>
      <c r="AB41" t="s">
        <v>64</v>
      </c>
      <c r="AC41" t="s">
        <v>64</v>
      </c>
      <c r="AD41" t="s">
        <v>64</v>
      </c>
      <c r="AE41" t="s">
        <v>64</v>
      </c>
      <c r="AF41" t="s">
        <v>64</v>
      </c>
      <c r="AG41" t="s">
        <v>64</v>
      </c>
      <c r="AH41" t="s">
        <v>64</v>
      </c>
      <c r="AL41" s="84">
        <v>10</v>
      </c>
      <c r="AM41" s="47">
        <v>19</v>
      </c>
      <c r="AN41" s="47">
        <v>29</v>
      </c>
      <c r="AO41" s="47">
        <v>39</v>
      </c>
      <c r="AP41" s="47">
        <v>49</v>
      </c>
      <c r="AQ41" s="47">
        <v>59</v>
      </c>
      <c r="AR41" s="47">
        <v>69</v>
      </c>
      <c r="AS41" s="47">
        <v>79</v>
      </c>
      <c r="AT41" s="82"/>
      <c r="AU41" s="82"/>
      <c r="AV41" s="82"/>
      <c r="AW41" s="82"/>
      <c r="AX41" s="82"/>
      <c r="AY41" s="82"/>
      <c r="AZ41" s="82"/>
      <c r="BA41" s="82"/>
    </row>
    <row r="42" spans="1:53" x14ac:dyDescent="0.3">
      <c r="A42">
        <f>LEN(입력!$N14)</f>
        <v>0</v>
      </c>
      <c r="B42">
        <f>IF($A42&gt;0,MID(입력!$N14,1,1),-111)</f>
        <v>-111</v>
      </c>
      <c r="C42">
        <f>IF($A42&gt;1,MID(입력!$N14,2,1),-111)</f>
        <v>-111</v>
      </c>
      <c r="D42">
        <f>IF(A42&gt;1,MID(입력!$N14,3,1),-111)</f>
        <v>-111</v>
      </c>
      <c r="E42">
        <f>IF(A42&gt;1,MID(입력!$N14,4,1),-111)</f>
        <v>-111</v>
      </c>
      <c r="F42">
        <f>IF(A42&gt;1,MID(입력!$N14,5,1),-111)</f>
        <v>-111</v>
      </c>
      <c r="G42">
        <f>IF(A42&gt;1,MID(입력!$N14,6,1),-111)</f>
        <v>-111</v>
      </c>
      <c r="H42">
        <f>IF(A42&gt;1,MID(입력!$N14,7,1),-111)</f>
        <v>-111</v>
      </c>
      <c r="I42">
        <f>IF(A42&gt;1,MID(입력!$N14,8,1),-111)</f>
        <v>-111</v>
      </c>
      <c r="J42">
        <f>IF(A42&gt;1,MID(입력!$N14,9,1),-111)</f>
        <v>-111</v>
      </c>
      <c r="K42">
        <f>IF(A42&gt;1,MID(입력!$N14,10,1),-111)</f>
        <v>-111</v>
      </c>
      <c r="M42">
        <f t="shared" si="7"/>
        <v>-222</v>
      </c>
      <c r="N42">
        <f t="shared" si="6"/>
        <v>-222</v>
      </c>
      <c r="O42">
        <f t="shared" si="6"/>
        <v>-222</v>
      </c>
      <c r="P42">
        <f t="shared" si="6"/>
        <v>-222</v>
      </c>
      <c r="Q42">
        <f t="shared" si="6"/>
        <v>-222</v>
      </c>
      <c r="R42">
        <f t="shared" si="6"/>
        <v>-222</v>
      </c>
      <c r="S42">
        <f t="shared" si="6"/>
        <v>-222</v>
      </c>
      <c r="T42">
        <f t="shared" si="6"/>
        <v>-222</v>
      </c>
      <c r="U42">
        <f t="shared" si="6"/>
        <v>-222</v>
      </c>
      <c r="AH42" t="s">
        <v>64</v>
      </c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/>
      <c r="BA42" s="82"/>
    </row>
    <row r="43" spans="1:53" x14ac:dyDescent="0.3">
      <c r="W43" t="s">
        <v>64</v>
      </c>
      <c r="X43" t="str">
        <f>X1</f>
        <v>과목2</v>
      </c>
      <c r="Y43" t="str">
        <f t="shared" ref="Y43:Z43" si="10">Y1</f>
        <v>교수2</v>
      </c>
      <c r="Z43" t="str">
        <f t="shared" si="10"/>
        <v>공학관102</v>
      </c>
      <c r="AA43" t="s">
        <v>64</v>
      </c>
      <c r="AB43" t="s">
        <v>64</v>
      </c>
      <c r="AC43" t="s">
        <v>64</v>
      </c>
      <c r="AD43" t="s">
        <v>64</v>
      </c>
      <c r="AE43" t="s">
        <v>64</v>
      </c>
      <c r="AF43" t="s">
        <v>64</v>
      </c>
      <c r="AG43" t="s">
        <v>64</v>
      </c>
      <c r="AH43" t="s">
        <v>64</v>
      </c>
      <c r="AL43" s="82" t="s">
        <v>62</v>
      </c>
      <c r="AM43" s="83" t="s">
        <v>0</v>
      </c>
      <c r="AN43" s="83" t="s">
        <v>1</v>
      </c>
      <c r="AO43" s="83" t="s">
        <v>2</v>
      </c>
      <c r="AP43" s="83" t="s">
        <v>3</v>
      </c>
      <c r="AQ43" s="83" t="s">
        <v>4</v>
      </c>
      <c r="AR43" s="82"/>
      <c r="AS43" s="82"/>
      <c r="AT43" s="82"/>
      <c r="AU43" s="82" t="s">
        <v>74</v>
      </c>
      <c r="AV43" s="82"/>
      <c r="AW43" s="82"/>
      <c r="AX43" s="82"/>
      <c r="AY43" s="82"/>
      <c r="AZ43" s="82"/>
      <c r="BA43" s="82"/>
    </row>
    <row r="44" spans="1:53" x14ac:dyDescent="0.3">
      <c r="A44">
        <f>LEN(입력!$N16)</f>
        <v>0</v>
      </c>
      <c r="B44">
        <f>IF($A44&gt;0,MID(입력!$N16,1,1),-111)</f>
        <v>-111</v>
      </c>
      <c r="C44">
        <f>IF($A44&gt;1,MID(입력!$N16,2,1),-111)</f>
        <v>-111</v>
      </c>
      <c r="D44">
        <f>IF(A44&gt;1,MID(입력!$N16,3,1),-111)</f>
        <v>-111</v>
      </c>
      <c r="E44">
        <f>IF(A44&gt;1,MID(입력!$N16,4,1),-111)</f>
        <v>-111</v>
      </c>
      <c r="F44">
        <f>IF(A44&gt;1,MID(입력!$N16,5,1),-111)</f>
        <v>-111</v>
      </c>
      <c r="G44">
        <f>IF(A44&gt;1,MID(입력!$N16,6,1),-111)</f>
        <v>-111</v>
      </c>
      <c r="H44">
        <f>IF(A44&gt;1,MID(입력!$N16,7,1),-111)</f>
        <v>-111</v>
      </c>
      <c r="I44">
        <f>IF(A44&gt;1,MID(입력!$N16,8,1),-111)</f>
        <v>-111</v>
      </c>
      <c r="J44">
        <f>IF(A44&gt;1,MID(입력!$N16,9,1),-111)</f>
        <v>-111</v>
      </c>
      <c r="K44">
        <f>IF(A44&gt;1,MID(입력!$N16,10,1),-111)</f>
        <v>-111</v>
      </c>
      <c r="M44">
        <f t="shared" si="7"/>
        <v>-222</v>
      </c>
      <c r="N44">
        <f t="shared" si="6"/>
        <v>-222</v>
      </c>
      <c r="O44">
        <f t="shared" si="6"/>
        <v>-222</v>
      </c>
      <c r="P44">
        <f t="shared" si="6"/>
        <v>-222</v>
      </c>
      <c r="Q44">
        <f t="shared" si="6"/>
        <v>-222</v>
      </c>
      <c r="R44">
        <f t="shared" si="6"/>
        <v>-222</v>
      </c>
      <c r="S44">
        <f t="shared" si="6"/>
        <v>-222</v>
      </c>
      <c r="T44">
        <f t="shared" si="6"/>
        <v>-222</v>
      </c>
      <c r="U44">
        <f t="shared" si="6"/>
        <v>-222</v>
      </c>
      <c r="W44" t="s">
        <v>64</v>
      </c>
      <c r="X44">
        <f>IF(LARGE($AB2:$AK7,1)&lt;&gt;0,LARGE($AB2:$AK7,1),"")</f>
        <v>54</v>
      </c>
      <c r="Y44" t="str">
        <f>IF(LARGE($AB2:$AK7,2)&lt;&gt;0,LARGE($AB2:$AK7,2),"")</f>
        <v/>
      </c>
      <c r="Z44" t="str">
        <f>IF(LARGE($AB2:$AK7,3)&lt;&gt;0,LARGE($AB2:$AK7,3),"")</f>
        <v/>
      </c>
      <c r="AA44" t="str">
        <f>IF(LARGE($AB2:$AK7,4)&lt;&gt;0,LARGE($AB2:$AK7,4),"")</f>
        <v/>
      </c>
      <c r="AB44" t="str">
        <f>IF(LARGE($AB2:$AK7,5)&lt;&gt;0,LARGE($AB2:$AK7,5),"")</f>
        <v/>
      </c>
      <c r="AC44" t="str">
        <f>IF(LARGE($AB2:$AK7,6)&lt;&gt;0,LARGE($AB2:$AK7,6),"")</f>
        <v/>
      </c>
      <c r="AD44" t="str">
        <f>IF(LARGE($AB2:$AK7,7)&lt;&gt;0,LARGE($AB2:$AK7,7),"")</f>
        <v/>
      </c>
      <c r="AE44" t="str">
        <f>IF(LARGE($AB2:$AK7,8)&lt;&gt;0,LARGE($AB2:$AK7,8),"")</f>
        <v/>
      </c>
      <c r="AF44" t="str">
        <f>IF(LARGE($AB2:$AK7,9)&lt;&gt;0,LARGE($AB2:$AK7,9),"")</f>
        <v/>
      </c>
      <c r="AG44" t="str">
        <f>IF(LARGE($AB2:$AK7,10)&lt;&gt;0,LARGE($AB2:$AK7,10),"")</f>
        <v/>
      </c>
      <c r="AH44" t="s">
        <v>64</v>
      </c>
      <c r="AK44">
        <v>32</v>
      </c>
      <c r="AL44" s="84">
        <v>1</v>
      </c>
      <c r="AM44" s="47" t="str" cm="1">
        <f t="array" ref="AM44">IFERROR(_xlfn.IFS(COUNTIF($X29:$AG30,AM32),$X28,COUNTIF($X34:$AG35,AM32),$X33,COUNTIF($X39:$AG40,AM32),$X38,COUNTIF($X44:$AG45,AM32),$X43,COUNTIF($X49:$AG50,AM32),$X48,COUNTIF($X54:$AG55,AM32),$X53,COUNTIF($X59:$AG60,AM32),$X58,COUNTIF($X64:$AG65,AM32),$X63,COUNTIF($X69:$AG70,AM32),$X68,COUNTIF($X74:$AG75,AM32),$X73),"")</f>
        <v>과목1</v>
      </c>
      <c r="AN44" s="47" t="str" cm="1">
        <f t="array" ref="AN44">IFERROR(_xlfn.IFS(COUNTIF($X29:$AG30,AN32),$X28,COUNTIF($X34:$AG35,AN32),$X33,COUNTIF($X39:$AG40,AN32),$X38,COUNTIF($X44:$AG45,AN32),$X43,COUNTIF($X49:$AG50,AN32),$X48,COUNTIF($X54:$AG55,AN32),$X53,COUNTIF($X59:$AG60,AN32),$X58,COUNTIF($X64:$AG65,AN32),$X63,COUNTIF($X69:$AG70,AN32),$X68,COUNTIF($X74:$AG75,AN32),$X73),"")</f>
        <v/>
      </c>
      <c r="AO44" s="47" t="str" cm="1">
        <f t="array" ref="AO44">IFERROR(_xlfn.IFS(COUNTIF($X29:$AG30,AO32),$X28,COUNTIF($X34:$AG35,AO32),$X33,COUNTIF($X39:$AG40,AO32),$X38,COUNTIF($X44:$AG45,AO32),$X43,COUNTIF($X49:$AG50,AO32),$X48,COUNTIF($X54:$AG55,AO32),$X53,COUNTIF($X59:$AG60,AO32),$X58,COUNTIF($X64:$AG65,AO32),$X63,COUNTIF($X69:$AG70,AO32),$X68,COUNTIF($X74:$AG75,AO32),$X73),"")</f>
        <v/>
      </c>
      <c r="AP44" s="47" t="str" cm="1">
        <f t="array" ref="AP44">IFERROR(_xlfn.IFS(COUNTIF($X29:$AG30,AP32),$X28,COUNTIF($X34:$AG35,AP32),$X33,COUNTIF($X39:$AG40,AP32),$X38,COUNTIF($X44:$AG45,AP32),$X43,COUNTIF($X49:$AG50,AP32),$X48,COUNTIF($X54:$AG55,AP32),$X53,COUNTIF($X59:$AG60,AP32),$X58,COUNTIF($X64:$AG65,AP32),$X63,COUNTIF($X69:$AG70,AP32),$X68,COUNTIF($X74:$AG75,AP32),$X73),"")</f>
        <v>과목4</v>
      </c>
      <c r="AQ44" s="47" t="str" cm="1">
        <f t="array" ref="AQ44">IFERROR(_xlfn.IFS(COUNTIF($X29:$AG30,AQ32),$X28,COUNTIF($X34:$AG35,AQ32),$X33,COUNTIF($X39:$AG40,AQ32),$X38,COUNTIF($X44:$AG45,AQ32),$X43,COUNTIF($X49:$AG50,AQ32),$X48,COUNTIF($X54:$AG55,AQ32),$X53,COUNTIF($X59:$AG60,AQ32),$X58,COUNTIF($X64:$AG65,AQ32),$X63,COUNTIF($X69:$AG70,AQ32),$X68,COUNTIF($X74:$AG75,AQ32),$X73),"")</f>
        <v/>
      </c>
      <c r="AR44" s="47" t="str" cm="1">
        <f t="array" ref="AR44">IFERROR(_xlfn.IFS(COUNTIF($X29:$AG30,AR32),$X28,COUNTIF($X34:$AG35,AR32),$X33,COUNTIF($X39:$AG40,AR32),$X38,COUNTIF($X44:$AG45,AR32),$X43,COUNTIF($X49:$AG50,AR32),$X48,COUNTIF($X54:$AG55,AR32),$X53,COUNTIF($X59:$AG60,AR32),$X58,COUNTIF($X64:$AG65,AR32),$X63,COUNTIF($X69:$AG70,AR32),$X68,COUNTIF($X74:$AG75,AR32),$X73),"")</f>
        <v/>
      </c>
      <c r="AS44" s="47" t="str" cm="1">
        <f t="array" ref="AS44">IFERROR(_xlfn.IFS(COUNTIF($X29:$AG30,AS32),$X28,COUNTIF($X34:$AG35,AS32),$X33,COUNTIF($X39:$AG40,AS32),$X38,COUNTIF($X44:$AG45,AS32),$X43,COUNTIF($X49:$AG50,AS32),$X48,COUNTIF($X54:$AG55,AS32),$X53,COUNTIF($X59:$AG60,AS32),$X58,COUNTIF($X64:$AG65,AS32),$X63,COUNTIF($X69:$AG70,AS32),$X68,COUNTIF($X74:$AG75,AS32),$X73),"")</f>
        <v/>
      </c>
      <c r="AT44" s="82"/>
      <c r="AU44" s="47" t="str" cm="1">
        <f t="array" ref="AU44">IFERROR(_xlfn.IFS(COUNTIF($X29:$AG30,AM32),$Y28,COUNTIF($X34:$AG35,AM32),$Y33,COUNTIF($X39:$AG40,AM32),$Y38,COUNTIF($X44:$AG45,AM32),$Y43,COUNTIF($X49:$AG50,AM32),$Y48,COUNTIF($X54:$AG55,AM32),$Y53,COUNTIF($X59:$AG60,AM32),$Y58,COUNTIF($X64:$AG65,AM32),$Y63,COUNTIF($X69:$AG70,AM32),$Y68,COUNTIF($X74:$AG75,AM32),$Y73),"")</f>
        <v>교수1</v>
      </c>
      <c r="AV44" s="47" t="str" cm="1">
        <f t="array" ref="AV44">IFERROR(_xlfn.IFS(COUNTIF($X29:$AG30,AN32),$Y28,COUNTIF($X34:$AG35,AN32),$Y33,COUNTIF($X39:$AG40,AN32),$Y38,COUNTIF($X44:$AG45,AN32),$Y43,COUNTIF($X49:$AG50,AN32),$Y48,COUNTIF($X54:$AG55,AN32),$Y53,COUNTIF($X59:$AG60,AN32),$Y58,COUNTIF($X64:$AG65,AN32),$Y63,COUNTIF($X69:$AG70,AN32),$Y68,COUNTIF($X74:$AG75,AN32),$Y73),"")</f>
        <v/>
      </c>
      <c r="AW44" s="47" t="str" cm="1">
        <f t="array" ref="AW44">IFERROR(_xlfn.IFS(COUNTIF($X29:$AG30,AO32),$Y28,COUNTIF($X34:$AG35,AO32),$Y33,COUNTIF($X39:$AG40,AO32),$Y38,COUNTIF($X44:$AG45,AO32),$Y43,COUNTIF($X49:$AG50,AO32),$Y48,COUNTIF($X54:$AG55,AO32),$Y53,COUNTIF($X59:$AG60,AO32),$Y58,COUNTIF($X64:$AG65,AO32),$Y63,COUNTIF($X69:$AG70,AO32),$Y68,COUNTIF($X74:$AG75,AO32),$Y73),"")</f>
        <v/>
      </c>
      <c r="AX44" s="47" t="str" cm="1">
        <f t="array" ref="AX44">IFERROR(_xlfn.IFS(COUNTIF($X29:$AG30,AP32),$Y28,COUNTIF($X34:$AG35,AP32),$Y33,COUNTIF($X39:$AG40,AP32),$Y38,COUNTIF($X44:$AG45,AP32),$Y43,COUNTIF($X49:$AG50,AP32),$Y48,COUNTIF($X54:$AG55,AP32),$Y53,COUNTIF($X59:$AG60,AP32),$Y58,COUNTIF($X64:$AG65,AP32),$Y63,COUNTIF($X69:$AG70,AP32),$Y68,COUNTIF($X74:$AG75,AP32),$Y73),"")</f>
        <v>교수4</v>
      </c>
      <c r="AY44" s="47" t="str" cm="1">
        <f t="array" ref="AY44">IFERROR(_xlfn.IFS(COUNTIF($X29:$AG30,AQ32),$Y28,COUNTIF($X34:$AG35,AQ32),$Y33,COUNTIF($X39:$AG40,AQ32),$Y38,COUNTIF($X44:$AG45,AQ32),$Y43,COUNTIF($X49:$AG50,AQ32),$Y48,COUNTIF($X54:$AG55,AQ32),$Y53,COUNTIF($X59:$AG60,AQ32),$Y58,COUNTIF($X64:$AG65,AQ32),$Y63,COUNTIF($X69:$AG70,AQ32),$Y68,COUNTIF($X74:$AG75,AQ32),$Y73),"")</f>
        <v/>
      </c>
      <c r="AZ44" s="47" t="str" cm="1">
        <f t="array" ref="AZ44">IFERROR(_xlfn.IFS(COUNTIF($X29:$AG30,AR32),$Y28,COUNTIF($X34:$AG35,AR32),$Y33,COUNTIF($X39:$AG40,AR32),$Y38,COUNTIF($X44:$AG45,AR32),$Y43,COUNTIF($X49:$AG50,AR32),$Y48,COUNTIF($X54:$AG55,AR32),$Y53,COUNTIF($X59:$AG60,AR32),$Y58,COUNTIF($X64:$AG65,AR32),$Y63,COUNTIF($X69:$AG70,AR32),$Y68,COUNTIF($X74:$AG75,AR32),$Y73),"")</f>
        <v/>
      </c>
      <c r="BA44" s="47" t="str" cm="1">
        <f t="array" ref="BA44">IFERROR(_xlfn.IFS(COUNTIF($X29:$AG30,AS32),$Y28,COUNTIF($X34:$AG35,AS32),$Y33,COUNTIF($X39:$AG40,AS32),$Y38,COUNTIF($X44:$AG45,AS32),$Y43,COUNTIF($X49:$AG50,AS32),$Y48,COUNTIF($X54:$AG55,AS32),$Y53,COUNTIF($X59:$AG60,AS32),$Y58,COUNTIF($X64:$AG65,AS32),$Y63,COUNTIF($X69:$AG70,AS32),$Y68,COUNTIF($X74:$AG75,AS32),$Y73),"")</f>
        <v/>
      </c>
    </row>
    <row r="45" spans="1:53" x14ac:dyDescent="0.3">
      <c r="A45">
        <f>LEN(입력!$N17)</f>
        <v>0</v>
      </c>
      <c r="B45">
        <f>IF($A45&gt;0,MID(입력!$N17,1,1),-111)</f>
        <v>-111</v>
      </c>
      <c r="C45">
        <f>IF($A45&gt;1,MID(입력!$N17,2,1),-111)</f>
        <v>-111</v>
      </c>
      <c r="D45">
        <f>IF(A45&gt;1,MID(입력!$N17,3,1),-111)</f>
        <v>-111</v>
      </c>
      <c r="E45">
        <f>IF(A45&gt;1,MID(입력!$N17,4,1),-111)</f>
        <v>-111</v>
      </c>
      <c r="F45">
        <f>IF(A45&gt;1,MID(입력!$N17,5,1),-111)</f>
        <v>-111</v>
      </c>
      <c r="G45">
        <f>IF(A45&gt;1,MID(입력!$N17,6,1),-111)</f>
        <v>-111</v>
      </c>
      <c r="H45">
        <f>IF(A45&gt;1,MID(입력!$N17,7,1),-111)</f>
        <v>-111</v>
      </c>
      <c r="I45">
        <f>IF(A45&gt;1,MID(입력!$N17,8,1),-111)</f>
        <v>-111</v>
      </c>
      <c r="J45">
        <f>IF(A45&gt;1,MID(입력!$N17,9,1),-111)</f>
        <v>-111</v>
      </c>
      <c r="K45">
        <f>IF(A45&gt;1,MID(입력!$N17,10,1),-111)</f>
        <v>-111</v>
      </c>
      <c r="M45">
        <f t="shared" si="7"/>
        <v>-222</v>
      </c>
      <c r="N45">
        <f t="shared" si="6"/>
        <v>-222</v>
      </c>
      <c r="O45">
        <f t="shared" si="6"/>
        <v>-222</v>
      </c>
      <c r="P45">
        <f t="shared" si="6"/>
        <v>-222</v>
      </c>
      <c r="Q45">
        <f t="shared" si="6"/>
        <v>-222</v>
      </c>
      <c r="R45">
        <f t="shared" si="6"/>
        <v>-222</v>
      </c>
      <c r="S45">
        <f t="shared" si="6"/>
        <v>-222</v>
      </c>
      <c r="T45">
        <f t="shared" si="6"/>
        <v>-222</v>
      </c>
      <c r="U45">
        <f t="shared" si="6"/>
        <v>-222</v>
      </c>
      <c r="W45" t="s">
        <v>64</v>
      </c>
      <c r="X45" t="str">
        <f>IF(LARGE($AB2:$AK7,11)&lt;&gt;0,LARGE($AB2:$AK7,11),"")</f>
        <v/>
      </c>
      <c r="Y45" t="str">
        <f>IF(LARGE($AB2:$AK7,12)&lt;&gt;0,LARGE($AB2:$AK7,12),"")</f>
        <v/>
      </c>
      <c r="Z45" t="str">
        <f>IF(LARGE($AB2:$AK7,13)&lt;&gt;0,LARGE($AB2:$AK7,13),"")</f>
        <v/>
      </c>
      <c r="AA45" t="str">
        <f>IF(LARGE($AB2:$AK7,14)&lt;&gt;0,LARGE($AB2:$AK7,14),"")</f>
        <v/>
      </c>
      <c r="AB45" t="str">
        <f>IF(LARGE($AB2:$AK7,15)&lt;&gt;0,LARGE($AB2:$AK7,15),"")</f>
        <v/>
      </c>
      <c r="AC45" t="str">
        <f>IF(LARGE($AB2:$AK7,16)&lt;&gt;0,LARGE($AB2:$AK7,16),"")</f>
        <v/>
      </c>
      <c r="AD45" t="str">
        <f>IF(LARGE($AB2:$AK7,17)&lt;&gt;0,LARGE($AB2:$AK7,17),"")</f>
        <v/>
      </c>
      <c r="AE45" t="str">
        <f>IF(LARGE($AB2:$AK7,18)&lt;&gt;0,LARGE($AB2:$AK7,18),"")</f>
        <v/>
      </c>
      <c r="AF45" t="str">
        <f>IF(LARGE($AB2:$AK7,19)&lt;&gt;0,LARGE($AB2:$AK7,19),"")</f>
        <v/>
      </c>
      <c r="AG45" t="str">
        <f>IF(LARGE($AB2:$AK7,20)&lt;&gt;0,LARGE($AB2:$AK7,20),"")</f>
        <v/>
      </c>
      <c r="AH45" t="s">
        <v>64</v>
      </c>
      <c r="AK45">
        <v>33</v>
      </c>
      <c r="AL45" s="84">
        <v>2</v>
      </c>
      <c r="AM45" s="47" t="str" cm="1">
        <f t="array" ref="AM45">IFERROR(_xlfn.IFS(COUNTIF($X29:$AG30,AM33),$X28,COUNTIF($X34:$AG35,AM33),$X33,COUNTIF($X39:$AG40,AM33),$X38,COUNTIF($X44:$AG45,AM33),$X43,COUNTIF($X49:$AG50,AM33),$X48,COUNTIF($X54:$AG55,AM33),$X53,COUNTIF($X59:$AG60,AM33),$X58,COUNTIF($X64:$AG65,AM33),$X63,COUNTIF($X69:$AG70,AM33),$X68,COUNTIF($X74:$AG75,AM33),$X73),"")</f>
        <v/>
      </c>
      <c r="AN45" s="47" t="str" cm="1">
        <f t="array" ref="AN45">IFERROR(_xlfn.IFS(COUNTIF($X29:$AG30,AN33),$X28,COUNTIF($X34:$AG35,AN33),$X33,COUNTIF($X39:$AG40,AN33),$X38,COUNTIF($X44:$AG45,AN33),$X43,COUNTIF($X49:$AG50,AN33),$X48,COUNTIF($X54:$AG55,AN33),$X53,COUNTIF($X59:$AG60,AN33),$X58,COUNTIF($X64:$AG65,AN33),$X63,COUNTIF($X69:$AG70,AN33),$X68,COUNTIF($X74:$AG75,AN33),$X73),"")</f>
        <v>과목4</v>
      </c>
      <c r="AO45" s="47" t="str" cm="1">
        <f t="array" ref="AO45">IFERROR(_xlfn.IFS(COUNTIF($X29:$AG30,AO33),$X28,COUNTIF($X34:$AG35,AO33),$X33,COUNTIF($X39:$AG40,AO33),$X38,COUNTIF($X44:$AG45,AO33),$X43,COUNTIF($X49:$AG50,AO33),$X48,COUNTIF($X54:$AG55,AO33),$X53,COUNTIF($X59:$AG60,AO33),$X58,COUNTIF($X64:$AG65,AO33),$X63,COUNTIF($X69:$AG70,AO33),$X68,COUNTIF($X74:$AG75,AO33),$X73),"")</f>
        <v/>
      </c>
      <c r="AP45" s="47" t="str" cm="1">
        <f t="array" ref="AP45">IFERROR(_xlfn.IFS(COUNTIF($X29:$AG30,AP33),$X28,COUNTIF($X34:$AG35,AP33),$X33,COUNTIF($X39:$AG40,AP33),$X38,COUNTIF($X44:$AG45,AP33),$X43,COUNTIF($X49:$AG50,AP33),$X48,COUNTIF($X54:$AG55,AP33),$X53,COUNTIF($X59:$AG60,AP33),$X58,COUNTIF($X64:$AG65,AP33),$X63,COUNTIF($X69:$AG70,AP33),$X68,COUNTIF($X74:$AG75,AP33),$X73),"")</f>
        <v/>
      </c>
      <c r="AQ45" s="47" t="str" cm="1">
        <f t="array" ref="AQ45">IFERROR(_xlfn.IFS(COUNTIF($X29:$AG30,AQ33),$X28,COUNTIF($X34:$AG35,AQ33),$X33,COUNTIF($X39:$AG40,AQ33),$X38,COUNTIF($X44:$AG45,AQ33),$X43,COUNTIF($X49:$AG50,AQ33),$X48,COUNTIF($X54:$AG55,AQ33),$X53,COUNTIF($X59:$AG60,AQ33),$X58,COUNTIF($X64:$AG65,AQ33),$X63,COUNTIF($X69:$AG70,AQ33),$X68,COUNTIF($X74:$AG75,AQ33),$X73),"")</f>
        <v/>
      </c>
      <c r="AR45" s="47" t="str" cm="1">
        <f t="array" ref="AR45">IFERROR(_xlfn.IFS(COUNTIF($X29:$AG30,AR33),$X28,COUNTIF($X34:$AG35,AR33),$X33,COUNTIF($X39:$AG40,AR33),$X38,COUNTIF($X44:$AG45,AR33),$X43,COUNTIF($X49:$AG50,AR33),$X48,COUNTIF($X54:$AG55,AR33),$X53,COUNTIF($X59:$AG60,AR33),$X58,COUNTIF($X64:$AG65,AR33),$X63,COUNTIF($X69:$AG70,AR33),$X68,COUNTIF($X74:$AG75,AR33),$X73),"")</f>
        <v/>
      </c>
      <c r="AS45" s="47" t="str" cm="1">
        <f t="array" ref="AS45">IFERROR(_xlfn.IFS(COUNTIF($X29:$AG30,AS33),$X28,COUNTIF($X34:$AG35,AS33),$X33,COUNTIF($X39:$AG40,AS33),$X38,COUNTIF($X44:$AG45,AS33),$X43,COUNTIF($X49:$AG50,AS33),$X48,COUNTIF($X54:$AG55,AS33),$X53,COUNTIF($X59:$AG60,AS33),$X58,COUNTIF($X64:$AG65,AS33),$X63,COUNTIF($X69:$AG70,AS33),$X68,COUNTIF($X74:$AG75,AS33),$X73),"")</f>
        <v/>
      </c>
      <c r="AT45" s="82"/>
      <c r="AU45" s="47" t="str" cm="1">
        <f t="array" ref="AU45">IFERROR(_xlfn.IFS(COUNTIF($X29:$AG30,AM33),$Y28,COUNTIF($X34:$AG35,AM33),$Y33,COUNTIF($X39:$AG40,AM33),$Y38,COUNTIF($X44:$AG45,AM33),$Y43,COUNTIF($X49:$AG50,AM33),$Y48,COUNTIF($X54:$AG55,AM33),$Y53,COUNTIF($X59:$AG60,AM33),$Y58,COUNTIF($X64:$AG65,AM33),$Y63,COUNTIF($X69:$AG70,AM33),$Y68,COUNTIF($X74:$AG75,AM33),$Y73),"")</f>
        <v/>
      </c>
      <c r="AV45" s="47" t="str" cm="1">
        <f t="array" ref="AV45">IFERROR(_xlfn.IFS(COUNTIF($X29:$AG30,AN33),$Y28,COUNTIF($X34:$AG35,AN33),$Y33,COUNTIF($X39:$AG40,AN33),$Y38,COUNTIF($X44:$AG45,AN33),$Y43,COUNTIF($X49:$AG50,AN33),$Y48,COUNTIF($X54:$AG55,AN33),$Y53,COUNTIF($X59:$AG60,AN33),$Y58,COUNTIF($X64:$AG65,AN33),$Y63,COUNTIF($X69:$AG70,AN33),$Y68,COUNTIF($X74:$AG75,AN33),$Y73),"")</f>
        <v>교수4</v>
      </c>
      <c r="AW45" s="47" t="str" cm="1">
        <f t="array" ref="AW45">IFERROR(_xlfn.IFS(COUNTIF($X29:$AG30,AO33),$Y28,COUNTIF($X34:$AG35,AO33),$Y33,COUNTIF($X39:$AG40,AO33),$Y38,COUNTIF($X44:$AG45,AO33),$Y43,COUNTIF($X49:$AG50,AO33),$Y48,COUNTIF($X54:$AG55,AO33),$Y53,COUNTIF($X59:$AG60,AO33),$Y58,COUNTIF($X64:$AG65,AO33),$Y63,COUNTIF($X69:$AG70,AO33),$Y68,COUNTIF($X74:$AG75,AO33),$Y73),"")</f>
        <v/>
      </c>
      <c r="AX45" s="47" t="str" cm="1">
        <f t="array" ref="AX45">IFERROR(_xlfn.IFS(COUNTIF($X29:$AG30,AP33),$Y28,COUNTIF($X34:$AG35,AP33),$Y33,COUNTIF($X39:$AG40,AP33),$Y38,COUNTIF($X44:$AG45,AP33),$Y43,COUNTIF($X49:$AG50,AP33),$Y48,COUNTIF($X54:$AG55,AP33),$Y53,COUNTIF($X59:$AG60,AP33),$Y58,COUNTIF($X64:$AG65,AP33),$Y63,COUNTIF($X69:$AG70,AP33),$Y68,COUNTIF($X74:$AG75,AP33),$Y73),"")</f>
        <v/>
      </c>
      <c r="AY45" s="47" t="str" cm="1">
        <f t="array" ref="AY45">IFERROR(_xlfn.IFS(COUNTIF($X29:$AG30,AQ33),$Y28,COUNTIF($X34:$AG35,AQ33),$Y33,COUNTIF($X39:$AG40,AQ33),$Y38,COUNTIF($X44:$AG45,AQ33),$Y43,COUNTIF($X49:$AG50,AQ33),$Y48,COUNTIF($X54:$AG55,AQ33),$Y53,COUNTIF($X59:$AG60,AQ33),$Y58,COUNTIF($X64:$AG65,AQ33),$Y63,COUNTIF($X69:$AG70,AQ33),$Y68,COUNTIF($X74:$AG75,AQ33),$Y73),"")</f>
        <v/>
      </c>
      <c r="AZ45" s="47" t="str" cm="1">
        <f t="array" ref="AZ45">IFERROR(_xlfn.IFS(COUNTIF($X29:$AG30,AR33),$Y28,COUNTIF($X34:$AG35,AR33),$Y33,COUNTIF($X39:$AG40,AR33),$Y38,COUNTIF($X44:$AG45,AR33),$Y43,COUNTIF($X49:$AG50,AR33),$Y48,COUNTIF($X54:$AG55,AR33),$Y53,COUNTIF($X59:$AG60,AR33),$Y58,COUNTIF($X64:$AG65,AR33),$Y63,COUNTIF($X69:$AG70,AR33),$Y68,COUNTIF($X74:$AG75,AR33),$Y73),"")</f>
        <v/>
      </c>
      <c r="BA45" s="47" t="str" cm="1">
        <f t="array" ref="BA45">IFERROR(_xlfn.IFS(COUNTIF($X29:$AG30,AS33),$Y28,COUNTIF($X34:$AG35,AS33),$Y33,COUNTIF($X39:$AG40,AS33),$Y38,COUNTIF($X44:$AG45,AS33),$Y43,COUNTIF($X49:$AG50,AS33),$Y48,COUNTIF($X54:$AG55,AS33),$Y53,COUNTIF($X59:$AG60,AS33),$Y58,COUNTIF($X64:$AG65,AS33),$Y63,COUNTIF($X69:$AG70,AS33),$Y68,COUNTIF($X74:$AG75,AS33),$Y73),"")</f>
        <v/>
      </c>
    </row>
    <row r="46" spans="1:53" x14ac:dyDescent="0.3">
      <c r="A46">
        <f>LEN(입력!$N18)</f>
        <v>0</v>
      </c>
      <c r="B46">
        <f>IF($A46&gt;0,MID(입력!$N18,1,1),-111)</f>
        <v>-111</v>
      </c>
      <c r="C46">
        <f>IF($A46&gt;1,MID(입력!$N18,2,1),-111)</f>
        <v>-111</v>
      </c>
      <c r="D46">
        <f>IF(A46&gt;1,MID(입력!$N18,3,1),-111)</f>
        <v>-111</v>
      </c>
      <c r="E46">
        <f>IF(A46&gt;1,MID(입력!$N18,4,1),-111)</f>
        <v>-111</v>
      </c>
      <c r="F46">
        <f>IF(A46&gt;1,MID(입력!$N18,5,1),-111)</f>
        <v>-111</v>
      </c>
      <c r="G46">
        <f>IF(A46&gt;1,MID(입력!$N18,6,1),-111)</f>
        <v>-111</v>
      </c>
      <c r="H46">
        <f>IF(A46&gt;1,MID(입력!$N18,7,1),-111)</f>
        <v>-111</v>
      </c>
      <c r="I46">
        <f>IF(A46&gt;1,MID(입력!$N18,8,1),-111)</f>
        <v>-111</v>
      </c>
      <c r="J46">
        <f>IF(A46&gt;1,MID(입력!$N18,9,1),-111)</f>
        <v>-111</v>
      </c>
      <c r="K46">
        <f>IF(A46&gt;1,MID(입력!$N18,10,1),-111)</f>
        <v>-111</v>
      </c>
      <c r="M46">
        <f t="shared" si="7"/>
        <v>-222</v>
      </c>
      <c r="N46">
        <f t="shared" ref="N46:N49" si="11">IFERROR(C46+D46,0)</f>
        <v>-222</v>
      </c>
      <c r="O46">
        <f t="shared" ref="O46:O49" si="12">IFERROR(D46+E46,0)</f>
        <v>-222</v>
      </c>
      <c r="P46">
        <f t="shared" ref="P46:P49" si="13">IFERROR(E46+F46,0)</f>
        <v>-222</v>
      </c>
      <c r="Q46">
        <f t="shared" ref="Q46:Q49" si="14">IFERROR(F46+G46,0)</f>
        <v>-222</v>
      </c>
      <c r="R46">
        <f t="shared" ref="R46:R49" si="15">IFERROR(G46+H46,0)</f>
        <v>-222</v>
      </c>
      <c r="S46">
        <f t="shared" ref="S46:S49" si="16">IFERROR(H46+I46,0)</f>
        <v>-222</v>
      </c>
      <c r="T46">
        <f t="shared" ref="T46:T49" si="17">IFERROR(I46+J46,0)</f>
        <v>-222</v>
      </c>
      <c r="U46">
        <f t="shared" ref="U46:U49" si="18">IFERROR(J46+K46,0)</f>
        <v>-222</v>
      </c>
      <c r="W46" t="s">
        <v>64</v>
      </c>
      <c r="X46" t="s">
        <v>64</v>
      </c>
      <c r="Y46" t="s">
        <v>64</v>
      </c>
      <c r="Z46" t="s">
        <v>64</v>
      </c>
      <c r="AA46" t="s">
        <v>64</v>
      </c>
      <c r="AB46" t="s">
        <v>64</v>
      </c>
      <c r="AC46" t="s">
        <v>64</v>
      </c>
      <c r="AD46" t="s">
        <v>64</v>
      </c>
      <c r="AE46" t="s">
        <v>64</v>
      </c>
      <c r="AF46" t="s">
        <v>64</v>
      </c>
      <c r="AG46" t="s">
        <v>64</v>
      </c>
      <c r="AH46" t="s">
        <v>64</v>
      </c>
      <c r="AK46">
        <v>34</v>
      </c>
      <c r="AL46" s="84">
        <v>3</v>
      </c>
      <c r="AM46" s="47" t="str" cm="1">
        <f t="array" ref="AM46">IFERROR(_xlfn.IFS(COUNTIF($X29:$AG30,AM34),$X28,COUNTIF($X34:$AG35,AM34),$X33,COUNTIF($X39:$AG40,AM34),$X38,COUNTIF($X44:$AG45,AM34),$X43,COUNTIF($X49:$AG50,AM34),$X48,COUNTIF($X54:$AG55,AM34),$X53,COUNTIF($X59:$AG60,AM34),$X58,COUNTIF($X64:$AG65,AM34),$X63,COUNTIF($X69:$AG70,AM34),$X68,COUNTIF($X74:$AG75,AM34),$X73),"")</f>
        <v/>
      </c>
      <c r="AN46" s="47" t="str" cm="1">
        <f t="array" ref="AN46">IFERROR(_xlfn.IFS(COUNTIF($X29:$AG30,AN34),$X28,COUNTIF($X34:$AG35,AN34),$X33,COUNTIF($X39:$AG40,AN34),$X38,COUNTIF($X44:$AG45,AN34),$X43,COUNTIF($X49:$AG50,AN34),$X48,COUNTIF($X54:$AG55,AN34),$X53,COUNTIF($X59:$AG60,AN34),$X58,COUNTIF($X64:$AG65,AN34),$X63,COUNTIF($X69:$AG70,AN34),$X68,COUNTIF($X74:$AG75,AN34),$X73),"")</f>
        <v/>
      </c>
      <c r="AO46" s="47" t="str" cm="1">
        <f t="array" ref="AO46">IFERROR(_xlfn.IFS(COUNTIF($X29:$AG30,AO34),$X28,COUNTIF($X34:$AG35,AO34),$X33,COUNTIF($X39:$AG40,AO34),$X38,COUNTIF($X44:$AG45,AO34),$X43,COUNTIF($X49:$AG50,AO34),$X48,COUNTIF($X54:$AG55,AO34),$X53,COUNTIF($X59:$AG60,AO34),$X58,COUNTIF($X64:$AG65,AO34),$X63,COUNTIF($X69:$AG70,AO34),$X68,COUNTIF($X74:$AG75,AO34),$X73),"")</f>
        <v/>
      </c>
      <c r="AP46" s="47" t="str" cm="1">
        <f t="array" ref="AP46">IFERROR(_xlfn.IFS(COUNTIF($X29:$AG30,AP34),$X28,COUNTIF($X34:$AG35,AP34),$X33,COUNTIF($X39:$AG40,AP34),$X38,COUNTIF($X44:$AG45,AP34),$X43,COUNTIF($X49:$AG50,AP34),$X48,COUNTIF($X54:$AG55,AP34),$X53,COUNTIF($X59:$AG60,AP34),$X58,COUNTIF($X64:$AG65,AP34),$X63,COUNTIF($X69:$AG70,AP34),$X68,COUNTIF($X74:$AG75,AP34),$X73),"")</f>
        <v/>
      </c>
      <c r="AQ46" s="47" t="str" cm="1">
        <f t="array" ref="AQ46">IFERROR(_xlfn.IFS(COUNTIF($X29:$AG30,AQ34),$X28,COUNTIF($X34:$AG35,AQ34),$X33,COUNTIF($X39:$AG40,AQ34),$X38,COUNTIF($X44:$AG45,AQ34),$X43,COUNTIF($X49:$AG50,AQ34),$X48,COUNTIF($X54:$AG55,AQ34),$X53,COUNTIF($X59:$AG60,AQ34),$X58,COUNTIF($X64:$AG65,AQ34),$X63,COUNTIF($X69:$AG70,AQ34),$X68,COUNTIF($X74:$AG75,AQ34),$X73),"")</f>
        <v/>
      </c>
      <c r="AR46" s="47" t="str" cm="1">
        <f t="array" ref="AR46">IFERROR(_xlfn.IFS(COUNTIF($X29:$AG30,AR34),$X28,COUNTIF($X34:$AG35,AR34),$X33,COUNTIF($X39:$AG40,AR34),$X38,COUNTIF($X44:$AG45,AR34),$X43,COUNTIF($X49:$AG50,AR34),$X48,COUNTIF($X54:$AG55,AR34),$X53,COUNTIF($X59:$AG60,AR34),$X58,COUNTIF($X64:$AG65,AR34),$X63,COUNTIF($X69:$AG70,AR34),$X68,COUNTIF($X74:$AG75,AR34),$X73),"")</f>
        <v/>
      </c>
      <c r="AS46" s="47" t="str" cm="1">
        <f t="array" ref="AS46">IFERROR(_xlfn.IFS(COUNTIF($X29:$AG30,AS34),$X28,COUNTIF($X34:$AG35,AS34),$X33,COUNTIF($X39:$AG40,AS34),$X38,COUNTIF($X44:$AG45,AS34),$X43,COUNTIF($X49:$AG50,AS34),$X48,COUNTIF($X54:$AG55,AS34),$X53,COUNTIF($X59:$AG60,AS34),$X58,COUNTIF($X64:$AG65,AS34),$X63,COUNTIF($X69:$AG70,AS34),$X68,COUNTIF($X74:$AG75,AS34),$X73),"")</f>
        <v/>
      </c>
      <c r="AT46" s="82"/>
      <c r="AU46" s="81" t="str" cm="1">
        <f t="array" ref="AU46">IFERROR(_xlfn.IFS(COUNTIF($X29:$AG30,AM34),$Y28,COUNTIF($X34:$AG35,AM34),$Y33,COUNTIF($X39:$AG40,AM34),$Y38,COUNTIF($X44:$AG45,AM34),$Y43,COUNTIF($X49:$AG50,AM34),$Y48,COUNTIF($X54:$AG55,AM34),$Y53,COUNTIF($X59:$AG60,AM34),$Y58,COUNTIF($X64:$AG65,AM34),$Y63,COUNTIF($X69:$AG70,AM34),$Y68,COUNTIF($X74:$AG75,AM34),$Y73),"")</f>
        <v/>
      </c>
      <c r="AV46" s="81" t="str" cm="1">
        <f t="array" ref="AV46">IFERROR(_xlfn.IFS(COUNTIF($X29:$AG30,AN34),$Y28,COUNTIF($X34:$AG35,AN34),$Y33,COUNTIF($X39:$AG40,AN34),$Y38,COUNTIF($X44:$AG45,AN34),$Y43,COUNTIF($X49:$AG50,AN34),$Y48,COUNTIF($X54:$AG55,AN34),$Y53,COUNTIF($X59:$AG60,AN34),$Y58,COUNTIF($X64:$AG65,AN34),$Y63,COUNTIF($X69:$AG70,AN34),$Y68,COUNTIF($X74:$AG75,AN34),$Y73),"")</f>
        <v/>
      </c>
      <c r="AW46" s="81" t="str" cm="1">
        <f t="array" ref="AW46">IFERROR(_xlfn.IFS(COUNTIF($X29:$AG30,AO34),$Y28,COUNTIF($X34:$AG35,AO34),$Y33,COUNTIF($X39:$AG40,AO34),$Y38,COUNTIF($X44:$AG45,AO34),$Y43,COUNTIF($X49:$AG50,AO34),$Y48,COUNTIF($X54:$AG55,AO34),$Y53,COUNTIF($X59:$AG60,AO34),$Y58,COUNTIF($X64:$AG65,AO34),$Y63,COUNTIF($X69:$AG70,AO34),$Y68,COUNTIF($X74:$AG75,AO34),$Y73),"")</f>
        <v/>
      </c>
      <c r="AX46" s="81" t="str" cm="1">
        <f t="array" ref="AX46">IFERROR(_xlfn.IFS(COUNTIF($X29:$AG30,AP34),$Y28,COUNTIF($X34:$AG35,AP34),$Y33,COUNTIF($X39:$AG40,AP34),$Y38,COUNTIF($X44:$AG45,AP34),$Y43,COUNTIF($X49:$AG50,AP34),$Y48,COUNTIF($X54:$AG55,AP34),$Y53,COUNTIF($X59:$AG60,AP34),$Y58,COUNTIF($X64:$AG65,AP34),$Y63,COUNTIF($X69:$AG70,AP34),$Y68,COUNTIF($X74:$AG75,AP34),$Y73),"")</f>
        <v/>
      </c>
      <c r="AY46" s="81" t="str" cm="1">
        <f t="array" ref="AY46">IFERROR(_xlfn.IFS(COUNTIF($X29:$AG30,AQ34),$Y28,COUNTIF($X34:$AG35,AQ34),$Y33,COUNTIF($X39:$AG40,AQ34),$Y38,COUNTIF($X44:$AG45,AQ34),$Y43,COUNTIF($X49:$AG50,AQ34),$Y48,COUNTIF($X54:$AG55,AQ34),$Y53,COUNTIF($X59:$AG60,AQ34),$Y58,COUNTIF($X64:$AG65,AQ34),$Y63,COUNTIF($X69:$AG70,AQ34),$Y68,COUNTIF($X74:$AG75,AQ34),$Y73),"")</f>
        <v/>
      </c>
      <c r="AZ46" s="81" t="str" cm="1">
        <f t="array" ref="AZ46">IFERROR(_xlfn.IFS(COUNTIF($X29:$AG30,AR34),$Y28,COUNTIF($X34:$AG35,AR34),$Y33,COUNTIF($X39:$AG40,AR34),$Y38,COUNTIF($X44:$AG45,AR34),$Y43,COUNTIF($X49:$AG50,AR34),$Y48,COUNTIF($X54:$AG55,AR34),$Y53,COUNTIF($X59:$AG60,AR34),$Y58,COUNTIF($X64:$AG65,AR34),$Y63,COUNTIF($X69:$AG70,AR34),$Y68,COUNTIF($X74:$AG75,AR34),$Y73),"")</f>
        <v/>
      </c>
      <c r="BA46" s="81" t="str" cm="1">
        <f t="array" ref="BA46">IFERROR(_xlfn.IFS(COUNTIF($X29:$AG30,AS34),$Y28,COUNTIF($X34:$AG35,AS34),$Y33,COUNTIF($X39:$AG40,AS34),$Y38,COUNTIF($X44:$AG45,AS34),$Y43,COUNTIF($X49:$AG50,AS34),$Y48,COUNTIF($X54:$AG55,AS34),$Y53,COUNTIF($X59:$AG60,AS34),$Y58,COUNTIF($X64:$AG65,AS34),$Y63,COUNTIF($X69:$AG70,AS34),$Y68,COUNTIF($X74:$AG75,AS34),$Y73),"")</f>
        <v/>
      </c>
    </row>
    <row r="47" spans="1:53" x14ac:dyDescent="0.3">
      <c r="A47">
        <f>LEN(입력!$N19)</f>
        <v>0</v>
      </c>
      <c r="B47">
        <f>IF($A47&gt;0,MID(입력!$N19,1,1),-111)</f>
        <v>-111</v>
      </c>
      <c r="C47">
        <f>IF($A47&gt;1,MID(입력!$N19,2,1),-111)</f>
        <v>-111</v>
      </c>
      <c r="D47">
        <f>IF(A47&gt;1,MID(입력!$N19,3,1),-111)</f>
        <v>-111</v>
      </c>
      <c r="E47">
        <f>IF(A47&gt;1,MID(입력!$N19,4,1),-111)</f>
        <v>-111</v>
      </c>
      <c r="F47">
        <f>IF(A47&gt;1,MID(입력!$N19,5,1),-111)</f>
        <v>-111</v>
      </c>
      <c r="G47">
        <f>IF(A47&gt;1,MID(입력!$N19,6,1),-111)</f>
        <v>-111</v>
      </c>
      <c r="H47">
        <f>IF(A47&gt;1,MID(입력!$N19,7,1),-111)</f>
        <v>-111</v>
      </c>
      <c r="I47">
        <f>IF(A47&gt;1,MID(입력!$N19,8,1),-111)</f>
        <v>-111</v>
      </c>
      <c r="J47">
        <f>IF(A47&gt;1,MID(입력!$N19,9,1),-111)</f>
        <v>-111</v>
      </c>
      <c r="K47">
        <f>IF(A47&gt;1,MID(입력!$N19,10,1),-111)</f>
        <v>-111</v>
      </c>
      <c r="M47">
        <f t="shared" si="7"/>
        <v>-222</v>
      </c>
      <c r="N47">
        <f t="shared" si="11"/>
        <v>-222</v>
      </c>
      <c r="O47">
        <f t="shared" si="12"/>
        <v>-222</v>
      </c>
      <c r="P47">
        <f t="shared" si="13"/>
        <v>-222</v>
      </c>
      <c r="Q47">
        <f t="shared" si="14"/>
        <v>-222</v>
      </c>
      <c r="R47">
        <f t="shared" si="15"/>
        <v>-222</v>
      </c>
      <c r="S47">
        <f t="shared" si="16"/>
        <v>-222</v>
      </c>
      <c r="T47">
        <f t="shared" si="17"/>
        <v>-222</v>
      </c>
      <c r="U47">
        <f t="shared" si="18"/>
        <v>-222</v>
      </c>
      <c r="AH47" t="s">
        <v>64</v>
      </c>
      <c r="AK47">
        <v>35</v>
      </c>
      <c r="AL47" s="84">
        <v>4</v>
      </c>
      <c r="AM47" s="47" t="str" cm="1">
        <f t="array" ref="AM47">IFERROR(_xlfn.IFS(COUNTIF($X29:$AG30,AM35),$X28,COUNTIF($X34:$AG35,AM35),$X33,COUNTIF($X39:$AG40,AM35),$X38,COUNTIF($X44:$AG45,AM35),$X43,COUNTIF($X49:$AG50,AM35),$X48,COUNTIF($X54:$AG55,AM35),$X53,COUNTIF($X59:$AG60,AM35),$X58,COUNTIF($X64:$AG65,AM35),$X63,COUNTIF($X69:$AG70,AM35),$X68,COUNTIF($X74:$AG75,AM35),$X73),"")</f>
        <v/>
      </c>
      <c r="AN47" s="47" t="str" cm="1">
        <f t="array" ref="AN47">IFERROR(_xlfn.IFS(COUNTIF($X29:$AG30,AN35),$X28,COUNTIF($X34:$AG35,AN35),$X33,COUNTIF($X39:$AG40,AN35),$X38,COUNTIF($X44:$AG45,AN35),$X43,COUNTIF($X49:$AG50,AN35),$X48,COUNTIF($X54:$AG55,AN35),$X53,COUNTIF($X59:$AG60,AN35),$X58,COUNTIF($X64:$AG65,AN35),$X63,COUNTIF($X69:$AG70,AN35),$X68,COUNTIF($X74:$AG75,AN35),$X73),"")</f>
        <v/>
      </c>
      <c r="AO47" s="47" t="str" cm="1">
        <f t="array" ref="AO47">IFERROR(_xlfn.IFS(COUNTIF($X29:$AG30,AO35),$X28,COUNTIF($X34:$AG35,AO35),$X33,COUNTIF($X39:$AG40,AO35),$X38,COUNTIF($X44:$AG45,AO35),$X43,COUNTIF($X49:$AG50,AO35),$X48,COUNTIF($X54:$AG55,AO35),$X53,COUNTIF($X59:$AG60,AO35),$X58,COUNTIF($X64:$AG65,AO35),$X63,COUNTIF($X69:$AG70,AO35),$X68,COUNTIF($X74:$AG75,AO35),$X73),"")</f>
        <v/>
      </c>
      <c r="AP47" s="47" t="str" cm="1">
        <f t="array" ref="AP47">IFERROR(_xlfn.IFS(COUNTIF($X29:$AG30,AP35),$X28,COUNTIF($X34:$AG35,AP35),$X33,COUNTIF($X39:$AG40,AP35),$X38,COUNTIF($X44:$AG45,AP35),$X43,COUNTIF($X49:$AG50,AP35),$X48,COUNTIF($X54:$AG55,AP35),$X53,COUNTIF($X59:$AG60,AP35),$X58,COUNTIF($X64:$AG65,AP35),$X63,COUNTIF($X69:$AG70,AP35),$X68,COUNTIF($X74:$AG75,AP35),$X73),"")</f>
        <v>과목4</v>
      </c>
      <c r="AQ47" s="47" t="str" cm="1">
        <f t="array" ref="AQ47">IFERROR(_xlfn.IFS(COUNTIF($X29:$AG30,AQ35),$X28,COUNTIF($X34:$AG35,AQ35),$X33,COUNTIF($X39:$AG40,AQ35),$X38,COUNTIF($X44:$AG45,AQ35),$X43,COUNTIF($X49:$AG50,AQ35),$X48,COUNTIF($X54:$AG55,AQ35),$X53,COUNTIF($X59:$AG60,AQ35),$X58,COUNTIF($X64:$AG65,AQ35),$X63,COUNTIF($X69:$AG70,AQ35),$X68,COUNTIF($X74:$AG75,AQ35),$X73),"")</f>
        <v/>
      </c>
      <c r="AR47" s="47" t="str" cm="1">
        <f t="array" ref="AR47">IFERROR(_xlfn.IFS(COUNTIF($X29:$AG30,AR35),$X28,COUNTIF($X34:$AG35,AR35),$X33,COUNTIF($X39:$AG40,AR35),$X38,COUNTIF($X44:$AG45,AR35),$X43,COUNTIF($X49:$AG50,AR35),$X48,COUNTIF($X54:$AG55,AR35),$X53,COUNTIF($X59:$AG60,AR35),$X58,COUNTIF($X64:$AG65,AR35),$X63,COUNTIF($X69:$AG70,AR35),$X68,COUNTIF($X74:$AG75,AR35),$X73),"")</f>
        <v/>
      </c>
      <c r="AS47" s="47" t="str" cm="1">
        <f t="array" ref="AS47">IFERROR(_xlfn.IFS(COUNTIF($X29:$AG30,AS35),$X28,COUNTIF($X34:$AG35,AS35),$X33,COUNTIF($X39:$AG40,AS35),$X38,COUNTIF($X44:$AG45,AS35),$X43,COUNTIF($X49:$AG50,AS35),$X48,COUNTIF($X54:$AG55,AS35),$X53,COUNTIF($X59:$AG60,AS35),$X58,COUNTIF($X64:$AG65,AS35),$X63,COUNTIF($X69:$AG70,AS35),$X68,COUNTIF($X74:$AG75,AS35),$X73),"")</f>
        <v/>
      </c>
      <c r="AT47" s="82"/>
      <c r="AU47" s="81" t="str" cm="1">
        <f t="array" ref="AU47">IFERROR(_xlfn.IFS(COUNTIF($X29:$AG30,AM35),$Y28,COUNTIF($X34:$AG35,AM35),$Y33,COUNTIF($X39:$AG40,AM35),$Y38,COUNTIF($X44:$AG45,AM35),$Y43,COUNTIF($X49:$AG50,AM35),$Y48,COUNTIF($X54:$AG55,AM35),$Y53,COUNTIF($X59:$AG60,AM35),$Y58,COUNTIF($X64:$AG65,AM35),$Y63,COUNTIF($X69:$AG70,AM35),$Y68,COUNTIF($X74:$AG75,AM35),$Y73),"")</f>
        <v/>
      </c>
      <c r="AV47" s="81" t="str" cm="1">
        <f t="array" ref="AV47">IFERROR(_xlfn.IFS(COUNTIF($X29:$AG30,AN35),$Y28,COUNTIF($X34:$AG35,AN35),$Y33,COUNTIF($X39:$AG40,AN35),$Y38,COUNTIF($X44:$AG45,AN35),$Y43,COUNTIF($X49:$AG50,AN35),$Y48,COUNTIF($X54:$AG55,AN35),$Y53,COUNTIF($X59:$AG60,AN35),$Y58,COUNTIF($X64:$AG65,AN35),$Y63,COUNTIF($X69:$AG70,AN35),$Y68,COUNTIF($X74:$AG75,AN35),$Y73),"")</f>
        <v/>
      </c>
      <c r="AW47" s="81" t="str" cm="1">
        <f t="array" ref="AW47">IFERROR(_xlfn.IFS(COUNTIF($X29:$AG30,AO35),$Y28,COUNTIF($X34:$AG35,AO35),$Y33,COUNTIF($X39:$AG40,AO35),$Y38,COUNTIF($X44:$AG45,AO35),$Y43,COUNTIF($X49:$AG50,AO35),$Y48,COUNTIF($X54:$AG55,AO35),$Y53,COUNTIF($X59:$AG60,AO35),$Y58,COUNTIF($X64:$AG65,AO35),$Y63,COUNTIF($X69:$AG70,AO35),$Y68,COUNTIF($X74:$AG75,AO35),$Y73),"")</f>
        <v/>
      </c>
      <c r="AX47" s="81" t="str" cm="1">
        <f t="array" ref="AX47">IFERROR(_xlfn.IFS(COUNTIF($X29:$AG30,AP35),$Y28,COUNTIF($X34:$AG35,AP35),$Y33,COUNTIF($X39:$AG40,AP35),$Y38,COUNTIF($X44:$AG45,AP35),$Y43,COUNTIF($X49:$AG50,AP35),$Y48,COUNTIF($X54:$AG55,AP35),$Y53,COUNTIF($X59:$AG60,AP35),$Y58,COUNTIF($X64:$AG65,AP35),$Y63,COUNTIF($X69:$AG70,AP35),$Y68,COUNTIF($X74:$AG75,AP35),$Y73),"")</f>
        <v>교수4</v>
      </c>
      <c r="AY47" s="81" t="str" cm="1">
        <f t="array" ref="AY47">IFERROR(_xlfn.IFS(COUNTIF($X29:$AG30,AQ35),$Y28,COUNTIF($X34:$AG35,AQ35),$Y33,COUNTIF($X39:$AG40,AQ35),$Y38,COUNTIF($X44:$AG45,AQ35),$Y43,COUNTIF($X49:$AG50,AQ35),$Y48,COUNTIF($X54:$AG55,AQ35),$Y53,COUNTIF($X59:$AG60,AQ35),$Y58,COUNTIF($X64:$AG65,AQ35),$Y63,COUNTIF($X69:$AG70,AQ35),$Y68,COUNTIF($X74:$AG75,AQ35),$Y73),"")</f>
        <v/>
      </c>
      <c r="AZ47" s="81" t="str" cm="1">
        <f t="array" ref="AZ47">IFERROR(_xlfn.IFS(COUNTIF($X29:$AG30,AR35),$Y28,COUNTIF($X34:$AG35,AR35),$Y33,COUNTIF($X39:$AG40,AR35),$Y38,COUNTIF($X44:$AG45,AR35),$Y43,COUNTIF($X49:$AG50,AR35),$Y48,COUNTIF($X54:$AG55,AR35),$Y53,COUNTIF($X59:$AG60,AR35),$Y58,COUNTIF($X64:$AG65,AR35),$Y63,COUNTIF($X69:$AG70,AR35),$Y68,COUNTIF($X74:$AG75,AR35),$Y73),"")</f>
        <v/>
      </c>
      <c r="BA47" s="81" t="str" cm="1">
        <f t="array" ref="BA47">IFERROR(_xlfn.IFS(COUNTIF($X29:$AG30,AS35),$Y28,COUNTIF($X34:$AG35,AS35),$Y33,COUNTIF($X39:$AG40,AS35),$Y38,COUNTIF($X44:$AG45,AS35),$Y43,COUNTIF($X49:$AG50,AS35),$Y48,COUNTIF($X54:$AG55,AS35),$Y53,COUNTIF($X59:$AG60,AS35),$Y58,COUNTIF($X64:$AG65,AS35),$Y63,COUNTIF($X69:$AG70,AS35),$Y68,COUNTIF($X74:$AG75,AS35),$Y73),"")</f>
        <v/>
      </c>
    </row>
    <row r="48" spans="1:53" x14ac:dyDescent="0.3">
      <c r="A48">
        <f>LEN(입력!$N20)</f>
        <v>0</v>
      </c>
      <c r="B48">
        <f>IF($A48&gt;0,MID(입력!$N20,1,1),-111)</f>
        <v>-111</v>
      </c>
      <c r="C48">
        <f>IF($A48&gt;1,MID(입력!$N20,2,1),-111)</f>
        <v>-111</v>
      </c>
      <c r="D48">
        <f>IF(A48&gt;1,MID(입력!$N20,3,1),-111)</f>
        <v>-111</v>
      </c>
      <c r="E48">
        <f>IF(A48&gt;1,MID(입력!$N20,4,1),-111)</f>
        <v>-111</v>
      </c>
      <c r="F48">
        <f>IF(A48&gt;1,MID(입력!$N20,5,1),-111)</f>
        <v>-111</v>
      </c>
      <c r="G48">
        <f>IF(A48&gt;1,MID(입력!$N20,6,1),-111)</f>
        <v>-111</v>
      </c>
      <c r="H48">
        <f>IF(A48&gt;1,MID(입력!$N20,7,1),-111)</f>
        <v>-111</v>
      </c>
      <c r="I48">
        <f>IF(A48&gt;1,MID(입력!$N20,8,1),-111)</f>
        <v>-111</v>
      </c>
      <c r="J48">
        <f>IF(A48&gt;1,MID(입력!$N20,9,1),-111)</f>
        <v>-111</v>
      </c>
      <c r="K48">
        <f>IF(A48&gt;1,MID(입력!$N20,10,1),-111)</f>
        <v>-111</v>
      </c>
      <c r="M48">
        <f t="shared" si="7"/>
        <v>-222</v>
      </c>
      <c r="N48">
        <f t="shared" si="11"/>
        <v>-222</v>
      </c>
      <c r="O48">
        <f t="shared" si="12"/>
        <v>-222</v>
      </c>
      <c r="P48">
        <f t="shared" si="13"/>
        <v>-222</v>
      </c>
      <c r="Q48">
        <f t="shared" si="14"/>
        <v>-222</v>
      </c>
      <c r="R48">
        <f t="shared" si="15"/>
        <v>-222</v>
      </c>
      <c r="S48">
        <f t="shared" si="16"/>
        <v>-222</v>
      </c>
      <c r="T48">
        <f t="shared" si="17"/>
        <v>-222</v>
      </c>
      <c r="U48">
        <f t="shared" si="18"/>
        <v>-222</v>
      </c>
      <c r="W48" t="s">
        <v>64</v>
      </c>
      <c r="X48">
        <f>X8</f>
        <v>0</v>
      </c>
      <c r="Y48">
        <f t="shared" ref="Y48:Z48" si="19">Y8</f>
        <v>0</v>
      </c>
      <c r="Z48">
        <f t="shared" si="19"/>
        <v>0</v>
      </c>
      <c r="AA48" t="s">
        <v>64</v>
      </c>
      <c r="AB48" t="s">
        <v>64</v>
      </c>
      <c r="AC48" t="s">
        <v>64</v>
      </c>
      <c r="AD48" t="s">
        <v>64</v>
      </c>
      <c r="AE48" t="s">
        <v>64</v>
      </c>
      <c r="AF48" t="s">
        <v>64</v>
      </c>
      <c r="AG48" t="s">
        <v>64</v>
      </c>
      <c r="AH48" t="s">
        <v>64</v>
      </c>
      <c r="AK48">
        <v>36</v>
      </c>
      <c r="AL48" s="84">
        <v>5</v>
      </c>
      <c r="AM48" s="47" t="str" cm="1">
        <f t="array" ref="AM48">IFERROR(_xlfn.IFS(COUNTIF($X29:$AG30,AM36),$X28,COUNTIF($X34:$AG35,AM36),$X33,COUNTIF($X39:$AG40,AM36),$X38,COUNTIF($X44:$AG45,AM36),$X43,COUNTIF($X49:$AG50,AM36),$X48,COUNTIF($X54:$AG55,AM36),$X53,COUNTIF($X59:$AG60,AM36),$X58,COUNTIF($X64:$AG65,AM36),$X63,COUNTIF($X69:$AG70,AM36),$X68,COUNTIF($X74:$AG75,AM36),$X73),"")</f>
        <v/>
      </c>
      <c r="AN48" s="47" t="str" cm="1">
        <f t="array" ref="AN48">IFERROR(_xlfn.IFS(COUNTIF($X29:$AG30,AN36),$X28,COUNTIF($X34:$AG35,AN36),$X33,COUNTIF($X39:$AG40,AN36),$X38,COUNTIF($X44:$AG45,AN36),$X43,COUNTIF($X49:$AG50,AN36),$X48,COUNTIF($X54:$AG55,AN36),$X53,COUNTIF($X59:$AG60,AN36),$X58,COUNTIF($X64:$AG65,AN36),$X63,COUNTIF($X69:$AG70,AN36),$X68,COUNTIF($X74:$AG75,AN36),$X73),"")</f>
        <v/>
      </c>
      <c r="AO48" s="47" t="str" cm="1">
        <f t="array" ref="AO48">IFERROR(_xlfn.IFS(COUNTIF($X29:$AG30,AO36),$X28,COUNTIF($X34:$AG35,AO36),$X33,COUNTIF($X39:$AG40,AO36),$X38,COUNTIF($X44:$AG45,AO36),$X43,COUNTIF($X49:$AG50,AO36),$X48,COUNTIF($X54:$AG55,AO36),$X53,COUNTIF($X59:$AG60,AO36),$X58,COUNTIF($X64:$AG65,AO36),$X63,COUNTIF($X69:$AG70,AO36),$X68,COUNTIF($X74:$AG75,AO36),$X73),"")</f>
        <v/>
      </c>
      <c r="AP48" s="47" t="str" cm="1">
        <f t="array" ref="AP48">IFERROR(_xlfn.IFS(COUNTIF($X29:$AG30,AP36),$X28,COUNTIF($X34:$AG35,AP36),$X33,COUNTIF($X39:$AG40,AP36),$X38,COUNTIF($X44:$AG45,AP36),$X43,COUNTIF($X49:$AG50,AP36),$X48,COUNTIF($X54:$AG55,AP36),$X53,COUNTIF($X59:$AG60,AP36),$X58,COUNTIF($X64:$AG65,AP36),$X63,COUNTIF($X69:$AG70,AP36),$X68,COUNTIF($X74:$AG75,AP36),$X73),"")</f>
        <v>과목3</v>
      </c>
      <c r="AQ48" s="47" t="str" cm="1">
        <f t="array" ref="AQ48">IFERROR(_xlfn.IFS(COUNTIF($X29:$AG30,AQ36),$X28,COUNTIF($X34:$AG35,AQ36),$X33,COUNTIF($X39:$AG40,AQ36),$X38,COUNTIF($X44:$AG45,AQ36),$X43,COUNTIF($X49:$AG50,AQ36),$X48,COUNTIF($X54:$AG55,AQ36),$X53,COUNTIF($X59:$AG60,AQ36),$X58,COUNTIF($X64:$AG65,AQ36),$X63,COUNTIF($X69:$AG70,AQ36),$X68,COUNTIF($X74:$AG75,AQ36),$X73),"")</f>
        <v>과목2</v>
      </c>
      <c r="AR48" s="47" t="str" cm="1">
        <f t="array" ref="AR48">IFERROR(_xlfn.IFS(COUNTIF($X29:$AG30,AR36),$X28,COUNTIF($X34:$AG35,AR36),$X33,COUNTIF($X39:$AG40,AR36),$X38,COUNTIF($X44:$AG45,AR36),$X43,COUNTIF($X49:$AG50,AR36),$X48,COUNTIF($X54:$AG55,AR36),$X53,COUNTIF($X59:$AG60,AR36),$X58,COUNTIF($X64:$AG65,AR36),$X63,COUNTIF($X69:$AG70,AR36),$X68,COUNTIF($X74:$AG75,AR36),$X73),"")</f>
        <v/>
      </c>
      <c r="AS48" s="47" t="str" cm="1">
        <f t="array" ref="AS48">IFERROR(_xlfn.IFS(COUNTIF($X29:$AG30,AS36),$X28,COUNTIF($X34:$AG35,AS36),$X33,COUNTIF($X39:$AG40,AS36),$X38,COUNTIF($X44:$AG45,AS36),$X43,COUNTIF($X49:$AG50,AS36),$X48,COUNTIF($X54:$AG55,AS36),$X53,COUNTIF($X59:$AG60,AS36),$X58,COUNTIF($X64:$AG65,AS36),$X63,COUNTIF($X69:$AG70,AS36),$X68,COUNTIF($X74:$AG75,AS36),$X73),"")</f>
        <v/>
      </c>
      <c r="AT48" s="82"/>
      <c r="AU48" s="81" t="str" cm="1">
        <f t="array" ref="AU48">IFERROR(_xlfn.IFS(COUNTIF($X29:$AG30,AM36),$Y28,COUNTIF($X34:$AG35,AM36),$Y33,COUNTIF($X39:$AG40,AM36),$Y38,COUNTIF($X44:$AG45,AM36),$Y43,COUNTIF($X49:$AG50,AM36),$Y48,COUNTIF($X54:$AG55,AM36),$Y53,COUNTIF($X59:$AG60,AM36),$Y58,COUNTIF($X64:$AG65,AM36),$Y63,COUNTIF($X69:$AG70,AM36),$Y68,COUNTIF($X74:$AG75,AM36),$Y73),"")</f>
        <v/>
      </c>
      <c r="AV48" s="81" t="str" cm="1">
        <f t="array" ref="AV48">IFERROR(_xlfn.IFS(COUNTIF($X29:$AG30,AN36),$Y28,COUNTIF($X34:$AG35,AN36),$Y33,COUNTIF($X39:$AG40,AN36),$Y38,COUNTIF($X44:$AG45,AN36),$Y43,COUNTIF($X49:$AG50,AN36),$Y48,COUNTIF($X54:$AG55,AN36),$Y53,COUNTIF($X59:$AG60,AN36),$Y58,COUNTIF($X64:$AG65,AN36),$Y63,COUNTIF($X69:$AG70,AN36),$Y68,COUNTIF($X74:$AG75,AN36),$Y73),"")</f>
        <v/>
      </c>
      <c r="AW48" s="81" t="str" cm="1">
        <f t="array" ref="AW48">IFERROR(_xlfn.IFS(COUNTIF($X29:$AG30,AO36),$Y28,COUNTIF($X34:$AG35,AO36),$Y33,COUNTIF($X39:$AG40,AO36),$Y38,COUNTIF($X44:$AG45,AO36),$Y43,COUNTIF($X49:$AG50,AO36),$Y48,COUNTIF($X54:$AG55,AO36),$Y53,COUNTIF($X59:$AG60,AO36),$Y58,COUNTIF($X64:$AG65,AO36),$Y63,COUNTIF($X69:$AG70,AO36),$Y68,COUNTIF($X74:$AG75,AO36),$Y73),"")</f>
        <v/>
      </c>
      <c r="AX48" s="81" t="str" cm="1">
        <f t="array" ref="AX48">IFERROR(_xlfn.IFS(COUNTIF($X29:$AG30,AP36),$Y28,COUNTIF($X34:$AG35,AP36),$Y33,COUNTIF($X39:$AG40,AP36),$Y38,COUNTIF($X44:$AG45,AP36),$Y43,COUNTIF($X49:$AG50,AP36),$Y48,COUNTIF($X54:$AG55,AP36),$Y53,COUNTIF($X59:$AG60,AP36),$Y58,COUNTIF($X64:$AG65,AP36),$Y63,COUNTIF($X69:$AG70,AP36),$Y68,COUNTIF($X74:$AG75,AP36),$Y73),"")</f>
        <v>교수3</v>
      </c>
      <c r="AY48" s="81" t="str" cm="1">
        <f t="array" ref="AY48">IFERROR(_xlfn.IFS(COUNTIF($X29:$AG30,AQ36),$Y28,COUNTIF($X34:$AG35,AQ36),$Y33,COUNTIF($X39:$AG40,AQ36),$Y38,COUNTIF($X44:$AG45,AQ36),$Y43,COUNTIF($X49:$AG50,AQ36),$Y48,COUNTIF($X54:$AG55,AQ36),$Y53,COUNTIF($X59:$AG60,AQ36),$Y58,COUNTIF($X64:$AG65,AQ36),$Y63,COUNTIF($X69:$AG70,AQ36),$Y68,COUNTIF($X74:$AG75,AQ36),$Y73),"")</f>
        <v>교수2</v>
      </c>
      <c r="AZ48" s="81" t="str" cm="1">
        <f t="array" ref="AZ48">IFERROR(_xlfn.IFS(COUNTIF($X29:$AG30,AR36),$Y28,COUNTIF($X34:$AG35,AR36),$Y33,COUNTIF($X39:$AG40,AR36),$Y38,COUNTIF($X44:$AG45,AR36),$Y43,COUNTIF($X49:$AG50,AR36),$Y48,COUNTIF($X54:$AG55,AR36),$Y53,COUNTIF($X59:$AG60,AR36),$Y58,COUNTIF($X64:$AG65,AR36),$Y63,COUNTIF($X69:$AG70,AR36),$Y68,COUNTIF($X74:$AG75,AR36),$Y73),"")</f>
        <v/>
      </c>
      <c r="BA48" s="81" t="str" cm="1">
        <f t="array" ref="BA48">IFERROR(_xlfn.IFS(COUNTIF($X29:$AG30,AS36),$Y28,COUNTIF($X34:$AG35,AS36),$Y33,COUNTIF($X39:$AG40,AS36),$Y38,COUNTIF($X44:$AG45,AS36),$Y43,COUNTIF($X49:$AG50,AS36),$Y48,COUNTIF($X54:$AG55,AS36),$Y53,COUNTIF($X59:$AG60,AS36),$Y58,COUNTIF($X64:$AG65,AS36),$Y63,COUNTIF($X69:$AG70,AS36),$Y68,COUNTIF($X74:$AG75,AS36),$Y73),"")</f>
        <v/>
      </c>
    </row>
    <row r="49" spans="1:53" x14ac:dyDescent="0.3">
      <c r="A49">
        <f>LEN(입력!$N21)</f>
        <v>0</v>
      </c>
      <c r="B49">
        <f>IF($A49&gt;0,MID(입력!$N21,1,1),-111)</f>
        <v>-111</v>
      </c>
      <c r="C49">
        <f>IF($A49&gt;1,MID(입력!$N21,2,1),-111)</f>
        <v>-111</v>
      </c>
      <c r="D49">
        <f>IF(A49&gt;1,MID(입력!$N21,3,1),-111)</f>
        <v>-111</v>
      </c>
      <c r="E49">
        <f>IF(A49&gt;1,MID(입력!$N21,4,1),-111)</f>
        <v>-111</v>
      </c>
      <c r="F49">
        <f>IF(A49&gt;1,MID(입력!$N21,5,1),-111)</f>
        <v>-111</v>
      </c>
      <c r="G49">
        <f>IF(A49&gt;1,MID(입력!$N21,6,1),-111)</f>
        <v>-111</v>
      </c>
      <c r="H49">
        <f>IF(A49&gt;1,MID(입력!$N21,7,1),-111)</f>
        <v>-111</v>
      </c>
      <c r="I49">
        <f>IF(A49&gt;1,MID(입력!$N21,8,1),-111)</f>
        <v>-111</v>
      </c>
      <c r="J49">
        <f>IF(A49&gt;1,MID(입력!$N21,9,1),-111)</f>
        <v>-111</v>
      </c>
      <c r="K49">
        <f>IF(A49&gt;1,MID(입력!$N21,10,1),-111)</f>
        <v>-111</v>
      </c>
      <c r="M49">
        <f t="shared" si="7"/>
        <v>-222</v>
      </c>
      <c r="N49">
        <f t="shared" si="11"/>
        <v>-222</v>
      </c>
      <c r="O49">
        <f t="shared" si="12"/>
        <v>-222</v>
      </c>
      <c r="P49">
        <f t="shared" si="13"/>
        <v>-222</v>
      </c>
      <c r="Q49">
        <f t="shared" si="14"/>
        <v>-222</v>
      </c>
      <c r="R49">
        <f t="shared" si="15"/>
        <v>-222</v>
      </c>
      <c r="S49">
        <f t="shared" si="16"/>
        <v>-222</v>
      </c>
      <c r="T49">
        <f t="shared" si="17"/>
        <v>-222</v>
      </c>
      <c r="U49">
        <f t="shared" si="18"/>
        <v>-222</v>
      </c>
      <c r="W49" t="s">
        <v>64</v>
      </c>
      <c r="X49" t="str">
        <f>IF(LARGE($AB9:$AK14,1)&lt;&gt;0,LARGE($AB9:$AK14,1),"")</f>
        <v/>
      </c>
      <c r="Y49" t="str">
        <f>IF(LARGE($AB9:$AK14,2)&lt;&gt;0,LARGE($AB9:$AK14,2),"")</f>
        <v/>
      </c>
      <c r="Z49" t="str">
        <f>IF(LARGE($AB9:$AK14,3)&lt;&gt;0,LARGE($AB9:$AK14,3),"")</f>
        <v/>
      </c>
      <c r="AA49" t="str">
        <f>IF(LARGE($AB9:$AK14,4)&lt;&gt;0,LARGE($AB9:$AK14,4),"")</f>
        <v/>
      </c>
      <c r="AB49" t="str">
        <f>IF(LARGE($AB9:$AK14,5)&lt;&gt;0,LARGE($AB9:$AK14,5),"")</f>
        <v/>
      </c>
      <c r="AC49" t="str">
        <f>IF(LARGE($AB9:$AK14,6)&lt;&gt;0,LARGE($AB9:$AK14,6),"")</f>
        <v/>
      </c>
      <c r="AD49" t="str">
        <f>IF(LARGE($AB9:$AK14,7)&lt;&gt;0,LARGE($AB9:$AK14,7),"")</f>
        <v/>
      </c>
      <c r="AE49" t="str">
        <f>IF(LARGE($AB9:$AK14,8)&lt;&gt;0,LARGE($AB9:$AK14,8),"")</f>
        <v/>
      </c>
      <c r="AF49" t="str">
        <f>IF(LARGE($AB9:$AK14,9)&lt;&gt;0,LARGE($AB9:$AK14,9),"")</f>
        <v/>
      </c>
      <c r="AG49" t="str">
        <f>IF(LARGE($AB9:$AK14,10)&lt;&gt;0,LARGE($AB9:$AK14,10),"")</f>
        <v/>
      </c>
      <c r="AH49" t="s">
        <v>64</v>
      </c>
      <c r="AK49">
        <v>37</v>
      </c>
      <c r="AL49" s="84">
        <v>6</v>
      </c>
      <c r="AM49" s="47" t="str" cm="1">
        <f t="array" ref="AM49">IFERROR(_xlfn.IFS(COUNTIF($X29:$AG30,AM37),$X28,COUNTIF($X34:$AG35,AM37),$X33,COUNTIF($X39:$AG40,AM37),$X38,COUNTIF($X44:$AG45,AM37),$X43,COUNTIF($X49:$AG50,AM37),$X48,COUNTIF($X54:$AG55,AM37),$X53,COUNTIF($X59:$AG60,AM37),$X58,COUNTIF($X64:$AG65,AM37),$X63,COUNTIF($X69:$AG70,AM37),$X68,COUNTIF($X74:$AG75,AM37),$X73),"")</f>
        <v/>
      </c>
      <c r="AN49" s="47" t="str" cm="1">
        <f t="array" ref="AN49">IFERROR(_xlfn.IFS(COUNTIF($X29:$AG30,AN37),$X28,COUNTIF($X34:$AG35,AN37),$X33,COUNTIF($X39:$AG40,AN37),$X38,COUNTIF($X44:$AG45,AN37),$X43,COUNTIF($X49:$AG50,AN37),$X48,COUNTIF($X54:$AG55,AN37),$X53,COUNTIF($X59:$AG60,AN37),$X58,COUNTIF($X64:$AG65,AN37),$X63,COUNTIF($X69:$AG70,AN37),$X68,COUNTIF($X74:$AG75,AN37),$X73),"")</f>
        <v/>
      </c>
      <c r="AO49" s="47" t="str" cm="1">
        <f t="array" ref="AO49">IFERROR(_xlfn.IFS(COUNTIF($X29:$AG30,AO37),$X28,COUNTIF($X34:$AG35,AO37),$X33,COUNTIF($X39:$AG40,AO37),$X38,COUNTIF($X44:$AG45,AO37),$X43,COUNTIF($X49:$AG50,AO37),$X48,COUNTIF($X54:$AG55,AO37),$X53,COUNTIF($X59:$AG60,AO37),$X58,COUNTIF($X64:$AG65,AO37),$X63,COUNTIF($X69:$AG70,AO37),$X68,COUNTIF($X74:$AG75,AO37),$X73),"")</f>
        <v/>
      </c>
      <c r="AP49" s="47" t="str" cm="1">
        <f t="array" ref="AP49">IFERROR(_xlfn.IFS(COUNTIF($X29:$AG30,AP37),$X28,COUNTIF($X34:$AG35,AP37),$X33,COUNTIF($X39:$AG40,AP37),$X38,COUNTIF($X44:$AG45,AP37),$X43,COUNTIF($X49:$AG50,AP37),$X48,COUNTIF($X54:$AG55,AP37),$X53,COUNTIF($X59:$AG60,AP37),$X58,COUNTIF($X64:$AG65,AP37),$X63,COUNTIF($X69:$AG70,AP37),$X68,COUNTIF($X74:$AG75,AP37),$X73),"")</f>
        <v>과목3</v>
      </c>
      <c r="AQ49" s="47" t="str" cm="1">
        <f t="array" ref="AQ49">IFERROR(_xlfn.IFS(COUNTIF($X29:$AG30,AQ37),$X28,COUNTIF($X34:$AG35,AQ37),$X33,COUNTIF($X39:$AG40,AQ37),$X38,COUNTIF($X44:$AG45,AQ37),$X43,COUNTIF($X49:$AG50,AQ37),$X48,COUNTIF($X54:$AG55,AQ37),$X53,COUNTIF($X59:$AG60,AQ37),$X58,COUNTIF($X64:$AG65,AQ37),$X63,COUNTIF($X69:$AG70,AQ37),$X68,COUNTIF($X74:$AG75,AQ37),$X73),"")</f>
        <v/>
      </c>
      <c r="AR49" s="47" t="str" cm="1">
        <f t="array" ref="AR49">IFERROR(_xlfn.IFS(COUNTIF($X29:$AG30,AR37),$X28,COUNTIF($X34:$AG35,AR37),$X33,COUNTIF($X39:$AG40,AR37),$X38,COUNTIF($X44:$AG45,AR37),$X43,COUNTIF($X49:$AG50,AR37),$X48,COUNTIF($X54:$AG55,AR37),$X53,COUNTIF($X59:$AG60,AR37),$X58,COUNTIF($X64:$AG65,AR37),$X63,COUNTIF($X69:$AG70,AR37),$X68,COUNTIF($X74:$AG75,AR37),$X73),"")</f>
        <v/>
      </c>
      <c r="AS49" s="47" t="str" cm="1">
        <f t="array" ref="AS49">IFERROR(_xlfn.IFS(COUNTIF($X29:$AG30,AS37),$X28,COUNTIF($X34:$AG35,AS37),$X33,COUNTIF($X39:$AG40,AS37),$X38,COUNTIF($X44:$AG45,AS37),$X43,COUNTIF($X49:$AG50,AS37),$X48,COUNTIF($X54:$AG55,AS37),$X53,COUNTIF($X59:$AG60,AS37),$X58,COUNTIF($X64:$AG65,AS37),$X63,COUNTIF($X69:$AG70,AS37),$X68,COUNTIF($X74:$AG75,AS37),$X73),"")</f>
        <v/>
      </c>
      <c r="AT49" s="82"/>
      <c r="AU49" s="81" t="str" cm="1">
        <f t="array" ref="AU49">IFERROR(_xlfn.IFS(COUNTIF($X29:$AG30,AM37),$Y28,COUNTIF($X34:$AG35,AM37),$Y33,COUNTIF($X39:$AG40,AM37),$Y38,COUNTIF($X44:$AG45,AM37),$Y43,COUNTIF($X49:$AG50,AM37),$Y48,COUNTIF($X54:$AG55,AM37),$Y53,COUNTIF($X59:$AG60,AM37),$Y58,COUNTIF($X64:$AG65,AM37),$Y63,COUNTIF($X69:$AG70,AM37),$Y68,COUNTIF($X74:$AG75,AM37),$Y73),"")</f>
        <v/>
      </c>
      <c r="AV49" s="81" t="str" cm="1">
        <f t="array" ref="AV49">IFERROR(_xlfn.IFS(COUNTIF($X29:$AG30,AN37),$Y28,COUNTIF($X34:$AG35,AN37),$Y33,COUNTIF($X39:$AG40,AN37),$Y38,COUNTIF($X44:$AG45,AN37),$Y43,COUNTIF($X49:$AG50,AN37),$Y48,COUNTIF($X54:$AG55,AN37),$Y53,COUNTIF($X59:$AG60,AN37),$Y58,COUNTIF($X64:$AG65,AN37),$Y63,COUNTIF($X69:$AG70,AN37),$Y68,COUNTIF($X74:$AG75,AN37),$Y73),"")</f>
        <v/>
      </c>
      <c r="AW49" s="81" t="str" cm="1">
        <f t="array" ref="AW49">IFERROR(_xlfn.IFS(COUNTIF($X29:$AG30,AO37),$Y28,COUNTIF($X34:$AG35,AO37),$Y33,COUNTIF($X39:$AG40,AO37),$Y38,COUNTIF($X44:$AG45,AO37),$Y43,COUNTIF($X49:$AG50,AO37),$Y48,COUNTIF($X54:$AG55,AO37),$Y53,COUNTIF($X59:$AG60,AO37),$Y58,COUNTIF($X64:$AG65,AO37),$Y63,COUNTIF($X69:$AG70,AO37),$Y68,COUNTIF($X74:$AG75,AO37),$Y73),"")</f>
        <v/>
      </c>
      <c r="AX49" s="81" t="str" cm="1">
        <f t="array" ref="AX49">IFERROR(_xlfn.IFS(COUNTIF($X29:$AG30,AP37),$Y28,COUNTIF($X34:$AG35,AP37),$Y33,COUNTIF($X39:$AG40,AP37),$Y38,COUNTIF($X44:$AG45,AP37),$Y43,COUNTIF($X49:$AG50,AP37),$Y48,COUNTIF($X54:$AG55,AP37),$Y53,COUNTIF($X59:$AG60,AP37),$Y58,COUNTIF($X64:$AG65,AP37),$Y63,COUNTIF($X69:$AG70,AP37),$Y68,COUNTIF($X74:$AG75,AP37),$Y73),"")</f>
        <v>교수3</v>
      </c>
      <c r="AY49" s="81" t="str" cm="1">
        <f t="array" ref="AY49">IFERROR(_xlfn.IFS(COUNTIF($X29:$AG30,AQ37),$Y28,COUNTIF($X34:$AG35,AQ37),$Y33,COUNTIF($X39:$AG40,AQ37),$Y38,COUNTIF($X44:$AG45,AQ37),$Y43,COUNTIF($X49:$AG50,AQ37),$Y48,COUNTIF($X54:$AG55,AQ37),$Y53,COUNTIF($X59:$AG60,AQ37),$Y58,COUNTIF($X64:$AG65,AQ37),$Y63,COUNTIF($X69:$AG70,AQ37),$Y68,COUNTIF($X74:$AG75,AQ37),$Y73),"")</f>
        <v/>
      </c>
      <c r="AZ49" s="81" t="str" cm="1">
        <f t="array" ref="AZ49">IFERROR(_xlfn.IFS(COUNTIF($X29:$AG30,AR37),$Y28,COUNTIF($X34:$AG35,AR37),$Y33,COUNTIF($X39:$AG40,AR37),$Y38,COUNTIF($X44:$AG45,AR37),$Y43,COUNTIF($X49:$AG50,AR37),$Y48,COUNTIF($X54:$AG55,AR37),$Y53,COUNTIF($X59:$AG60,AR37),$Y58,COUNTIF($X64:$AG65,AR37),$Y63,COUNTIF($X69:$AG70,AR37),$Y68,COUNTIF($X74:$AG75,AR37),$Y73),"")</f>
        <v/>
      </c>
      <c r="BA49" s="81" t="str" cm="1">
        <f t="array" ref="BA49">IFERROR(_xlfn.IFS(COUNTIF($X29:$AG30,AS37),$Y28,COUNTIF($X34:$AG35,AS37),$Y33,COUNTIF($X39:$AG40,AS37),$Y38,COUNTIF($X44:$AG45,AS37),$Y43,COUNTIF($X49:$AG50,AS37),$Y48,COUNTIF($X54:$AG55,AS37),$Y53,COUNTIF($X59:$AG60,AS37),$Y58,COUNTIF($X64:$AG65,AS37),$Y63,COUNTIF($X69:$AG70,AS37),$Y68,COUNTIF($X74:$AG75,AS37),$Y73),"")</f>
        <v/>
      </c>
    </row>
    <row r="50" spans="1:53" x14ac:dyDescent="0.3">
      <c r="W50" t="s">
        <v>64</v>
      </c>
      <c r="X50" t="str">
        <f>IF(LARGE($AB9:$AK14,11)&lt;&gt;0,LARGE($AB9:$AK14,11),"")</f>
        <v/>
      </c>
      <c r="Y50" t="str">
        <f>IF(LARGE($AB9:$AK14,12)&lt;&gt;0,LARGE($AB9:$AK14,12),"")</f>
        <v/>
      </c>
      <c r="Z50" t="str">
        <f>IF(LARGE($AB9:$AK14,13)&lt;&gt;0,LARGE($AB9:$AK14,13),"")</f>
        <v/>
      </c>
      <c r="AA50" t="str">
        <f>IF(LARGE($AB9:$AK14,14)&lt;&gt;0,LARGE($AB9:$AK14,14),"")</f>
        <v/>
      </c>
      <c r="AB50" t="str">
        <f>IF(LARGE($AB9:$AK14,15)&lt;&gt;0,LARGE($AB9:$AK14,15),"")</f>
        <v/>
      </c>
      <c r="AC50" t="str">
        <f>IF(LARGE($AB9:$AK14,16)&lt;&gt;0,LARGE($AB9:$AK14,16),"")</f>
        <v/>
      </c>
      <c r="AD50" t="str">
        <f>IF(LARGE($AB9:$AK14,17)&lt;&gt;0,LARGE($AB9:$AK14,17),"")</f>
        <v/>
      </c>
      <c r="AE50" t="str">
        <f>IF(LARGE($AB9:$AK14,18)&lt;&gt;0,LARGE($AB9:$AK14,18),"")</f>
        <v/>
      </c>
      <c r="AF50" t="str">
        <f>IF(LARGE($AB9:$AK14,19)&lt;&gt;0,LARGE($AB9:$AK14,19),"")</f>
        <v/>
      </c>
      <c r="AG50" t="str">
        <f>IF(LARGE($AB9:$AK14,20)&lt;&gt;0,LARGE($AB9:$AK14,20),"")</f>
        <v/>
      </c>
      <c r="AH50" t="s">
        <v>64</v>
      </c>
      <c r="AK50">
        <v>38</v>
      </c>
      <c r="AL50" s="84">
        <v>7</v>
      </c>
      <c r="AM50" s="47" t="str" cm="1">
        <f t="array" ref="AM50">IFERROR(_xlfn.IFS(COUNTIF($X29:$AG30,AM38),$X28,COUNTIF($X34:$AG35,AM38),$X33,COUNTIF($X39:$AG40,AM38),$X38,COUNTIF($X44:$AG45,AM38),$X43,COUNTIF($X49:$AG50,AM38),$X48,COUNTIF($X54:$AG55,AM38),$X53,COUNTIF($X59:$AG60,AM38),$X58,COUNTIF($X64:$AG65,AM38),$X63,COUNTIF($X69:$AG70,AM38),$X68,COUNTIF($X74:$AG75,AM38),$X73),"")</f>
        <v/>
      </c>
      <c r="AN50" s="47" t="str" cm="1">
        <f t="array" ref="AN50">IFERROR(_xlfn.IFS(COUNTIF($X29:$AG30,AN38),$X28,COUNTIF($X34:$AG35,AN38),$X33,COUNTIF($X39:$AG40,AN38),$X38,COUNTIF($X44:$AG45,AN38),$X43,COUNTIF($X49:$AG50,AN38),$X48,COUNTIF($X54:$AG55,AN38),$X53,COUNTIF($X59:$AG60,AN38),$X58,COUNTIF($X64:$AG65,AN38),$X63,COUNTIF($X69:$AG70,AN38),$X68,COUNTIF($X74:$AG75,AN38),$X73),"")</f>
        <v/>
      </c>
      <c r="AO50" s="47" t="str" cm="1">
        <f t="array" ref="AO50">IFERROR(_xlfn.IFS(COUNTIF($X29:$AG30,AO38),$X28,COUNTIF($X34:$AG35,AO38),$X33,COUNTIF($X39:$AG40,AO38),$X38,COUNTIF($X44:$AG45,AO38),$X43,COUNTIF($X49:$AG50,AO38),$X48,COUNTIF($X54:$AG55,AO38),$X53,COUNTIF($X59:$AG60,AO38),$X58,COUNTIF($X64:$AG65,AO38),$X63,COUNTIF($X69:$AG70,AO38),$X68,COUNTIF($X74:$AG75,AO38),$X73),"")</f>
        <v/>
      </c>
      <c r="AP50" s="47" t="str" cm="1">
        <f t="array" ref="AP50">IFERROR(_xlfn.IFS(COUNTIF($X29:$AG30,AP38),$X28,COUNTIF($X34:$AG35,AP38),$X33,COUNTIF($X39:$AG40,AP38),$X38,COUNTIF($X44:$AG45,AP38),$X43,COUNTIF($X49:$AG50,AP38),$X48,COUNTIF($X54:$AG55,AP38),$X53,COUNTIF($X59:$AG60,AP38),$X58,COUNTIF($X64:$AG65,AP38),$X63,COUNTIF($X69:$AG70,AP38),$X68,COUNTIF($X74:$AG75,AP38),$X73),"")</f>
        <v>과목4</v>
      </c>
      <c r="AQ50" s="47" t="str" cm="1">
        <f t="array" ref="AQ50">IFERROR(_xlfn.IFS(COUNTIF($X29:$AG30,AQ38),$X28,COUNTIF($X34:$AG35,AQ38),$X33,COUNTIF($X39:$AG40,AQ38),$X38,COUNTIF($X44:$AG45,AQ38),$X43,COUNTIF($X49:$AG50,AQ38),$X48,COUNTIF($X54:$AG55,AQ38),$X53,COUNTIF($X59:$AG60,AQ38),$X58,COUNTIF($X64:$AG65,AQ38),$X63,COUNTIF($X69:$AG70,AQ38),$X68,COUNTIF($X74:$AG75,AQ38),$X73),"")</f>
        <v/>
      </c>
      <c r="AR50" s="47" t="str" cm="1">
        <f t="array" ref="AR50">IFERROR(_xlfn.IFS(COUNTIF($X29:$AG30,AR38),$X28,COUNTIF($X34:$AG35,AR38),$X33,COUNTIF($X39:$AG40,AR38),$X38,COUNTIF($X44:$AG45,AR38),$X43,COUNTIF($X49:$AG50,AR38),$X48,COUNTIF($X54:$AG55,AR38),$X53,COUNTIF($X59:$AG60,AR38),$X58,COUNTIF($X64:$AG65,AR38),$X63,COUNTIF($X69:$AG70,AR38),$X68,COUNTIF($X74:$AG75,AR38),$X73),"")</f>
        <v/>
      </c>
      <c r="AS50" s="47" t="str" cm="1">
        <f t="array" ref="AS50">IFERROR(_xlfn.IFS(COUNTIF($X29:$AG30,AS38),$X28,COUNTIF($X34:$AG35,AS38),$X33,COUNTIF($X39:$AG40,AS38),$X38,COUNTIF($X44:$AG45,AS38),$X43,COUNTIF($X49:$AG50,AS38),$X48,COUNTIF($X54:$AG55,AS38),$X53,COUNTIF($X59:$AG60,AS38),$X58,COUNTIF($X64:$AG65,AS38),$X63,COUNTIF($X69:$AG70,AS38),$X68,COUNTIF($X74:$AG75,AS38),$X73),"")</f>
        <v/>
      </c>
      <c r="AT50" s="82"/>
      <c r="AU50" s="81" t="str" cm="1">
        <f t="array" ref="AU50">IFERROR(_xlfn.IFS(COUNTIF($X29:$AG30,AM38),$Y28,COUNTIF($X34:$AG35,AM38),$Y33,COUNTIF($X39:$AG40,AM38),$Y38,COUNTIF($X44:$AG45,AM38),$Y43,COUNTIF($X49:$AG50,AM38),$Y48,COUNTIF($X54:$AG55,AM38),$Y53,COUNTIF($X59:$AG60,AM38),$Y58,COUNTIF($X64:$AG65,AM38),$Y63,COUNTIF($X69:$AG70,AM38),$Y68,COUNTIF($X74:$AG75,AM38),$Y73),"")</f>
        <v/>
      </c>
      <c r="AV50" s="81" t="str" cm="1">
        <f t="array" ref="AV50">IFERROR(_xlfn.IFS(COUNTIF($X29:$AG30,AN38),$Y28,COUNTIF($X34:$AG35,AN38),$Y33,COUNTIF($X39:$AG40,AN38),$Y38,COUNTIF($X44:$AG45,AN38),$Y43,COUNTIF($X49:$AG50,AN38),$Y48,COUNTIF($X54:$AG55,AN38),$Y53,COUNTIF($X59:$AG60,AN38),$Y58,COUNTIF($X64:$AG65,AN38),$Y63,COUNTIF($X69:$AG70,AN38),$Y68,COUNTIF($X74:$AG75,AN38),$Y73),"")</f>
        <v/>
      </c>
      <c r="AW50" s="81" t="str" cm="1">
        <f t="array" ref="AW50">IFERROR(_xlfn.IFS(COUNTIF($X29:$AG30,AO38),$Y28,COUNTIF($X34:$AG35,AO38),$Y33,COUNTIF($X39:$AG40,AO38),$Y38,COUNTIF($X44:$AG45,AO38),$Y43,COUNTIF($X49:$AG50,AO38),$Y48,COUNTIF($X54:$AG55,AO38),$Y53,COUNTIF($X59:$AG60,AO38),$Y58,COUNTIF($X64:$AG65,AO38),$Y63,COUNTIF($X69:$AG70,AO38),$Y68,COUNTIF($X74:$AG75,AO38),$Y73),"")</f>
        <v/>
      </c>
      <c r="AX50" s="81" t="str" cm="1">
        <f t="array" ref="AX50">IFERROR(_xlfn.IFS(COUNTIF($X29:$AG30,AP38),$Y28,COUNTIF($X34:$AG35,AP38),$Y33,COUNTIF($X39:$AG40,AP38),$Y38,COUNTIF($X44:$AG45,AP38),$Y43,COUNTIF($X49:$AG50,AP38),$Y48,COUNTIF($X54:$AG55,AP38),$Y53,COUNTIF($X59:$AG60,AP38),$Y58,COUNTIF($X64:$AG65,AP38),$Y63,COUNTIF($X69:$AG70,AP38),$Y68,COUNTIF($X74:$AG75,AP38),$Y73),"")</f>
        <v>교수4</v>
      </c>
      <c r="AY50" s="81" t="str" cm="1">
        <f t="array" ref="AY50">IFERROR(_xlfn.IFS(COUNTIF($X29:$AG30,AQ38),$Y28,COUNTIF($X34:$AG35,AQ38),$Y33,COUNTIF($X39:$AG40,AQ38),$Y38,COUNTIF($X44:$AG45,AQ38),$Y43,COUNTIF($X49:$AG50,AQ38),$Y48,COUNTIF($X54:$AG55,AQ38),$Y53,COUNTIF($X59:$AG60,AQ38),$Y58,COUNTIF($X64:$AG65,AQ38),$Y63,COUNTIF($X69:$AG70,AQ38),$Y68,COUNTIF($X74:$AG75,AQ38),$Y73),"")</f>
        <v/>
      </c>
      <c r="AZ50" s="81" t="str" cm="1">
        <f t="array" ref="AZ50">IFERROR(_xlfn.IFS(COUNTIF($X29:$AG30,AR38),$Y28,COUNTIF($X34:$AG35,AR38),$Y33,COUNTIF($X39:$AG40,AR38),$Y38,COUNTIF($X44:$AG45,AR38),$Y43,COUNTIF($X49:$AG50,AR38),$Y48,COUNTIF($X54:$AG55,AR38),$Y53,COUNTIF($X59:$AG60,AR38),$Y58,COUNTIF($X64:$AG65,AR38),$Y63,COUNTIF($X69:$AG70,AR38),$Y68,COUNTIF($X74:$AG75,AR38),$Y73),"")</f>
        <v/>
      </c>
      <c r="BA50" s="81" t="str" cm="1">
        <f t="array" ref="BA50">IFERROR(_xlfn.IFS(COUNTIF($X29:$AG30,AS38),$Y28,COUNTIF($X34:$AG35,AS38),$Y33,COUNTIF($X39:$AG40,AS38),$Y38,COUNTIF($X44:$AG45,AS38),$Y43,COUNTIF($X49:$AG50,AS38),$Y48,COUNTIF($X54:$AG55,AS38),$Y53,COUNTIF($X59:$AG60,AS38),$Y58,COUNTIF($X64:$AG65,AS38),$Y63,COUNTIF($X69:$AG70,AS38),$Y68,COUNTIF($X74:$AG75,AS38),$Y73),"")</f>
        <v/>
      </c>
    </row>
    <row r="51" spans="1:53" x14ac:dyDescent="0.3">
      <c r="A51" t="s">
        <v>50</v>
      </c>
      <c r="O51" t="s">
        <v>54</v>
      </c>
      <c r="W51" t="s">
        <v>64</v>
      </c>
      <c r="X51" t="s">
        <v>64</v>
      </c>
      <c r="Y51" t="s">
        <v>64</v>
      </c>
      <c r="Z51" t="s">
        <v>64</v>
      </c>
      <c r="AA51" t="s">
        <v>64</v>
      </c>
      <c r="AB51" t="s">
        <v>64</v>
      </c>
      <c r="AC51" t="s">
        <v>64</v>
      </c>
      <c r="AD51" t="s">
        <v>64</v>
      </c>
      <c r="AE51" t="s">
        <v>64</v>
      </c>
      <c r="AF51" t="s">
        <v>64</v>
      </c>
      <c r="AG51" t="s">
        <v>64</v>
      </c>
      <c r="AH51" t="s">
        <v>64</v>
      </c>
      <c r="AK51">
        <v>39</v>
      </c>
      <c r="AL51" s="84">
        <v>8</v>
      </c>
      <c r="AM51" s="47" t="str" cm="1">
        <f t="array" ref="AM51">IFERROR(_xlfn.IFS(COUNTIF($X29:$AG30,AM39),$X28,COUNTIF($X34:$AG35,AM39),$X33,COUNTIF($X39:$AG40,AM39),$X38,COUNTIF($X44:$AG45,AM39),$X43,COUNTIF($X49:$AG50,AM39),$X48,COUNTIF($X54:$AG55,AM39),$X53,COUNTIF($X59:$AG60,AM39),$X58,COUNTIF($X64:$AG65,AM39),$X63,COUNTIF($X69:$AG70,AM39),$X68,COUNTIF($X74:$AG75,AM39),$X73),"")</f>
        <v/>
      </c>
      <c r="AN51" s="47" t="str" cm="1">
        <f t="array" ref="AN51">IFERROR(_xlfn.IFS(COUNTIF($X29:$AG30,AN39),$X28,COUNTIF($X34:$AG35,AN39),$X33,COUNTIF($X39:$AG40,AN39),$X38,COUNTIF($X44:$AG45,AN39),$X43,COUNTIF($X49:$AG50,AN39),$X48,COUNTIF($X54:$AG55,AN39),$X53,COUNTIF($X59:$AG60,AN39),$X58,COUNTIF($X64:$AG65,AN39),$X63,COUNTIF($X69:$AG70,AN39),$X68,COUNTIF($X74:$AG75,AN39),$X73),"")</f>
        <v/>
      </c>
      <c r="AO51" s="47" t="str" cm="1">
        <f t="array" ref="AO51">IFERROR(_xlfn.IFS(COUNTIF($X29:$AG30,AO39),$X28,COUNTIF($X34:$AG35,AO39),$X33,COUNTIF($X39:$AG40,AO39),$X38,COUNTIF($X44:$AG45,AO39),$X43,COUNTIF($X49:$AG50,AO39),$X48,COUNTIF($X54:$AG55,AO39),$X53,COUNTIF($X59:$AG60,AO39),$X58,COUNTIF($X64:$AG65,AO39),$X63,COUNTIF($X69:$AG70,AO39),$X68,COUNTIF($X74:$AG75,AO39),$X73),"")</f>
        <v/>
      </c>
      <c r="AP51" s="47" t="str" cm="1">
        <f t="array" ref="AP51">IFERROR(_xlfn.IFS(COUNTIF($X29:$AG30,AP39),$X28,COUNTIF($X34:$AG35,AP39),$X33,COUNTIF($X39:$AG40,AP39),$X38,COUNTIF($X44:$AG45,AP39),$X43,COUNTIF($X49:$AG50,AP39),$X48,COUNTIF($X54:$AG55,AP39),$X53,COUNTIF($X59:$AG60,AP39),$X58,COUNTIF($X64:$AG65,AP39),$X63,COUNTIF($X69:$AG70,AP39),$X68,COUNTIF($X74:$AG75,AP39),$X73),"")</f>
        <v>과목4</v>
      </c>
      <c r="AQ51" s="47" t="str" cm="1">
        <f t="array" ref="AQ51">IFERROR(_xlfn.IFS(COUNTIF($X29:$AG30,AQ39),$X28,COUNTIF($X34:$AG35,AQ39),$X33,COUNTIF($X39:$AG40,AQ39),$X38,COUNTIF($X44:$AG45,AQ39),$X43,COUNTIF($X49:$AG50,AQ39),$X48,COUNTIF($X54:$AG55,AQ39),$X53,COUNTIF($X59:$AG60,AQ39),$X58,COUNTIF($X64:$AG65,AQ39),$X63,COUNTIF($X69:$AG70,AQ39),$X68,COUNTIF($X74:$AG75,AQ39),$X73),"")</f>
        <v/>
      </c>
      <c r="AR51" s="47" t="str" cm="1">
        <f t="array" ref="AR51">IFERROR(_xlfn.IFS(COUNTIF($X29:$AG30,AR39),$X28,COUNTIF($X34:$AG35,AR39),$X33,COUNTIF($X39:$AG40,AR39),$X38,COUNTIF($X44:$AG45,AR39),$X43,COUNTIF($X49:$AG50,AR39),$X48,COUNTIF($X54:$AG55,AR39),$X53,COUNTIF($X59:$AG60,AR39),$X58,COUNTIF($X64:$AG65,AR39),$X63,COUNTIF($X69:$AG70,AR39),$X68,COUNTIF($X74:$AG75,AR39),$X73),"")</f>
        <v/>
      </c>
      <c r="AS51" s="47" t="str" cm="1">
        <f t="array" ref="AS51">IFERROR(_xlfn.IFS(COUNTIF($X29:$AG30,AS39),$X28,COUNTIF($X34:$AG35,AS39),$X33,COUNTIF($X39:$AG40,AS39),$X38,COUNTIF($X44:$AG45,AS39),$X43,COUNTIF($X49:$AG50,AS39),$X48,COUNTIF($X54:$AG55,AS39),$X53,COUNTIF($X59:$AG60,AS39),$X58,COUNTIF($X64:$AG65,AS39),$X63,COUNTIF($X69:$AG70,AS39),$X68,COUNTIF($X74:$AG75,AS39),$X73),"")</f>
        <v/>
      </c>
      <c r="AT51" s="82"/>
      <c r="AU51" s="81" t="str" cm="1">
        <f t="array" ref="AU51">IFERROR(_xlfn.IFS(COUNTIF($X29:$AG30,AM39),$Y28,COUNTIF($X34:$AG35,AM39),$Y33,COUNTIF($X39:$AG40,AM39),$Y38,COUNTIF($X44:$AG45,AM39),$Y43,COUNTIF($X49:$AG50,AM39),$Y48,COUNTIF($X54:$AG55,AM39),$Y53,COUNTIF($X59:$AG60,AM39),$Y58,COUNTIF($X64:$AG65,AM39),$Y63,COUNTIF($X69:$AG70,AM39),$Y68,COUNTIF($X74:$AG75,AM39),$Y73),"")</f>
        <v/>
      </c>
      <c r="AV51" s="81" t="str" cm="1">
        <f t="array" ref="AV51">IFERROR(_xlfn.IFS(COUNTIF($X29:$AG30,AN39),$Y28,COUNTIF($X34:$AG35,AN39),$Y33,COUNTIF($X39:$AG40,AN39),$Y38,COUNTIF($X44:$AG45,AN39),$Y43,COUNTIF($X49:$AG50,AN39),$Y48,COUNTIF($X54:$AG55,AN39),$Y53,COUNTIF($X59:$AG60,AN39),$Y58,COUNTIF($X64:$AG65,AN39),$Y63,COUNTIF($X69:$AG70,AN39),$Y68,COUNTIF($X74:$AG75,AN39),$Y73),"")</f>
        <v/>
      </c>
      <c r="AW51" s="81" t="str" cm="1">
        <f t="array" ref="AW51">IFERROR(_xlfn.IFS(COUNTIF($X29:$AG30,AO39),$Y28,COUNTIF($X34:$AG35,AO39),$Y33,COUNTIF($X39:$AG40,AO39),$Y38,COUNTIF($X44:$AG45,AO39),$Y43,COUNTIF($X49:$AG50,AO39),$Y48,COUNTIF($X54:$AG55,AO39),$Y53,COUNTIF($X59:$AG60,AO39),$Y58,COUNTIF($X64:$AG65,AO39),$Y63,COUNTIF($X69:$AG70,AO39),$Y68,COUNTIF($X74:$AG75,AO39),$Y73),"")</f>
        <v/>
      </c>
      <c r="AX51" s="81" t="str" cm="1">
        <f t="array" ref="AX51">IFERROR(_xlfn.IFS(COUNTIF($X29:$AG30,AP39),$Y28,COUNTIF($X34:$AG35,AP39),$Y33,COUNTIF($X39:$AG40,AP39),$Y38,COUNTIF($X44:$AG45,AP39),$Y43,COUNTIF($X49:$AG50,AP39),$Y48,COUNTIF($X54:$AG55,AP39),$Y53,COUNTIF($X59:$AG60,AP39),$Y58,COUNTIF($X64:$AG65,AP39),$Y63,COUNTIF($X69:$AG70,AP39),$Y68,COUNTIF($X74:$AG75,AP39),$Y73),"")</f>
        <v>교수4</v>
      </c>
      <c r="AY51" s="81" t="str" cm="1">
        <f t="array" ref="AY51">IFERROR(_xlfn.IFS(COUNTIF($X29:$AG30,AQ39),$Y28,COUNTIF($X34:$AG35,AQ39),$Y33,COUNTIF($X39:$AG40,AQ39),$Y38,COUNTIF($X44:$AG45,AQ39),$Y43,COUNTIF($X49:$AG50,AQ39),$Y48,COUNTIF($X54:$AG55,AQ39),$Y53,COUNTIF($X59:$AG60,AQ39),$Y58,COUNTIF($X64:$AG65,AQ39),$Y63,COUNTIF($X69:$AG70,AQ39),$Y68,COUNTIF($X74:$AG75,AQ39),$Y73),"")</f>
        <v/>
      </c>
      <c r="AZ51" s="81" t="str" cm="1">
        <f t="array" ref="AZ51">IFERROR(_xlfn.IFS(COUNTIF($X29:$AG30,AR39),$Y28,COUNTIF($X34:$AG35,AR39),$Y33,COUNTIF($X39:$AG40,AR39),$Y38,COUNTIF($X44:$AG45,AR39),$Y43,COUNTIF($X49:$AG50,AR39),$Y48,COUNTIF($X54:$AG55,AR39),$Y53,COUNTIF($X59:$AG60,AR39),$Y58,COUNTIF($X64:$AG65,AR39),$Y63,COUNTIF($X69:$AG70,AR39),$Y68,COUNTIF($X74:$AG75,AR39),$Y73),"")</f>
        <v/>
      </c>
      <c r="BA51" s="81" t="str" cm="1">
        <f t="array" ref="BA51">IFERROR(_xlfn.IFS(COUNTIF($X29:$AG30,AS39),$Y28,COUNTIF($X34:$AG35,AS39),$Y33,COUNTIF($X39:$AG40,AS39),$Y38,COUNTIF($X44:$AG45,AS39),$Y43,COUNTIF($X49:$AG50,AS39),$Y48,COUNTIF($X54:$AG55,AS39),$Y53,COUNTIF($X59:$AG60,AS39),$Y58,COUNTIF($X64:$AG65,AS39),$Y63,COUNTIF($X69:$AG70,AS39),$Y68,COUNTIF($X74:$AG75,AS39),$Y73),"")</f>
        <v/>
      </c>
    </row>
    <row r="52" spans="1:53" x14ac:dyDescent="0.3">
      <c r="A52">
        <f>LEN(입력!$R2)</f>
        <v>1</v>
      </c>
      <c r="B52" t="str">
        <f>IF($A52&gt;0,MID(입력!$R2,1,1),-111)</f>
        <v>5</v>
      </c>
      <c r="C52">
        <f>IF($A52&gt;1,MID(입력!$R2,2,1),-111)</f>
        <v>-111</v>
      </c>
      <c r="D52">
        <f>IF($A52&gt;1,MID(입력!$R2,3,1),-111)</f>
        <v>-111</v>
      </c>
      <c r="E52">
        <f>IF($A52&gt;1,MID(입력!$R2,4,1),-111)</f>
        <v>-111</v>
      </c>
      <c r="F52">
        <f>IF($A52&gt;1,MID(입력!$R2,5,1),-111)</f>
        <v>-111</v>
      </c>
      <c r="G52">
        <f>IF($A52&gt;1,MID(입력!$R2,6,1),-111)</f>
        <v>-111</v>
      </c>
      <c r="H52">
        <f>IF($A52&gt;1,MID(입력!$R2,7,1),-111)</f>
        <v>-111</v>
      </c>
      <c r="I52">
        <f>IF($A52&gt;1,MID(입력!$R2,8,1),-111)</f>
        <v>-111</v>
      </c>
      <c r="J52">
        <f>IF($A52&gt;1,MID(입력!$R2,9,1),-111)</f>
        <v>-111</v>
      </c>
      <c r="K52">
        <f>IF($A52&gt;1,MID(입력!$R2,10,1),-111)</f>
        <v>-111</v>
      </c>
      <c r="M52">
        <f t="shared" si="7"/>
        <v>-106</v>
      </c>
      <c r="N52">
        <f t="shared" ref="N52:N57" si="20">IFERROR(C52+D52,0)</f>
        <v>-222</v>
      </c>
      <c r="O52">
        <f t="shared" ref="O52:O57" si="21">IFERROR(D52+E52,0)</f>
        <v>-222</v>
      </c>
      <c r="P52">
        <f t="shared" ref="P52:P57" si="22">IFERROR(E52+F52,0)</f>
        <v>-222</v>
      </c>
      <c r="Q52">
        <f t="shared" ref="Q52:Q57" si="23">IFERROR(F52+G52,0)</f>
        <v>-222</v>
      </c>
      <c r="R52">
        <f t="shared" ref="R52:R57" si="24">IFERROR(G52+H52,0)</f>
        <v>-222</v>
      </c>
      <c r="S52">
        <f t="shared" ref="S52:S57" si="25">IFERROR(H52+I52,0)</f>
        <v>-222</v>
      </c>
      <c r="T52">
        <f t="shared" ref="T52:T57" si="26">IFERROR(I52+J52,0)</f>
        <v>-222</v>
      </c>
      <c r="U52">
        <f t="shared" ref="U52:U57" si="27">IFERROR(J52+K52,0)</f>
        <v>-222</v>
      </c>
      <c r="AH52" t="s">
        <v>64</v>
      </c>
      <c r="AK52">
        <v>40</v>
      </c>
      <c r="AL52" s="84">
        <v>9</v>
      </c>
      <c r="AM52" s="47" t="str" cm="1">
        <f t="array" ref="AM52">IFERROR(_xlfn.IFS(COUNTIF($X29:$AG30,AM40),$X28,COUNTIF($X34:$AG35,AM40),$X33,COUNTIF($X39:$AG40,AM40),$X38,COUNTIF($X44:$AG45,AM40),$X43,COUNTIF($X49:$AG50,AM40),$X48,COUNTIF($X54:$AG55,AM40),$X53,COUNTIF($X59:$AG60,AM40),$X58,COUNTIF($X64:$AG65,AM40),$X63,COUNTIF($X69:$AG70,AM40),$X68,COUNTIF($X74:$AG75,AM40),$X73),"")</f>
        <v/>
      </c>
      <c r="AN52" s="47" t="str" cm="1">
        <f t="array" ref="AN52">IFERROR(_xlfn.IFS(COUNTIF($X29:$AG30,AN40),$X28,COUNTIF($X34:$AG35,AN40),$X33,COUNTIF($X39:$AG40,AN40),$X38,COUNTIF($X44:$AG45,AN40),$X43,COUNTIF($X49:$AG50,AN40),$X48,COUNTIF($X54:$AG55,AN40),$X53,COUNTIF($X59:$AG60,AN40),$X58,COUNTIF($X64:$AG65,AN40),$X63,COUNTIF($X69:$AG70,AN40),$X68,COUNTIF($X74:$AG75,AN40),$X73),"")</f>
        <v/>
      </c>
      <c r="AO52" s="47" t="str" cm="1">
        <f t="array" ref="AO52">IFERROR(_xlfn.IFS(COUNTIF($X29:$AG30,AO40),$X28,COUNTIF($X34:$AG35,AO40),$X33,COUNTIF($X39:$AG40,AO40),$X38,COUNTIF($X44:$AG45,AO40),$X43,COUNTIF($X49:$AG50,AO40),$X48,COUNTIF($X54:$AG55,AO40),$X53,COUNTIF($X59:$AG60,AO40),$X58,COUNTIF($X64:$AG65,AO40),$X63,COUNTIF($X69:$AG70,AO40),$X68,COUNTIF($X74:$AG75,AO40),$X73),"")</f>
        <v/>
      </c>
      <c r="AP52" s="47" t="str" cm="1">
        <f t="array" ref="AP52">IFERROR(_xlfn.IFS(COUNTIF($X29:$AG30,AP40),$X28,COUNTIF($X34:$AG35,AP40),$X33,COUNTIF($X39:$AG40,AP40),$X38,COUNTIF($X44:$AG45,AP40),$X43,COUNTIF($X49:$AG50,AP40),$X48,COUNTIF($X54:$AG55,AP40),$X53,COUNTIF($X59:$AG60,AP40),$X58,COUNTIF($X64:$AG65,AP40),$X63,COUNTIF($X69:$AG70,AP40),$X68,COUNTIF($X74:$AG75,AP40),$X73),"")</f>
        <v/>
      </c>
      <c r="AQ52" s="47" t="str" cm="1">
        <f t="array" ref="AQ52">IFERROR(_xlfn.IFS(COUNTIF($X29:$AG30,AQ40),$X28,COUNTIF($X34:$AG35,AQ40),$X33,COUNTIF($X39:$AG40,AQ40),$X38,COUNTIF($X44:$AG45,AQ40),$X43,COUNTIF($X49:$AG50,AQ40),$X48,COUNTIF($X54:$AG55,AQ40),$X53,COUNTIF($X59:$AG60,AQ40),$X58,COUNTIF($X64:$AG65,AQ40),$X63,COUNTIF($X69:$AG70,AQ40),$X68,COUNTIF($X74:$AG75,AQ40),$X73),"")</f>
        <v/>
      </c>
      <c r="AR52" s="47" t="str" cm="1">
        <f t="array" ref="AR52">IFERROR(_xlfn.IFS(COUNTIF($X29:$AG30,AR40),$X28,COUNTIF($X34:$AG35,AR40),$X33,COUNTIF($X39:$AG40,AR40),$X38,COUNTIF($X44:$AG45,AR40),$X43,COUNTIF($X49:$AG50,AR40),$X48,COUNTIF($X54:$AG55,AR40),$X53,COUNTIF($X59:$AG60,AR40),$X58,COUNTIF($X64:$AG65,AR40),$X63,COUNTIF($X69:$AG70,AR40),$X68,COUNTIF($X74:$AG75,AR40),$X73),"")</f>
        <v/>
      </c>
      <c r="AS52" s="47" t="str" cm="1">
        <f t="array" ref="AS52">IFERROR(_xlfn.IFS(COUNTIF($X29:$AG30,AS40),$X28,COUNTIF($X34:$AG35,AS40),$X33,COUNTIF($X39:$AG40,AS40),$X38,COUNTIF($X44:$AG45,AS40),$X43,COUNTIF($X49:$AG50,AS40),$X48,COUNTIF($X54:$AG55,AS40),$X53,COUNTIF($X59:$AG60,AS40),$X58,COUNTIF($X64:$AG65,AS40),$X63,COUNTIF($X69:$AG70,AS40),$X68,COUNTIF($X74:$AG75,AS40),$X73),"")</f>
        <v/>
      </c>
      <c r="AT52" s="82"/>
      <c r="AU52" s="81" t="str" cm="1">
        <f t="array" ref="AU52">IFERROR(_xlfn.IFS(COUNTIF($X29:$AG30,AM40),$Y28,COUNTIF($X34:$AG35,AM40),$Y33,COUNTIF($X39:$AG40,AM40),$Y38,COUNTIF($X44:$AG45,AM40),$Y43,COUNTIF($X49:$AG50,AM40),$Y48,COUNTIF($X54:$AG55,AM40),$Y53,COUNTIF($X59:$AG60,AM40),$Y58,COUNTIF($X64:$AG65,AM40),$Y63,COUNTIF($X69:$AG70,AM40),$Y68,COUNTIF($X74:$AG75,AM40),$Y73),"")</f>
        <v/>
      </c>
      <c r="AV52" s="81" t="str" cm="1">
        <f t="array" ref="AV52">IFERROR(_xlfn.IFS(COUNTIF($X29:$AG30,AN40),$Y28,COUNTIF($X34:$AG35,AN40),$Y33,COUNTIF($X39:$AG40,AN40),$Y38,COUNTIF($X44:$AG45,AN40),$Y43,COUNTIF($X49:$AG50,AN40),$Y48,COUNTIF($X54:$AG55,AN40),$Y53,COUNTIF($X59:$AG60,AN40),$Y58,COUNTIF($X64:$AG65,AN40),$Y63,COUNTIF($X69:$AG70,AN40),$Y68,COUNTIF($X74:$AG75,AN40),$Y73),"")</f>
        <v/>
      </c>
      <c r="AW52" s="81" t="str" cm="1">
        <f t="array" ref="AW52">IFERROR(_xlfn.IFS(COUNTIF($X29:$AG30,AO40),$Y28,COUNTIF($X34:$AG35,AO40),$Y33,COUNTIF($X39:$AG40,AO40),$Y38,COUNTIF($X44:$AG45,AO40),$Y43,COUNTIF($X49:$AG50,AO40),$Y48,COUNTIF($X54:$AG55,AO40),$Y53,COUNTIF($X59:$AG60,AO40),$Y58,COUNTIF($X64:$AG65,AO40),$Y63,COUNTIF($X69:$AG70,AO40),$Y68,COUNTIF($X74:$AG75,AO40),$Y73),"")</f>
        <v/>
      </c>
      <c r="AX52" s="81" t="str" cm="1">
        <f t="array" ref="AX52">IFERROR(_xlfn.IFS(COUNTIF($X29:$AG30,AP40),$Y28,COUNTIF($X34:$AG35,AP40),$Y33,COUNTIF($X39:$AG40,AP40),$Y38,COUNTIF($X44:$AG45,AP40),$Y43,COUNTIF($X49:$AG50,AP40),$Y48,COUNTIF($X54:$AG55,AP40),$Y53,COUNTIF($X59:$AG60,AP40),$Y58,COUNTIF($X64:$AG65,AP40),$Y63,COUNTIF($X69:$AG70,AP40),$Y68,COUNTIF($X74:$AG75,AP40),$Y73),"")</f>
        <v/>
      </c>
      <c r="AY52" s="81" t="str" cm="1">
        <f t="array" ref="AY52">IFERROR(_xlfn.IFS(COUNTIF($X29:$AG30,AQ40),$Y28,COUNTIF($X34:$AG35,AQ40),$Y33,COUNTIF($X39:$AG40,AQ40),$Y38,COUNTIF($X44:$AG45,AQ40),$Y43,COUNTIF($X49:$AG50,AQ40),$Y48,COUNTIF($X54:$AG55,AQ40),$Y53,COUNTIF($X59:$AG60,AQ40),$Y58,COUNTIF($X64:$AG65,AQ40),$Y63,COUNTIF($X69:$AG70,AQ40),$Y68,COUNTIF($X74:$AG75,AQ40),$Y73),"")</f>
        <v/>
      </c>
      <c r="AZ52" s="81" t="str" cm="1">
        <f t="array" ref="AZ52">IFERROR(_xlfn.IFS(COUNTIF($X29:$AG30,AR40),$Y28,COUNTIF($X34:$AG35,AR40),$Y33,COUNTIF($X39:$AG40,AR40),$Y38,COUNTIF($X44:$AG45,AR40),$Y43,COUNTIF($X49:$AG50,AR40),$Y48,COUNTIF($X54:$AG55,AR40),$Y53,COUNTIF($X59:$AG60,AR40),$Y58,COUNTIF($X64:$AG65,AR40),$Y63,COUNTIF($X69:$AG70,AR40),$Y68,COUNTIF($X74:$AG75,AR40),$Y73),"")</f>
        <v/>
      </c>
      <c r="BA52" s="81" t="str" cm="1">
        <f t="array" ref="BA52">IFERROR(_xlfn.IFS(COUNTIF($X29:$AG30,AS40),$Y28,COUNTIF($X34:$AG35,AS40),$Y33,COUNTIF($X39:$AG40,AS40),$Y38,COUNTIF($X44:$AG45,AS40),$Y43,COUNTIF($X49:$AG50,AS40),$Y48,COUNTIF($X54:$AG55,AS40),$Y53,COUNTIF($X59:$AG60,AS40),$Y58,COUNTIF($X64:$AG65,AS40),$Y63,COUNTIF($X69:$AG70,AS40),$Y68,COUNTIF($X74:$AG75,AS40),$Y73),"")</f>
        <v/>
      </c>
    </row>
    <row r="53" spans="1:53" x14ac:dyDescent="0.3">
      <c r="A53">
        <f>LEN(입력!$R3)</f>
        <v>0</v>
      </c>
      <c r="B53">
        <f>IF($A53&gt;0,MID(입력!$R3,1,1),-111)</f>
        <v>-111</v>
      </c>
      <c r="C53">
        <f>IF($A53&gt;1,MID(입력!$R3,2,1),-111)</f>
        <v>-111</v>
      </c>
      <c r="D53">
        <f>IF($A53&gt;1,MID(입력!$R3,3,1),-111)</f>
        <v>-111</v>
      </c>
      <c r="E53">
        <f>IF($A53&gt;1,MID(입력!$R3,4,1),-111)</f>
        <v>-111</v>
      </c>
      <c r="F53">
        <f>IF($A53&gt;1,MID(입력!$R3,5,1),-111)</f>
        <v>-111</v>
      </c>
      <c r="G53">
        <f>IF($A53&gt;1,MID(입력!$R3,6,1),-111)</f>
        <v>-111</v>
      </c>
      <c r="H53">
        <f>IF($A53&gt;1,MID(입력!$R3,7,1),-111)</f>
        <v>-111</v>
      </c>
      <c r="I53">
        <f>IF($A53&gt;1,MID(입력!$R3,8,1),-111)</f>
        <v>-111</v>
      </c>
      <c r="J53">
        <f>IF($A53&gt;1,MID(입력!$R3,9,1),-111)</f>
        <v>-111</v>
      </c>
      <c r="K53">
        <f>IF($A53&gt;1,MID(입력!$R3,10,1),-111)</f>
        <v>-111</v>
      </c>
      <c r="M53">
        <f t="shared" si="7"/>
        <v>-222</v>
      </c>
      <c r="N53">
        <f t="shared" si="20"/>
        <v>-222</v>
      </c>
      <c r="O53">
        <f t="shared" si="21"/>
        <v>-222</v>
      </c>
      <c r="P53">
        <f t="shared" si="22"/>
        <v>-222</v>
      </c>
      <c r="Q53">
        <f t="shared" si="23"/>
        <v>-222</v>
      </c>
      <c r="R53">
        <f t="shared" si="24"/>
        <v>-222</v>
      </c>
      <c r="S53">
        <f t="shared" si="25"/>
        <v>-222</v>
      </c>
      <c r="T53">
        <f t="shared" si="26"/>
        <v>-222</v>
      </c>
      <c r="U53">
        <f t="shared" si="27"/>
        <v>-222</v>
      </c>
      <c r="W53" t="s">
        <v>64</v>
      </c>
      <c r="X53">
        <f>X15</f>
        <v>0</v>
      </c>
      <c r="Y53">
        <f t="shared" ref="Y53:Z53" si="28">Y15</f>
        <v>0</v>
      </c>
      <c r="Z53">
        <f t="shared" si="28"/>
        <v>0</v>
      </c>
      <c r="AA53" t="s">
        <v>64</v>
      </c>
      <c r="AB53" t="s">
        <v>64</v>
      </c>
      <c r="AC53" t="s">
        <v>64</v>
      </c>
      <c r="AD53" t="s">
        <v>64</v>
      </c>
      <c r="AE53" t="s">
        <v>64</v>
      </c>
      <c r="AF53" t="s">
        <v>64</v>
      </c>
      <c r="AG53" t="s">
        <v>64</v>
      </c>
      <c r="AH53" t="s">
        <v>64</v>
      </c>
      <c r="AK53">
        <v>41</v>
      </c>
      <c r="AL53" s="84">
        <v>10</v>
      </c>
      <c r="AM53" s="47" t="str" cm="1">
        <f t="array" ref="AM53">IFERROR(_xlfn.IFS(COUNTIF($X29:$AG30,AM41),$X28,COUNTIF($X34:$AG35,AM41),$X33,COUNTIF($X39:$AG40,AM41),$X38,COUNTIF($X44:$AG45,AM41),$X43,COUNTIF($X49:$AG50,AM41),$X48,COUNTIF($X54:$AG55,AM41),$X53,COUNTIF($X59:$AG60,AM41),$X58,COUNTIF($X64:$AG65,AM41),$X63,COUNTIF($X69:$AG70,AM41),$X68,COUNTIF($X74:$AG75,AM41),$X73),"")</f>
        <v/>
      </c>
      <c r="AN53" s="47" t="str" cm="1">
        <f t="array" ref="AN53">IFERROR(_xlfn.IFS(COUNTIF($X29:$AG30,AN41),$X28,COUNTIF($X34:$AG35,AN41),$X33,COUNTIF($X39:$AG40,AN41),$X38,COUNTIF($X44:$AG45,AN41),$X43,COUNTIF($X49:$AG50,AN41),$X48,COUNTIF($X54:$AG55,AN41),$X53,COUNTIF($X59:$AG60,AN41),$X58,COUNTIF($X64:$AG65,AN41),$X63,COUNTIF($X69:$AG70,AN41),$X68,COUNTIF($X74:$AG75,AN41),$X73),"")</f>
        <v>과목1</v>
      </c>
      <c r="AO53" s="47" t="str" cm="1">
        <f t="array" ref="AO53">IFERROR(_xlfn.IFS(COUNTIF($X29:$AG30,AO41),$X28,COUNTIF($X34:$AG35,AO41),$X33,COUNTIF($X39:$AG40,AO41),$X38,COUNTIF($X44:$AG45,AO41),$X43,COUNTIF($X49:$AG50,AO41),$X48,COUNTIF($X54:$AG55,AO41),$X53,COUNTIF($X59:$AG60,AO41),$X58,COUNTIF($X64:$AG65,AO41),$X63,COUNTIF($X69:$AG70,AO41),$X68,COUNTIF($X74:$AG75,AO41),$X73),"")</f>
        <v/>
      </c>
      <c r="AP53" s="47" t="str" cm="1">
        <f t="array" ref="AP53">IFERROR(_xlfn.IFS(COUNTIF($X29:$AG30,AP41),$X28,COUNTIF($X34:$AG35,AP41),$X33,COUNTIF($X39:$AG40,AP41),$X38,COUNTIF($X44:$AG45,AP41),$X43,COUNTIF($X49:$AG50,AP41),$X48,COUNTIF($X54:$AG55,AP41),$X53,COUNTIF($X59:$AG60,AP41),$X58,COUNTIF($X64:$AG65,AP41),$X63,COUNTIF($X69:$AG70,AP41),$X68,COUNTIF($X74:$AG75,AP41),$X73),"")</f>
        <v/>
      </c>
      <c r="AQ53" s="47" t="str" cm="1">
        <f t="array" ref="AQ53">IFERROR(_xlfn.IFS(COUNTIF($X29:$AG30,AQ41),$X28,COUNTIF($X34:$AG35,AQ41),$X33,COUNTIF($X39:$AG40,AQ41),$X38,COUNTIF($X44:$AG45,AQ41),$X43,COUNTIF($X49:$AG50,AQ41),$X48,COUNTIF($X54:$AG55,AQ41),$X53,COUNTIF($X59:$AG60,AQ41),$X58,COUNTIF($X64:$AG65,AQ41),$X63,COUNTIF($X69:$AG70,AQ41),$X68,COUNTIF($X74:$AG75,AQ41),$X73),"")</f>
        <v/>
      </c>
      <c r="AR53" s="47" t="str" cm="1">
        <f t="array" ref="AR53">IFERROR(_xlfn.IFS(COUNTIF($X29:$AG30,AR41),$X28,COUNTIF($X34:$AG35,AR41),$X33,COUNTIF($X39:$AG40,AR41),$X38,COUNTIF($X44:$AG45,AR41),$X43,COUNTIF($X49:$AG50,AR41),$X48,COUNTIF($X54:$AG55,AR41),$X53,COUNTIF($X59:$AG60,AR41),$X58,COUNTIF($X64:$AG65,AR41),$X63,COUNTIF($X69:$AG70,AR41),$X68,COUNTIF($X74:$AG75,AR41),$X73),"")</f>
        <v/>
      </c>
      <c r="AS53" s="47" t="str" cm="1">
        <f t="array" ref="AS53">IFERROR(_xlfn.IFS(COUNTIF($X29:$AG30,AS41),$X28,COUNTIF($X34:$AG35,AS41),$X33,COUNTIF($X39:$AG40,AS41),$X38,COUNTIF($X44:$AG45,AS41),$X43,COUNTIF($X49:$AG50,AS41),$X48,COUNTIF($X54:$AG55,AS41),$X53,COUNTIF($X59:$AG60,AS41),$X58,COUNTIF($X64:$AG65,AS41),$X63,COUNTIF($X69:$AG70,AS41),$X68,COUNTIF($X74:$AG75,AS41),$X73),"")</f>
        <v/>
      </c>
      <c r="AT53" s="82"/>
      <c r="AU53" s="81" t="str" cm="1">
        <f t="array" ref="AU53">IFERROR(_xlfn.IFS(COUNTIF($X29:$AG30,AM41),$Y28,COUNTIF($X34:$AG35,AM41),$Y33,COUNTIF($X39:$AG40,AM41),$Y38,COUNTIF($X44:$AG45,AM41),$Y43,COUNTIF($X49:$AG50,AM41),$Y48,COUNTIF($X54:$AG55,AM41),$Y53,COUNTIF($X59:$AG60,AM41),$Y58,COUNTIF($X64:$AG65,AM41),$Y63,COUNTIF($X69:$AG70,AM41),$Y68,COUNTIF($X74:$AG75,AM41),$Y73),"")</f>
        <v/>
      </c>
      <c r="AV53" s="81" t="str" cm="1">
        <f t="array" ref="AV53">IFERROR(_xlfn.IFS(COUNTIF($X29:$AG30,AN41),$Y28,COUNTIF($X34:$AG35,AN41),$Y33,COUNTIF($X39:$AG40,AN41),$Y38,COUNTIF($X44:$AG45,AN41),$Y43,COUNTIF($X49:$AG50,AN41),$Y48,COUNTIF($X54:$AG55,AN41),$Y53,COUNTIF($X59:$AG60,AN41),$Y58,COUNTIF($X64:$AG65,AN41),$Y63,COUNTIF($X69:$AG70,AN41),$Y68,COUNTIF($X74:$AG75,AN41),$Y73),"")</f>
        <v>교수1</v>
      </c>
      <c r="AW53" s="81" t="str" cm="1">
        <f t="array" ref="AW53">IFERROR(_xlfn.IFS(COUNTIF($X29:$AG30,AO41),$Y28,COUNTIF($X34:$AG35,AO41),$Y33,COUNTIF($X39:$AG40,AO41),$Y38,COUNTIF($X44:$AG45,AO41),$Y43,COUNTIF($X49:$AG50,AO41),$Y48,COUNTIF($X54:$AG55,AO41),$Y53,COUNTIF($X59:$AG60,AO41),$Y58,COUNTIF($X64:$AG65,AO41),$Y63,COUNTIF($X69:$AG70,AO41),$Y68,COUNTIF($X74:$AG75,AO41),$Y73),"")</f>
        <v/>
      </c>
      <c r="AX53" s="81" t="str" cm="1">
        <f t="array" ref="AX53">IFERROR(_xlfn.IFS(COUNTIF($X29:$AG30,AP41),$Y28,COUNTIF($X34:$AG35,AP41),$Y33,COUNTIF($X39:$AG40,AP41),$Y38,COUNTIF($X44:$AG45,AP41),$Y43,COUNTIF($X49:$AG50,AP41),$Y48,COUNTIF($X54:$AG55,AP41),$Y53,COUNTIF($X59:$AG60,AP41),$Y58,COUNTIF($X64:$AG65,AP41),$Y63,COUNTIF($X69:$AG70,AP41),$Y68,COUNTIF($X74:$AG75,AP41),$Y73),"")</f>
        <v/>
      </c>
      <c r="AY53" s="81" t="str" cm="1">
        <f t="array" ref="AY53">IFERROR(_xlfn.IFS(COUNTIF($X29:$AG30,AQ41),$Y28,COUNTIF($X34:$AG35,AQ41),$Y33,COUNTIF($X39:$AG40,AQ41),$Y38,COUNTIF($X44:$AG45,AQ41),$Y43,COUNTIF($X49:$AG50,AQ41),$Y48,COUNTIF($X54:$AG55,AQ41),$Y53,COUNTIF($X59:$AG60,AQ41),$Y58,COUNTIF($X64:$AG65,AQ41),$Y63,COUNTIF($X69:$AG70,AQ41),$Y68,COUNTIF($X74:$AG75,AQ41),$Y73),"")</f>
        <v/>
      </c>
      <c r="AZ53" s="81" t="str" cm="1">
        <f t="array" ref="AZ53">IFERROR(_xlfn.IFS(COUNTIF($X29:$AG30,AR41),$Y28,COUNTIF($X34:$AG35,AR41),$Y33,COUNTIF($X39:$AG40,AR41),$Y38,COUNTIF($X44:$AG45,AR41),$Y43,COUNTIF($X49:$AG50,AR41),$Y48,COUNTIF($X54:$AG55,AR41),$Y53,COUNTIF($X59:$AG60,AR41),$Y58,COUNTIF($X64:$AG65,AR41),$Y63,COUNTIF($X69:$AG70,AR41),$Y68,COUNTIF($X74:$AG75,AR41),$Y73),"")</f>
        <v/>
      </c>
      <c r="BA53" s="81" t="str" cm="1">
        <f t="array" ref="BA53">IFERROR(_xlfn.IFS(COUNTIF($X29:$AG30,AS41),$Y28,COUNTIF($X34:$AG35,AS41),$Y33,COUNTIF($X39:$AG40,AS41),$Y38,COUNTIF($X44:$AG45,AS41),$Y43,COUNTIF($X49:$AG50,AS41),$Y48,COUNTIF($X54:$AG55,AS41),$Y53,COUNTIF($X59:$AG60,AS41),$Y58,COUNTIF($X64:$AG65,AS41),$Y63,COUNTIF($X69:$AG70,AS41),$Y68,COUNTIF($X74:$AG75,AS41),$Y73),"")</f>
        <v/>
      </c>
    </row>
    <row r="54" spans="1:53" x14ac:dyDescent="0.3">
      <c r="A54">
        <f>LEN(입력!$R4)</f>
        <v>0</v>
      </c>
      <c r="B54">
        <f>IF($A54&gt;0,MID(입력!$R4,1,1),-111)</f>
        <v>-111</v>
      </c>
      <c r="C54">
        <f>IF($A54&gt;1,MID(입력!$R4,2,1),-111)</f>
        <v>-111</v>
      </c>
      <c r="D54">
        <f>IF($A54&gt;1,MID(입력!$R4,3,1),-111)</f>
        <v>-111</v>
      </c>
      <c r="E54">
        <f>IF($A54&gt;1,MID(입력!$R4,4,1),-111)</f>
        <v>-111</v>
      </c>
      <c r="F54">
        <f>IF($A54&gt;1,MID(입력!$R4,5,1),-111)</f>
        <v>-111</v>
      </c>
      <c r="G54">
        <f>IF($A54&gt;1,MID(입력!$R4,6,1),-111)</f>
        <v>-111</v>
      </c>
      <c r="H54">
        <f>IF($A54&gt;1,MID(입력!$R4,7,1),-111)</f>
        <v>-111</v>
      </c>
      <c r="I54">
        <f>IF($A54&gt;1,MID(입력!$R4,8,1),-111)</f>
        <v>-111</v>
      </c>
      <c r="J54">
        <f>IF($A54&gt;1,MID(입력!$R4,9,1),-111)</f>
        <v>-111</v>
      </c>
      <c r="K54">
        <f>IF($A54&gt;1,MID(입력!$R4,10,1),-111)</f>
        <v>-111</v>
      </c>
      <c r="M54">
        <f t="shared" si="7"/>
        <v>-222</v>
      </c>
      <c r="N54">
        <f t="shared" si="20"/>
        <v>-222</v>
      </c>
      <c r="O54">
        <f t="shared" si="21"/>
        <v>-222</v>
      </c>
      <c r="P54">
        <f t="shared" si="22"/>
        <v>-222</v>
      </c>
      <c r="Q54">
        <f t="shared" si="23"/>
        <v>-222</v>
      </c>
      <c r="R54">
        <f t="shared" si="24"/>
        <v>-222</v>
      </c>
      <c r="S54">
        <f t="shared" si="25"/>
        <v>-222</v>
      </c>
      <c r="T54">
        <f t="shared" si="26"/>
        <v>-222</v>
      </c>
      <c r="U54">
        <f t="shared" si="27"/>
        <v>-222</v>
      </c>
      <c r="W54" t="s">
        <v>64</v>
      </c>
      <c r="X54" t="str">
        <f>IF(LARGE($AB16:$AK21,1)&lt;&gt;0,LARGE($AB16:$AK21,1),"")</f>
        <v/>
      </c>
      <c r="Y54" t="str">
        <f>IF(LARGE($AB16:$AK21,2)&lt;&gt;0,LARGE($AB16:$AK21,2),"")</f>
        <v/>
      </c>
      <c r="Z54" t="str">
        <f>IF(LARGE($AB16:$AK21,3)&lt;&gt;0,LARGE($AB16:$AK21,3),"")</f>
        <v/>
      </c>
      <c r="AA54" t="str">
        <f>IF(LARGE($AB16:$AK21,4)&lt;&gt;0,LARGE($AB16:$AK21,4),"")</f>
        <v/>
      </c>
      <c r="AB54" t="str">
        <f>IF(LARGE($AB16:$AK21,5)&lt;&gt;0,LARGE($AB16:$AK21,5),"")</f>
        <v/>
      </c>
      <c r="AC54" t="str">
        <f>IF(LARGE($AB16:$AK21,6)&lt;&gt;0,LARGE($AB16:$AK21,6),"")</f>
        <v/>
      </c>
      <c r="AD54" t="str">
        <f>IF(LARGE($AB16:$AK21,7)&lt;&gt;0,LARGE($AB16:$AK21,7),"")</f>
        <v/>
      </c>
      <c r="AE54" t="str">
        <f>IF(LARGE($AB16:$AK21,8)&lt;&gt;0,LARGE($AB16:$AK21,8),"")</f>
        <v/>
      </c>
      <c r="AF54" t="str">
        <f>IF(LARGE($AB16:$AK21,9)&lt;&gt;0,LARGE($AB16:$AK21,9),"")</f>
        <v/>
      </c>
      <c r="AG54" t="str">
        <f>IF(LARGE($AB16:$AK21,10)&lt;&gt;0,LARGE($AB16:$AK21,10),"")</f>
        <v/>
      </c>
      <c r="AH54" t="s">
        <v>64</v>
      </c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</row>
    <row r="55" spans="1:53" x14ac:dyDescent="0.3">
      <c r="A55">
        <f>LEN(입력!$R5)</f>
        <v>0</v>
      </c>
      <c r="B55">
        <f>IF($A55&gt;0,MID(입력!$R5,1,1),-111)</f>
        <v>-111</v>
      </c>
      <c r="C55">
        <f>IF($A55&gt;1,MID(입력!$R5,2,1),-111)</f>
        <v>-111</v>
      </c>
      <c r="D55">
        <f>IF($A55&gt;1,MID(입력!$R5,3,1),-111)</f>
        <v>-111</v>
      </c>
      <c r="E55">
        <f>IF($A55&gt;1,MID(입력!$R5,4,1),-111)</f>
        <v>-111</v>
      </c>
      <c r="F55">
        <f>IF($A55&gt;1,MID(입력!$R5,5,1),-111)</f>
        <v>-111</v>
      </c>
      <c r="G55">
        <f>IF($A55&gt;1,MID(입력!$R5,6,1),-111)</f>
        <v>-111</v>
      </c>
      <c r="H55">
        <f>IF($A55&gt;1,MID(입력!$R5,7,1),-111)</f>
        <v>-111</v>
      </c>
      <c r="I55">
        <f>IF($A55&gt;1,MID(입력!$R5,8,1),-111)</f>
        <v>-111</v>
      </c>
      <c r="J55">
        <f>IF($A55&gt;1,MID(입력!$R5,9,1),-111)</f>
        <v>-111</v>
      </c>
      <c r="K55">
        <f>IF($A55&gt;1,MID(입력!$R5,10,1),-111)</f>
        <v>-111</v>
      </c>
      <c r="M55">
        <f t="shared" si="7"/>
        <v>-222</v>
      </c>
      <c r="N55">
        <f t="shared" si="20"/>
        <v>-222</v>
      </c>
      <c r="O55">
        <f t="shared" si="21"/>
        <v>-222</v>
      </c>
      <c r="P55">
        <f t="shared" si="22"/>
        <v>-222</v>
      </c>
      <c r="Q55">
        <f t="shared" si="23"/>
        <v>-222</v>
      </c>
      <c r="R55">
        <f t="shared" si="24"/>
        <v>-222</v>
      </c>
      <c r="S55">
        <f t="shared" si="25"/>
        <v>-222</v>
      </c>
      <c r="T55">
        <f t="shared" si="26"/>
        <v>-222</v>
      </c>
      <c r="U55">
        <f t="shared" si="27"/>
        <v>-222</v>
      </c>
      <c r="W55" t="s">
        <v>64</v>
      </c>
      <c r="X55" t="str">
        <f>IF(LARGE($AB16:$AK21,11)&lt;&gt;0,LARGE($AB16:$AK21,11),"")</f>
        <v/>
      </c>
      <c r="Y55" t="str">
        <f>IF(LARGE($AB16:$AK21,12)&lt;&gt;0,LARGE($AB16:$AK21,12),"")</f>
        <v/>
      </c>
      <c r="Z55" t="str">
        <f>IF(LARGE($AB16:$AK21,13)&lt;&gt;0,LARGE($AB16:$AK21,13),"")</f>
        <v/>
      </c>
      <c r="AA55" t="str">
        <f>IF(LARGE($AB16:$AK21,14)&lt;&gt;0,LARGE($AB16:$AK21,14),"")</f>
        <v/>
      </c>
      <c r="AB55" t="str">
        <f>IF(LARGE($AB16:$AK21,15)&lt;&gt;0,LARGE($AB16:$AK21,15),"")</f>
        <v/>
      </c>
      <c r="AC55" t="str">
        <f>IF(LARGE($AB16:$AK21,16)&lt;&gt;0,LARGE($AB16:$AK21,16),"")</f>
        <v/>
      </c>
      <c r="AD55" t="str">
        <f>IF(LARGE($AB16:$AK21,17)&lt;&gt;0,LARGE($AB16:$AK21,17),"")</f>
        <v/>
      </c>
      <c r="AE55" t="str">
        <f>IF(LARGE($AB16:$AK21,18)&lt;&gt;0,LARGE($AB16:$AK21,18),"")</f>
        <v/>
      </c>
      <c r="AF55" t="str">
        <f>IF(LARGE($AB16:$AK21,19)&lt;&gt;0,LARGE($AB16:$AK21,19),"")</f>
        <v/>
      </c>
      <c r="AG55" t="str">
        <f>IF(LARGE($AB16:$AK21,20)&lt;&gt;0,LARGE($AB16:$AK21,20),"")</f>
        <v/>
      </c>
      <c r="AH55" t="s">
        <v>64</v>
      </c>
      <c r="AL55" s="82"/>
      <c r="AM55" s="82"/>
      <c r="AN55" s="82"/>
      <c r="AO55" s="82"/>
      <c r="AP55" s="82"/>
      <c r="AQ55" s="82"/>
      <c r="AR55" s="82"/>
      <c r="AS55" s="82"/>
      <c r="AT55" s="82"/>
      <c r="AU55" s="82" t="s">
        <v>21</v>
      </c>
      <c r="AV55" s="82"/>
      <c r="AW55" s="82"/>
      <c r="AX55" s="82"/>
      <c r="AY55" s="82"/>
      <c r="AZ55" s="82"/>
      <c r="BA55" s="82"/>
    </row>
    <row r="56" spans="1:53" x14ac:dyDescent="0.3">
      <c r="A56">
        <f>LEN(입력!$R6)</f>
        <v>0</v>
      </c>
      <c r="B56">
        <f>IF($A56&gt;0,MID(입력!$R6,1,1),-111)</f>
        <v>-111</v>
      </c>
      <c r="C56">
        <f>IF($A56&gt;1,MID(입력!$R6,2,1),-111)</f>
        <v>-111</v>
      </c>
      <c r="D56">
        <f>IF($A56&gt;1,MID(입력!$R6,3,1),-111)</f>
        <v>-111</v>
      </c>
      <c r="E56">
        <f>IF($A56&gt;1,MID(입력!$R6,4,1),-111)</f>
        <v>-111</v>
      </c>
      <c r="F56">
        <f>IF($A56&gt;1,MID(입력!$R6,5,1),-111)</f>
        <v>-111</v>
      </c>
      <c r="G56">
        <f>IF($A56&gt;1,MID(입력!$R6,6,1),-111)</f>
        <v>-111</v>
      </c>
      <c r="H56">
        <f>IF($A56&gt;1,MID(입력!$R6,7,1),-111)</f>
        <v>-111</v>
      </c>
      <c r="I56">
        <f>IF($A56&gt;1,MID(입력!$R6,8,1),-111)</f>
        <v>-111</v>
      </c>
      <c r="J56">
        <f>IF($A56&gt;1,MID(입력!$R6,9,1),-111)</f>
        <v>-111</v>
      </c>
      <c r="K56">
        <f>IF($A56&gt;1,MID(입력!$R6,10,1),-111)</f>
        <v>-111</v>
      </c>
      <c r="M56">
        <f t="shared" si="7"/>
        <v>-222</v>
      </c>
      <c r="N56">
        <f t="shared" si="20"/>
        <v>-222</v>
      </c>
      <c r="O56">
        <f t="shared" si="21"/>
        <v>-222</v>
      </c>
      <c r="P56">
        <f t="shared" si="22"/>
        <v>-222</v>
      </c>
      <c r="Q56">
        <f t="shared" si="23"/>
        <v>-222</v>
      </c>
      <c r="R56">
        <f t="shared" si="24"/>
        <v>-222</v>
      </c>
      <c r="S56">
        <f t="shared" si="25"/>
        <v>-222</v>
      </c>
      <c r="T56">
        <f t="shared" si="26"/>
        <v>-222</v>
      </c>
      <c r="U56">
        <f t="shared" si="27"/>
        <v>-222</v>
      </c>
      <c r="W56" t="s">
        <v>64</v>
      </c>
      <c r="X56" t="s">
        <v>64</v>
      </c>
      <c r="Y56" t="s">
        <v>64</v>
      </c>
      <c r="Z56" t="s">
        <v>64</v>
      </c>
      <c r="AA56" t="s">
        <v>64</v>
      </c>
      <c r="AB56" t="s">
        <v>64</v>
      </c>
      <c r="AC56" t="s">
        <v>64</v>
      </c>
      <c r="AD56" t="s">
        <v>64</v>
      </c>
      <c r="AE56" t="s">
        <v>64</v>
      </c>
      <c r="AF56" t="s">
        <v>64</v>
      </c>
      <c r="AG56" t="s">
        <v>64</v>
      </c>
      <c r="AH56" t="s">
        <v>64</v>
      </c>
      <c r="AL56" s="82"/>
      <c r="AM56" s="82">
        <f t="shared" ref="AM56:AS56" si="29">COUNTIFS($X29:$AG75,AM32)</f>
        <v>1</v>
      </c>
      <c r="AN56" s="82">
        <f t="shared" si="29"/>
        <v>0</v>
      </c>
      <c r="AO56" s="82">
        <f t="shared" si="29"/>
        <v>0</v>
      </c>
      <c r="AP56" s="82">
        <f t="shared" si="29"/>
        <v>1</v>
      </c>
      <c r="AQ56" s="82">
        <f t="shared" si="29"/>
        <v>0</v>
      </c>
      <c r="AR56" s="82">
        <f t="shared" si="29"/>
        <v>0</v>
      </c>
      <c r="AS56" s="82">
        <f t="shared" si="29"/>
        <v>0</v>
      </c>
      <c r="AT56" s="82"/>
      <c r="AU56" s="47" t="str" cm="1">
        <f t="array" ref="AU56">IFERROR(_xlfn.IFS(COUNTIF($X29:$AG30,AM32),$Z28,COUNTIF($X34:$AG35,AM32),$Z33,COUNTIF($X39:$AG40,AM32),$Z38,COUNTIF($X44:$AG45,AM32),$Z43,COUNTIF($X49:$AG50,AM32),$Z48,COUNTIF($X54:$AG55,AM32),$Z53,COUNTIF($X59:$AG60,AM32),$Z58,COUNTIF($X64:$AG65,AM32),$Z63,COUNTIF($X69:$AG70,AM32),$Z68,COUNTIF($X74:$AG75,AM32),$Z73),"")</f>
        <v>공학관 101</v>
      </c>
      <c r="AV56" s="47" t="str" cm="1">
        <f t="array" ref="AV56">IFERROR(_xlfn.IFS(COUNTIF($X29:$AG30,AN32),$Z28,COUNTIF($X34:$AG35,AN32),$Z33,COUNTIF($X39:$AG40,AN32),$Z38,COUNTIF($X44:$AG45,AN32),$Z43,COUNTIF($X49:$AG50,AN32),$Z48,COUNTIF($X54:$AG55,AN32),$Z53,COUNTIF($X59:$AG60,AN32),$Z58,COUNTIF($X64:$AG65,AN32),$Z63,COUNTIF($X69:$AG70,AN32),$Z68,COUNTIF($X74:$AG75,AN32),$Z73),"")</f>
        <v/>
      </c>
      <c r="AW56" s="47" t="str" cm="1">
        <f t="array" ref="AW56">IFERROR(_xlfn.IFS(COUNTIF($X29:$AG30,AO32),$Z28,COUNTIF($X34:$AG35,AO32),$Z33,COUNTIF($X39:$AG40,AO32),$Z38,COUNTIF($X44:$AG45,AO32),$Z43,COUNTIF($X49:$AG50,AO32),$Z48,COUNTIF($X54:$AG55,AO32),$Z53,COUNTIF($X59:$AG60,AO32),$Z58,COUNTIF($X64:$AG65,AO32),$Z63,COUNTIF($X69:$AG70,AO32),$Z68,COUNTIF($X74:$AG75,AO32),$Z73),"")</f>
        <v/>
      </c>
      <c r="AX56" s="47" t="str" cm="1">
        <f t="array" ref="AX56">IFERROR(_xlfn.IFS(COUNTIF($X29:$AG30,AP32),$Z28,COUNTIF($X34:$AG35,AP32),$Z33,COUNTIF($X39:$AG40,AP32),$Z38,COUNTIF($X44:$AG45,AP32),$Z43,COUNTIF($X49:$AG50,AP32),$Z48,COUNTIF($X54:$AG55,AP32),$Z53,COUNTIF($X59:$AG60,AP32),$Z58,COUNTIF($X64:$AG65,AP32),$Z63,COUNTIF($X69:$AG70,AP32),$Z68,COUNTIF($X74:$AG75,AP32),$Z73),"")</f>
        <v>인문관 202</v>
      </c>
      <c r="AY56" s="47" t="str" cm="1">
        <f t="array" ref="AY56">IFERROR(_xlfn.IFS(COUNTIF($X29:$AG30,AQ32),$Z28,COUNTIF($X34:$AG35,AQ32),$Z33,COUNTIF($X39:$AG40,AQ32),$Z38,COUNTIF($X44:$AG45,AQ32),$Z43,COUNTIF($X49:$AG50,AQ32),$Z48,COUNTIF($X54:$AG55,AQ32),$Z53,COUNTIF($X59:$AG60,AQ32),$Z58,COUNTIF($X64:$AG65,AQ32),$Z63,COUNTIF($X69:$AG70,AQ32),$Z68,COUNTIF($X74:$AG75,AQ32),$Z73),"")</f>
        <v/>
      </c>
      <c r="AZ56" s="47" t="str" cm="1">
        <f t="array" ref="AZ56">IFERROR(_xlfn.IFS(COUNTIF($X29:$AG30,AR32),$Z28,COUNTIF($X34:$AG35,AR32),$Z33,COUNTIF($X39:$AG40,AR32),$Z38,COUNTIF($X44:$AG45,AR32),$Z43,COUNTIF($X49:$AG50,AR32),$Z48,COUNTIF($X54:$AG55,AR32),$Z53,COUNTIF($X59:$AG60,AR32),$Z58,COUNTIF($X64:$AG65,AR32),$Z63,COUNTIF($X69:$AG70,AR32),$Z68,COUNTIF($X74:$AG75,AR32),$Z73),"")</f>
        <v/>
      </c>
      <c r="BA56" s="47" t="str" cm="1">
        <f t="array" ref="BA56">IFERROR(_xlfn.IFS(COUNTIF($X29:$AG30,AS32),$Z28,COUNTIF($X34:$AG35,AS32),$Z33,COUNTIF($X39:$AG40,AS32),$Z38,COUNTIF($X44:$AG45,AS32),$Z43,COUNTIF($X49:$AG50,AS32),$Z48,COUNTIF($X54:$AG55,AS32),$Z53,COUNTIF($X59:$AG60,AS32),$Z58,COUNTIF($X64:$AG65,AS32),$Z63,COUNTIF($X69:$AG70,AS32),$Z68,COUNTIF($X74:$AG75,AS32),$Z73),"")</f>
        <v/>
      </c>
    </row>
    <row r="57" spans="1:53" x14ac:dyDescent="0.3">
      <c r="A57">
        <f>LEN(입력!$R7)</f>
        <v>0</v>
      </c>
      <c r="B57">
        <f>IF($A57&gt;0,MID(입력!$R7,1,1),-111)</f>
        <v>-111</v>
      </c>
      <c r="C57">
        <f>IF($A57&gt;1,MID(입력!$R7,2,1),-111)</f>
        <v>-111</v>
      </c>
      <c r="D57">
        <f>IF($A57&gt;1,MID(입력!$R7,3,1),-111)</f>
        <v>-111</v>
      </c>
      <c r="E57">
        <f>IF($A57&gt;1,MID(입력!$R7,4,1),-111)</f>
        <v>-111</v>
      </c>
      <c r="F57">
        <f>IF($A57&gt;1,MID(입력!$R7,5,1),-111)</f>
        <v>-111</v>
      </c>
      <c r="G57">
        <f>IF($A57&gt;1,MID(입력!$R7,6,1),-111)</f>
        <v>-111</v>
      </c>
      <c r="H57">
        <f>IF($A57&gt;1,MID(입력!$R7,7,1),-111)</f>
        <v>-111</v>
      </c>
      <c r="I57">
        <f>IF($A57&gt;1,MID(입력!$R7,8,1),-111)</f>
        <v>-111</v>
      </c>
      <c r="J57">
        <f>IF($A57&gt;1,MID(입력!$R7,9,1),-111)</f>
        <v>-111</v>
      </c>
      <c r="K57">
        <f>IF($A57&gt;1,MID(입력!$R7,10,1),-111)</f>
        <v>-111</v>
      </c>
      <c r="M57">
        <f t="shared" si="7"/>
        <v>-222</v>
      </c>
      <c r="N57">
        <f t="shared" si="20"/>
        <v>-222</v>
      </c>
      <c r="O57">
        <f t="shared" si="21"/>
        <v>-222</v>
      </c>
      <c r="P57">
        <f t="shared" si="22"/>
        <v>-222</v>
      </c>
      <c r="Q57">
        <f t="shared" si="23"/>
        <v>-222</v>
      </c>
      <c r="R57">
        <f t="shared" si="24"/>
        <v>-222</v>
      </c>
      <c r="S57">
        <f t="shared" si="25"/>
        <v>-222</v>
      </c>
      <c r="T57">
        <f t="shared" si="26"/>
        <v>-222</v>
      </c>
      <c r="U57">
        <f t="shared" si="27"/>
        <v>-222</v>
      </c>
      <c r="AH57" t="s">
        <v>64</v>
      </c>
      <c r="AL57" s="82"/>
      <c r="AM57" s="82">
        <f t="shared" ref="AM57:AS57" si="30">COUNTIFS($X29:$AG75,AM33)</f>
        <v>0</v>
      </c>
      <c r="AN57" s="82">
        <f t="shared" si="30"/>
        <v>1</v>
      </c>
      <c r="AO57" s="82">
        <f t="shared" si="30"/>
        <v>0</v>
      </c>
      <c r="AP57" s="82">
        <f t="shared" si="30"/>
        <v>0</v>
      </c>
      <c r="AQ57" s="82">
        <f t="shared" si="30"/>
        <v>0</v>
      </c>
      <c r="AR57" s="82">
        <f t="shared" si="30"/>
        <v>0</v>
      </c>
      <c r="AS57" s="82">
        <f t="shared" si="30"/>
        <v>0</v>
      </c>
      <c r="AT57" s="82"/>
      <c r="AU57" s="81" t="str" cm="1">
        <f t="array" ref="AU57">IFERROR(_xlfn.IFS(COUNTIF($X29:$AG30,AM33),$Z28,COUNTIF($X34:$AG35,AM33),$Z33,COUNTIF($X39:$AG40,AM33),$Z38,COUNTIF($X44:$AG45,AM33),$Z43,COUNTIF($X49:$AG50,AM33),$Z48,COUNTIF($X54:$AG55,AM33),$Z53,COUNTIF($X59:$AG60,AM33),$Z58,COUNTIF($X64:$AG65,AM33),$Z63,COUNTIF($X69:$AG70,AM33),$Z68,COUNTIF($X74:$AG75,AM33),$Z73),"")</f>
        <v/>
      </c>
      <c r="AV57" s="81" t="str" cm="1">
        <f t="array" ref="AV57">IFERROR(_xlfn.IFS(COUNTIF($X29:$AG30,AN33),$Z28,COUNTIF($X34:$AG35,AN33),$Z33,COUNTIF($X39:$AG40,AN33),$Z38,COUNTIF($X44:$AG45,AN33),$Z43,COUNTIF($X49:$AG50,AN33),$Z48,COUNTIF($X54:$AG55,AN33),$Z53,COUNTIF($X59:$AG60,AN33),$Z58,COUNTIF($X64:$AG65,AN33),$Z63,COUNTIF($X69:$AG70,AN33),$Z68,COUNTIF($X74:$AG75,AN33),$Z73),"")</f>
        <v>인문관 202</v>
      </c>
      <c r="AW57" s="81" t="str" cm="1">
        <f t="array" ref="AW57">IFERROR(_xlfn.IFS(COUNTIF($X29:$AG30,AO33),$Z28,COUNTIF($X34:$AG35,AO33),$Z33,COUNTIF($X39:$AG40,AO33),$Z38,COUNTIF($X44:$AG45,AO33),$Z43,COUNTIF($X49:$AG50,AO33),$Z48,COUNTIF($X54:$AG55,AO33),$Z53,COUNTIF($X59:$AG60,AO33),$Z58,COUNTIF($X64:$AG65,AO33),$Z63,COUNTIF($X69:$AG70,AO33),$Z68,COUNTIF($X74:$AG75,AO33),$Z73),"")</f>
        <v/>
      </c>
      <c r="AX57" s="81" t="str" cm="1">
        <f t="array" ref="AX57">IFERROR(_xlfn.IFS(COUNTIF($X29:$AG30,AP33),$Z28,COUNTIF($X34:$AG35,AP33),$Z33,COUNTIF($X39:$AG40,AP33),$Z38,COUNTIF($X44:$AG45,AP33),$Z43,COUNTIF($X49:$AG50,AP33),$Z48,COUNTIF($X54:$AG55,AP33),$Z53,COUNTIF($X59:$AG60,AP33),$Z58,COUNTIF($X64:$AG65,AP33),$Z63,COUNTIF($X69:$AG70,AP33),$Z68,COUNTIF($X74:$AG75,AP33),$Z73),"")</f>
        <v/>
      </c>
      <c r="AY57" s="81" t="str" cm="1">
        <f t="array" ref="AY57">IFERROR(_xlfn.IFS(COUNTIF($X29:$AG30,AQ33),$Z28,COUNTIF($X34:$AG35,AQ33),$Z33,COUNTIF($X39:$AG40,AQ33),$Z38,COUNTIF($X44:$AG45,AQ33),$Z43,COUNTIF($X49:$AG50,AQ33),$Z48,COUNTIF($X54:$AG55,AQ33),$Z53,COUNTIF($X59:$AG60,AQ33),$Z58,COUNTIF($X64:$AG65,AQ33),$Z63,COUNTIF($X69:$AG70,AQ33),$Z68,COUNTIF($X74:$AG75,AQ33),$Z73),"")</f>
        <v/>
      </c>
      <c r="AZ57" s="81" t="str" cm="1">
        <f t="array" ref="AZ57">IFERROR(_xlfn.IFS(COUNTIF($X29:$AG30,AR33),$Z28,COUNTIF($X34:$AG35,AR33),$Z33,COUNTIF($X39:$AG40,AR33),$Z38,COUNTIF($X44:$AG45,AR33),$Z43,COUNTIF($X49:$AG50,AR33),$Z48,COUNTIF($X54:$AG55,AR33),$Z53,COUNTIF($X59:$AG60,AR33),$Z58,COUNTIF($X64:$AG65,AR33),$Z63,COUNTIF($X69:$AG70,AR33),$Z68,COUNTIF($X74:$AG75,AR33),$Z73),"")</f>
        <v/>
      </c>
      <c r="BA57" s="81" t="str" cm="1">
        <f t="array" ref="BA57">IFERROR(_xlfn.IFS(COUNTIF($X29:$AG30,AS33),$Z28,COUNTIF($X34:$AG35,AS33),$Z33,COUNTIF($X39:$AG40,AS33),$Z38,COUNTIF($X44:$AG45,AS33),$Z43,COUNTIF($X49:$AG50,AS33),$Z48,COUNTIF($X54:$AG55,AS33),$Z53,COUNTIF($X59:$AG60,AS33),$Z58,COUNTIF($X64:$AG65,AS33),$Z63,COUNTIF($X69:$AG70,AS33),$Z68,COUNTIF($X74:$AG75,AS33),$Z73),"")</f>
        <v/>
      </c>
    </row>
    <row r="58" spans="1:53" x14ac:dyDescent="0.3">
      <c r="W58" t="s">
        <v>64</v>
      </c>
      <c r="X58" t="str">
        <f>AQ1</f>
        <v>과목3</v>
      </c>
      <c r="Y58" t="str">
        <f t="shared" ref="Y58:Z58" si="31">AR1</f>
        <v>교수3</v>
      </c>
      <c r="Z58" t="str">
        <f t="shared" si="31"/>
        <v>온라인</v>
      </c>
      <c r="AA58" t="s">
        <v>64</v>
      </c>
      <c r="AB58" t="s">
        <v>64</v>
      </c>
      <c r="AC58" t="s">
        <v>64</v>
      </c>
      <c r="AD58" t="s">
        <v>64</v>
      </c>
      <c r="AE58" t="s">
        <v>64</v>
      </c>
      <c r="AF58" t="s">
        <v>64</v>
      </c>
      <c r="AG58" t="s">
        <v>64</v>
      </c>
      <c r="AH58" t="s">
        <v>64</v>
      </c>
      <c r="AL58" s="82"/>
      <c r="AM58" s="82">
        <f t="shared" ref="AM58:AS58" si="32">COUNTIFS($X29:$AG75,AM34)</f>
        <v>0</v>
      </c>
      <c r="AN58" s="82">
        <f t="shared" si="32"/>
        <v>0</v>
      </c>
      <c r="AO58" s="82">
        <f t="shared" si="32"/>
        <v>0</v>
      </c>
      <c r="AP58" s="82">
        <f t="shared" si="32"/>
        <v>0</v>
      </c>
      <c r="AQ58" s="82">
        <f t="shared" si="32"/>
        <v>0</v>
      </c>
      <c r="AR58" s="82">
        <f t="shared" si="32"/>
        <v>0</v>
      </c>
      <c r="AS58" s="82">
        <f t="shared" si="32"/>
        <v>0</v>
      </c>
      <c r="AT58" s="82"/>
      <c r="AU58" s="81" t="str" cm="1">
        <f t="array" ref="AU58">IFERROR(_xlfn.IFS(COUNTIF($X29:$AG30,AM34),$Z28,COUNTIF($X34:$AG35,AM34),$Z33,COUNTIF($X39:$AG40,AM34),$Z38,COUNTIF($X44:$AG45,AM34),$Z43,COUNTIF($X49:$AG50,AM34),$Z48,COUNTIF($X54:$AG55,AM34),$Z53,COUNTIF($X59:$AG60,AM34),$Z58,COUNTIF($X64:$AG65,AM34),$Z63,COUNTIF($X69:$AG70,AM34),$Z68,COUNTIF($X74:$AG75,AM34),$Z73),"")</f>
        <v/>
      </c>
      <c r="AV58" s="81" t="str" cm="1">
        <f t="array" ref="AV58">IFERROR(_xlfn.IFS(COUNTIF($X29:$AG30,AN34),$Z28,COUNTIF($X34:$AG35,AN34),$Z33,COUNTIF($X39:$AG40,AN34),$Z38,COUNTIF($X44:$AG45,AN34),$Z43,COUNTIF($X49:$AG50,AN34),$Z48,COUNTIF($X54:$AG55,AN34),$Z53,COUNTIF($X59:$AG60,AN34),$Z58,COUNTIF($X64:$AG65,AN34),$Z63,COUNTIF($X69:$AG70,AN34),$Z68,COUNTIF($X74:$AG75,AN34),$Z73),"")</f>
        <v/>
      </c>
      <c r="AW58" s="81" t="str" cm="1">
        <f t="array" ref="AW58">IFERROR(_xlfn.IFS(COUNTIF($X29:$AG30,AO34),$Z28,COUNTIF($X34:$AG35,AO34),$Z33,COUNTIF($X39:$AG40,AO34),$Z38,COUNTIF($X44:$AG45,AO34),$Z43,COUNTIF($X49:$AG50,AO34),$Z48,COUNTIF($X54:$AG55,AO34),$Z53,COUNTIF($X59:$AG60,AO34),$Z58,COUNTIF($X64:$AG65,AO34),$Z63,COUNTIF($X69:$AG70,AO34),$Z68,COUNTIF($X74:$AG75,AO34),$Z73),"")</f>
        <v/>
      </c>
      <c r="AX58" s="81" t="str" cm="1">
        <f t="array" ref="AX58">IFERROR(_xlfn.IFS(COUNTIF($X29:$AG30,AP34),$Z28,COUNTIF($X34:$AG35,AP34),$Z33,COUNTIF($X39:$AG40,AP34),$Z38,COUNTIF($X44:$AG45,AP34),$Z43,COUNTIF($X49:$AG50,AP34),$Z48,COUNTIF($X54:$AG55,AP34),$Z53,COUNTIF($X59:$AG60,AP34),$Z58,COUNTIF($X64:$AG65,AP34),$Z63,COUNTIF($X69:$AG70,AP34),$Z68,COUNTIF($X74:$AG75,AP34),$Z73),"")</f>
        <v/>
      </c>
      <c r="AY58" s="81" t="str" cm="1">
        <f t="array" ref="AY58">IFERROR(_xlfn.IFS(COUNTIF($X29:$AG30,AQ34),$Z28,COUNTIF($X34:$AG35,AQ34),$Z33,COUNTIF($X39:$AG40,AQ34),$Z38,COUNTIF($X44:$AG45,AQ34),$Z43,COUNTIF($X49:$AG50,AQ34),$Z48,COUNTIF($X54:$AG55,AQ34),$Z53,COUNTIF($X59:$AG60,AQ34),$Z58,COUNTIF($X64:$AG65,AQ34),$Z63,COUNTIF($X69:$AG70,AQ34),$Z68,COUNTIF($X74:$AG75,AQ34),$Z73),"")</f>
        <v/>
      </c>
      <c r="AZ58" s="81" t="str" cm="1">
        <f t="array" ref="AZ58">IFERROR(_xlfn.IFS(COUNTIF($X29:$AG30,AR34),$Z28,COUNTIF($X34:$AG35,AR34),$Z33,COUNTIF($X39:$AG40,AR34),$Z38,COUNTIF($X44:$AG45,AR34),$Z43,COUNTIF($X49:$AG50,AR34),$Z48,COUNTIF($X54:$AG55,AR34),$Z53,COUNTIF($X59:$AG60,AR34),$Z58,COUNTIF($X64:$AG65,AR34),$Z63,COUNTIF($X69:$AG70,AR34),$Z68,COUNTIF($X74:$AG75,AR34),$Z73),"")</f>
        <v/>
      </c>
      <c r="BA58" s="81" t="str" cm="1">
        <f t="array" ref="BA58">IFERROR(_xlfn.IFS(COUNTIF($X29:$AG30,AS34),$Z28,COUNTIF($X34:$AG35,AS34),$Z33,COUNTIF($X39:$AG40,AS34),$Z38,COUNTIF($X44:$AG45,AS34),$Z43,COUNTIF($X49:$AG50,AS34),$Z48,COUNTIF($X54:$AG55,AS34),$Z53,COUNTIF($X59:$AG60,AS34),$Z58,COUNTIF($X64:$AG65,AS34),$Z63,COUNTIF($X69:$AG70,AS34),$Z68,COUNTIF($X74:$AG75,AS34),$Z73),"")</f>
        <v/>
      </c>
    </row>
    <row r="59" spans="1:53" x14ac:dyDescent="0.3">
      <c r="A59">
        <f>LEN(입력!$R9)</f>
        <v>0</v>
      </c>
      <c r="B59">
        <f>IF($A59&gt;0,MID(입력!$R9,1,1),-111)</f>
        <v>-111</v>
      </c>
      <c r="C59">
        <f>IF($A59&gt;1,MID(입력!$R9,2,1),-111)</f>
        <v>-111</v>
      </c>
      <c r="D59">
        <f>IF($A59&gt;1,MID(입력!$R9,3,1),-111)</f>
        <v>-111</v>
      </c>
      <c r="E59">
        <f>IF($A59&gt;1,MID(입력!$R9,4,1),-111)</f>
        <v>-111</v>
      </c>
      <c r="F59">
        <f>IF($A59&gt;1,MID(입력!$R9,5,1),-111)</f>
        <v>-111</v>
      </c>
      <c r="G59">
        <f>IF($A59&gt;1,MID(입력!$R9,6,1),-111)</f>
        <v>-111</v>
      </c>
      <c r="H59">
        <f>IF($A59&gt;1,MID(입력!$R9,7,1),-111)</f>
        <v>-111</v>
      </c>
      <c r="I59">
        <f>IF($A59&gt;1,MID(입력!$R9,8,1),-111)</f>
        <v>-111</v>
      </c>
      <c r="J59">
        <f>IF($A59&gt;1,MID(입력!$R9,9,1),-111)</f>
        <v>-111</v>
      </c>
      <c r="K59">
        <f>IF($A59&gt;1,MID(입력!$R9,10,1),-111)</f>
        <v>-111</v>
      </c>
      <c r="M59">
        <f t="shared" si="7"/>
        <v>-222</v>
      </c>
      <c r="N59">
        <f t="shared" ref="N59:N64" si="33">IFERROR(C59+D59,0)</f>
        <v>-222</v>
      </c>
      <c r="O59">
        <f t="shared" ref="O59:O64" si="34">IFERROR(D59+E59,0)</f>
        <v>-222</v>
      </c>
      <c r="P59">
        <f t="shared" ref="P59:P64" si="35">IFERROR(E59+F59,0)</f>
        <v>-222</v>
      </c>
      <c r="Q59">
        <f t="shared" ref="Q59:Q64" si="36">IFERROR(F59+G59,0)</f>
        <v>-222</v>
      </c>
      <c r="R59">
        <f t="shared" ref="R59:R64" si="37">IFERROR(G59+H59,0)</f>
        <v>-222</v>
      </c>
      <c r="S59">
        <f t="shared" ref="S59:S64" si="38">IFERROR(H59+I59,0)</f>
        <v>-222</v>
      </c>
      <c r="T59">
        <f t="shared" ref="T59:T64" si="39">IFERROR(I59+J59,0)</f>
        <v>-222</v>
      </c>
      <c r="U59">
        <f t="shared" ref="U59:U64" si="40">IFERROR(J59+K59,0)</f>
        <v>-222</v>
      </c>
      <c r="W59" t="s">
        <v>64</v>
      </c>
      <c r="X59">
        <f>IF(LARGE($AU2:$BD7,1)&lt;&gt;0,LARGE($AU2:$BD7,1),"")</f>
        <v>54</v>
      </c>
      <c r="Y59">
        <f>IF(LARGE($AU2:$BD7,2)&lt;&gt;0,LARGE($AU2:$BD7,2),"")</f>
        <v>45</v>
      </c>
      <c r="Z59">
        <f>IF(LARGE($AU2:$BD7,3)&lt;&gt;0,LARGE($AU2:$BD7,3),"")</f>
        <v>44</v>
      </c>
      <c r="AA59" t="str">
        <f>IF(LARGE($AU2:$BD7,4)&lt;&gt;0,LARGE($AU2:$BD7,4),"")</f>
        <v/>
      </c>
      <c r="AB59" t="str">
        <f>IF(LARGE($AU2:$BD7,5)&lt;&gt;0,LARGE($AU2:$BD7,5),"")</f>
        <v/>
      </c>
      <c r="AC59" t="str">
        <f>IF(LARGE($AU2:$BD7,6)&lt;&gt;0,LARGE($AU2:$BD7,6),"")</f>
        <v/>
      </c>
      <c r="AD59" t="str">
        <f>IF(LARGE($AU2:$BD7,7)&lt;&gt;0,LARGE($AU2:$BD7,7),"")</f>
        <v/>
      </c>
      <c r="AE59" t="str">
        <f>IF(LARGE($AU2:$BD7,8)&lt;&gt;0,LARGE($AU2:$BD7,8),"")</f>
        <v/>
      </c>
      <c r="AF59" t="str">
        <f>IF(LARGE($AU2:$BD7,9)&lt;&gt;0,LARGE($AU2:$BD7,9),"")</f>
        <v/>
      </c>
      <c r="AG59" t="str">
        <f>IF(LARGE($AU2:$BD7,10)&lt;&gt;0,LARGE($AU2:$BD7,10),"")</f>
        <v/>
      </c>
      <c r="AH59" t="s">
        <v>64</v>
      </c>
      <c r="AL59" s="82"/>
      <c r="AM59" s="82">
        <f t="shared" ref="AM59:AS59" si="41">COUNTIFS($X29:$AG75,AM35)</f>
        <v>0</v>
      </c>
      <c r="AN59" s="82">
        <f t="shared" si="41"/>
        <v>0</v>
      </c>
      <c r="AO59" s="82">
        <f t="shared" si="41"/>
        <v>0</v>
      </c>
      <c r="AP59" s="82">
        <f t="shared" si="41"/>
        <v>1</v>
      </c>
      <c r="AQ59" s="82">
        <f t="shared" si="41"/>
        <v>0</v>
      </c>
      <c r="AR59" s="82">
        <f t="shared" si="41"/>
        <v>0</v>
      </c>
      <c r="AS59" s="82">
        <f t="shared" si="41"/>
        <v>0</v>
      </c>
      <c r="AT59" s="82"/>
      <c r="AU59" s="81" t="str" cm="1">
        <f t="array" ref="AU59">IFERROR(_xlfn.IFS(COUNTIF($X29:$AG30,AM35),$Z28,COUNTIF($X34:$AG35,AM35),$Z33,COUNTIF($X39:$AG40,AM35),$Z38,COUNTIF($X44:$AG45,AM35),$Z43,COUNTIF($X49:$AG50,AM35),$Z48,COUNTIF($X54:$AG55,AM35),$Z53,COUNTIF($X59:$AG60,AM35),$Z58,COUNTIF($X64:$AG65,AM35),$Z63,COUNTIF($X69:$AG70,AM35),$Z68,COUNTIF($X74:$AG75,AM35),$Z73),"")</f>
        <v/>
      </c>
      <c r="AV59" s="81" t="str" cm="1">
        <f t="array" ref="AV59">IFERROR(_xlfn.IFS(COUNTIF($X29:$AG30,AN35),$Z28,COUNTIF($X34:$AG35,AN35),$Z33,COUNTIF($X39:$AG40,AN35),$Z38,COUNTIF($X44:$AG45,AN35),$Z43,COUNTIF($X49:$AG50,AN35),$Z48,COUNTIF($X54:$AG55,AN35),$Z53,COUNTIF($X59:$AG60,AN35),$Z58,COUNTIF($X64:$AG65,AN35),$Z63,COUNTIF($X69:$AG70,AN35),$Z68,COUNTIF($X74:$AG75,AN35),$Z73),"")</f>
        <v/>
      </c>
      <c r="AW59" s="81" t="str" cm="1">
        <f t="array" ref="AW59">IFERROR(_xlfn.IFS(COUNTIF($X29:$AG30,AO35),$Z28,COUNTIF($X34:$AG35,AO35),$Z33,COUNTIF($X39:$AG40,AO35),$Z38,COUNTIF($X44:$AG45,AO35),$Z43,COUNTIF($X49:$AG50,AO35),$Z48,COUNTIF($X54:$AG55,AO35),$Z53,COUNTIF($X59:$AG60,AO35),$Z58,COUNTIF($X64:$AG65,AO35),$Z63,COUNTIF($X69:$AG70,AO35),$Z68,COUNTIF($X74:$AG75,AO35),$Z73),"")</f>
        <v/>
      </c>
      <c r="AX59" s="81" t="str" cm="1">
        <f t="array" ref="AX59">IFERROR(_xlfn.IFS(COUNTIF($X29:$AG30,AP35),$Z28,COUNTIF($X34:$AG35,AP35),$Z33,COUNTIF($X39:$AG40,AP35),$Z38,COUNTIF($X44:$AG45,AP35),$Z43,COUNTIF($X49:$AG50,AP35),$Z48,COUNTIF($X54:$AG55,AP35),$Z53,COUNTIF($X59:$AG60,AP35),$Z58,COUNTIF($X64:$AG65,AP35),$Z63,COUNTIF($X69:$AG70,AP35),$Z68,COUNTIF($X74:$AG75,AP35),$Z73),"")</f>
        <v>인문관 202</v>
      </c>
      <c r="AY59" s="81" t="str" cm="1">
        <f t="array" ref="AY59">IFERROR(_xlfn.IFS(COUNTIF($X29:$AG30,AQ35),$Z28,COUNTIF($X34:$AG35,AQ35),$Z33,COUNTIF($X39:$AG40,AQ35),$Z38,COUNTIF($X44:$AG45,AQ35),$Z43,COUNTIF($X49:$AG50,AQ35),$Z48,COUNTIF($X54:$AG55,AQ35),$Z53,COUNTIF($X59:$AG60,AQ35),$Z58,COUNTIF($X64:$AG65,AQ35),$Z63,COUNTIF($X69:$AG70,AQ35),$Z68,COUNTIF($X74:$AG75,AQ35),$Z73),"")</f>
        <v/>
      </c>
      <c r="AZ59" s="81" t="str" cm="1">
        <f t="array" ref="AZ59">IFERROR(_xlfn.IFS(COUNTIF($X29:$AG30,AR35),$Z28,COUNTIF($X34:$AG35,AR35),$Z33,COUNTIF($X39:$AG40,AR35),$Z38,COUNTIF($X44:$AG45,AR35),$Z43,COUNTIF($X49:$AG50,AR35),$Z48,COUNTIF($X54:$AG55,AR35),$Z53,COUNTIF($X59:$AG60,AR35),$Z58,COUNTIF($X64:$AG65,AR35),$Z63,COUNTIF($X69:$AG70,AR35),$Z68,COUNTIF($X74:$AG75,AR35),$Z73),"")</f>
        <v/>
      </c>
      <c r="BA59" s="81" t="str" cm="1">
        <f t="array" ref="BA59">IFERROR(_xlfn.IFS(COUNTIF($X29:$AG30,AS35),$Z28,COUNTIF($X34:$AG35,AS35),$Z33,COUNTIF($X39:$AG40,AS35),$Z38,COUNTIF($X44:$AG45,AS35),$Z43,COUNTIF($X49:$AG50,AS35),$Z48,COUNTIF($X54:$AG55,AS35),$Z53,COUNTIF($X59:$AG60,AS35),$Z58,COUNTIF($X64:$AG65,AS35),$Z63,COUNTIF($X69:$AG70,AS35),$Z68,COUNTIF($X74:$AG75,AS35),$Z73),"")</f>
        <v/>
      </c>
    </row>
    <row r="60" spans="1:53" x14ac:dyDescent="0.3">
      <c r="A60">
        <f>LEN(입력!$R10)</f>
        <v>0</v>
      </c>
      <c r="B60">
        <f>IF($A60&gt;0,MID(입력!$R10,1,1),-111)</f>
        <v>-111</v>
      </c>
      <c r="C60">
        <f>IF($A60&gt;1,MID(입력!$R10,2,1),-111)</f>
        <v>-111</v>
      </c>
      <c r="D60">
        <f>IF($A60&gt;1,MID(입력!$R10,3,1),-111)</f>
        <v>-111</v>
      </c>
      <c r="E60">
        <f>IF($A60&gt;1,MID(입력!$R10,4,1),-111)</f>
        <v>-111</v>
      </c>
      <c r="F60">
        <f>IF($A60&gt;1,MID(입력!$R10,5,1),-111)</f>
        <v>-111</v>
      </c>
      <c r="G60">
        <f>IF($A60&gt;1,MID(입력!$R10,6,1),-111)</f>
        <v>-111</v>
      </c>
      <c r="H60">
        <f>IF($A60&gt;1,MID(입력!$R10,7,1),-111)</f>
        <v>-111</v>
      </c>
      <c r="I60">
        <f>IF($A60&gt;1,MID(입력!$R10,8,1),-111)</f>
        <v>-111</v>
      </c>
      <c r="J60">
        <f>IF($A60&gt;1,MID(입력!$R10,9,1),-111)</f>
        <v>-111</v>
      </c>
      <c r="K60">
        <f>IF($A60&gt;1,MID(입력!$R10,10,1),-111)</f>
        <v>-111</v>
      </c>
      <c r="M60">
        <f t="shared" si="7"/>
        <v>-222</v>
      </c>
      <c r="N60">
        <f t="shared" si="33"/>
        <v>-222</v>
      </c>
      <c r="O60">
        <f t="shared" si="34"/>
        <v>-222</v>
      </c>
      <c r="P60">
        <f t="shared" si="35"/>
        <v>-222</v>
      </c>
      <c r="Q60">
        <f t="shared" si="36"/>
        <v>-222</v>
      </c>
      <c r="R60">
        <f t="shared" si="37"/>
        <v>-222</v>
      </c>
      <c r="S60">
        <f t="shared" si="38"/>
        <v>-222</v>
      </c>
      <c r="T60">
        <f t="shared" si="39"/>
        <v>-222</v>
      </c>
      <c r="U60">
        <f t="shared" si="40"/>
        <v>-222</v>
      </c>
      <c r="W60" t="s">
        <v>64</v>
      </c>
      <c r="X60" t="str">
        <f>IF(LARGE($AU2:$BD7,11)&lt;&gt;0,LARGE($AU2:$BD7,11),"")</f>
        <v/>
      </c>
      <c r="Y60" t="str">
        <f>IF(LARGE($AU2:$BD7,12)&lt;&gt;0,LARGE($AU2:$BD7,12),"")</f>
        <v/>
      </c>
      <c r="Z60" t="str">
        <f>IF(LARGE($AU2:$BD7,13)&lt;&gt;0,LARGE($AU2:$BD7,13),"")</f>
        <v/>
      </c>
      <c r="AA60" t="str">
        <f>IF(LARGE($AU2:$BD7,14)&lt;&gt;0,LARGE($AU2:$BD7,14),"")</f>
        <v/>
      </c>
      <c r="AB60" t="str">
        <f>IF(LARGE($AU2:$BD7,15)&lt;&gt;0,LARGE($AU2:$BD7,15),"")</f>
        <v/>
      </c>
      <c r="AC60" t="str">
        <f>IF(LARGE($AU2:$BD7,16)&lt;&gt;0,LARGE($AU2:$BD7,16),"")</f>
        <v/>
      </c>
      <c r="AD60" t="str">
        <f>IF(LARGE($AU2:$BD7,17)&lt;&gt;0,LARGE($AU2:$BD7,17),"")</f>
        <v/>
      </c>
      <c r="AE60" t="str">
        <f>IF(LARGE($AU2:$BD7,18)&lt;&gt;0,LARGE($AU2:$BD7,18),"")</f>
        <v/>
      </c>
      <c r="AF60" t="str">
        <f>IF(LARGE($AU2:$BD7,19)&lt;&gt;0,LARGE($AU2:$BD7,19),"")</f>
        <v/>
      </c>
      <c r="AG60" t="str">
        <f>IF(LARGE($AU2:$BD7,20)&lt;&gt;0,LARGE($AU2:$BD7,20),"")</f>
        <v/>
      </c>
      <c r="AH60" t="s">
        <v>64</v>
      </c>
      <c r="AL60" s="82"/>
      <c r="AM60" s="82">
        <f t="shared" ref="AM60:AS60" si="42">COUNTIFS($X29:$AG75,AM36)</f>
        <v>0</v>
      </c>
      <c r="AN60" s="82">
        <f t="shared" si="42"/>
        <v>0</v>
      </c>
      <c r="AO60" s="82">
        <f t="shared" si="42"/>
        <v>0</v>
      </c>
      <c r="AP60" s="82">
        <f t="shared" si="42"/>
        <v>1</v>
      </c>
      <c r="AQ60" s="82">
        <f t="shared" si="42"/>
        <v>2</v>
      </c>
      <c r="AR60" s="82">
        <f t="shared" si="42"/>
        <v>0</v>
      </c>
      <c r="AS60" s="82">
        <f t="shared" si="42"/>
        <v>0</v>
      </c>
      <c r="AT60" s="82"/>
      <c r="AU60" s="81" t="str" cm="1">
        <f t="array" ref="AU60">IFERROR(_xlfn.IFS(COUNTIF($X29:$AG30,AM36),$Z28,COUNTIF($X34:$AG35,AM36),$Z33,COUNTIF($X39:$AG40,AM36),$Z38,COUNTIF($X44:$AG45,AM36),$Z43,COUNTIF($X49:$AG50,AM36),$Z48,COUNTIF($X54:$AG55,AM36),$Z53,COUNTIF($X59:$AG60,AM36),$Z58,COUNTIF($X64:$AG65,AM36),$Z63,COUNTIF($X69:$AG70,AM36),$Z68,COUNTIF($X74:$AG75,AM36),$Z73),"")</f>
        <v/>
      </c>
      <c r="AV60" s="81" t="str" cm="1">
        <f t="array" ref="AV60">IFERROR(_xlfn.IFS(COUNTIF($X29:$AG30,AN36),$Z28,COUNTIF($X34:$AG35,AN36),$Z33,COUNTIF($X39:$AG40,AN36),$Z38,COUNTIF($X44:$AG45,AN36),$Z43,COUNTIF($X49:$AG50,AN36),$Z48,COUNTIF($X54:$AG55,AN36),$Z53,COUNTIF($X59:$AG60,AN36),$Z58,COUNTIF($X64:$AG65,AN36),$Z63,COUNTIF($X69:$AG70,AN36),$Z68,COUNTIF($X74:$AG75,AN36),$Z73),"")</f>
        <v/>
      </c>
      <c r="AW60" s="81" t="str" cm="1">
        <f t="array" ref="AW60">IFERROR(_xlfn.IFS(COUNTIF($X29:$AG30,AO36),$Z28,COUNTIF($X34:$AG35,AO36),$Z33,COUNTIF($X39:$AG40,AO36),$Z38,COUNTIF($X44:$AG45,AO36),$Z43,COUNTIF($X49:$AG50,AO36),$Z48,COUNTIF($X54:$AG55,AO36),$Z53,COUNTIF($X59:$AG60,AO36),$Z58,COUNTIF($X64:$AG65,AO36),$Z63,COUNTIF($X69:$AG70,AO36),$Z68,COUNTIF($X74:$AG75,AO36),$Z73),"")</f>
        <v/>
      </c>
      <c r="AX60" s="81" t="str" cm="1">
        <f t="array" ref="AX60">IFERROR(_xlfn.IFS(COUNTIF($X29:$AG30,AP36),$Z28,COUNTIF($X34:$AG35,AP36),$Z33,COUNTIF($X39:$AG40,AP36),$Z38,COUNTIF($X44:$AG45,AP36),$Z43,COUNTIF($X49:$AG50,AP36),$Z48,COUNTIF($X54:$AG55,AP36),$Z53,COUNTIF($X59:$AG60,AP36),$Z58,COUNTIF($X64:$AG65,AP36),$Z63,COUNTIF($X69:$AG70,AP36),$Z68,COUNTIF($X74:$AG75,AP36),$Z73),"")</f>
        <v>온라인</v>
      </c>
      <c r="AY60" s="81" t="str" cm="1">
        <f t="array" ref="AY60">IFERROR(_xlfn.IFS(COUNTIF($X29:$AG30,AQ36),$Z28,COUNTIF($X34:$AG35,AQ36),$Z33,COUNTIF($X39:$AG40,AQ36),$Z38,COUNTIF($X44:$AG45,AQ36),$Z43,COUNTIF($X49:$AG50,AQ36),$Z48,COUNTIF($X54:$AG55,AQ36),$Z53,COUNTIF($X59:$AG60,AQ36),$Z58,COUNTIF($X64:$AG65,AQ36),$Z63,COUNTIF($X69:$AG70,AQ36),$Z68,COUNTIF($X74:$AG75,AQ36),$Z73),"")</f>
        <v>공학관102</v>
      </c>
      <c r="AZ60" s="81" t="str" cm="1">
        <f t="array" ref="AZ60">IFERROR(_xlfn.IFS(COUNTIF($X29:$AG30,AR36),$Z28,COUNTIF($X34:$AG35,AR36),$Z33,COUNTIF($X39:$AG40,AR36),$Z38,COUNTIF($X44:$AG45,AR36),$Z43,COUNTIF($X49:$AG50,AR36),$Z48,COUNTIF($X54:$AG55,AR36),$Z53,COUNTIF($X59:$AG60,AR36),$Z58,COUNTIF($X64:$AG65,AR36),$Z63,COUNTIF($X69:$AG70,AR36),$Z68,COUNTIF($X74:$AG75,AR36),$Z73),"")</f>
        <v/>
      </c>
      <c r="BA60" s="81" t="str" cm="1">
        <f t="array" ref="BA60">IFERROR(_xlfn.IFS(COUNTIF($X29:$AG30,AS36),$Z28,COUNTIF($X34:$AG35,AS36),$Z33,COUNTIF($X39:$AG40,AS36),$Z38,COUNTIF($X44:$AG45,AS36),$Z43,COUNTIF($X49:$AG50,AS36),$Z48,COUNTIF($X54:$AG55,AS36),$Z53,COUNTIF($X59:$AG60,AS36),$Z58,COUNTIF($X64:$AG65,AS36),$Z63,COUNTIF($X69:$AG70,AS36),$Z68,COUNTIF($X74:$AG75,AS36),$Z73),"")</f>
        <v/>
      </c>
    </row>
    <row r="61" spans="1:53" x14ac:dyDescent="0.3">
      <c r="A61">
        <f>LEN(입력!$R11)</f>
        <v>0</v>
      </c>
      <c r="B61">
        <f>IF($A61&gt;0,MID(입력!$R11,1,1),-111)</f>
        <v>-111</v>
      </c>
      <c r="C61">
        <f>IF($A61&gt;1,MID(입력!$R11,2,1),-111)</f>
        <v>-111</v>
      </c>
      <c r="D61">
        <f>IF($A61&gt;1,MID(입력!$R11,3,1),-111)</f>
        <v>-111</v>
      </c>
      <c r="E61">
        <f>IF($A61&gt;1,MID(입력!$R11,4,1),-111)</f>
        <v>-111</v>
      </c>
      <c r="F61">
        <f>IF($A61&gt;1,MID(입력!$R11,5,1),-111)</f>
        <v>-111</v>
      </c>
      <c r="G61">
        <f>IF($A61&gt;1,MID(입력!$R11,6,1),-111)</f>
        <v>-111</v>
      </c>
      <c r="H61">
        <f>IF($A61&gt;1,MID(입력!$R11,7,1),-111)</f>
        <v>-111</v>
      </c>
      <c r="I61">
        <f>IF($A61&gt;1,MID(입력!$R11,8,1),-111)</f>
        <v>-111</v>
      </c>
      <c r="J61">
        <f>IF($A61&gt;1,MID(입력!$R11,9,1),-111)</f>
        <v>-111</v>
      </c>
      <c r="K61">
        <f>IF($A61&gt;1,MID(입력!$R11,10,1),-111)</f>
        <v>-111</v>
      </c>
      <c r="M61">
        <f t="shared" si="7"/>
        <v>-222</v>
      </c>
      <c r="N61">
        <f t="shared" si="33"/>
        <v>-222</v>
      </c>
      <c r="O61">
        <f t="shared" si="34"/>
        <v>-222</v>
      </c>
      <c r="P61">
        <f t="shared" si="35"/>
        <v>-222</v>
      </c>
      <c r="Q61">
        <f t="shared" si="36"/>
        <v>-222</v>
      </c>
      <c r="R61">
        <f t="shared" si="37"/>
        <v>-222</v>
      </c>
      <c r="S61">
        <f t="shared" si="38"/>
        <v>-222</v>
      </c>
      <c r="T61">
        <f t="shared" si="39"/>
        <v>-222</v>
      </c>
      <c r="U61">
        <f t="shared" si="40"/>
        <v>-222</v>
      </c>
      <c r="W61" t="s">
        <v>64</v>
      </c>
      <c r="X61" t="s">
        <v>64</v>
      </c>
      <c r="Y61" t="s">
        <v>64</v>
      </c>
      <c r="Z61" t="s">
        <v>64</v>
      </c>
      <c r="AA61" t="s">
        <v>64</v>
      </c>
      <c r="AB61" t="s">
        <v>64</v>
      </c>
      <c r="AC61" t="s">
        <v>64</v>
      </c>
      <c r="AD61" t="s">
        <v>64</v>
      </c>
      <c r="AE61" t="s">
        <v>64</v>
      </c>
      <c r="AF61" t="s">
        <v>64</v>
      </c>
      <c r="AG61" t="s">
        <v>64</v>
      </c>
      <c r="AH61" t="s">
        <v>64</v>
      </c>
      <c r="AL61" s="82"/>
      <c r="AM61" s="82">
        <f t="shared" ref="AM61:AS61" si="43">COUNTIFS($X29:$AG75,AM37)</f>
        <v>0</v>
      </c>
      <c r="AN61" s="82">
        <f t="shared" si="43"/>
        <v>0</v>
      </c>
      <c r="AO61" s="82">
        <f t="shared" si="43"/>
        <v>0</v>
      </c>
      <c r="AP61" s="82">
        <f t="shared" si="43"/>
        <v>1</v>
      </c>
      <c r="AQ61" s="82">
        <f t="shared" si="43"/>
        <v>0</v>
      </c>
      <c r="AR61" s="82">
        <f t="shared" si="43"/>
        <v>0</v>
      </c>
      <c r="AS61" s="82">
        <f t="shared" si="43"/>
        <v>0</v>
      </c>
      <c r="AT61" s="82"/>
      <c r="AU61" s="81" t="str" cm="1">
        <f t="array" ref="AU61">IFERROR(_xlfn.IFS(COUNTIF($X29:$AG30,AM37),$Z28,COUNTIF($X34:$AG35,AM37),$Z33,COUNTIF($X39:$AG40,AM37),$Z38,COUNTIF($X44:$AG45,AM37),$Z43,COUNTIF($X49:$AG50,AM37),$Z48,COUNTIF($X54:$AG55,AM37),$Z53,COUNTIF($X59:$AG60,AM37),$Z58,COUNTIF($X64:$AG65,AM37),$Z63,COUNTIF($X69:$AG70,AM37),$Z68,COUNTIF($X74:$AG75,AM37),$Z73),"")</f>
        <v/>
      </c>
      <c r="AV61" s="81" t="str" cm="1">
        <f t="array" ref="AV61">IFERROR(_xlfn.IFS(COUNTIF($X29:$AG30,AN37),$Z28,COUNTIF($X34:$AG35,AN37),$Z33,COUNTIF($X39:$AG40,AN37),$Z38,COUNTIF($X44:$AG45,AN37),$Z43,COUNTIF($X49:$AG50,AN37),$Z48,COUNTIF($X54:$AG55,AN37),$Z53,COUNTIF($X59:$AG60,AN37),$Z58,COUNTIF($X64:$AG65,AN37),$Z63,COUNTIF($X69:$AG70,AN37),$Z68,COUNTIF($X74:$AG75,AN37),$Z73),"")</f>
        <v/>
      </c>
      <c r="AW61" s="81" t="str" cm="1">
        <f t="array" ref="AW61">IFERROR(_xlfn.IFS(COUNTIF($X29:$AG30,AO37),$Z28,COUNTIF($X34:$AG35,AO37),$Z33,COUNTIF($X39:$AG40,AO37),$Z38,COUNTIF($X44:$AG45,AO37),$Z43,COUNTIF($X49:$AG50,AO37),$Z48,COUNTIF($X54:$AG55,AO37),$Z53,COUNTIF($X59:$AG60,AO37),$Z58,COUNTIF($X64:$AG65,AO37),$Z63,COUNTIF($X69:$AG70,AO37),$Z68,COUNTIF($X74:$AG75,AO37),$Z73),"")</f>
        <v/>
      </c>
      <c r="AX61" s="81" t="str" cm="1">
        <f t="array" ref="AX61">IFERROR(_xlfn.IFS(COUNTIF($X29:$AG30,AP37),$Z28,COUNTIF($X34:$AG35,AP37),$Z33,COUNTIF($X39:$AG40,AP37),$Z38,COUNTIF($X44:$AG45,AP37),$Z43,COUNTIF($X49:$AG50,AP37),$Z48,COUNTIF($X54:$AG55,AP37),$Z53,COUNTIF($X59:$AG60,AP37),$Z58,COUNTIF($X64:$AG65,AP37),$Z63,COUNTIF($X69:$AG70,AP37),$Z68,COUNTIF($X74:$AG75,AP37),$Z73),"")</f>
        <v>온라인</v>
      </c>
      <c r="AY61" s="81" t="str" cm="1">
        <f t="array" ref="AY61">IFERROR(_xlfn.IFS(COUNTIF($X29:$AG30,AQ37),$Z28,COUNTIF($X34:$AG35,AQ37),$Z33,COUNTIF($X39:$AG40,AQ37),$Z38,COUNTIF($X44:$AG45,AQ37),$Z43,COUNTIF($X49:$AG50,AQ37),$Z48,COUNTIF($X54:$AG55,AQ37),$Z53,COUNTIF($X59:$AG60,AQ37),$Z58,COUNTIF($X64:$AG65,AQ37),$Z63,COUNTIF($X69:$AG70,AQ37),$Z68,COUNTIF($X74:$AG75,AQ37),$Z73),"")</f>
        <v/>
      </c>
      <c r="AZ61" s="81" t="str" cm="1">
        <f t="array" ref="AZ61">IFERROR(_xlfn.IFS(COUNTIF($X29:$AG30,AR37),$Z28,COUNTIF($X34:$AG35,AR37),$Z33,COUNTIF($X39:$AG40,AR37),$Z38,COUNTIF($X44:$AG45,AR37),$Z43,COUNTIF($X49:$AG50,AR37),$Z48,COUNTIF($X54:$AG55,AR37),$Z53,COUNTIF($X59:$AG60,AR37),$Z58,COUNTIF($X64:$AG65,AR37),$Z63,COUNTIF($X69:$AG70,AR37),$Z68,COUNTIF($X74:$AG75,AR37),$Z73),"")</f>
        <v/>
      </c>
      <c r="BA61" s="81" t="str" cm="1">
        <f t="array" ref="BA61">IFERROR(_xlfn.IFS(COUNTIF($X29:$AG30,AS37),$Z28,COUNTIF($X34:$AG35,AS37),$Z33,COUNTIF($X39:$AG40,AS37),$Z38,COUNTIF($X44:$AG45,AS37),$Z43,COUNTIF($X49:$AG50,AS37),$Z48,COUNTIF($X54:$AG55,AS37),$Z53,COUNTIF($X59:$AG60,AS37),$Z58,COUNTIF($X64:$AG65,AS37),$Z63,COUNTIF($X69:$AG70,AS37),$Z68,COUNTIF($X74:$AG75,AS37),$Z73),"")</f>
        <v/>
      </c>
    </row>
    <row r="62" spans="1:53" x14ac:dyDescent="0.3">
      <c r="A62">
        <f>LEN(입력!$R12)</f>
        <v>0</v>
      </c>
      <c r="B62">
        <f>IF($A62&gt;0,MID(입력!$R12,1,1),-111)</f>
        <v>-111</v>
      </c>
      <c r="C62">
        <f>IF($A62&gt;1,MID(입력!$R12,2,1),-111)</f>
        <v>-111</v>
      </c>
      <c r="D62">
        <f>IF($A62&gt;1,MID(입력!$R12,3,1),-111)</f>
        <v>-111</v>
      </c>
      <c r="E62">
        <f>IF($A62&gt;1,MID(입력!$R12,4,1),-111)</f>
        <v>-111</v>
      </c>
      <c r="F62">
        <f>IF($A62&gt;1,MID(입력!$R12,5,1),-111)</f>
        <v>-111</v>
      </c>
      <c r="G62">
        <f>IF($A62&gt;1,MID(입력!$R12,6,1),-111)</f>
        <v>-111</v>
      </c>
      <c r="H62">
        <f>IF($A62&gt;1,MID(입력!$R12,7,1),-111)</f>
        <v>-111</v>
      </c>
      <c r="I62">
        <f>IF($A62&gt;1,MID(입력!$R12,8,1),-111)</f>
        <v>-111</v>
      </c>
      <c r="J62">
        <f>IF($A62&gt;1,MID(입력!$R12,9,1),-111)</f>
        <v>-111</v>
      </c>
      <c r="K62">
        <f>IF($A62&gt;1,MID(입력!$R12,10,1),-111)</f>
        <v>-111</v>
      </c>
      <c r="M62">
        <f t="shared" si="7"/>
        <v>-222</v>
      </c>
      <c r="N62">
        <f t="shared" si="33"/>
        <v>-222</v>
      </c>
      <c r="O62">
        <f t="shared" si="34"/>
        <v>-222</v>
      </c>
      <c r="P62">
        <f t="shared" si="35"/>
        <v>-222</v>
      </c>
      <c r="Q62">
        <f t="shared" si="36"/>
        <v>-222</v>
      </c>
      <c r="R62">
        <f t="shared" si="37"/>
        <v>-222</v>
      </c>
      <c r="S62">
        <f t="shared" si="38"/>
        <v>-222</v>
      </c>
      <c r="T62">
        <f t="shared" si="39"/>
        <v>-222</v>
      </c>
      <c r="U62">
        <f t="shared" si="40"/>
        <v>-222</v>
      </c>
      <c r="AH62" t="s">
        <v>64</v>
      </c>
      <c r="AL62" s="82"/>
      <c r="AM62" s="82">
        <f t="shared" ref="AM62:AS62" si="44">COUNTIFS($X29:$AG75,AM38)</f>
        <v>0</v>
      </c>
      <c r="AN62" s="82">
        <f t="shared" si="44"/>
        <v>0</v>
      </c>
      <c r="AO62" s="82">
        <f t="shared" si="44"/>
        <v>0</v>
      </c>
      <c r="AP62" s="82">
        <f t="shared" si="44"/>
        <v>1</v>
      </c>
      <c r="AQ62" s="82">
        <f t="shared" si="44"/>
        <v>0</v>
      </c>
      <c r="AR62" s="82">
        <f t="shared" si="44"/>
        <v>0</v>
      </c>
      <c r="AS62" s="82">
        <f t="shared" si="44"/>
        <v>0</v>
      </c>
      <c r="AT62" s="82"/>
      <c r="AU62" s="81" t="str" cm="1">
        <f t="array" ref="AU62">IFERROR(_xlfn.IFS(COUNTIF($X29:$AG30,AM38),$Z28,COUNTIF($X34:$AG35,AM38),$Z33,COUNTIF($X39:$AG40,AM38),$Z38,COUNTIF($X44:$AG45,AM38),$Z43,COUNTIF($X49:$AG50,AM38),$Z48,COUNTIF($X54:$AG55,AM38),$Z53,COUNTIF($X59:$AG60,AM38),$Z58,COUNTIF($X64:$AG65,AM38),$Z63,COUNTIF($X69:$AG70,AM38),$Z68,COUNTIF($X74:$AG75,AM38),$Z73),"")</f>
        <v/>
      </c>
      <c r="AV62" s="81" t="str" cm="1">
        <f t="array" ref="AV62">IFERROR(_xlfn.IFS(COUNTIF($X29:$AG30,AN38),$Z28,COUNTIF($X34:$AG35,AN38),$Z33,COUNTIF($X39:$AG40,AN38),$Z38,COUNTIF($X44:$AG45,AN38),$Z43,COUNTIF($X49:$AG50,AN38),$Z48,COUNTIF($X54:$AG55,AN38),$Z53,COUNTIF($X59:$AG60,AN38),$Z58,COUNTIF($X64:$AG65,AN38),$Z63,COUNTIF($X69:$AG70,AN38),$Z68,COUNTIF($X74:$AG75,AN38),$Z73),"")</f>
        <v/>
      </c>
      <c r="AW62" s="81" t="str" cm="1">
        <f t="array" ref="AW62">IFERROR(_xlfn.IFS(COUNTIF($X29:$AG30,AO38),$Z28,COUNTIF($X34:$AG35,AO38),$Z33,COUNTIF($X39:$AG40,AO38),$Z38,COUNTIF($X44:$AG45,AO38),$Z43,COUNTIF($X49:$AG50,AO38),$Z48,COUNTIF($X54:$AG55,AO38),$Z53,COUNTIF($X59:$AG60,AO38),$Z58,COUNTIF($X64:$AG65,AO38),$Z63,COUNTIF($X69:$AG70,AO38),$Z68,COUNTIF($X74:$AG75,AO38),$Z73),"")</f>
        <v/>
      </c>
      <c r="AX62" s="81" t="str" cm="1">
        <f t="array" ref="AX62">IFERROR(_xlfn.IFS(COUNTIF($X29:$AG30,AP38),$Z28,COUNTIF($X34:$AG35,AP38),$Z33,COUNTIF($X39:$AG40,AP38),$Z38,COUNTIF($X44:$AG45,AP38),$Z43,COUNTIF($X49:$AG50,AP38),$Z48,COUNTIF($X54:$AG55,AP38),$Z53,COUNTIF($X59:$AG60,AP38),$Z58,COUNTIF($X64:$AG65,AP38),$Z63,COUNTIF($X69:$AG70,AP38),$Z68,COUNTIF($X74:$AG75,AP38),$Z73),"")</f>
        <v>인문관 202</v>
      </c>
      <c r="AY62" s="81" t="str" cm="1">
        <f t="array" ref="AY62">IFERROR(_xlfn.IFS(COUNTIF($X29:$AG30,AQ38),$Z28,COUNTIF($X34:$AG35,AQ38),$Z33,COUNTIF($X39:$AG40,AQ38),$Z38,COUNTIF($X44:$AG45,AQ38),$Z43,COUNTIF($X49:$AG50,AQ38),$Z48,COUNTIF($X54:$AG55,AQ38),$Z53,COUNTIF($X59:$AG60,AQ38),$Z58,COUNTIF($X64:$AG65,AQ38),$Z63,COUNTIF($X69:$AG70,AQ38),$Z68,COUNTIF($X74:$AG75,AQ38),$Z73),"")</f>
        <v/>
      </c>
      <c r="AZ62" s="81" t="str" cm="1">
        <f t="array" ref="AZ62">IFERROR(_xlfn.IFS(COUNTIF($X29:$AG30,AR38),$Z28,COUNTIF($X34:$AG35,AR38),$Z33,COUNTIF($X39:$AG40,AR38),$Z38,COUNTIF($X44:$AG45,AR38),$Z43,COUNTIF($X49:$AG50,AR38),$Z48,COUNTIF($X54:$AG55,AR38),$Z53,COUNTIF($X59:$AG60,AR38),$Z58,COUNTIF($X64:$AG65,AR38),$Z63,COUNTIF($X69:$AG70,AR38),$Z68,COUNTIF($X74:$AG75,AR38),$Z73),"")</f>
        <v/>
      </c>
      <c r="BA62" s="81" t="str" cm="1">
        <f t="array" ref="BA62">IFERROR(_xlfn.IFS(COUNTIF($X29:$AG30,AS38),$Z28,COUNTIF($X34:$AG35,AS38),$Z33,COUNTIF($X39:$AG40,AS38),$Z38,COUNTIF($X44:$AG45,AS38),$Z43,COUNTIF($X49:$AG50,AS38),$Z48,COUNTIF($X54:$AG55,AS38),$Z53,COUNTIF($X59:$AG60,AS38),$Z58,COUNTIF($X64:$AG65,AS38),$Z63,COUNTIF($X69:$AG70,AS38),$Z68,COUNTIF($X74:$AG75,AS38),$Z73),"")</f>
        <v/>
      </c>
    </row>
    <row r="63" spans="1:53" x14ac:dyDescent="0.3">
      <c r="A63">
        <f>LEN(입력!$R13)</f>
        <v>0</v>
      </c>
      <c r="B63">
        <f>IF($A63&gt;0,MID(입력!$R13,1,1),-111)</f>
        <v>-111</v>
      </c>
      <c r="C63">
        <f>IF($A63&gt;1,MID(입력!$R13,2,1),-111)</f>
        <v>-111</v>
      </c>
      <c r="D63">
        <f>IF($A63&gt;1,MID(입력!$R13,3,1),-111)</f>
        <v>-111</v>
      </c>
      <c r="E63">
        <f>IF($A63&gt;1,MID(입력!$R13,4,1),-111)</f>
        <v>-111</v>
      </c>
      <c r="F63">
        <f>IF($A63&gt;1,MID(입력!$R13,5,1),-111)</f>
        <v>-111</v>
      </c>
      <c r="G63">
        <f>IF($A63&gt;1,MID(입력!$R13,6,1),-111)</f>
        <v>-111</v>
      </c>
      <c r="H63">
        <f>IF($A63&gt;1,MID(입력!$R13,7,1),-111)</f>
        <v>-111</v>
      </c>
      <c r="I63">
        <f>IF($A63&gt;1,MID(입력!$R13,8,1),-111)</f>
        <v>-111</v>
      </c>
      <c r="J63">
        <f>IF($A63&gt;1,MID(입력!$R13,9,1),-111)</f>
        <v>-111</v>
      </c>
      <c r="K63">
        <f>IF($A63&gt;1,MID(입력!$R13,10,1),-111)</f>
        <v>-111</v>
      </c>
      <c r="M63">
        <f t="shared" si="7"/>
        <v>-222</v>
      </c>
      <c r="N63">
        <f t="shared" si="33"/>
        <v>-222</v>
      </c>
      <c r="O63">
        <f t="shared" si="34"/>
        <v>-222</v>
      </c>
      <c r="P63">
        <f t="shared" si="35"/>
        <v>-222</v>
      </c>
      <c r="Q63">
        <f t="shared" si="36"/>
        <v>-222</v>
      </c>
      <c r="R63">
        <f t="shared" si="37"/>
        <v>-222</v>
      </c>
      <c r="S63">
        <f t="shared" si="38"/>
        <v>-222</v>
      </c>
      <c r="T63">
        <f t="shared" si="39"/>
        <v>-222</v>
      </c>
      <c r="U63">
        <f t="shared" si="40"/>
        <v>-222</v>
      </c>
      <c r="W63" t="s">
        <v>64</v>
      </c>
      <c r="X63">
        <f>AQ8</f>
        <v>0</v>
      </c>
      <c r="Y63">
        <f t="shared" ref="Y63:Z63" si="45">AR8</f>
        <v>0</v>
      </c>
      <c r="Z63">
        <f t="shared" si="45"/>
        <v>0</v>
      </c>
      <c r="AA63" t="s">
        <v>64</v>
      </c>
      <c r="AB63" t="s">
        <v>64</v>
      </c>
      <c r="AC63" t="s">
        <v>64</v>
      </c>
      <c r="AD63" t="s">
        <v>64</v>
      </c>
      <c r="AE63" t="s">
        <v>64</v>
      </c>
      <c r="AF63" t="s">
        <v>64</v>
      </c>
      <c r="AG63" t="s">
        <v>64</v>
      </c>
      <c r="AH63" t="s">
        <v>64</v>
      </c>
      <c r="AL63" s="82"/>
      <c r="AM63" s="82">
        <f t="shared" ref="AM63:AS63" si="46">COUNTIFS($X29:$AG75,AM39)</f>
        <v>0</v>
      </c>
      <c r="AN63" s="82">
        <f t="shared" si="46"/>
        <v>0</v>
      </c>
      <c r="AO63" s="82">
        <f t="shared" si="46"/>
        <v>0</v>
      </c>
      <c r="AP63" s="82">
        <f t="shared" si="46"/>
        <v>1</v>
      </c>
      <c r="AQ63" s="82">
        <f t="shared" si="46"/>
        <v>0</v>
      </c>
      <c r="AR63" s="82">
        <f t="shared" si="46"/>
        <v>0</v>
      </c>
      <c r="AS63" s="82">
        <f t="shared" si="46"/>
        <v>0</v>
      </c>
      <c r="AT63" s="82"/>
      <c r="AU63" s="81" t="str" cm="1">
        <f t="array" ref="AU63">IFERROR(_xlfn.IFS(COUNTIF($X29:$AG30,AM39),$Z28,COUNTIF($X34:$AG35,AM39),$Z33,COUNTIF($X39:$AG40,AM39),$Z38,COUNTIF($X44:$AG45,AM39),$Z43,COUNTIF($X49:$AG50,AM39),$Z48,COUNTIF($X54:$AG55,AM39),$Z53,COUNTIF($X59:$AG60,AM39),$Z58,COUNTIF($X64:$AG65,AM39),$Z63,COUNTIF($X69:$AG70,AM39),$Z68,COUNTIF($X74:$AG75,AM39),$Z73),"")</f>
        <v/>
      </c>
      <c r="AV63" s="81" t="str" cm="1">
        <f t="array" ref="AV63">IFERROR(_xlfn.IFS(COUNTIF($X29:$AG30,AN39),$Z28,COUNTIF($X34:$AG35,AN39),$Z33,COUNTIF($X39:$AG40,AN39),$Z38,COUNTIF($X44:$AG45,AN39),$Z43,COUNTIF($X49:$AG50,AN39),$Z48,COUNTIF($X54:$AG55,AN39),$Z53,COUNTIF($X59:$AG60,AN39),$Z58,COUNTIF($X64:$AG65,AN39),$Z63,COUNTIF($X69:$AG70,AN39),$Z68,COUNTIF($X74:$AG75,AN39),$Z73),"")</f>
        <v/>
      </c>
      <c r="AW63" s="81" t="str" cm="1">
        <f t="array" ref="AW63">IFERROR(_xlfn.IFS(COUNTIF($X29:$AG30,AO39),$Z28,COUNTIF($X34:$AG35,AO39),$Z33,COUNTIF($X39:$AG40,AO39),$Z38,COUNTIF($X44:$AG45,AO39),$Z43,COUNTIF($X49:$AG50,AO39),$Z48,COUNTIF($X54:$AG55,AO39),$Z53,COUNTIF($X59:$AG60,AO39),$Z58,COUNTIF($X64:$AG65,AO39),$Z63,COUNTIF($X69:$AG70,AO39),$Z68,COUNTIF($X74:$AG75,AO39),$Z73),"")</f>
        <v/>
      </c>
      <c r="AX63" s="81" t="str" cm="1">
        <f t="array" ref="AX63">IFERROR(_xlfn.IFS(COUNTIF($X29:$AG30,AP39),$Z28,COUNTIF($X34:$AG35,AP39),$Z33,COUNTIF($X39:$AG40,AP39),$Z38,COUNTIF($X44:$AG45,AP39),$Z43,COUNTIF($X49:$AG50,AP39),$Z48,COUNTIF($X54:$AG55,AP39),$Z53,COUNTIF($X59:$AG60,AP39),$Z58,COUNTIF($X64:$AG65,AP39),$Z63,COUNTIF($X69:$AG70,AP39),$Z68,COUNTIF($X74:$AG75,AP39),$Z73),"")</f>
        <v>인문관 202</v>
      </c>
      <c r="AY63" s="81" t="str" cm="1">
        <f t="array" ref="AY63">IFERROR(_xlfn.IFS(COUNTIF($X29:$AG30,AQ39),$Z28,COUNTIF($X34:$AG35,AQ39),$Z33,COUNTIF($X39:$AG40,AQ39),$Z38,COUNTIF($X44:$AG45,AQ39),$Z43,COUNTIF($X49:$AG50,AQ39),$Z48,COUNTIF($X54:$AG55,AQ39),$Z53,COUNTIF($X59:$AG60,AQ39),$Z58,COUNTIF($X64:$AG65,AQ39),$Z63,COUNTIF($X69:$AG70,AQ39),$Z68,COUNTIF($X74:$AG75,AQ39),$Z73),"")</f>
        <v/>
      </c>
      <c r="AZ63" s="81" t="str" cm="1">
        <f t="array" ref="AZ63">IFERROR(_xlfn.IFS(COUNTIF($X29:$AG30,AR39),$Z28,COUNTIF($X34:$AG35,AR39),$Z33,COUNTIF($X39:$AG40,AR39),$Z38,COUNTIF($X44:$AG45,AR39),$Z43,COUNTIF($X49:$AG50,AR39),$Z48,COUNTIF($X54:$AG55,AR39),$Z53,COUNTIF($X59:$AG60,AR39),$Z58,COUNTIF($X64:$AG65,AR39),$Z63,COUNTIF($X69:$AG70,AR39),$Z68,COUNTIF($X74:$AG75,AR39),$Z73),"")</f>
        <v/>
      </c>
      <c r="BA63" s="81" t="str" cm="1">
        <f t="array" ref="BA63">IFERROR(_xlfn.IFS(COUNTIF($X29:$AG30,AS39),$Z28,COUNTIF($X34:$AG35,AS39),$Z33,COUNTIF($X39:$AG40,AS39),$Z38,COUNTIF($X44:$AG45,AS39),$Z43,COUNTIF($X49:$AG50,AS39),$Z48,COUNTIF($X54:$AG55,AS39),$Z53,COUNTIF($X59:$AG60,AS39),$Z58,COUNTIF($X64:$AG65,AS39),$Z63,COUNTIF($X69:$AG70,AS39),$Z68,COUNTIF($X74:$AG75,AS39),$Z73),"")</f>
        <v/>
      </c>
    </row>
    <row r="64" spans="1:53" x14ac:dyDescent="0.3">
      <c r="A64">
        <f>LEN(입력!$R14)</f>
        <v>0</v>
      </c>
      <c r="B64">
        <f>IF($A64&gt;0,MID(입력!$R14,1,1),-111)</f>
        <v>-111</v>
      </c>
      <c r="C64">
        <f>IF($A64&gt;1,MID(입력!$R14,2,1),-111)</f>
        <v>-111</v>
      </c>
      <c r="D64">
        <f>IF($A64&gt;1,MID(입력!$R14,3,1),-111)</f>
        <v>-111</v>
      </c>
      <c r="E64">
        <f>IF($A64&gt;1,MID(입력!$R14,4,1),-111)</f>
        <v>-111</v>
      </c>
      <c r="F64">
        <f>IF($A64&gt;1,MID(입력!$R14,5,1),-111)</f>
        <v>-111</v>
      </c>
      <c r="G64">
        <f>IF($A64&gt;1,MID(입력!$R14,6,1),-111)</f>
        <v>-111</v>
      </c>
      <c r="H64">
        <f>IF($A64&gt;1,MID(입력!$R14,7,1),-111)</f>
        <v>-111</v>
      </c>
      <c r="I64">
        <f>IF($A64&gt;1,MID(입력!$R14,8,1),-111)</f>
        <v>-111</v>
      </c>
      <c r="J64">
        <f>IF($A64&gt;1,MID(입력!$R14,9,1),-111)</f>
        <v>-111</v>
      </c>
      <c r="K64">
        <f>IF($A64&gt;1,MID(입력!$R14,10,1),-111)</f>
        <v>-111</v>
      </c>
      <c r="M64">
        <f t="shared" si="7"/>
        <v>-222</v>
      </c>
      <c r="N64">
        <f t="shared" si="33"/>
        <v>-222</v>
      </c>
      <c r="O64">
        <f t="shared" si="34"/>
        <v>-222</v>
      </c>
      <c r="P64">
        <f t="shared" si="35"/>
        <v>-222</v>
      </c>
      <c r="Q64">
        <f t="shared" si="36"/>
        <v>-222</v>
      </c>
      <c r="R64">
        <f t="shared" si="37"/>
        <v>-222</v>
      </c>
      <c r="S64">
        <f t="shared" si="38"/>
        <v>-222</v>
      </c>
      <c r="T64">
        <f t="shared" si="39"/>
        <v>-222</v>
      </c>
      <c r="U64">
        <f t="shared" si="40"/>
        <v>-222</v>
      </c>
      <c r="W64" t="s">
        <v>64</v>
      </c>
      <c r="X64" t="str">
        <f>IF(LARGE($AU9:$BD14,1)&lt;&gt;0,LARGE($AU9:$BD14,1),"")</f>
        <v/>
      </c>
      <c r="Y64" t="str">
        <f>IF(LARGE($AU9:$BD14,2)&lt;&gt;0,LARGE($AU9:$BD14,2),"")</f>
        <v/>
      </c>
      <c r="Z64" t="str">
        <f>IF(LARGE($AU9:$BD14,3)&lt;&gt;0,LARGE($AU9:$BD14,3),"")</f>
        <v/>
      </c>
      <c r="AA64" t="str">
        <f>IF(LARGE($AU9:$BD14,4)&lt;&gt;0,LARGE($AU9:$BD14,4),"")</f>
        <v/>
      </c>
      <c r="AB64" t="str">
        <f>IF(LARGE($AU9:$BD14,5)&lt;&gt;0,LARGE($AU9:$BD14,5),"")</f>
        <v/>
      </c>
      <c r="AC64" t="str">
        <f>IF(LARGE($AU9:$BD14,6)&lt;&gt;0,LARGE($AU9:$BD14,6),"")</f>
        <v/>
      </c>
      <c r="AD64" t="str">
        <f>IF(LARGE($AU9:$BD14,7)&lt;&gt;0,LARGE($AU9:$BD14,7),"")</f>
        <v/>
      </c>
      <c r="AE64" t="str">
        <f>IF(LARGE($AU9:$BD14,8)&lt;&gt;0,LARGE($AU9:$BD14,8),"")</f>
        <v/>
      </c>
      <c r="AF64" t="str">
        <f>IF(LARGE($AU9:$BD14,9)&lt;&gt;0,LARGE($AU9:$BD14,9),"")</f>
        <v/>
      </c>
      <c r="AG64" t="str">
        <f>IF(LARGE($AU9:$BD14,10)&lt;&gt;0,LARGE($AU9:$BD14,10),"")</f>
        <v/>
      </c>
      <c r="AH64" t="s">
        <v>64</v>
      </c>
      <c r="AL64" s="82"/>
      <c r="AM64" s="82">
        <f t="shared" ref="AM64:AS64" si="47">COUNTIFS($X29:$AG75,AM40)</f>
        <v>0</v>
      </c>
      <c r="AN64" s="82">
        <f t="shared" si="47"/>
        <v>0</v>
      </c>
      <c r="AO64" s="82">
        <f t="shared" si="47"/>
        <v>0</v>
      </c>
      <c r="AP64" s="82">
        <f t="shared" si="47"/>
        <v>0</v>
      </c>
      <c r="AQ64" s="82">
        <f t="shared" si="47"/>
        <v>0</v>
      </c>
      <c r="AR64" s="82">
        <f t="shared" si="47"/>
        <v>0</v>
      </c>
      <c r="AS64" s="82">
        <f t="shared" si="47"/>
        <v>0</v>
      </c>
      <c r="AT64" s="82"/>
      <c r="AU64" s="81" t="str" cm="1">
        <f t="array" ref="AU64">IFERROR(_xlfn.IFS(COUNTIF($X29:$AG30,AM40),$Z28,COUNTIF($X34:$AG35,AM40),$Z33,COUNTIF($X39:$AG40,AM40),$Z38,COUNTIF($X44:$AG45,AM40),$Z43,COUNTIF($X49:$AG50,AM40),$Z48,COUNTIF($X54:$AG55,AM40),$Z53,COUNTIF($X59:$AG60,AM40),$Z58,COUNTIF($X64:$AG65,AM40),$Z63,COUNTIF($X69:$AG70,AM40),$Z68,COUNTIF($X74:$AG75,AM40),$Z73),"")</f>
        <v/>
      </c>
      <c r="AV64" s="81" t="str" cm="1">
        <f t="array" ref="AV64">IFERROR(_xlfn.IFS(COUNTIF($X29:$AG30,AN40),$Z28,COUNTIF($X34:$AG35,AN40),$Z33,COUNTIF($X39:$AG40,AN40),$Z38,COUNTIF($X44:$AG45,AN40),$Z43,COUNTIF($X49:$AG50,AN40),$Z48,COUNTIF($X54:$AG55,AN40),$Z53,COUNTIF($X59:$AG60,AN40),$Z58,COUNTIF($X64:$AG65,AN40),$Z63,COUNTIF($X69:$AG70,AN40),$Z68,COUNTIF($X74:$AG75,AN40),$Z73),"")</f>
        <v/>
      </c>
      <c r="AW64" s="81" t="str" cm="1">
        <f t="array" ref="AW64">IFERROR(_xlfn.IFS(COUNTIF($X29:$AG30,AO40),$Z28,COUNTIF($X34:$AG35,AO40),$Z33,COUNTIF($X39:$AG40,AO40),$Z38,COUNTIF($X44:$AG45,AO40),$Z43,COUNTIF($X49:$AG50,AO40),$Z48,COUNTIF($X54:$AG55,AO40),$Z53,COUNTIF($X59:$AG60,AO40),$Z58,COUNTIF($X64:$AG65,AO40),$Z63,COUNTIF($X69:$AG70,AO40),$Z68,COUNTIF($X74:$AG75,AO40),$Z73),"")</f>
        <v/>
      </c>
      <c r="AX64" s="81" t="str" cm="1">
        <f t="array" ref="AX64">IFERROR(_xlfn.IFS(COUNTIF($X29:$AG30,AP40),$Z28,COUNTIF($X34:$AG35,AP40),$Z33,COUNTIF($X39:$AG40,AP40),$Z38,COUNTIF($X44:$AG45,AP40),$Z43,COUNTIF($X49:$AG50,AP40),$Z48,COUNTIF($X54:$AG55,AP40),$Z53,COUNTIF($X59:$AG60,AP40),$Z58,COUNTIF($X64:$AG65,AP40),$Z63,COUNTIF($X69:$AG70,AP40),$Z68,COUNTIF($X74:$AG75,AP40),$Z73),"")</f>
        <v/>
      </c>
      <c r="AY64" s="81" t="str" cm="1">
        <f t="array" ref="AY64">IFERROR(_xlfn.IFS(COUNTIF($X29:$AG30,AQ40),$Z28,COUNTIF($X34:$AG35,AQ40),$Z33,COUNTIF($X39:$AG40,AQ40),$Z38,COUNTIF($X44:$AG45,AQ40),$Z43,COUNTIF($X49:$AG50,AQ40),$Z48,COUNTIF($X54:$AG55,AQ40),$Z53,COUNTIF($X59:$AG60,AQ40),$Z58,COUNTIF($X64:$AG65,AQ40),$Z63,COUNTIF($X69:$AG70,AQ40),$Z68,COUNTIF($X74:$AG75,AQ40),$Z73),"")</f>
        <v/>
      </c>
      <c r="AZ64" s="81" t="str" cm="1">
        <f t="array" ref="AZ64">IFERROR(_xlfn.IFS(COUNTIF($X29:$AG30,AR40),$Z28,COUNTIF($X34:$AG35,AR40),$Z33,COUNTIF($X39:$AG40,AR40),$Z38,COUNTIF($X44:$AG45,AR40),$Z43,COUNTIF($X49:$AG50,AR40),$Z48,COUNTIF($X54:$AG55,AR40),$Z53,COUNTIF($X59:$AG60,AR40),$Z58,COUNTIF($X64:$AG65,AR40),$Z63,COUNTIF($X69:$AG70,AR40),$Z68,COUNTIF($X74:$AG75,AR40),$Z73),"")</f>
        <v/>
      </c>
      <c r="BA64" s="81" t="str" cm="1">
        <f t="array" ref="BA64">IFERROR(_xlfn.IFS(COUNTIF($X29:$AG30,AS40),$Z28,COUNTIF($X34:$AG35,AS40),$Z33,COUNTIF($X39:$AG40,AS40),$Z38,COUNTIF($X44:$AG45,AS40),$Z43,COUNTIF($X49:$AG50,AS40),$Z48,COUNTIF($X54:$AG55,AS40),$Z53,COUNTIF($X59:$AG60,AS40),$Z58,COUNTIF($X64:$AG65,AS40),$Z63,COUNTIF($X69:$AG70,AS40),$Z68,COUNTIF($X74:$AG75,AS40),$Z73),"")</f>
        <v/>
      </c>
    </row>
    <row r="65" spans="1:53" x14ac:dyDescent="0.3">
      <c r="W65" t="s">
        <v>64</v>
      </c>
      <c r="X65" t="str">
        <f>IF(LARGE($AU9:$BD14,11)&lt;&gt;0,LARGE($AU9:$BD14,11),"")</f>
        <v/>
      </c>
      <c r="Y65" t="str">
        <f>IF(LARGE($AU9:$BD14,12)&lt;&gt;0,LARGE($AU9:$BD14,12),"")</f>
        <v/>
      </c>
      <c r="Z65" t="str">
        <f>IF(LARGE($AU9:$BD14,13)&lt;&gt;0,LARGE($AU9:$BD14,13),"")</f>
        <v/>
      </c>
      <c r="AA65" t="str">
        <f>IF(LARGE($AU9:$BD14,14)&lt;&gt;0,LARGE($AU9:$BD14,14),"")</f>
        <v/>
      </c>
      <c r="AB65" t="str">
        <f>IF(LARGE($AU9:$BD14,15)&lt;&gt;0,LARGE($AU9:$BD14,15),"")</f>
        <v/>
      </c>
      <c r="AC65" t="str">
        <f>IF(LARGE($AU9:$BD14,16)&lt;&gt;0,LARGE($AU9:$BD14,16),"")</f>
        <v/>
      </c>
      <c r="AD65" t="str">
        <f>IF(LARGE($AU9:$BD14,17)&lt;&gt;0,LARGE($AU9:$BD14,17),"")</f>
        <v/>
      </c>
      <c r="AE65" t="str">
        <f>IF(LARGE($AU9:$BD14,18)&lt;&gt;0,LARGE($AU9:$BD14,18),"")</f>
        <v/>
      </c>
      <c r="AF65" t="str">
        <f>IF(LARGE($AU9:$BD14,19)&lt;&gt;0,LARGE($AU9:$BD14,19),"")</f>
        <v/>
      </c>
      <c r="AG65" t="str">
        <f>IF(LARGE($AU9:$BD14,20)&lt;&gt;0,LARGE($AU9:$BD14,20),"")</f>
        <v/>
      </c>
      <c r="AH65" t="s">
        <v>64</v>
      </c>
      <c r="AL65" s="82"/>
      <c r="AM65" s="82">
        <f t="shared" ref="AM65:AS65" si="48">COUNTIFS($X29:$AG75,AM41)</f>
        <v>0</v>
      </c>
      <c r="AN65" s="82">
        <f t="shared" si="48"/>
        <v>1</v>
      </c>
      <c r="AO65" s="82">
        <f t="shared" si="48"/>
        <v>0</v>
      </c>
      <c r="AP65" s="82">
        <f t="shared" si="48"/>
        <v>0</v>
      </c>
      <c r="AQ65" s="82">
        <f t="shared" si="48"/>
        <v>0</v>
      </c>
      <c r="AR65" s="82">
        <f t="shared" si="48"/>
        <v>0</v>
      </c>
      <c r="AS65" s="82">
        <f t="shared" si="48"/>
        <v>0</v>
      </c>
      <c r="AT65" s="82"/>
      <c r="AU65" s="81" t="str" cm="1">
        <f t="array" ref="AU65">IFERROR(_xlfn.IFS(COUNTIF($X29:$AG30,AM41),$Z28,COUNTIF($X34:$AG35,AM41),$Z33,COUNTIF($X39:$AG40,AM41),$Z38,COUNTIF($X44:$AG45,AM41),$Z43,COUNTIF($X49:$AG50,AM41),$Z48,COUNTIF($X54:$AG55,AM41),$Z53,COUNTIF($X59:$AG60,AM41),$Z58,COUNTIF($X64:$AG65,AM41),$Z63,COUNTIF($X69:$AG70,AM41),$Z68,COUNTIF($X74:$AG75,AM41),$Z73),"")</f>
        <v/>
      </c>
      <c r="AV65" s="81" t="str" cm="1">
        <f t="array" ref="AV65">IFERROR(_xlfn.IFS(COUNTIF($X29:$AG30,AN41),$Z28,COUNTIF($X34:$AG35,AN41),$Z33,COUNTIF($X39:$AG40,AN41),$Z38,COUNTIF($X44:$AG45,AN41),$Z43,COUNTIF($X49:$AG50,AN41),$Z48,COUNTIF($X54:$AG55,AN41),$Z53,COUNTIF($X59:$AG60,AN41),$Z58,COUNTIF($X64:$AG65,AN41),$Z63,COUNTIF($X69:$AG70,AN41),$Z68,COUNTIF($X74:$AG75,AN41),$Z73),"")</f>
        <v>공학관 101</v>
      </c>
      <c r="AW65" s="81" t="str" cm="1">
        <f t="array" ref="AW65">IFERROR(_xlfn.IFS(COUNTIF($X29:$AG30,AO41),$Z28,COUNTIF($X34:$AG35,AO41),$Z33,COUNTIF($X39:$AG40,AO41),$Z38,COUNTIF($X44:$AG45,AO41),$Z43,COUNTIF($X49:$AG50,AO41),$Z48,COUNTIF($X54:$AG55,AO41),$Z53,COUNTIF($X59:$AG60,AO41),$Z58,COUNTIF($X64:$AG65,AO41),$Z63,COUNTIF($X69:$AG70,AO41),$Z68,COUNTIF($X74:$AG75,AO41),$Z73),"")</f>
        <v/>
      </c>
      <c r="AX65" s="81" t="str" cm="1">
        <f t="array" ref="AX65">IFERROR(_xlfn.IFS(COUNTIF($X29:$AG30,AP41),$Z28,COUNTIF($X34:$AG35,AP41),$Z33,COUNTIF($X39:$AG40,AP41),$Z38,COUNTIF($X44:$AG45,AP41),$Z43,COUNTIF($X49:$AG50,AP41),$Z48,COUNTIF($X54:$AG55,AP41),$Z53,COUNTIF($X59:$AG60,AP41),$Z58,COUNTIF($X64:$AG65,AP41),$Z63,COUNTIF($X69:$AG70,AP41),$Z68,COUNTIF($X74:$AG75,AP41),$Z73),"")</f>
        <v/>
      </c>
      <c r="AY65" s="81" t="str" cm="1">
        <f t="array" ref="AY65">IFERROR(_xlfn.IFS(COUNTIF($X29:$AG30,AQ41),$Z28,COUNTIF($X34:$AG35,AQ41),$Z33,COUNTIF($X39:$AG40,AQ41),$Z38,COUNTIF($X44:$AG45,AQ41),$Z43,COUNTIF($X49:$AG50,AQ41),$Z48,COUNTIF($X54:$AG55,AQ41),$Z53,COUNTIF($X59:$AG60,AQ41),$Z58,COUNTIF($X64:$AG65,AQ41),$Z63,COUNTIF($X69:$AG70,AQ41),$Z68,COUNTIF($X74:$AG75,AQ41),$Z73),"")</f>
        <v/>
      </c>
      <c r="AZ65" s="81" t="str" cm="1">
        <f t="array" ref="AZ65">IFERROR(_xlfn.IFS(COUNTIF($X29:$AG30,AR41),$Z28,COUNTIF($X34:$AG35,AR41),$Z33,COUNTIF($X39:$AG40,AR41),$Z38,COUNTIF($X44:$AG45,AR41),$Z43,COUNTIF($X49:$AG50,AR41),$Z48,COUNTIF($X54:$AG55,AR41),$Z53,COUNTIF($X59:$AG60,AR41),$Z58,COUNTIF($X64:$AG65,AR41),$Z63,COUNTIF($X69:$AG70,AR41),$Z68,COUNTIF($X74:$AG75,AR41),$Z73),"")</f>
        <v/>
      </c>
      <c r="BA65" s="81" t="str" cm="1">
        <f t="array" ref="BA65">IFERROR(_xlfn.IFS(COUNTIF($X29:$AG30,AS41),$Z28,COUNTIF($X34:$AG35,AS41),$Z33,COUNTIF($X39:$AG40,AS41),$Z38,COUNTIF($X44:$AG45,AS41),$Z43,COUNTIF($X49:$AG50,AS41),$Z48,COUNTIF($X54:$AG55,AS41),$Z53,COUNTIF($X59:$AG60,AS41),$Z58,COUNTIF($X64:$AG65,AS41),$Z63,COUNTIF($X69:$AG70,AS41),$Z68,COUNTIF($X74:$AG75,AS41),$Z73),"")</f>
        <v/>
      </c>
    </row>
    <row r="66" spans="1:53" x14ac:dyDescent="0.3">
      <c r="A66">
        <f>LEN(입력!$R16)</f>
        <v>0</v>
      </c>
      <c r="B66">
        <f>IF($A66&gt;0,MID(입력!$R16,1,1),-111)</f>
        <v>-111</v>
      </c>
      <c r="C66">
        <f>IF($A66&gt;1,MID(입력!$R16,2,1),-111)</f>
        <v>-111</v>
      </c>
      <c r="D66">
        <f>IF($A66&gt;1,MID(입력!$R16,3,1),-111)</f>
        <v>-111</v>
      </c>
      <c r="E66">
        <f>IF($A66&gt;1,MID(입력!$R16,4,1),-111)</f>
        <v>-111</v>
      </c>
      <c r="F66">
        <f>IF($A66&gt;1,MID(입력!$R16,5,1),-111)</f>
        <v>-111</v>
      </c>
      <c r="G66">
        <f>IF($A66&gt;1,MID(입력!$R16,6,1),-111)</f>
        <v>-111</v>
      </c>
      <c r="H66">
        <f>IF($A66&gt;1,MID(입력!$R16,7,1),-111)</f>
        <v>-111</v>
      </c>
      <c r="I66">
        <f>IF($A66&gt;1,MID(입력!$R16,8,1),-111)</f>
        <v>-111</v>
      </c>
      <c r="J66">
        <f>IF($A66&gt;1,MID(입력!$R16,9,1),-111)</f>
        <v>-111</v>
      </c>
      <c r="K66">
        <f>IF($A66&gt;1,MID(입력!$R16,10,1),-111)</f>
        <v>-111</v>
      </c>
      <c r="M66">
        <f t="shared" si="7"/>
        <v>-222</v>
      </c>
      <c r="N66">
        <f t="shared" ref="N66:N71" si="49">IFERROR(C66+D66,0)</f>
        <v>-222</v>
      </c>
      <c r="O66">
        <f t="shared" ref="O66:O71" si="50">IFERROR(D66+E66,0)</f>
        <v>-222</v>
      </c>
      <c r="P66">
        <f t="shared" ref="P66:P71" si="51">IFERROR(E66+F66,0)</f>
        <v>-222</v>
      </c>
      <c r="Q66">
        <f t="shared" ref="Q66:Q71" si="52">IFERROR(F66+G66,0)</f>
        <v>-222</v>
      </c>
      <c r="R66">
        <f t="shared" ref="R66:R71" si="53">IFERROR(G66+H66,0)</f>
        <v>-222</v>
      </c>
      <c r="S66">
        <f t="shared" ref="S66:S71" si="54">IFERROR(H66+I66,0)</f>
        <v>-222</v>
      </c>
      <c r="T66">
        <f t="shared" ref="T66:T71" si="55">IFERROR(I66+J66,0)</f>
        <v>-222</v>
      </c>
      <c r="U66">
        <f t="shared" ref="U66:U71" si="56">IFERROR(J66+K66,0)</f>
        <v>-222</v>
      </c>
      <c r="W66" t="s">
        <v>64</v>
      </c>
      <c r="X66" t="s">
        <v>64</v>
      </c>
      <c r="Y66" t="s">
        <v>64</v>
      </c>
      <c r="Z66" t="s">
        <v>64</v>
      </c>
      <c r="AA66" t="s">
        <v>64</v>
      </c>
      <c r="AB66" t="s">
        <v>64</v>
      </c>
      <c r="AC66" t="s">
        <v>64</v>
      </c>
      <c r="AD66" t="s">
        <v>64</v>
      </c>
      <c r="AE66" t="s">
        <v>64</v>
      </c>
      <c r="AF66" t="s">
        <v>64</v>
      </c>
      <c r="AG66" t="s">
        <v>64</v>
      </c>
      <c r="AH66" t="s">
        <v>64</v>
      </c>
    </row>
    <row r="67" spans="1:53" x14ac:dyDescent="0.3">
      <c r="A67">
        <f>LEN(입력!$R17)</f>
        <v>0</v>
      </c>
      <c r="B67">
        <f>IF($A67&gt;0,MID(입력!$R17,1,1),-111)</f>
        <v>-111</v>
      </c>
      <c r="C67">
        <f>IF($A67&gt;1,MID(입력!$R17,2,1),-111)</f>
        <v>-111</v>
      </c>
      <c r="D67">
        <f>IF($A67&gt;1,MID(입력!$R17,3,1),-111)</f>
        <v>-111</v>
      </c>
      <c r="E67">
        <f>IF($A67&gt;1,MID(입력!$R17,4,1),-111)</f>
        <v>-111</v>
      </c>
      <c r="F67">
        <f>IF($A67&gt;1,MID(입력!$R17,5,1),-111)</f>
        <v>-111</v>
      </c>
      <c r="G67">
        <f>IF($A67&gt;1,MID(입력!$R17,6,1),-111)</f>
        <v>-111</v>
      </c>
      <c r="H67">
        <f>IF($A67&gt;1,MID(입력!$R17,7,1),-111)</f>
        <v>-111</v>
      </c>
      <c r="I67">
        <f>IF($A67&gt;1,MID(입력!$R17,8,1),-111)</f>
        <v>-111</v>
      </c>
      <c r="J67">
        <f>IF($A67&gt;1,MID(입력!$R17,9,1),-111)</f>
        <v>-111</v>
      </c>
      <c r="K67">
        <f>IF($A67&gt;1,MID(입력!$R17,10,1),-111)</f>
        <v>-111</v>
      </c>
      <c r="M67">
        <f t="shared" si="7"/>
        <v>-222</v>
      </c>
      <c r="N67">
        <f t="shared" si="49"/>
        <v>-222</v>
      </c>
      <c r="O67">
        <f t="shared" si="50"/>
        <v>-222</v>
      </c>
      <c r="P67">
        <f t="shared" si="51"/>
        <v>-222</v>
      </c>
      <c r="Q67">
        <f t="shared" si="52"/>
        <v>-222</v>
      </c>
      <c r="R67">
        <f t="shared" si="53"/>
        <v>-222</v>
      </c>
      <c r="S67">
        <f t="shared" si="54"/>
        <v>-222</v>
      </c>
      <c r="T67">
        <f t="shared" si="55"/>
        <v>-222</v>
      </c>
      <c r="U67">
        <f t="shared" si="56"/>
        <v>-222</v>
      </c>
      <c r="AH67" t="s">
        <v>64</v>
      </c>
      <c r="AM67" s="36" t="s">
        <v>86</v>
      </c>
      <c r="AN67" s="36" t="s">
        <v>86</v>
      </c>
      <c r="AO67" s="36" t="s">
        <v>86</v>
      </c>
      <c r="AP67" s="36" t="s">
        <v>86</v>
      </c>
      <c r="AQ67" s="36" t="s">
        <v>86</v>
      </c>
      <c r="AR67" s="36" t="s">
        <v>86</v>
      </c>
      <c r="AS67" s="36" t="s">
        <v>86</v>
      </c>
    </row>
    <row r="68" spans="1:53" x14ac:dyDescent="0.3">
      <c r="A68">
        <f>LEN(입력!$R18)</f>
        <v>0</v>
      </c>
      <c r="B68">
        <f>IF($A68&gt;0,MID(입력!$R18,1,1),-111)</f>
        <v>-111</v>
      </c>
      <c r="C68">
        <f>IF($A68&gt;1,MID(입력!$R18,2,1),-111)</f>
        <v>-111</v>
      </c>
      <c r="D68">
        <f>IF($A68&gt;1,MID(입력!$R18,3,1),-111)</f>
        <v>-111</v>
      </c>
      <c r="E68">
        <f>IF($A68&gt;1,MID(입력!$R18,4,1),-111)</f>
        <v>-111</v>
      </c>
      <c r="F68">
        <f>IF($A68&gt;1,MID(입력!$R18,5,1),-111)</f>
        <v>-111</v>
      </c>
      <c r="G68">
        <f>IF($A68&gt;1,MID(입력!$R18,6,1),-111)</f>
        <v>-111</v>
      </c>
      <c r="H68">
        <f>IF($A68&gt;1,MID(입력!$R18,7,1),-111)</f>
        <v>-111</v>
      </c>
      <c r="I68">
        <f>IF($A68&gt;1,MID(입력!$R18,8,1),-111)</f>
        <v>-111</v>
      </c>
      <c r="J68">
        <f>IF($A68&gt;1,MID(입력!$R18,9,1),-111)</f>
        <v>-111</v>
      </c>
      <c r="K68">
        <f>IF($A68&gt;1,MID(입력!$R18,10,1),-111)</f>
        <v>-111</v>
      </c>
      <c r="M68">
        <f t="shared" si="7"/>
        <v>-222</v>
      </c>
      <c r="N68">
        <f t="shared" si="49"/>
        <v>-222</v>
      </c>
      <c r="O68">
        <f t="shared" si="50"/>
        <v>-222</v>
      </c>
      <c r="P68">
        <f t="shared" si="51"/>
        <v>-222</v>
      </c>
      <c r="Q68">
        <f t="shared" si="52"/>
        <v>-222</v>
      </c>
      <c r="R68">
        <f t="shared" si="53"/>
        <v>-222</v>
      </c>
      <c r="S68">
        <f t="shared" si="54"/>
        <v>-222</v>
      </c>
      <c r="T68">
        <f t="shared" si="55"/>
        <v>-222</v>
      </c>
      <c r="U68">
        <f t="shared" si="56"/>
        <v>-222</v>
      </c>
      <c r="W68" t="s">
        <v>64</v>
      </c>
      <c r="X68">
        <f>AQ15</f>
        <v>0</v>
      </c>
      <c r="Y68">
        <f t="shared" ref="Y68:Z68" si="57">AR15</f>
        <v>0</v>
      </c>
      <c r="Z68">
        <f t="shared" si="57"/>
        <v>0</v>
      </c>
      <c r="AA68" t="s">
        <v>64</v>
      </c>
      <c r="AB68" t="s">
        <v>64</v>
      </c>
      <c r="AC68" t="s">
        <v>64</v>
      </c>
      <c r="AD68" t="s">
        <v>64</v>
      </c>
      <c r="AE68" t="s">
        <v>64</v>
      </c>
      <c r="AF68" t="s">
        <v>64</v>
      </c>
      <c r="AG68" t="s">
        <v>64</v>
      </c>
      <c r="AH68" t="s">
        <v>64</v>
      </c>
      <c r="AM68" s="36" t="s">
        <v>86</v>
      </c>
      <c r="AN68" s="36" t="s">
        <v>86</v>
      </c>
      <c r="AO68" s="36" t="s">
        <v>86</v>
      </c>
      <c r="AP68" s="36" t="s">
        <v>86</v>
      </c>
      <c r="AQ68" s="36" t="s">
        <v>86</v>
      </c>
      <c r="AR68" s="36" t="s">
        <v>86</v>
      </c>
      <c r="AS68" s="36" t="s">
        <v>86</v>
      </c>
    </row>
    <row r="69" spans="1:53" x14ac:dyDescent="0.3">
      <c r="A69">
        <f>LEN(입력!$R19)</f>
        <v>0</v>
      </c>
      <c r="B69">
        <f>IF($A69&gt;0,MID(입력!$R19,1,1),-111)</f>
        <v>-111</v>
      </c>
      <c r="C69">
        <f>IF($A69&gt;1,MID(입력!$R19,2,1),-111)</f>
        <v>-111</v>
      </c>
      <c r="D69">
        <f>IF($A69&gt;1,MID(입력!$R19,3,1),-111)</f>
        <v>-111</v>
      </c>
      <c r="E69">
        <f>IF($A69&gt;1,MID(입력!$R19,4,1),-111)</f>
        <v>-111</v>
      </c>
      <c r="F69">
        <f>IF($A69&gt;1,MID(입력!$R19,5,1),-111)</f>
        <v>-111</v>
      </c>
      <c r="G69">
        <f>IF($A69&gt;1,MID(입력!$R19,6,1),-111)</f>
        <v>-111</v>
      </c>
      <c r="H69">
        <f>IF($A69&gt;1,MID(입력!$R19,7,1),-111)</f>
        <v>-111</v>
      </c>
      <c r="I69">
        <f>IF($A69&gt;1,MID(입력!$R19,8,1),-111)</f>
        <v>-111</v>
      </c>
      <c r="J69">
        <f>IF($A69&gt;1,MID(입력!$R19,9,1),-111)</f>
        <v>-111</v>
      </c>
      <c r="K69">
        <f>IF($A69&gt;1,MID(입력!$R19,10,1),-111)</f>
        <v>-111</v>
      </c>
      <c r="M69">
        <f t="shared" si="7"/>
        <v>-222</v>
      </c>
      <c r="N69">
        <f t="shared" si="49"/>
        <v>-222</v>
      </c>
      <c r="O69">
        <f t="shared" si="50"/>
        <v>-222</v>
      </c>
      <c r="P69">
        <f t="shared" si="51"/>
        <v>-222</v>
      </c>
      <c r="Q69">
        <f t="shared" si="52"/>
        <v>-222</v>
      </c>
      <c r="R69">
        <f t="shared" si="53"/>
        <v>-222</v>
      </c>
      <c r="S69">
        <f t="shared" si="54"/>
        <v>-222</v>
      </c>
      <c r="T69">
        <f t="shared" si="55"/>
        <v>-222</v>
      </c>
      <c r="U69">
        <f t="shared" si="56"/>
        <v>-222</v>
      </c>
      <c r="W69" t="s">
        <v>64</v>
      </c>
      <c r="X69" t="str">
        <f>IF(LARGE($AU16:$BD21,1)&lt;&gt;0,LARGE($AU16:$BD21,1),"")</f>
        <v/>
      </c>
      <c r="Y69" t="str">
        <f>IF(LARGE($AU16:$BD21,2)&lt;&gt;0,LARGE($AU16:$BD21,2),"")</f>
        <v/>
      </c>
      <c r="Z69" t="str">
        <f>IF(LARGE($AU16:$BD21,3)&lt;&gt;0,LARGE($AU16:$BD21,3),"")</f>
        <v/>
      </c>
      <c r="AA69" t="str">
        <f>IF(LARGE($AU16:$BD21,4)&lt;&gt;0,LARGE($AU16:$BD21,4),"")</f>
        <v/>
      </c>
      <c r="AB69" t="str">
        <f>IF(LARGE($AU16:$BD21,5)&lt;&gt;0,LARGE($AU16:$BD21,5),"")</f>
        <v/>
      </c>
      <c r="AC69" t="str">
        <f>IF(LARGE($AU16:$BD21,6)&lt;&gt;0,LARGE($AU16:$BD21,6),"")</f>
        <v/>
      </c>
      <c r="AD69" t="str">
        <f>IF(LARGE($AU16:$BD21,7)&lt;&gt;0,LARGE($AU16:$BD21,7),"")</f>
        <v/>
      </c>
      <c r="AE69" t="str">
        <f>IF(LARGE($AU16:$BD21,8)&lt;&gt;0,LARGE($AU16:$BD21,8),"")</f>
        <v/>
      </c>
      <c r="AF69" t="str">
        <f>IF(LARGE($AU16:$BD21,9)&lt;&gt;0,LARGE($AU16:$BD21,9),"")</f>
        <v/>
      </c>
      <c r="AG69" t="str">
        <f>IF(LARGE($AU16:$BD21,10)&lt;&gt;0,LARGE($AU16:$BD21,10),"")</f>
        <v/>
      </c>
      <c r="AH69" t="s">
        <v>64</v>
      </c>
      <c r="AM69" s="36" t="s">
        <v>86</v>
      </c>
      <c r="AN69" s="36" t="s">
        <v>86</v>
      </c>
      <c r="AO69" s="36" t="s">
        <v>86</v>
      </c>
      <c r="AP69" s="36" t="s">
        <v>86</v>
      </c>
      <c r="AQ69" s="36" t="s">
        <v>86</v>
      </c>
      <c r="AR69" s="36" t="s">
        <v>86</v>
      </c>
      <c r="AS69" s="36" t="s">
        <v>86</v>
      </c>
    </row>
    <row r="70" spans="1:53" x14ac:dyDescent="0.3">
      <c r="A70">
        <f>LEN(입력!$R20)</f>
        <v>0</v>
      </c>
      <c r="B70">
        <f>IF($A70&gt;0,MID(입력!$R20,1,1),-111)</f>
        <v>-111</v>
      </c>
      <c r="C70">
        <f>IF($A70&gt;1,MID(입력!$R20,2,1),-111)</f>
        <v>-111</v>
      </c>
      <c r="D70">
        <f>IF($A70&gt;1,MID(입력!$R20,3,1),-111)</f>
        <v>-111</v>
      </c>
      <c r="E70">
        <f>IF($A70&gt;1,MID(입력!$R20,4,1),-111)</f>
        <v>-111</v>
      </c>
      <c r="F70">
        <f>IF($A70&gt;1,MID(입력!$R20,5,1),-111)</f>
        <v>-111</v>
      </c>
      <c r="G70">
        <f>IF($A70&gt;1,MID(입력!$R20,6,1),-111)</f>
        <v>-111</v>
      </c>
      <c r="H70">
        <f>IF($A70&gt;1,MID(입력!$R20,7,1),-111)</f>
        <v>-111</v>
      </c>
      <c r="I70">
        <f>IF($A70&gt;1,MID(입력!$R20,8,1),-111)</f>
        <v>-111</v>
      </c>
      <c r="J70">
        <f>IF($A70&gt;1,MID(입력!$R20,9,1),-111)</f>
        <v>-111</v>
      </c>
      <c r="K70">
        <f>IF($A70&gt;1,MID(입력!$R20,10,1),-111)</f>
        <v>-111</v>
      </c>
      <c r="M70">
        <f t="shared" si="7"/>
        <v>-222</v>
      </c>
      <c r="N70">
        <f t="shared" si="49"/>
        <v>-222</v>
      </c>
      <c r="O70">
        <f t="shared" si="50"/>
        <v>-222</v>
      </c>
      <c r="P70">
        <f t="shared" si="51"/>
        <v>-222</v>
      </c>
      <c r="Q70">
        <f t="shared" si="52"/>
        <v>-222</v>
      </c>
      <c r="R70">
        <f t="shared" si="53"/>
        <v>-222</v>
      </c>
      <c r="S70">
        <f t="shared" si="54"/>
        <v>-222</v>
      </c>
      <c r="T70">
        <f t="shared" si="55"/>
        <v>-222</v>
      </c>
      <c r="U70">
        <f t="shared" si="56"/>
        <v>-222</v>
      </c>
      <c r="W70" t="s">
        <v>64</v>
      </c>
      <c r="X70" t="str">
        <f>IF(LARGE($AU16:$BD21,11)&lt;&gt;0,LARGE($AU16:$BD21,11),"")</f>
        <v/>
      </c>
      <c r="Y70" t="str">
        <f>IF(LARGE($AU16:$BD21,12)&lt;&gt;0,LARGE($AU16:$BD21,12),"")</f>
        <v/>
      </c>
      <c r="Z70" t="str">
        <f>IF(LARGE($AU16:$BD21,13)&lt;&gt;0,LARGE($AU16:$BD21,13),"")</f>
        <v/>
      </c>
      <c r="AA70" t="str">
        <f>IF(LARGE($AU16:$BD21,14)&lt;&gt;0,LARGE($AU16:$BD21,14),"")</f>
        <v/>
      </c>
      <c r="AB70" t="str">
        <f>IF(LARGE($AU16:$BD21,15)&lt;&gt;0,LARGE($AU16:$BD21,15),"")</f>
        <v/>
      </c>
      <c r="AC70" t="str">
        <f>IF(LARGE($AU16:$BD21,16)&lt;&gt;0,LARGE($AU16:$BD21,16),"")</f>
        <v/>
      </c>
      <c r="AD70" t="str">
        <f>IF(LARGE($AU16:$BD21,17)&lt;&gt;0,LARGE($AU16:$BD21,17),"")</f>
        <v/>
      </c>
      <c r="AE70" t="str">
        <f>IF(LARGE($AU16:$BD21,18)&lt;&gt;0,LARGE($AU16:$BD21,18),"")</f>
        <v/>
      </c>
      <c r="AF70" t="str">
        <f>IF(LARGE($AU16:$BD21,19)&lt;&gt;0,LARGE($AU16:$BD21,19),"")</f>
        <v/>
      </c>
      <c r="AG70" t="str">
        <f>IF(LARGE($AU16:$BD21,20)&lt;&gt;0,LARGE($AU16:$BD21,20),"")</f>
        <v/>
      </c>
      <c r="AH70" t="s">
        <v>64</v>
      </c>
      <c r="AM70" s="36" t="s">
        <v>86</v>
      </c>
      <c r="AN70" s="36" t="s">
        <v>86</v>
      </c>
      <c r="AO70" s="36" t="s">
        <v>86</v>
      </c>
      <c r="AP70" s="36" t="s">
        <v>86</v>
      </c>
      <c r="AQ70" s="36" t="s">
        <v>86</v>
      </c>
      <c r="AR70" s="36" t="s">
        <v>86</v>
      </c>
      <c r="AS70" s="36" t="s">
        <v>86</v>
      </c>
    </row>
    <row r="71" spans="1:53" x14ac:dyDescent="0.3">
      <c r="A71">
        <f>LEN(입력!$R21)</f>
        <v>0</v>
      </c>
      <c r="B71">
        <f>IF($A71&gt;0,MID(입력!$R21,1,1),-111)</f>
        <v>-111</v>
      </c>
      <c r="C71">
        <f>IF($A71&gt;1,MID(입력!$R21,2,1),-111)</f>
        <v>-111</v>
      </c>
      <c r="D71">
        <f>IF($A71&gt;1,MID(입력!$R21,3,1),-111)</f>
        <v>-111</v>
      </c>
      <c r="E71">
        <f>IF($A71&gt;1,MID(입력!$R21,4,1),-111)</f>
        <v>-111</v>
      </c>
      <c r="F71">
        <f>IF($A71&gt;1,MID(입력!$R21,5,1),-111)</f>
        <v>-111</v>
      </c>
      <c r="G71">
        <f>IF($A71&gt;1,MID(입력!$R21,6,1),-111)</f>
        <v>-111</v>
      </c>
      <c r="H71">
        <f>IF($A71&gt;1,MID(입력!$R21,7,1),-111)</f>
        <v>-111</v>
      </c>
      <c r="I71">
        <f>IF($A71&gt;1,MID(입력!$R21,8,1),-111)</f>
        <v>-111</v>
      </c>
      <c r="J71">
        <f>IF($A71&gt;1,MID(입력!$R21,9,1),-111)</f>
        <v>-111</v>
      </c>
      <c r="K71">
        <f>IF($A71&gt;1,MID(입력!$R21,10,1),-111)</f>
        <v>-111</v>
      </c>
      <c r="M71">
        <f t="shared" si="7"/>
        <v>-222</v>
      </c>
      <c r="N71">
        <f t="shared" si="49"/>
        <v>-222</v>
      </c>
      <c r="O71">
        <f t="shared" si="50"/>
        <v>-222</v>
      </c>
      <c r="P71">
        <f t="shared" si="51"/>
        <v>-222</v>
      </c>
      <c r="Q71">
        <f t="shared" si="52"/>
        <v>-222</v>
      </c>
      <c r="R71">
        <f t="shared" si="53"/>
        <v>-222</v>
      </c>
      <c r="S71">
        <f t="shared" si="54"/>
        <v>-222</v>
      </c>
      <c r="T71">
        <f t="shared" si="55"/>
        <v>-222</v>
      </c>
      <c r="U71">
        <f t="shared" si="56"/>
        <v>-222</v>
      </c>
      <c r="W71" t="s">
        <v>64</v>
      </c>
      <c r="X71" t="s">
        <v>64</v>
      </c>
      <c r="Y71" t="s">
        <v>64</v>
      </c>
      <c r="Z71" t="s">
        <v>64</v>
      </c>
      <c r="AA71" t="s">
        <v>64</v>
      </c>
      <c r="AB71" t="s">
        <v>64</v>
      </c>
      <c r="AC71" t="s">
        <v>64</v>
      </c>
      <c r="AD71" t="s">
        <v>64</v>
      </c>
      <c r="AE71" t="s">
        <v>64</v>
      </c>
      <c r="AF71" t="s">
        <v>64</v>
      </c>
      <c r="AG71" t="s">
        <v>64</v>
      </c>
      <c r="AH71" t="s">
        <v>64</v>
      </c>
      <c r="AM71" s="36" t="s">
        <v>86</v>
      </c>
      <c r="AN71" s="36" t="s">
        <v>86</v>
      </c>
      <c r="AO71" s="36" t="s">
        <v>86</v>
      </c>
      <c r="AP71" s="36" t="s">
        <v>86</v>
      </c>
      <c r="AQ71" s="36" t="s">
        <v>86</v>
      </c>
      <c r="AR71" s="36" t="s">
        <v>86</v>
      </c>
      <c r="AS71" s="36" t="s">
        <v>86</v>
      </c>
    </row>
    <row r="72" spans="1:53" x14ac:dyDescent="0.3">
      <c r="AH72" t="s">
        <v>64</v>
      </c>
      <c r="AM72" s="36" t="s">
        <v>86</v>
      </c>
      <c r="AN72" s="36" t="s">
        <v>86</v>
      </c>
      <c r="AO72" s="36" t="s">
        <v>86</v>
      </c>
      <c r="AP72" s="36" t="s">
        <v>86</v>
      </c>
      <c r="AQ72" s="36" t="s">
        <v>86</v>
      </c>
      <c r="AR72" s="36" t="s">
        <v>86</v>
      </c>
      <c r="AS72" s="36" t="s">
        <v>86</v>
      </c>
    </row>
    <row r="73" spans="1:53" x14ac:dyDescent="0.3">
      <c r="A73" t="s">
        <v>51</v>
      </c>
      <c r="O73" t="s">
        <v>55</v>
      </c>
      <c r="W73" t="s">
        <v>64</v>
      </c>
      <c r="X73">
        <f>AQ22</f>
        <v>0</v>
      </c>
      <c r="Y73">
        <f t="shared" ref="Y73:Z73" si="58">AR22</f>
        <v>0</v>
      </c>
      <c r="Z73">
        <f t="shared" si="58"/>
        <v>0</v>
      </c>
      <c r="AA73" t="s">
        <v>64</v>
      </c>
      <c r="AB73" t="s">
        <v>64</v>
      </c>
      <c r="AC73" t="s">
        <v>64</v>
      </c>
      <c r="AD73" t="s">
        <v>64</v>
      </c>
      <c r="AE73" t="s">
        <v>64</v>
      </c>
      <c r="AF73" t="s">
        <v>64</v>
      </c>
      <c r="AG73" t="s">
        <v>64</v>
      </c>
      <c r="AH73" t="s">
        <v>64</v>
      </c>
      <c r="AM73" s="36" t="s">
        <v>86</v>
      </c>
      <c r="AN73" s="36" t="s">
        <v>86</v>
      </c>
      <c r="AO73" s="36" t="s">
        <v>86</v>
      </c>
      <c r="AP73" s="36" t="s">
        <v>86</v>
      </c>
      <c r="AQ73" s="36" t="s">
        <v>86</v>
      </c>
      <c r="AR73" s="36" t="s">
        <v>86</v>
      </c>
      <c r="AS73" s="36" t="s">
        <v>86</v>
      </c>
    </row>
    <row r="74" spans="1:53" x14ac:dyDescent="0.3">
      <c r="A74">
        <f>LEN(입력!$V2)</f>
        <v>1</v>
      </c>
      <c r="B74" t="str">
        <f>IF($A74&gt;0,MID(입력!$V2,1,1),-111)</f>
        <v>5</v>
      </c>
      <c r="C74">
        <f>IF($A74&gt;1,MID(입력!$V2,2,1),-111)</f>
        <v>-111</v>
      </c>
      <c r="D74">
        <f>IF($A74&gt;1,MID(입력!$V2,3,1),-111)</f>
        <v>-111</v>
      </c>
      <c r="E74">
        <f>IF($A74&gt;1,MID(입력!$V2,4,1),-111)</f>
        <v>-111</v>
      </c>
      <c r="F74">
        <f>IF($A74&gt;1,MID(입력!$V2,5,1),-111)</f>
        <v>-111</v>
      </c>
      <c r="G74">
        <f>IF($A74&gt;1,MID(입력!$V2,6,1),-111)</f>
        <v>-111</v>
      </c>
      <c r="H74">
        <f>IF($A74&gt;1,MID(입력!$V2,7,1),-111)</f>
        <v>-111</v>
      </c>
      <c r="I74">
        <f>IF($A74&gt;1,MID(입력!$V2,8,1),-111)</f>
        <v>-111</v>
      </c>
      <c r="J74">
        <f>IF($A74&gt;1,MID(입력!$V2,9,1),-111)</f>
        <v>-111</v>
      </c>
      <c r="K74">
        <f>IF($A74&gt;1,MID(입력!$V2,10,1),-111)</f>
        <v>-111</v>
      </c>
      <c r="M74">
        <f t="shared" si="7"/>
        <v>-106</v>
      </c>
      <c r="N74">
        <f t="shared" ref="N74:N79" si="59">IFERROR(C74+D74,0)</f>
        <v>-222</v>
      </c>
      <c r="O74">
        <f t="shared" ref="O74:O79" si="60">IFERROR(D74+E74,0)</f>
        <v>-222</v>
      </c>
      <c r="P74">
        <f t="shared" ref="P74:P79" si="61">IFERROR(E74+F74,0)</f>
        <v>-222</v>
      </c>
      <c r="Q74">
        <f t="shared" ref="Q74:Q79" si="62">IFERROR(F74+G74,0)</f>
        <v>-222</v>
      </c>
      <c r="R74">
        <f t="shared" ref="R74:R79" si="63">IFERROR(G74+H74,0)</f>
        <v>-222</v>
      </c>
      <c r="S74">
        <f t="shared" ref="S74:S79" si="64">IFERROR(H74+I74,0)</f>
        <v>-222</v>
      </c>
      <c r="T74">
        <f t="shared" ref="T74:T79" si="65">IFERROR(I74+J74,0)</f>
        <v>-222</v>
      </c>
      <c r="U74">
        <f t="shared" ref="U74:U79" si="66">IFERROR(J74+K74,0)</f>
        <v>-222</v>
      </c>
      <c r="W74" t="s">
        <v>64</v>
      </c>
      <c r="X74" t="str">
        <f>IF(LARGE($AU23:$BD28,1)&lt;&gt;0,LARGE($AU23:$BD28,1),"")</f>
        <v/>
      </c>
      <c r="Y74" t="str">
        <f>IF(LARGE($AU23:$BD28,2)&lt;&gt;0,LARGE($AU23:$BD28,2),"")</f>
        <v/>
      </c>
      <c r="Z74" t="str">
        <f>IF(LARGE($AU23:$BD28,3)&lt;&gt;0,LARGE($AU23:$BD28,3),"")</f>
        <v/>
      </c>
      <c r="AA74" t="str">
        <f>IF(LARGE($AU23:$BD28,4)&lt;&gt;0,LARGE($AU23:$BD28,4),"")</f>
        <v/>
      </c>
      <c r="AB74" t="str">
        <f>IF(LARGE($AU23:$BD28,5)&lt;&gt;0,LARGE($AU23:$BD28,5),"")</f>
        <v/>
      </c>
      <c r="AC74" t="str">
        <f>IF(LARGE($AU23:$BD28,6)&lt;&gt;0,LARGE($AU23:$BD28,6),"")</f>
        <v/>
      </c>
      <c r="AD74" t="str">
        <f>IF(LARGE($AU23:$BD28,7)&lt;&gt;0,LARGE($AU23:$BD28,7),"")</f>
        <v/>
      </c>
      <c r="AE74" t="str">
        <f>IF(LARGE($AU23:$BD28,8)&lt;&gt;0,LARGE($AU23:$BD28,8),"")</f>
        <v/>
      </c>
      <c r="AF74" t="str">
        <f>IF(LARGE($AU23:$BD28,9)&lt;&gt;0,LARGE($AU23:$BD28,9),"")</f>
        <v/>
      </c>
      <c r="AG74" t="str">
        <f>IF(LARGE($AU23:$BD28,10)&lt;&gt;0,LARGE($AU23:$BD28,10),"")</f>
        <v/>
      </c>
      <c r="AH74" t="s">
        <v>64</v>
      </c>
      <c r="AM74" s="36" t="s">
        <v>86</v>
      </c>
      <c r="AN74" s="36" t="s">
        <v>86</v>
      </c>
      <c r="AO74" s="36" t="s">
        <v>86</v>
      </c>
      <c r="AP74" s="36" t="s">
        <v>86</v>
      </c>
      <c r="AQ74" s="36" t="s">
        <v>86</v>
      </c>
      <c r="AR74" s="36" t="s">
        <v>86</v>
      </c>
      <c r="AS74" s="36" t="s">
        <v>86</v>
      </c>
    </row>
    <row r="75" spans="1:53" x14ac:dyDescent="0.3">
      <c r="A75">
        <f>LEN(입력!$V3)</f>
        <v>2</v>
      </c>
      <c r="B75" t="str">
        <f>IF($A75&gt;0,MID(입력!$V3,1,1),-111)</f>
        <v>5</v>
      </c>
      <c r="C75" t="str">
        <f>IF($A75&gt;1,MID(입력!$V3,2,1),-111)</f>
        <v>6</v>
      </c>
      <c r="D75" t="str">
        <f>IF($A75&gt;1,MID(입력!$V3,3,1),-111)</f>
        <v/>
      </c>
      <c r="E75" t="str">
        <f>IF($A75&gt;1,MID(입력!$V3,4,1),-111)</f>
        <v/>
      </c>
      <c r="F75" t="str">
        <f>IF($A75&gt;1,MID(입력!$V3,5,1),-111)</f>
        <v/>
      </c>
      <c r="G75" t="str">
        <f>IF($A75&gt;1,MID(입력!$V3,6,1),-111)</f>
        <v/>
      </c>
      <c r="H75" t="str">
        <f>IF($A75&gt;1,MID(입력!$V3,7,1),-111)</f>
        <v/>
      </c>
      <c r="I75" t="str">
        <f>IF($A75&gt;1,MID(입력!$V3,8,1),-111)</f>
        <v/>
      </c>
      <c r="J75" t="str">
        <f>IF($A75&gt;1,MID(입력!$V3,9,1),-111)</f>
        <v/>
      </c>
      <c r="K75" t="str">
        <f>IF($A75&gt;1,MID(입력!$V3,10,1),-111)</f>
        <v/>
      </c>
      <c r="M75">
        <f t="shared" si="7"/>
        <v>11</v>
      </c>
      <c r="N75">
        <f t="shared" si="59"/>
        <v>0</v>
      </c>
      <c r="O75">
        <f t="shared" si="60"/>
        <v>0</v>
      </c>
      <c r="P75">
        <f t="shared" si="61"/>
        <v>0</v>
      </c>
      <c r="Q75">
        <f t="shared" si="62"/>
        <v>0</v>
      </c>
      <c r="R75">
        <f t="shared" si="63"/>
        <v>0</v>
      </c>
      <c r="S75">
        <f t="shared" si="64"/>
        <v>0</v>
      </c>
      <c r="T75">
        <f t="shared" si="65"/>
        <v>0</v>
      </c>
      <c r="U75">
        <f t="shared" si="66"/>
        <v>0</v>
      </c>
      <c r="W75" t="s">
        <v>64</v>
      </c>
      <c r="X75" t="str">
        <f>IF(LARGE($AU23:$BD28,11)&lt;&gt;0,LARGE($AU23:$BD28,11),"")</f>
        <v/>
      </c>
      <c r="Y75" t="str">
        <f>IF(LARGE($AU23:$BD28,12)&lt;&gt;0,LARGE($AU23:$BD28,12),"")</f>
        <v/>
      </c>
      <c r="Z75" t="str">
        <f>IF(LARGE($AU23:$BD28,13)&lt;&gt;0,LARGE($AU23:$BD28,13),"")</f>
        <v/>
      </c>
      <c r="AA75" t="str">
        <f>IF(LARGE($AU23:$BD28,14)&lt;&gt;0,LARGE($AU23:$BD28,14),"")</f>
        <v/>
      </c>
      <c r="AB75" t="str">
        <f>IF(LARGE($AU23:$BD28,15)&lt;&gt;0,LARGE($AU23:$BD28,15),"")</f>
        <v/>
      </c>
      <c r="AC75" t="str">
        <f>IF(LARGE($AU23:$BD28,16)&lt;&gt;0,LARGE($AU23:$BD28,16),"")</f>
        <v/>
      </c>
      <c r="AD75" t="str">
        <f>IF(LARGE($AU23:$BD28,17)&lt;&gt;0,LARGE($AU23:$BD28,17),"")</f>
        <v/>
      </c>
      <c r="AE75" t="str">
        <f>IF(LARGE($AU23:$BD28,18)&lt;&gt;0,LARGE($AU23:$BD28,18),"")</f>
        <v/>
      </c>
      <c r="AF75" t="str">
        <f>IF(LARGE($AU23:$BD28,19)&lt;&gt;0,LARGE($AU23:$BD28,19),"")</f>
        <v/>
      </c>
      <c r="AG75" t="str">
        <f>IF(LARGE($AU23:$BD28,20)&lt;&gt;0,LARGE($AU23:$BD28,20),"")</f>
        <v/>
      </c>
      <c r="AH75" t="s">
        <v>64</v>
      </c>
      <c r="AM75" s="36" t="s">
        <v>86</v>
      </c>
      <c r="AN75" s="36" t="s">
        <v>86</v>
      </c>
      <c r="AO75" s="36" t="s">
        <v>86</v>
      </c>
      <c r="AP75" s="36" t="s">
        <v>86</v>
      </c>
      <c r="AQ75" s="36" t="s">
        <v>86</v>
      </c>
      <c r="AR75" s="36" t="s">
        <v>86</v>
      </c>
      <c r="AS75" s="36" t="s">
        <v>86</v>
      </c>
    </row>
    <row r="76" spans="1:53" x14ac:dyDescent="0.3">
      <c r="A76">
        <f>LEN(입력!$V4)</f>
        <v>0</v>
      </c>
      <c r="B76">
        <f>IF($A76&gt;0,MID(입력!$V4,1,1),-111)</f>
        <v>-111</v>
      </c>
      <c r="C76">
        <f>IF($A76&gt;1,MID(입력!$V4,2,1),-111)</f>
        <v>-111</v>
      </c>
      <c r="D76">
        <f>IF($A76&gt;1,MID(입력!$V4,3,1),-111)</f>
        <v>-111</v>
      </c>
      <c r="E76">
        <f>IF($A76&gt;1,MID(입력!$V4,4,1),-111)</f>
        <v>-111</v>
      </c>
      <c r="F76">
        <f>IF($A76&gt;1,MID(입력!$V4,5,1),-111)</f>
        <v>-111</v>
      </c>
      <c r="G76">
        <f>IF($A76&gt;1,MID(입력!$V4,6,1),-111)</f>
        <v>-111</v>
      </c>
      <c r="H76">
        <f>IF($A76&gt;1,MID(입력!$V4,7,1),-111)</f>
        <v>-111</v>
      </c>
      <c r="I76">
        <f>IF($A76&gt;1,MID(입력!$V4,8,1),-111)</f>
        <v>-111</v>
      </c>
      <c r="J76">
        <f>IF($A76&gt;1,MID(입력!$V4,9,1),-111)</f>
        <v>-111</v>
      </c>
      <c r="K76">
        <f>IF($A76&gt;1,MID(입력!$V4,10,1),-111)</f>
        <v>-111</v>
      </c>
      <c r="M76">
        <f t="shared" si="7"/>
        <v>-222</v>
      </c>
      <c r="N76">
        <f t="shared" si="59"/>
        <v>-222</v>
      </c>
      <c r="O76">
        <f t="shared" si="60"/>
        <v>-222</v>
      </c>
      <c r="P76">
        <f t="shared" si="61"/>
        <v>-222</v>
      </c>
      <c r="Q76">
        <f t="shared" si="62"/>
        <v>-222</v>
      </c>
      <c r="R76">
        <f t="shared" si="63"/>
        <v>-222</v>
      </c>
      <c r="S76">
        <f t="shared" si="64"/>
        <v>-222</v>
      </c>
      <c r="T76">
        <f t="shared" si="65"/>
        <v>-222</v>
      </c>
      <c r="U76">
        <f t="shared" si="66"/>
        <v>-222</v>
      </c>
      <c r="W76" t="s">
        <v>64</v>
      </c>
      <c r="X76" t="s">
        <v>64</v>
      </c>
      <c r="Y76" t="s">
        <v>64</v>
      </c>
      <c r="Z76" t="s">
        <v>64</v>
      </c>
      <c r="AA76" t="s">
        <v>64</v>
      </c>
      <c r="AB76" t="s">
        <v>64</v>
      </c>
      <c r="AC76" t="s">
        <v>64</v>
      </c>
      <c r="AD76" t="s">
        <v>64</v>
      </c>
      <c r="AE76" t="s">
        <v>64</v>
      </c>
      <c r="AF76" t="s">
        <v>64</v>
      </c>
      <c r="AG76" t="s">
        <v>64</v>
      </c>
      <c r="AH76" t="s">
        <v>64</v>
      </c>
      <c r="AM76" s="36" t="s">
        <v>86</v>
      </c>
      <c r="AN76" s="36" t="s">
        <v>86</v>
      </c>
      <c r="AO76" s="36" t="s">
        <v>86</v>
      </c>
      <c r="AP76" s="36" t="s">
        <v>86</v>
      </c>
      <c r="AQ76" s="36" t="s">
        <v>86</v>
      </c>
      <c r="AR76" s="36" t="s">
        <v>86</v>
      </c>
      <c r="AS76" s="36" t="s">
        <v>86</v>
      </c>
    </row>
    <row r="77" spans="1:53" x14ac:dyDescent="0.3">
      <c r="A77">
        <f>LEN(입력!$V5)</f>
        <v>0</v>
      </c>
      <c r="B77">
        <f>IF($A77&gt;0,MID(입력!$V5,1,1),-111)</f>
        <v>-111</v>
      </c>
      <c r="C77">
        <f>IF($A77&gt;1,MID(입력!$V5,2,1),-111)</f>
        <v>-111</v>
      </c>
      <c r="D77">
        <f>IF($A77&gt;1,MID(입력!$V5,3,1),-111)</f>
        <v>-111</v>
      </c>
      <c r="E77">
        <f>IF($A77&gt;1,MID(입력!$V5,4,1),-111)</f>
        <v>-111</v>
      </c>
      <c r="F77">
        <f>IF($A77&gt;1,MID(입력!$V5,5,1),-111)</f>
        <v>-111</v>
      </c>
      <c r="G77">
        <f>IF($A77&gt;1,MID(입력!$V5,6,1),-111)</f>
        <v>-111</v>
      </c>
      <c r="H77">
        <f>IF($A77&gt;1,MID(입력!$V5,7,1),-111)</f>
        <v>-111</v>
      </c>
      <c r="I77">
        <f>IF($A77&gt;1,MID(입력!$V5,8,1),-111)</f>
        <v>-111</v>
      </c>
      <c r="J77">
        <f>IF($A77&gt;1,MID(입력!$V5,9,1),-111)</f>
        <v>-111</v>
      </c>
      <c r="K77">
        <f>IF($A77&gt;1,MID(입력!$V5,10,1),-111)</f>
        <v>-111</v>
      </c>
      <c r="M77">
        <f t="shared" si="7"/>
        <v>-222</v>
      </c>
      <c r="N77">
        <f t="shared" si="59"/>
        <v>-222</v>
      </c>
      <c r="O77">
        <f t="shared" si="60"/>
        <v>-222</v>
      </c>
      <c r="P77">
        <f t="shared" si="61"/>
        <v>-222</v>
      </c>
      <c r="Q77">
        <f t="shared" si="62"/>
        <v>-222</v>
      </c>
      <c r="R77">
        <f t="shared" si="63"/>
        <v>-222</v>
      </c>
      <c r="S77">
        <f t="shared" si="64"/>
        <v>-222</v>
      </c>
      <c r="T77">
        <f t="shared" si="65"/>
        <v>-222</v>
      </c>
      <c r="U77">
        <f t="shared" si="66"/>
        <v>-222</v>
      </c>
      <c r="AM77" s="36" t="s">
        <v>86</v>
      </c>
      <c r="AN77" s="36" t="s">
        <v>86</v>
      </c>
      <c r="AO77" s="36" t="s">
        <v>86</v>
      </c>
      <c r="AP77" s="36" t="s">
        <v>86</v>
      </c>
      <c r="AQ77" s="36" t="s">
        <v>86</v>
      </c>
      <c r="AR77" s="36" t="s">
        <v>86</v>
      </c>
      <c r="AS77" s="36" t="s">
        <v>86</v>
      </c>
    </row>
    <row r="78" spans="1:53" x14ac:dyDescent="0.3">
      <c r="A78">
        <f>LEN(입력!$V6)</f>
        <v>0</v>
      </c>
      <c r="B78">
        <f>IF($A78&gt;0,MID(입력!$V6,1,1),-111)</f>
        <v>-111</v>
      </c>
      <c r="C78">
        <f>IF($A78&gt;1,MID(입력!$V6,2,1),-111)</f>
        <v>-111</v>
      </c>
      <c r="D78">
        <f>IF($A78&gt;1,MID(입력!$V6,3,1),-111)</f>
        <v>-111</v>
      </c>
      <c r="E78">
        <f>IF($A78&gt;1,MID(입력!$V6,4,1),-111)</f>
        <v>-111</v>
      </c>
      <c r="F78">
        <f>IF($A78&gt;1,MID(입력!$V6,5,1),-111)</f>
        <v>-111</v>
      </c>
      <c r="G78">
        <f>IF($A78&gt;1,MID(입력!$V6,6,1),-111)</f>
        <v>-111</v>
      </c>
      <c r="H78">
        <f>IF($A78&gt;1,MID(입력!$V6,7,1),-111)</f>
        <v>-111</v>
      </c>
      <c r="I78">
        <f>IF($A78&gt;1,MID(입력!$V6,8,1),-111)</f>
        <v>-111</v>
      </c>
      <c r="J78">
        <f>IF($A78&gt;1,MID(입력!$V6,9,1),-111)</f>
        <v>-111</v>
      </c>
      <c r="K78">
        <f>IF($A78&gt;1,MID(입력!$V6,10,1),-111)</f>
        <v>-111</v>
      </c>
      <c r="M78">
        <f t="shared" si="7"/>
        <v>-222</v>
      </c>
      <c r="N78">
        <f t="shared" si="59"/>
        <v>-222</v>
      </c>
      <c r="O78">
        <f t="shared" si="60"/>
        <v>-222</v>
      </c>
      <c r="P78">
        <f t="shared" si="61"/>
        <v>-222</v>
      </c>
      <c r="Q78">
        <f t="shared" si="62"/>
        <v>-222</v>
      </c>
      <c r="R78">
        <f t="shared" si="63"/>
        <v>-222</v>
      </c>
      <c r="S78">
        <f t="shared" si="64"/>
        <v>-222</v>
      </c>
      <c r="T78">
        <f t="shared" si="65"/>
        <v>-222</v>
      </c>
      <c r="U78">
        <f t="shared" si="66"/>
        <v>-222</v>
      </c>
      <c r="AM78" s="36" t="s">
        <v>86</v>
      </c>
      <c r="AN78" s="36" t="s">
        <v>86</v>
      </c>
      <c r="AO78" s="36" t="s">
        <v>86</v>
      </c>
      <c r="AP78" s="36" t="s">
        <v>86</v>
      </c>
      <c r="AQ78" s="36" t="s">
        <v>86</v>
      </c>
      <c r="AR78" s="36" t="s">
        <v>86</v>
      </c>
      <c r="AS78" s="36" t="s">
        <v>86</v>
      </c>
    </row>
    <row r="79" spans="1:53" x14ac:dyDescent="0.3">
      <c r="A79">
        <f>LEN(입력!$V7)</f>
        <v>0</v>
      </c>
      <c r="B79">
        <f>IF($A79&gt;0,MID(입력!$V7,1,1),-111)</f>
        <v>-111</v>
      </c>
      <c r="C79">
        <f>IF($A79&gt;1,MID(입력!$V7,2,1),-111)</f>
        <v>-111</v>
      </c>
      <c r="D79">
        <f>IF($A79&gt;1,MID(입력!$V7,3,1),-111)</f>
        <v>-111</v>
      </c>
      <c r="E79">
        <f>IF($A79&gt;1,MID(입력!$V7,4,1),-111)</f>
        <v>-111</v>
      </c>
      <c r="F79">
        <f>IF($A79&gt;1,MID(입력!$V7,5,1),-111)</f>
        <v>-111</v>
      </c>
      <c r="G79">
        <f>IF($A79&gt;1,MID(입력!$V7,6,1),-111)</f>
        <v>-111</v>
      </c>
      <c r="H79">
        <f>IF($A79&gt;1,MID(입력!$V7,7,1),-111)</f>
        <v>-111</v>
      </c>
      <c r="I79">
        <f>IF($A79&gt;1,MID(입력!$V7,8,1),-111)</f>
        <v>-111</v>
      </c>
      <c r="J79">
        <f>IF($A79&gt;1,MID(입력!$V7,9,1),-111)</f>
        <v>-111</v>
      </c>
      <c r="K79">
        <f>IF($A79&gt;1,MID(입력!$V7,10,1),-111)</f>
        <v>-111</v>
      </c>
      <c r="M79">
        <f t="shared" si="7"/>
        <v>-222</v>
      </c>
      <c r="N79">
        <f t="shared" si="59"/>
        <v>-222</v>
      </c>
      <c r="O79">
        <f t="shared" si="60"/>
        <v>-222</v>
      </c>
      <c r="P79">
        <f t="shared" si="61"/>
        <v>-222</v>
      </c>
      <c r="Q79">
        <f t="shared" si="62"/>
        <v>-222</v>
      </c>
      <c r="R79">
        <f t="shared" si="63"/>
        <v>-222</v>
      </c>
      <c r="S79">
        <f t="shared" si="64"/>
        <v>-222</v>
      </c>
      <c r="T79">
        <f t="shared" si="65"/>
        <v>-222</v>
      </c>
      <c r="U79">
        <f t="shared" si="66"/>
        <v>-222</v>
      </c>
      <c r="AM79" s="36" t="s">
        <v>86</v>
      </c>
      <c r="AN79" s="36" t="s">
        <v>86</v>
      </c>
      <c r="AO79" s="36" t="s">
        <v>86</v>
      </c>
      <c r="AP79" s="36" t="s">
        <v>86</v>
      </c>
      <c r="AQ79" s="36" t="s">
        <v>86</v>
      </c>
      <c r="AR79" s="36" t="s">
        <v>86</v>
      </c>
      <c r="AS79" s="36" t="s">
        <v>86</v>
      </c>
    </row>
    <row r="81" spans="1:21" x14ac:dyDescent="0.3">
      <c r="A81">
        <f>LEN(입력!$V9)</f>
        <v>0</v>
      </c>
      <c r="B81">
        <f>IF($A81&gt;0,MID(입력!$V9,1,1),-111)</f>
        <v>-111</v>
      </c>
      <c r="C81">
        <f>IF($A81&gt;1,MID(입력!$V9,2,1),-111)</f>
        <v>-111</v>
      </c>
      <c r="D81">
        <f>IF($A81&gt;1,MID(입력!$V9,3,1),-111)</f>
        <v>-111</v>
      </c>
      <c r="E81">
        <f>IF($A81&gt;1,MID(입력!$V9,4,1),-111)</f>
        <v>-111</v>
      </c>
      <c r="F81">
        <f>IF($A81&gt;1,MID(입력!$V9,5,1),-111)</f>
        <v>-111</v>
      </c>
      <c r="G81">
        <f>IF($A81&gt;1,MID(입력!$V9,6,1),-111)</f>
        <v>-111</v>
      </c>
      <c r="H81">
        <f>IF($A81&gt;1,MID(입력!$V9,7,1),-111)</f>
        <v>-111</v>
      </c>
      <c r="I81">
        <f>IF($A81&gt;1,MID(입력!$V9,8,1),-111)</f>
        <v>-111</v>
      </c>
      <c r="J81">
        <f>IF($A81&gt;1,MID(입력!$V9,9,1),-111)</f>
        <v>-111</v>
      </c>
      <c r="K81">
        <f>IF($A81&gt;1,MID(입력!$V9,10,1),-111)</f>
        <v>-111</v>
      </c>
      <c r="M81">
        <f t="shared" si="7"/>
        <v>-222</v>
      </c>
      <c r="N81">
        <f t="shared" ref="N81:N86" si="67">IFERROR(C81+D81,0)</f>
        <v>-222</v>
      </c>
      <c r="O81">
        <f t="shared" ref="O81:O86" si="68">IFERROR(D81+E81,0)</f>
        <v>-222</v>
      </c>
      <c r="P81">
        <f t="shared" ref="P81:P86" si="69">IFERROR(E81+F81,0)</f>
        <v>-222</v>
      </c>
      <c r="Q81">
        <f t="shared" ref="Q81:Q86" si="70">IFERROR(F81+G81,0)</f>
        <v>-222</v>
      </c>
      <c r="R81">
        <f t="shared" ref="R81:R86" si="71">IFERROR(G81+H81,0)</f>
        <v>-222</v>
      </c>
      <c r="S81">
        <f t="shared" ref="S81:S86" si="72">IFERROR(H81+I81,0)</f>
        <v>-222</v>
      </c>
      <c r="T81">
        <f t="shared" ref="T81:T86" si="73">IFERROR(I81+J81,0)</f>
        <v>-222</v>
      </c>
      <c r="U81">
        <f t="shared" ref="U81:U86" si="74">IFERROR(J81+K81,0)</f>
        <v>-222</v>
      </c>
    </row>
    <row r="82" spans="1:21" x14ac:dyDescent="0.3">
      <c r="A82">
        <f>LEN(입력!$V10)</f>
        <v>0</v>
      </c>
      <c r="B82">
        <f>IF($A82&gt;0,MID(입력!$V10,1,1),-111)</f>
        <v>-111</v>
      </c>
      <c r="C82">
        <f>IF($A82&gt;1,MID(입력!$V10,2,1),-111)</f>
        <v>-111</v>
      </c>
      <c r="D82">
        <f>IF($A82&gt;1,MID(입력!$V10,3,1),-111)</f>
        <v>-111</v>
      </c>
      <c r="E82">
        <f>IF($A82&gt;1,MID(입력!$V10,4,1),-111)</f>
        <v>-111</v>
      </c>
      <c r="F82">
        <f>IF($A82&gt;1,MID(입력!$V10,5,1),-111)</f>
        <v>-111</v>
      </c>
      <c r="G82">
        <f>IF($A82&gt;1,MID(입력!$V10,6,1),-111)</f>
        <v>-111</v>
      </c>
      <c r="H82">
        <f>IF($A82&gt;1,MID(입력!$V10,7,1),-111)</f>
        <v>-111</v>
      </c>
      <c r="I82">
        <f>IF($A82&gt;1,MID(입력!$V10,8,1),-111)</f>
        <v>-111</v>
      </c>
      <c r="J82">
        <f>IF($A82&gt;1,MID(입력!$V10,9,1),-111)</f>
        <v>-111</v>
      </c>
      <c r="K82">
        <f>IF($A82&gt;1,MID(입력!$V10,10,1),-111)</f>
        <v>-111</v>
      </c>
      <c r="M82">
        <f t="shared" si="7"/>
        <v>-222</v>
      </c>
      <c r="N82">
        <f t="shared" si="67"/>
        <v>-222</v>
      </c>
      <c r="O82">
        <f t="shared" si="68"/>
        <v>-222</v>
      </c>
      <c r="P82">
        <f t="shared" si="69"/>
        <v>-222</v>
      </c>
      <c r="Q82">
        <f t="shared" si="70"/>
        <v>-222</v>
      </c>
      <c r="R82">
        <f t="shared" si="71"/>
        <v>-222</v>
      </c>
      <c r="S82">
        <f t="shared" si="72"/>
        <v>-222</v>
      </c>
      <c r="T82">
        <f t="shared" si="73"/>
        <v>-222</v>
      </c>
      <c r="U82">
        <f t="shared" si="74"/>
        <v>-222</v>
      </c>
    </row>
    <row r="83" spans="1:21" x14ac:dyDescent="0.3">
      <c r="A83">
        <f>LEN(입력!$V11)</f>
        <v>0</v>
      </c>
      <c r="B83">
        <f>IF($A83&gt;0,MID(입력!$V11,1,1),-111)</f>
        <v>-111</v>
      </c>
      <c r="C83">
        <f>IF($A83&gt;1,MID(입력!$V11,2,1),-111)</f>
        <v>-111</v>
      </c>
      <c r="D83">
        <f>IF($A83&gt;1,MID(입력!$V11,3,1),-111)</f>
        <v>-111</v>
      </c>
      <c r="E83">
        <f>IF($A83&gt;1,MID(입력!$V11,4,1),-111)</f>
        <v>-111</v>
      </c>
      <c r="F83">
        <f>IF($A83&gt;1,MID(입력!$V11,5,1),-111)</f>
        <v>-111</v>
      </c>
      <c r="G83">
        <f>IF($A83&gt;1,MID(입력!$V11,6,1),-111)</f>
        <v>-111</v>
      </c>
      <c r="H83">
        <f>IF($A83&gt;1,MID(입력!$V11,7,1),-111)</f>
        <v>-111</v>
      </c>
      <c r="I83">
        <f>IF($A83&gt;1,MID(입력!$V11,8,1),-111)</f>
        <v>-111</v>
      </c>
      <c r="J83">
        <f>IF($A83&gt;1,MID(입력!$V11,9,1),-111)</f>
        <v>-111</v>
      </c>
      <c r="K83">
        <f>IF($A83&gt;1,MID(입력!$V11,10,1),-111)</f>
        <v>-111</v>
      </c>
      <c r="M83">
        <f t="shared" si="7"/>
        <v>-222</v>
      </c>
      <c r="N83">
        <f t="shared" si="67"/>
        <v>-222</v>
      </c>
      <c r="O83">
        <f t="shared" si="68"/>
        <v>-222</v>
      </c>
      <c r="P83">
        <f t="shared" si="69"/>
        <v>-222</v>
      </c>
      <c r="Q83">
        <f t="shared" si="70"/>
        <v>-222</v>
      </c>
      <c r="R83">
        <f t="shared" si="71"/>
        <v>-222</v>
      </c>
      <c r="S83">
        <f t="shared" si="72"/>
        <v>-222</v>
      </c>
      <c r="T83">
        <f t="shared" si="73"/>
        <v>-222</v>
      </c>
      <c r="U83">
        <f t="shared" si="74"/>
        <v>-222</v>
      </c>
    </row>
    <row r="84" spans="1:21" x14ac:dyDescent="0.3">
      <c r="A84">
        <f>LEN(입력!$V12)</f>
        <v>0</v>
      </c>
      <c r="B84">
        <f>IF($A84&gt;0,MID(입력!$V12,1,1),-111)</f>
        <v>-111</v>
      </c>
      <c r="C84">
        <f>IF($A84&gt;1,MID(입력!$V12,2,1),-111)</f>
        <v>-111</v>
      </c>
      <c r="D84">
        <f>IF($A84&gt;1,MID(입력!$V12,3,1),-111)</f>
        <v>-111</v>
      </c>
      <c r="E84">
        <f>IF($A84&gt;1,MID(입력!$V12,4,1),-111)</f>
        <v>-111</v>
      </c>
      <c r="F84">
        <f>IF($A84&gt;1,MID(입력!$V12,5,1),-111)</f>
        <v>-111</v>
      </c>
      <c r="G84">
        <f>IF($A84&gt;1,MID(입력!$V12,6,1),-111)</f>
        <v>-111</v>
      </c>
      <c r="H84">
        <f>IF($A84&gt;1,MID(입력!$V12,7,1),-111)</f>
        <v>-111</v>
      </c>
      <c r="I84">
        <f>IF($A84&gt;1,MID(입력!$V12,8,1),-111)</f>
        <v>-111</v>
      </c>
      <c r="J84">
        <f>IF($A84&gt;1,MID(입력!$V12,9,1),-111)</f>
        <v>-111</v>
      </c>
      <c r="K84">
        <f>IF($A84&gt;1,MID(입력!$V12,10,1),-111)</f>
        <v>-111</v>
      </c>
      <c r="M84">
        <f t="shared" si="7"/>
        <v>-222</v>
      </c>
      <c r="N84">
        <f t="shared" si="67"/>
        <v>-222</v>
      </c>
      <c r="O84">
        <f t="shared" si="68"/>
        <v>-222</v>
      </c>
      <c r="P84">
        <f t="shared" si="69"/>
        <v>-222</v>
      </c>
      <c r="Q84">
        <f t="shared" si="70"/>
        <v>-222</v>
      </c>
      <c r="R84">
        <f t="shared" si="71"/>
        <v>-222</v>
      </c>
      <c r="S84">
        <f t="shared" si="72"/>
        <v>-222</v>
      </c>
      <c r="T84">
        <f t="shared" si="73"/>
        <v>-222</v>
      </c>
      <c r="U84">
        <f t="shared" si="74"/>
        <v>-222</v>
      </c>
    </row>
    <row r="85" spans="1:21" x14ac:dyDescent="0.3">
      <c r="A85">
        <f>LEN(입력!$V13)</f>
        <v>0</v>
      </c>
      <c r="B85">
        <f>IF($A85&gt;0,MID(입력!$V13,1,1),-111)</f>
        <v>-111</v>
      </c>
      <c r="C85">
        <f>IF($A85&gt;1,MID(입력!$V13,2,1),-111)</f>
        <v>-111</v>
      </c>
      <c r="D85">
        <f>IF($A85&gt;1,MID(입력!$V13,3,1),-111)</f>
        <v>-111</v>
      </c>
      <c r="E85">
        <f>IF($A85&gt;1,MID(입력!$V13,4,1),-111)</f>
        <v>-111</v>
      </c>
      <c r="F85">
        <f>IF($A85&gt;1,MID(입력!$V13,5,1),-111)</f>
        <v>-111</v>
      </c>
      <c r="G85">
        <f>IF($A85&gt;1,MID(입력!$V13,6,1),-111)</f>
        <v>-111</v>
      </c>
      <c r="H85">
        <f>IF($A85&gt;1,MID(입력!$V13,7,1),-111)</f>
        <v>-111</v>
      </c>
      <c r="I85">
        <f>IF($A85&gt;1,MID(입력!$V13,8,1),-111)</f>
        <v>-111</v>
      </c>
      <c r="J85">
        <f>IF($A85&gt;1,MID(입력!$V13,9,1),-111)</f>
        <v>-111</v>
      </c>
      <c r="K85">
        <f>IF($A85&gt;1,MID(입력!$V13,10,1),-111)</f>
        <v>-111</v>
      </c>
      <c r="M85">
        <f t="shared" si="7"/>
        <v>-222</v>
      </c>
      <c r="N85">
        <f t="shared" si="67"/>
        <v>-222</v>
      </c>
      <c r="O85">
        <f t="shared" si="68"/>
        <v>-222</v>
      </c>
      <c r="P85">
        <f t="shared" si="69"/>
        <v>-222</v>
      </c>
      <c r="Q85">
        <f t="shared" si="70"/>
        <v>-222</v>
      </c>
      <c r="R85">
        <f t="shared" si="71"/>
        <v>-222</v>
      </c>
      <c r="S85">
        <f t="shared" si="72"/>
        <v>-222</v>
      </c>
      <c r="T85">
        <f t="shared" si="73"/>
        <v>-222</v>
      </c>
      <c r="U85">
        <f t="shared" si="74"/>
        <v>-222</v>
      </c>
    </row>
    <row r="86" spans="1:21" x14ac:dyDescent="0.3">
      <c r="A86">
        <f>LEN(입력!$V14)</f>
        <v>0</v>
      </c>
      <c r="B86">
        <f>IF($A86&gt;0,MID(입력!$V14,1,1),-111)</f>
        <v>-111</v>
      </c>
      <c r="C86">
        <f>IF($A86&gt;1,MID(입력!$V14,2,1),-111)</f>
        <v>-111</v>
      </c>
      <c r="D86">
        <f>IF($A86&gt;1,MID(입력!$V14,3,1),-111)</f>
        <v>-111</v>
      </c>
      <c r="E86">
        <f>IF($A86&gt;1,MID(입력!$V14,4,1),-111)</f>
        <v>-111</v>
      </c>
      <c r="F86">
        <f>IF($A86&gt;1,MID(입력!$V14,5,1),-111)</f>
        <v>-111</v>
      </c>
      <c r="G86">
        <f>IF($A86&gt;1,MID(입력!$V14,6,1),-111)</f>
        <v>-111</v>
      </c>
      <c r="H86">
        <f>IF($A86&gt;1,MID(입력!$V14,7,1),-111)</f>
        <v>-111</v>
      </c>
      <c r="I86">
        <f>IF($A86&gt;1,MID(입력!$V14,8,1),-111)</f>
        <v>-111</v>
      </c>
      <c r="J86">
        <f>IF($A86&gt;1,MID(입력!$V14,9,1),-111)</f>
        <v>-111</v>
      </c>
      <c r="K86">
        <f>IF($A86&gt;1,MID(입력!$V14,10,1),-111)</f>
        <v>-111</v>
      </c>
      <c r="M86">
        <f t="shared" si="7"/>
        <v>-222</v>
      </c>
      <c r="N86">
        <f t="shared" si="67"/>
        <v>-222</v>
      </c>
      <c r="O86">
        <f t="shared" si="68"/>
        <v>-222</v>
      </c>
      <c r="P86">
        <f t="shared" si="69"/>
        <v>-222</v>
      </c>
      <c r="Q86">
        <f t="shared" si="70"/>
        <v>-222</v>
      </c>
      <c r="R86">
        <f t="shared" si="71"/>
        <v>-222</v>
      </c>
      <c r="S86">
        <f t="shared" si="72"/>
        <v>-222</v>
      </c>
      <c r="T86">
        <f t="shared" si="73"/>
        <v>-222</v>
      </c>
      <c r="U86">
        <f t="shared" si="74"/>
        <v>-222</v>
      </c>
    </row>
    <row r="88" spans="1:21" x14ac:dyDescent="0.3">
      <c r="A88">
        <f>LEN(입력!$V16)</f>
        <v>0</v>
      </c>
      <c r="B88">
        <f>IF($A88&gt;0,MID(입력!$V16,1,1),-111)</f>
        <v>-111</v>
      </c>
      <c r="C88">
        <f>IF($A88&gt;1,MID(입력!$V16,2,1),-111)</f>
        <v>-111</v>
      </c>
      <c r="D88">
        <f>IF($A88&gt;1,MID(입력!$V16,3,1),-111)</f>
        <v>-111</v>
      </c>
      <c r="E88">
        <f>IF($A88&gt;1,MID(입력!$V16,4,1),-111)</f>
        <v>-111</v>
      </c>
      <c r="F88">
        <f>IF($A88&gt;1,MID(입력!$V16,5,1),-111)</f>
        <v>-111</v>
      </c>
      <c r="G88">
        <f>IF($A88&gt;1,MID(입력!$V16,6,1),-111)</f>
        <v>-111</v>
      </c>
      <c r="H88">
        <f>IF($A88&gt;1,MID(입력!$V16,7,1),-111)</f>
        <v>-111</v>
      </c>
      <c r="I88">
        <f>IF($A88&gt;1,MID(입력!$V16,8,1),-111)</f>
        <v>-111</v>
      </c>
      <c r="J88">
        <f>IF($A88&gt;1,MID(입력!$V16,9,1),-111)</f>
        <v>-111</v>
      </c>
      <c r="K88">
        <f>IF($A88&gt;1,MID(입력!$V16,10,1),-111)</f>
        <v>-111</v>
      </c>
      <c r="M88">
        <f t="shared" si="7"/>
        <v>-222</v>
      </c>
      <c r="N88">
        <f t="shared" ref="N88:N93" si="75">IFERROR(C88+D88,0)</f>
        <v>-222</v>
      </c>
      <c r="O88">
        <f t="shared" ref="O88:O93" si="76">IFERROR(D88+E88,0)</f>
        <v>-222</v>
      </c>
      <c r="P88">
        <f t="shared" ref="P88:P93" si="77">IFERROR(E88+F88,0)</f>
        <v>-222</v>
      </c>
      <c r="Q88">
        <f t="shared" ref="Q88:Q93" si="78">IFERROR(F88+G88,0)</f>
        <v>-222</v>
      </c>
      <c r="R88">
        <f t="shared" ref="R88:R93" si="79">IFERROR(G88+H88,0)</f>
        <v>-222</v>
      </c>
      <c r="S88">
        <f t="shared" ref="S88:S93" si="80">IFERROR(H88+I88,0)</f>
        <v>-222</v>
      </c>
      <c r="T88">
        <f t="shared" ref="T88:T93" si="81">IFERROR(I88+J88,0)</f>
        <v>-222</v>
      </c>
      <c r="U88">
        <f t="shared" ref="U88:U93" si="82">IFERROR(J88+K88,0)</f>
        <v>-222</v>
      </c>
    </row>
    <row r="89" spans="1:21" x14ac:dyDescent="0.3">
      <c r="A89">
        <f>LEN(입력!$V17)</f>
        <v>0</v>
      </c>
      <c r="B89">
        <f>IF($A89&gt;0,MID(입력!$V17,1,1),-111)</f>
        <v>-111</v>
      </c>
      <c r="C89">
        <f>IF($A89&gt;1,MID(입력!$V17,2,1),-111)</f>
        <v>-111</v>
      </c>
      <c r="D89">
        <f>IF($A89&gt;1,MID(입력!$V17,3,1),-111)</f>
        <v>-111</v>
      </c>
      <c r="E89">
        <f>IF($A89&gt;1,MID(입력!$V17,4,1),-111)</f>
        <v>-111</v>
      </c>
      <c r="F89">
        <f>IF($A89&gt;1,MID(입력!$V17,5,1),-111)</f>
        <v>-111</v>
      </c>
      <c r="G89">
        <f>IF($A89&gt;1,MID(입력!$V17,6,1),-111)</f>
        <v>-111</v>
      </c>
      <c r="H89">
        <f>IF($A89&gt;1,MID(입력!$V17,7,1),-111)</f>
        <v>-111</v>
      </c>
      <c r="I89">
        <f>IF($A89&gt;1,MID(입력!$V17,8,1),-111)</f>
        <v>-111</v>
      </c>
      <c r="J89">
        <f>IF($A89&gt;1,MID(입력!$V17,9,1),-111)</f>
        <v>-111</v>
      </c>
      <c r="K89">
        <f>IF($A89&gt;1,MID(입력!$V17,10,1),-111)</f>
        <v>-111</v>
      </c>
      <c r="M89">
        <f t="shared" si="7"/>
        <v>-222</v>
      </c>
      <c r="N89">
        <f t="shared" si="75"/>
        <v>-222</v>
      </c>
      <c r="O89">
        <f t="shared" si="76"/>
        <v>-222</v>
      </c>
      <c r="P89">
        <f t="shared" si="77"/>
        <v>-222</v>
      </c>
      <c r="Q89">
        <f t="shared" si="78"/>
        <v>-222</v>
      </c>
      <c r="R89">
        <f t="shared" si="79"/>
        <v>-222</v>
      </c>
      <c r="S89">
        <f t="shared" si="80"/>
        <v>-222</v>
      </c>
      <c r="T89">
        <f t="shared" si="81"/>
        <v>-222</v>
      </c>
      <c r="U89">
        <f t="shared" si="82"/>
        <v>-222</v>
      </c>
    </row>
    <row r="90" spans="1:21" x14ac:dyDescent="0.3">
      <c r="A90">
        <f>LEN(입력!$V18)</f>
        <v>0</v>
      </c>
      <c r="B90">
        <f>IF($A90&gt;0,MID(입력!$V18,1,1),-111)</f>
        <v>-111</v>
      </c>
      <c r="C90">
        <f>IF($A90&gt;1,MID(입력!$V18,2,1),-111)</f>
        <v>-111</v>
      </c>
      <c r="D90">
        <f>IF($A90&gt;1,MID(입력!$V18,3,1),-111)</f>
        <v>-111</v>
      </c>
      <c r="E90">
        <f>IF($A90&gt;1,MID(입력!$V18,4,1),-111)</f>
        <v>-111</v>
      </c>
      <c r="F90">
        <f>IF($A90&gt;1,MID(입력!$V18,5,1),-111)</f>
        <v>-111</v>
      </c>
      <c r="G90">
        <f>IF($A90&gt;1,MID(입력!$V18,6,1),-111)</f>
        <v>-111</v>
      </c>
      <c r="H90">
        <f>IF($A90&gt;1,MID(입력!$V18,7,1),-111)</f>
        <v>-111</v>
      </c>
      <c r="I90">
        <f>IF($A90&gt;1,MID(입력!$V18,8,1),-111)</f>
        <v>-111</v>
      </c>
      <c r="J90">
        <f>IF($A90&gt;1,MID(입력!$V18,9,1),-111)</f>
        <v>-111</v>
      </c>
      <c r="K90">
        <f>IF($A90&gt;1,MID(입력!$V18,10,1),-111)</f>
        <v>-111</v>
      </c>
      <c r="M90">
        <f t="shared" si="7"/>
        <v>-222</v>
      </c>
      <c r="N90">
        <f t="shared" si="75"/>
        <v>-222</v>
      </c>
      <c r="O90">
        <f t="shared" si="76"/>
        <v>-222</v>
      </c>
      <c r="P90">
        <f t="shared" si="77"/>
        <v>-222</v>
      </c>
      <c r="Q90">
        <f t="shared" si="78"/>
        <v>-222</v>
      </c>
      <c r="R90">
        <f t="shared" si="79"/>
        <v>-222</v>
      </c>
      <c r="S90">
        <f t="shared" si="80"/>
        <v>-222</v>
      </c>
      <c r="T90">
        <f t="shared" si="81"/>
        <v>-222</v>
      </c>
      <c r="U90">
        <f t="shared" si="82"/>
        <v>-222</v>
      </c>
    </row>
    <row r="91" spans="1:21" x14ac:dyDescent="0.3">
      <c r="A91">
        <f>LEN(입력!$V19)</f>
        <v>0</v>
      </c>
      <c r="B91">
        <f>IF($A91&gt;0,MID(입력!$V19,1,1),-111)</f>
        <v>-111</v>
      </c>
      <c r="C91">
        <f>IF($A91&gt;1,MID(입력!$V19,2,1),-111)</f>
        <v>-111</v>
      </c>
      <c r="D91">
        <f>IF($A91&gt;1,MID(입력!$V19,3,1),-111)</f>
        <v>-111</v>
      </c>
      <c r="E91">
        <f>IF($A91&gt;1,MID(입력!$V19,4,1),-111)</f>
        <v>-111</v>
      </c>
      <c r="F91">
        <f>IF($A91&gt;1,MID(입력!$V19,5,1),-111)</f>
        <v>-111</v>
      </c>
      <c r="G91">
        <f>IF($A91&gt;1,MID(입력!$V19,6,1),-111)</f>
        <v>-111</v>
      </c>
      <c r="H91">
        <f>IF($A91&gt;1,MID(입력!$V19,7,1),-111)</f>
        <v>-111</v>
      </c>
      <c r="I91">
        <f>IF($A91&gt;1,MID(입력!$V19,8,1),-111)</f>
        <v>-111</v>
      </c>
      <c r="J91">
        <f>IF($A91&gt;1,MID(입력!$V19,9,1),-111)</f>
        <v>-111</v>
      </c>
      <c r="K91">
        <f>IF($A91&gt;1,MID(입력!$V19,10,1),-111)</f>
        <v>-111</v>
      </c>
      <c r="M91">
        <f t="shared" si="7"/>
        <v>-222</v>
      </c>
      <c r="N91">
        <f t="shared" si="75"/>
        <v>-222</v>
      </c>
      <c r="O91">
        <f t="shared" si="76"/>
        <v>-222</v>
      </c>
      <c r="P91">
        <f t="shared" si="77"/>
        <v>-222</v>
      </c>
      <c r="Q91">
        <f t="shared" si="78"/>
        <v>-222</v>
      </c>
      <c r="R91">
        <f t="shared" si="79"/>
        <v>-222</v>
      </c>
      <c r="S91">
        <f t="shared" si="80"/>
        <v>-222</v>
      </c>
      <c r="T91">
        <f t="shared" si="81"/>
        <v>-222</v>
      </c>
      <c r="U91">
        <f t="shared" si="82"/>
        <v>-222</v>
      </c>
    </row>
    <row r="92" spans="1:21" x14ac:dyDescent="0.3">
      <c r="A92">
        <f>LEN(입력!$V20)</f>
        <v>0</v>
      </c>
      <c r="B92">
        <f>IF($A92&gt;0,MID(입력!$V20,1,1),-111)</f>
        <v>-111</v>
      </c>
      <c r="C92">
        <f>IF($A92&gt;1,MID(입력!$V20,2,1),-111)</f>
        <v>-111</v>
      </c>
      <c r="D92">
        <f>IF($A92&gt;1,MID(입력!$V20,3,1),-111)</f>
        <v>-111</v>
      </c>
      <c r="E92">
        <f>IF($A92&gt;1,MID(입력!$V20,4,1),-111)</f>
        <v>-111</v>
      </c>
      <c r="F92">
        <f>IF($A92&gt;1,MID(입력!$V20,5,1),-111)</f>
        <v>-111</v>
      </c>
      <c r="G92">
        <f>IF($A92&gt;1,MID(입력!$V20,6,1),-111)</f>
        <v>-111</v>
      </c>
      <c r="H92">
        <f>IF($A92&gt;1,MID(입력!$V20,7,1),-111)</f>
        <v>-111</v>
      </c>
      <c r="I92">
        <f>IF($A92&gt;1,MID(입력!$V20,8,1),-111)</f>
        <v>-111</v>
      </c>
      <c r="J92">
        <f>IF($A92&gt;1,MID(입력!$V20,9,1),-111)</f>
        <v>-111</v>
      </c>
      <c r="K92">
        <f>IF($A92&gt;1,MID(입력!$V20,10,1),-111)</f>
        <v>-111</v>
      </c>
      <c r="M92">
        <f t="shared" si="7"/>
        <v>-222</v>
      </c>
      <c r="N92">
        <f t="shared" si="75"/>
        <v>-222</v>
      </c>
      <c r="O92">
        <f t="shared" si="76"/>
        <v>-222</v>
      </c>
      <c r="P92">
        <f t="shared" si="77"/>
        <v>-222</v>
      </c>
      <c r="Q92">
        <f t="shared" si="78"/>
        <v>-222</v>
      </c>
      <c r="R92">
        <f t="shared" si="79"/>
        <v>-222</v>
      </c>
      <c r="S92">
        <f t="shared" si="80"/>
        <v>-222</v>
      </c>
      <c r="T92">
        <f t="shared" si="81"/>
        <v>-222</v>
      </c>
      <c r="U92">
        <f t="shared" si="82"/>
        <v>-222</v>
      </c>
    </row>
    <row r="93" spans="1:21" x14ac:dyDescent="0.3">
      <c r="A93">
        <f>LEN(입력!$V21)</f>
        <v>0</v>
      </c>
      <c r="B93">
        <f>IF($A93&gt;0,MID(입력!$V21,1,1),-111)</f>
        <v>-111</v>
      </c>
      <c r="C93">
        <f>IF($A93&gt;1,MID(입력!$V21,2,1),-111)</f>
        <v>-111</v>
      </c>
      <c r="D93">
        <f>IF($A93&gt;1,MID(입력!$V21,3,1),-111)</f>
        <v>-111</v>
      </c>
      <c r="E93">
        <f>IF($A93&gt;1,MID(입력!$V21,4,1),-111)</f>
        <v>-111</v>
      </c>
      <c r="F93">
        <f>IF($A93&gt;1,MID(입력!$V21,5,1),-111)</f>
        <v>-111</v>
      </c>
      <c r="G93">
        <f>IF($A93&gt;1,MID(입력!$V21,6,1),-111)</f>
        <v>-111</v>
      </c>
      <c r="H93">
        <f>IF($A93&gt;1,MID(입력!$V21,7,1),-111)</f>
        <v>-111</v>
      </c>
      <c r="I93">
        <f>IF($A93&gt;1,MID(입력!$V21,8,1),-111)</f>
        <v>-111</v>
      </c>
      <c r="J93">
        <f>IF($A93&gt;1,MID(입력!$V21,9,1),-111)</f>
        <v>-111</v>
      </c>
      <c r="K93">
        <f>IF($A93&gt;1,MID(입력!$V21,10,1),-111)</f>
        <v>-111</v>
      </c>
      <c r="M93">
        <f t="shared" si="7"/>
        <v>-222</v>
      </c>
      <c r="N93">
        <f t="shared" si="75"/>
        <v>-222</v>
      </c>
      <c r="O93">
        <f t="shared" si="76"/>
        <v>-222</v>
      </c>
      <c r="P93">
        <f t="shared" si="77"/>
        <v>-222</v>
      </c>
      <c r="Q93">
        <f t="shared" si="78"/>
        <v>-222</v>
      </c>
      <c r="R93">
        <f t="shared" si="79"/>
        <v>-222</v>
      </c>
      <c r="S93">
        <f t="shared" si="80"/>
        <v>-222</v>
      </c>
      <c r="T93">
        <f t="shared" si="81"/>
        <v>-222</v>
      </c>
      <c r="U93">
        <f t="shared" si="82"/>
        <v>-222</v>
      </c>
    </row>
    <row r="95" spans="1:21" x14ac:dyDescent="0.3">
      <c r="A95">
        <f>LEN(입력!$V23)</f>
        <v>0</v>
      </c>
      <c r="B95">
        <f>IF($A95&gt;0,MID(입력!$V23,1,1),-111)</f>
        <v>-111</v>
      </c>
      <c r="C95">
        <f>IF($A95&gt;1,MID(입력!$V23,2,1),-111)</f>
        <v>-111</v>
      </c>
      <c r="D95">
        <f>IF($A95&gt;1,MID(입력!$V23,3,1),-111)</f>
        <v>-111</v>
      </c>
      <c r="E95">
        <f>IF($A95&gt;1,MID(입력!$V23,4,1),-111)</f>
        <v>-111</v>
      </c>
      <c r="F95">
        <f>IF($A95&gt;1,MID(입력!$V23,5,1),-111)</f>
        <v>-111</v>
      </c>
      <c r="G95">
        <f>IF($A95&gt;1,MID(입력!$V23,6,1),-111)</f>
        <v>-111</v>
      </c>
      <c r="H95">
        <f>IF($A95&gt;1,MID(입력!$V23,7,1),-111)</f>
        <v>-111</v>
      </c>
      <c r="I95">
        <f>IF($A95&gt;1,MID(입력!$V23,8,1),-111)</f>
        <v>-111</v>
      </c>
      <c r="J95">
        <f>IF($A95&gt;1,MID(입력!$V23,9,1),-111)</f>
        <v>-111</v>
      </c>
      <c r="K95">
        <f>IF($A95&gt;1,MID(입력!$V23,10,1),-111)</f>
        <v>-111</v>
      </c>
      <c r="M95">
        <f t="shared" si="7"/>
        <v>-222</v>
      </c>
      <c r="N95">
        <f t="shared" ref="N95:N100" si="83">IFERROR(C95+D95,0)</f>
        <v>-222</v>
      </c>
      <c r="O95">
        <f t="shared" ref="O95:O100" si="84">IFERROR(D95+E95,0)</f>
        <v>-222</v>
      </c>
      <c r="P95">
        <f t="shared" ref="P95:P100" si="85">IFERROR(E95+F95,0)</f>
        <v>-222</v>
      </c>
      <c r="Q95">
        <f t="shared" ref="Q95:Q100" si="86">IFERROR(F95+G95,0)</f>
        <v>-222</v>
      </c>
      <c r="R95">
        <f t="shared" ref="R95:R100" si="87">IFERROR(G95+H95,0)</f>
        <v>-222</v>
      </c>
      <c r="S95">
        <f t="shared" ref="S95:S100" si="88">IFERROR(H95+I95,0)</f>
        <v>-222</v>
      </c>
      <c r="T95">
        <f t="shared" ref="T95:T100" si="89">IFERROR(I95+J95,0)</f>
        <v>-222</v>
      </c>
      <c r="U95">
        <f t="shared" ref="U95:U100" si="90">IFERROR(J95+K95,0)</f>
        <v>-222</v>
      </c>
    </row>
    <row r="96" spans="1:21" x14ac:dyDescent="0.3">
      <c r="A96">
        <f>LEN(입력!$V24)</f>
        <v>0</v>
      </c>
      <c r="B96">
        <f>IF($A96&gt;0,MID(입력!$V24,1,1),-111)</f>
        <v>-111</v>
      </c>
      <c r="C96">
        <f>IF($A96&gt;1,MID(입력!$V24,2,1),-111)</f>
        <v>-111</v>
      </c>
      <c r="D96">
        <f>IF($A96&gt;1,MID(입력!$V24,3,1),-111)</f>
        <v>-111</v>
      </c>
      <c r="E96">
        <f>IF($A96&gt;1,MID(입력!$V24,4,1),-111)</f>
        <v>-111</v>
      </c>
      <c r="F96">
        <f>IF($A96&gt;1,MID(입력!$V24,5,1),-111)</f>
        <v>-111</v>
      </c>
      <c r="G96">
        <f>IF($A96&gt;1,MID(입력!$V24,6,1),-111)</f>
        <v>-111</v>
      </c>
      <c r="H96">
        <f>IF($A96&gt;1,MID(입력!$V24,7,1),-111)</f>
        <v>-111</v>
      </c>
      <c r="I96">
        <f>IF($A96&gt;1,MID(입력!$V24,8,1),-111)</f>
        <v>-111</v>
      </c>
      <c r="J96">
        <f>IF($A96&gt;1,MID(입력!$V24,9,1),-111)</f>
        <v>-111</v>
      </c>
      <c r="K96">
        <f>IF($A96&gt;1,MID(입력!$V24,10,1),-111)</f>
        <v>-111</v>
      </c>
      <c r="M96">
        <f t="shared" ref="M96:M100" si="91">IFERROR(B96+C96,0)</f>
        <v>-222</v>
      </c>
      <c r="N96">
        <f t="shared" si="83"/>
        <v>-222</v>
      </c>
      <c r="O96">
        <f t="shared" si="84"/>
        <v>-222</v>
      </c>
      <c r="P96">
        <f t="shared" si="85"/>
        <v>-222</v>
      </c>
      <c r="Q96">
        <f t="shared" si="86"/>
        <v>-222</v>
      </c>
      <c r="R96">
        <f t="shared" si="87"/>
        <v>-222</v>
      </c>
      <c r="S96">
        <f t="shared" si="88"/>
        <v>-222</v>
      </c>
      <c r="T96">
        <f t="shared" si="89"/>
        <v>-222</v>
      </c>
      <c r="U96">
        <f t="shared" si="90"/>
        <v>-222</v>
      </c>
    </row>
    <row r="97" spans="1:21" x14ac:dyDescent="0.3">
      <c r="A97">
        <f>LEN(입력!$V25)</f>
        <v>0</v>
      </c>
      <c r="B97">
        <f>IF($A97&gt;0,MID(입력!$V25,1,1),-111)</f>
        <v>-111</v>
      </c>
      <c r="C97">
        <f>IF($A97&gt;1,MID(입력!$V25,2,1),-111)</f>
        <v>-111</v>
      </c>
      <c r="D97">
        <f>IF($A97&gt;1,MID(입력!$V25,3,1),-111)</f>
        <v>-111</v>
      </c>
      <c r="E97">
        <f>IF($A97&gt;1,MID(입력!$V25,4,1),-111)</f>
        <v>-111</v>
      </c>
      <c r="F97">
        <f>IF($A97&gt;1,MID(입력!$V25,5,1),-111)</f>
        <v>-111</v>
      </c>
      <c r="G97">
        <f>IF($A97&gt;1,MID(입력!$V25,6,1),-111)</f>
        <v>-111</v>
      </c>
      <c r="H97">
        <f>IF($A97&gt;1,MID(입력!$V25,7,1),-111)</f>
        <v>-111</v>
      </c>
      <c r="I97">
        <f>IF($A97&gt;1,MID(입력!$V25,8,1),-111)</f>
        <v>-111</v>
      </c>
      <c r="J97">
        <f>IF($A97&gt;1,MID(입력!$V25,9,1),-111)</f>
        <v>-111</v>
      </c>
      <c r="K97">
        <f>IF($A97&gt;1,MID(입력!$V25,10,1),-111)</f>
        <v>-111</v>
      </c>
      <c r="M97">
        <f t="shared" si="91"/>
        <v>-222</v>
      </c>
      <c r="N97">
        <f t="shared" si="83"/>
        <v>-222</v>
      </c>
      <c r="O97">
        <f t="shared" si="84"/>
        <v>-222</v>
      </c>
      <c r="P97">
        <f t="shared" si="85"/>
        <v>-222</v>
      </c>
      <c r="Q97">
        <f t="shared" si="86"/>
        <v>-222</v>
      </c>
      <c r="R97">
        <f t="shared" si="87"/>
        <v>-222</v>
      </c>
      <c r="S97">
        <f t="shared" si="88"/>
        <v>-222</v>
      </c>
      <c r="T97">
        <f t="shared" si="89"/>
        <v>-222</v>
      </c>
      <c r="U97">
        <f t="shared" si="90"/>
        <v>-222</v>
      </c>
    </row>
    <row r="98" spans="1:21" x14ac:dyDescent="0.3">
      <c r="A98">
        <f>LEN(입력!$V26)</f>
        <v>0</v>
      </c>
      <c r="B98">
        <f>IF($A98&gt;0,MID(입력!$V26,1,1),-111)</f>
        <v>-111</v>
      </c>
      <c r="C98">
        <f>IF($A98&gt;1,MID(입력!$V26,2,1),-111)</f>
        <v>-111</v>
      </c>
      <c r="D98">
        <f>IF($A98&gt;1,MID(입력!$V26,3,1),-111)</f>
        <v>-111</v>
      </c>
      <c r="E98">
        <f>IF($A98&gt;1,MID(입력!$V26,4,1),-111)</f>
        <v>-111</v>
      </c>
      <c r="F98">
        <f>IF($A98&gt;1,MID(입력!$V26,5,1),-111)</f>
        <v>-111</v>
      </c>
      <c r="G98">
        <f>IF($A98&gt;1,MID(입력!$V26,6,1),-111)</f>
        <v>-111</v>
      </c>
      <c r="H98">
        <f>IF($A98&gt;1,MID(입력!$V26,7,1),-111)</f>
        <v>-111</v>
      </c>
      <c r="I98">
        <f>IF($A98&gt;1,MID(입력!$V26,8,1),-111)</f>
        <v>-111</v>
      </c>
      <c r="J98">
        <f>IF($A98&gt;1,MID(입력!$V26,9,1),-111)</f>
        <v>-111</v>
      </c>
      <c r="K98">
        <f>IF($A98&gt;1,MID(입력!$V26,10,1),-111)</f>
        <v>-111</v>
      </c>
      <c r="M98">
        <f t="shared" si="91"/>
        <v>-222</v>
      </c>
      <c r="N98">
        <f t="shared" si="83"/>
        <v>-222</v>
      </c>
      <c r="O98">
        <f t="shared" si="84"/>
        <v>-222</v>
      </c>
      <c r="P98">
        <f t="shared" si="85"/>
        <v>-222</v>
      </c>
      <c r="Q98">
        <f t="shared" si="86"/>
        <v>-222</v>
      </c>
      <c r="R98">
        <f t="shared" si="87"/>
        <v>-222</v>
      </c>
      <c r="S98">
        <f t="shared" si="88"/>
        <v>-222</v>
      </c>
      <c r="T98">
        <f t="shared" si="89"/>
        <v>-222</v>
      </c>
      <c r="U98">
        <f t="shared" si="90"/>
        <v>-222</v>
      </c>
    </row>
    <row r="99" spans="1:21" x14ac:dyDescent="0.3">
      <c r="A99">
        <f>LEN(입력!$V27)</f>
        <v>0</v>
      </c>
      <c r="B99">
        <f>IF($A99&gt;0,MID(입력!$V27,1,1),-111)</f>
        <v>-111</v>
      </c>
      <c r="C99">
        <f>IF($A99&gt;1,MID(입력!$V27,2,1),-111)</f>
        <v>-111</v>
      </c>
      <c r="D99">
        <f>IF($A99&gt;1,MID(입력!$V27,3,1),-111)</f>
        <v>-111</v>
      </c>
      <c r="E99">
        <f>IF($A99&gt;1,MID(입력!$V27,4,1),-111)</f>
        <v>-111</v>
      </c>
      <c r="F99">
        <f>IF($A99&gt;1,MID(입력!$V27,5,1),-111)</f>
        <v>-111</v>
      </c>
      <c r="G99">
        <f>IF($A99&gt;1,MID(입력!$V27,6,1),-111)</f>
        <v>-111</v>
      </c>
      <c r="H99">
        <f>IF($A99&gt;1,MID(입력!$V27,7,1),-111)</f>
        <v>-111</v>
      </c>
      <c r="I99">
        <f>IF($A99&gt;1,MID(입력!$V27,8,1),-111)</f>
        <v>-111</v>
      </c>
      <c r="J99">
        <f>IF($A99&gt;1,MID(입력!$V27,9,1),-111)</f>
        <v>-111</v>
      </c>
      <c r="K99">
        <f>IF($A99&gt;1,MID(입력!$V27,10,1),-111)</f>
        <v>-111</v>
      </c>
      <c r="M99">
        <f t="shared" si="91"/>
        <v>-222</v>
      </c>
      <c r="N99">
        <f t="shared" si="83"/>
        <v>-222</v>
      </c>
      <c r="O99">
        <f t="shared" si="84"/>
        <v>-222</v>
      </c>
      <c r="P99">
        <f t="shared" si="85"/>
        <v>-222</v>
      </c>
      <c r="Q99">
        <f t="shared" si="86"/>
        <v>-222</v>
      </c>
      <c r="R99">
        <f t="shared" si="87"/>
        <v>-222</v>
      </c>
      <c r="S99">
        <f t="shared" si="88"/>
        <v>-222</v>
      </c>
      <c r="T99">
        <f t="shared" si="89"/>
        <v>-222</v>
      </c>
      <c r="U99">
        <f t="shared" si="90"/>
        <v>-222</v>
      </c>
    </row>
    <row r="100" spans="1:21" x14ac:dyDescent="0.3">
      <c r="A100">
        <f>LEN(입력!$V28)</f>
        <v>0</v>
      </c>
      <c r="B100">
        <f>IF($A100&gt;0,MID(입력!$V28,1,1),-111)</f>
        <v>-111</v>
      </c>
      <c r="C100">
        <f>IF($A100&gt;1,MID(입력!$V28,2,1),-111)</f>
        <v>-111</v>
      </c>
      <c r="D100">
        <f>IF($A100&gt;1,MID(입력!$V28,3,1),-111)</f>
        <v>-111</v>
      </c>
      <c r="E100">
        <f>IF($A100&gt;1,MID(입력!$V28,4,1),-111)</f>
        <v>-111</v>
      </c>
      <c r="F100">
        <f>IF($A100&gt;1,MID(입력!$V28,5,1),-111)</f>
        <v>-111</v>
      </c>
      <c r="G100">
        <f>IF($A100&gt;1,MID(입력!$V28,6,1),-111)</f>
        <v>-111</v>
      </c>
      <c r="H100">
        <f>IF($A100&gt;1,MID(입력!$V28,7,1),-111)</f>
        <v>-111</v>
      </c>
      <c r="I100">
        <f>IF($A100&gt;1,MID(입력!$V28,8,1),-111)</f>
        <v>-111</v>
      </c>
      <c r="J100">
        <f>IF($A100&gt;1,MID(입력!$V28,9,1),-111)</f>
        <v>-111</v>
      </c>
      <c r="K100">
        <f>IF($A100&gt;1,MID(입력!$V28,10,1),-111)</f>
        <v>-111</v>
      </c>
      <c r="M100">
        <f t="shared" si="91"/>
        <v>-222</v>
      </c>
      <c r="N100">
        <f t="shared" si="83"/>
        <v>-222</v>
      </c>
      <c r="O100">
        <f t="shared" si="84"/>
        <v>-222</v>
      </c>
      <c r="P100">
        <f t="shared" si="85"/>
        <v>-222</v>
      </c>
      <c r="Q100">
        <f t="shared" si="86"/>
        <v>-222</v>
      </c>
      <c r="R100">
        <f t="shared" si="87"/>
        <v>-222</v>
      </c>
      <c r="S100">
        <f t="shared" si="88"/>
        <v>-222</v>
      </c>
      <c r="T100">
        <f t="shared" si="89"/>
        <v>-222</v>
      </c>
      <c r="U100">
        <f t="shared" si="90"/>
        <v>-222</v>
      </c>
    </row>
  </sheetData>
  <sheetProtection selectLockedCells="1" selectUnlockedCells="1"/>
  <phoneticPr fontId="1" type="noConversion"/>
  <pageMargins left="0.7" right="0.7" top="0.75" bottom="0.75" header="0.3" footer="0.3"/>
  <ignoredErrors>
    <ignoredError sqref="AY6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입력</vt:lpstr>
      <vt:lpstr>출력</vt:lpstr>
      <vt:lpstr>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정재훈</dc:creator>
  <cp:lastModifiedBy>정재훈</cp:lastModifiedBy>
  <cp:lastPrinted>2021-08-12T09:55:57Z</cp:lastPrinted>
  <dcterms:created xsi:type="dcterms:W3CDTF">2020-08-11T23:42:06Z</dcterms:created>
  <dcterms:modified xsi:type="dcterms:W3CDTF">2023-10-19T12:55:48Z</dcterms:modified>
</cp:coreProperties>
</file>