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xampp\htdocs\chs\Images\Ganolia\"/>
    </mc:Choice>
  </mc:AlternateContent>
  <xr:revisionPtr revIDLastSave="0" documentId="13_ncr:1_{08FB12C6-76FA-4D6B-BC8E-01F9A9FFE57A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Criaturas" sheetId="7" r:id="rId1"/>
    <sheet name="Classes" sheetId="1" r:id="rId2"/>
  </sheets>
  <externalReferences>
    <externalReference r:id="rId3"/>
  </externalReferences>
  <definedNames>
    <definedName name="_xlnm._FilterDatabase" localSheetId="0" hidden="1">Criaturas!$B$1:$J$76</definedName>
    <definedName name="Criaturas_1">INDEX([1]Criaturas!$B$1:$B$125,MATCH([1]Jogo!$C$48,[1]Criaturas!$A$1:$A$125,0))</definedName>
  </definedNames>
  <calcPr calcId="181029"/>
</workbook>
</file>

<file path=xl/calcChain.xml><?xml version="1.0" encoding="utf-8"?>
<calcChain xmlns="http://schemas.openxmlformats.org/spreadsheetml/2006/main">
  <c r="M31" i="7" l="1"/>
  <c r="M30" i="7"/>
  <c r="M29" i="7"/>
  <c r="M28" i="7"/>
  <c r="M27" i="7"/>
  <c r="M26" i="7"/>
  <c r="M25" i="7"/>
  <c r="M24" i="7"/>
  <c r="M21" i="7"/>
  <c r="I76" i="7"/>
  <c r="I75" i="7"/>
  <c r="I70" i="7"/>
  <c r="I69" i="7"/>
  <c r="I71" i="7"/>
  <c r="I72" i="7"/>
  <c r="I74" i="7"/>
  <c r="I73" i="7"/>
  <c r="I53" i="7"/>
  <c r="I52" i="7"/>
  <c r="I56" i="7"/>
  <c r="I57" i="7"/>
  <c r="I60" i="7"/>
  <c r="I61" i="7"/>
  <c r="I64" i="7"/>
  <c r="I68" i="7"/>
  <c r="I67" i="7"/>
  <c r="I23" i="7"/>
  <c r="I22" i="7"/>
  <c r="I29" i="7"/>
  <c r="I28" i="7"/>
  <c r="I35" i="7"/>
  <c r="I34" i="7"/>
  <c r="I42" i="7"/>
  <c r="I41" i="7"/>
  <c r="I47" i="7"/>
  <c r="I46" i="7"/>
  <c r="I40" i="7"/>
  <c r="I39" i="7"/>
  <c r="I45" i="7"/>
  <c r="I44" i="7"/>
  <c r="I43" i="7"/>
  <c r="I51" i="7"/>
  <c r="I50" i="7"/>
  <c r="I49" i="7"/>
  <c r="I48" i="7"/>
  <c r="I55" i="7"/>
  <c r="I54" i="7"/>
  <c r="I59" i="7"/>
  <c r="I58" i="7"/>
  <c r="I63" i="7"/>
  <c r="I62" i="7"/>
  <c r="I66" i="7"/>
  <c r="I65" i="7"/>
  <c r="I2" i="7"/>
  <c r="I3" i="7"/>
  <c r="I9" i="7"/>
  <c r="I8" i="7"/>
  <c r="I7" i="7"/>
  <c r="I14" i="7"/>
  <c r="I21" i="7"/>
  <c r="I20" i="7"/>
  <c r="I19" i="7"/>
  <c r="I6" i="7"/>
  <c r="I5" i="7"/>
  <c r="I4" i="7"/>
  <c r="I13" i="7"/>
  <c r="I12" i="7"/>
  <c r="I18" i="7"/>
  <c r="I17" i="7"/>
  <c r="I11" i="7"/>
  <c r="I10" i="7"/>
  <c r="I16" i="7"/>
  <c r="I15" i="7"/>
  <c r="I27" i="7"/>
  <c r="I26" i="7"/>
  <c r="I33" i="7"/>
  <c r="I32" i="7"/>
  <c r="I38" i="7"/>
  <c r="I37" i="7"/>
  <c r="I25" i="7"/>
  <c r="I24" i="7"/>
  <c r="I31" i="7"/>
  <c r="I36" i="7"/>
  <c r="I30" i="7"/>
  <c r="M5" i="7"/>
  <c r="M4" i="7"/>
  <c r="M3" i="7"/>
  <c r="M7" i="7"/>
  <c r="M6" i="7"/>
  <c r="M8" i="7" l="1"/>
</calcChain>
</file>

<file path=xl/sharedStrings.xml><?xml version="1.0" encoding="utf-8"?>
<sst xmlns="http://schemas.openxmlformats.org/spreadsheetml/2006/main" count="442" uniqueCount="224">
  <si>
    <t>Mago</t>
  </si>
  <si>
    <t>Arqueiro</t>
  </si>
  <si>
    <t>Guerreiro</t>
  </si>
  <si>
    <t>Berserk</t>
  </si>
  <si>
    <t>Sacerdote</t>
  </si>
  <si>
    <t>Vida</t>
  </si>
  <si>
    <t>Defesa</t>
  </si>
  <si>
    <t>Corpo</t>
  </si>
  <si>
    <t>Trajes</t>
  </si>
  <si>
    <t>Armaduras</t>
  </si>
  <si>
    <t>Mãos</t>
  </si>
  <si>
    <t>Cajados</t>
  </si>
  <si>
    <t>Arcos</t>
  </si>
  <si>
    <t>Espadas/Escudos</t>
  </si>
  <si>
    <t>Machados/Martelos</t>
  </si>
  <si>
    <t>Cartas de Escolha - Magias</t>
  </si>
  <si>
    <t>Apressado</t>
  </si>
  <si>
    <t>Incio de Batalha</t>
  </si>
  <si>
    <t>Jogabilidade - Cruz</t>
  </si>
  <si>
    <t>Jogabilidade - Circular</t>
  </si>
  <si>
    <t>2X</t>
  </si>
  <si>
    <t>3X         3X         3X</t>
  </si>
  <si>
    <t>1X         1X         1X</t>
  </si>
  <si>
    <t>1X</t>
  </si>
  <si>
    <t>2X         2X         2X</t>
  </si>
  <si>
    <t>2X MAGO 2X</t>
  </si>
  <si>
    <t>3X ARQUEIRO 3X</t>
  </si>
  <si>
    <t>1x GUERREIRO 1x</t>
  </si>
  <si>
    <t>1X BERSERK 1X</t>
  </si>
  <si>
    <t>2x GUERREIRO 2x</t>
  </si>
  <si>
    <t>Bola de Fogo</t>
  </si>
  <si>
    <t>Chuva de Flechas</t>
  </si>
  <si>
    <t>Aurea Reluzente</t>
  </si>
  <si>
    <t>Névoas</t>
  </si>
  <si>
    <t>Cura Magnética</t>
  </si>
  <si>
    <t>É lhe concedido um D8 para efetuar ataque.</t>
  </si>
  <si>
    <t>Atinge 01 adversário em qualquer lugar do campo</t>
  </si>
  <si>
    <t>Cura 01 Vida dos aliados que estiverem ao seu redor.</t>
  </si>
  <si>
    <t>Bloom</t>
  </si>
  <si>
    <t>Levitar</t>
  </si>
  <si>
    <t>Fuga Imediata</t>
  </si>
  <si>
    <t>Indestrutível</t>
  </si>
  <si>
    <t>Santidade</t>
  </si>
  <si>
    <t>Concede um ataque assombrador no ponto escolhido.</t>
  </si>
  <si>
    <t>Adquire capacidade de 
ir no local da ilha, nenhum adversário o acertará. O efeito é reverido após morte de 01 aliado.</t>
  </si>
  <si>
    <t>É lhe concedido fuga imediata de qualquer batalha.</t>
  </si>
  <si>
    <t>Nenhum adversário lhe atingirá por 01 rodada.</t>
  </si>
  <si>
    <t>Você não irá perder nada se morrer.</t>
  </si>
  <si>
    <t>-</t>
  </si>
  <si>
    <t>Alívio</t>
  </si>
  <si>
    <t>Flecha Amiga</t>
  </si>
  <si>
    <t>Vultos</t>
  </si>
  <si>
    <t>Vingança</t>
  </si>
  <si>
    <t>Vitalidade</t>
  </si>
  <si>
    <t>Recupera 01 vida a si mesmo</t>
  </si>
  <si>
    <t>Concede +02 ataque no próximo ataque de um aliado.</t>
  </si>
  <si>
    <t>Atinge 02 adversários simultaneamente</t>
  </si>
  <si>
    <t>É lhe concedido um D10 para efetuar ataque.</t>
  </si>
  <si>
    <t>Cura 01 vida de 01 aliado, independente do local que estiver.</t>
  </si>
  <si>
    <t>Meteoros</t>
  </si>
  <si>
    <t>Perfuração</t>
  </si>
  <si>
    <t>Espírito de Guerra</t>
  </si>
  <si>
    <t>Ceifador Oculto</t>
  </si>
  <si>
    <t>Remanejado</t>
  </si>
  <si>
    <t>Atinge todos adversários em 02 quadros em sua volta em formato oval.</t>
  </si>
  <si>
    <t>Doa-se 01 Vida para aumentar seu ataque +05 ataque nesta rodada.</t>
  </si>
  <si>
    <t>Transfere 01 aliado do campo de batalha para qualquer quadro do campo.</t>
  </si>
  <si>
    <t>Bloqueio Lunar</t>
  </si>
  <si>
    <t>Proteção Divina</t>
  </si>
  <si>
    <t>Empurrar</t>
  </si>
  <si>
    <t>Benção Celestial</t>
  </si>
  <si>
    <t>O Adversário selecionado terá seu
ataque anulado nesta rodada.</t>
  </si>
  <si>
    <t>Adiciona mais 'x' na defesa sua e dos aliados</t>
  </si>
  <si>
    <t>Você é capaz de empurrar o adversário no campo de 'fogo' isso pode ser feito se você tiver com 01 campo de distância. Isso causará 'x' dano no adversário empurrado.</t>
  </si>
  <si>
    <t>Revive 01 aliado morto em campo de batalha.</t>
  </si>
  <si>
    <t>Venus</t>
  </si>
  <si>
    <t>Fúria</t>
  </si>
  <si>
    <t>Concede +03 de ataque a um aliado no próximo ataque.</t>
  </si>
  <si>
    <t>Jogabilidade</t>
  </si>
  <si>
    <t>Cruz</t>
  </si>
  <si>
    <t>Nome</t>
  </si>
  <si>
    <t>Distância</t>
  </si>
  <si>
    <t>Probabilidade de Defesa</t>
  </si>
  <si>
    <t>tirar 5 ou 6 dado</t>
  </si>
  <si>
    <t>tirar 4, 5 ou 6 dado</t>
  </si>
  <si>
    <t>Magia de Aumento de dano</t>
  </si>
  <si>
    <t>1 a 3</t>
  </si>
  <si>
    <t>1 a 4</t>
  </si>
  <si>
    <t>Magia de Aumento de Probabilidade de Defesa</t>
  </si>
  <si>
    <t>Não</t>
  </si>
  <si>
    <t>Sim</t>
  </si>
  <si>
    <t>Magia de Defesa</t>
  </si>
  <si>
    <t>Circular</t>
  </si>
  <si>
    <t>2 casas a frente</t>
  </si>
  <si>
    <t>3 casas a frente</t>
  </si>
  <si>
    <t>1 Casa a frente</t>
  </si>
  <si>
    <t>2 Casa a frente</t>
  </si>
  <si>
    <t>AJUDA DE 1 A 3</t>
  </si>
  <si>
    <t>AJUDA DE 1 A 2</t>
  </si>
  <si>
    <t>Raridade</t>
  </si>
  <si>
    <t>Qtd. Baixo</t>
  </si>
  <si>
    <t>Qtd. Medio</t>
  </si>
  <si>
    <t>Recompensa</t>
  </si>
  <si>
    <t>Bezon</t>
  </si>
  <si>
    <t>Durotan</t>
  </si>
  <si>
    <t>Grunt</t>
  </si>
  <si>
    <t>Jarvin</t>
  </si>
  <si>
    <t>Nargol</t>
  </si>
  <si>
    <t>Tweak</t>
  </si>
  <si>
    <t>Zigzab</t>
  </si>
  <si>
    <t>Noru</t>
  </si>
  <si>
    <t>Jangle</t>
  </si>
  <si>
    <t>Frogino</t>
  </si>
  <si>
    <t>Grivo</t>
  </si>
  <si>
    <t>Nazar</t>
  </si>
  <si>
    <t>Vorup</t>
  </si>
  <si>
    <t>Croco</t>
  </si>
  <si>
    <t>Hazzo</t>
  </si>
  <si>
    <t>Magentaro</t>
  </si>
  <si>
    <t>Safir</t>
  </si>
  <si>
    <t>Torpan</t>
  </si>
  <si>
    <t>Rellus</t>
  </si>
  <si>
    <t>Cloflower</t>
  </si>
  <si>
    <t>Doom</t>
  </si>
  <si>
    <t>Dregmor</t>
  </si>
  <si>
    <t>Grimsoul</t>
  </si>
  <si>
    <t>Ripper</t>
  </si>
  <si>
    <t>Vorkus</t>
  </si>
  <si>
    <t>Darak</t>
  </si>
  <si>
    <t>Bonecrave</t>
  </si>
  <si>
    <t>Netherbone</t>
  </si>
  <si>
    <t>Yonno</t>
  </si>
  <si>
    <t>Moon</t>
  </si>
  <si>
    <t>Dorvon</t>
  </si>
  <si>
    <t>Honus</t>
  </si>
  <si>
    <t>Hyro</t>
  </si>
  <si>
    <t>Glintara</t>
  </si>
  <si>
    <t>SemiBoss</t>
  </si>
  <si>
    <t>Qtd. SemiBoss</t>
  </si>
  <si>
    <t>Qtd. Boss</t>
  </si>
  <si>
    <t>Kyron</t>
  </si>
  <si>
    <t>Blazen</t>
  </si>
  <si>
    <t>Furry</t>
  </si>
  <si>
    <t>Kurupin</t>
  </si>
  <si>
    <t>Moltorix</t>
  </si>
  <si>
    <t>Vulcan</t>
  </si>
  <si>
    <t>Nalisk</t>
  </si>
  <si>
    <t>Azun</t>
  </si>
  <si>
    <t>Flamir</t>
  </si>
  <si>
    <t>Fenix</t>
  </si>
  <si>
    <t>Wuzzo</t>
  </si>
  <si>
    <t>Scar</t>
  </si>
  <si>
    <t>Nero</t>
  </si>
  <si>
    <t>Snowalker</t>
  </si>
  <si>
    <t>Worpam</t>
  </si>
  <si>
    <t>Frost</t>
  </si>
  <si>
    <t>Garg</t>
  </si>
  <si>
    <t>Urinco</t>
  </si>
  <si>
    <t>Tillanus</t>
  </si>
  <si>
    <t>Iceblom</t>
  </si>
  <si>
    <t>Icedragon</t>
  </si>
  <si>
    <t>Adra</t>
  </si>
  <si>
    <t>Abyssal</t>
  </si>
  <si>
    <t>Aquam</t>
  </si>
  <si>
    <t>Forbie</t>
  </si>
  <si>
    <t>Frey</t>
  </si>
  <si>
    <t>Gale</t>
  </si>
  <si>
    <t>Gloom</t>
  </si>
  <si>
    <t>Erbelim</t>
  </si>
  <si>
    <t>Vladis</t>
  </si>
  <si>
    <t>Zara</t>
  </si>
  <si>
    <t>Kova</t>
  </si>
  <si>
    <t>Abaddon</t>
  </si>
  <si>
    <t>Boss</t>
  </si>
  <si>
    <t>Kimaris</t>
  </si>
  <si>
    <t>Rex</t>
  </si>
  <si>
    <t>Graven</t>
  </si>
  <si>
    <t>Drakonir</t>
  </si>
  <si>
    <t>Gobaron</t>
  </si>
  <si>
    <t>Arcticus</t>
  </si>
  <si>
    <t>Dollus</t>
  </si>
  <si>
    <t>Tipo</t>
  </si>
  <si>
    <t>Fogo</t>
  </si>
  <si>
    <t>Gelo</t>
  </si>
  <si>
    <t>Natureza</t>
  </si>
  <si>
    <t>Morto-vivo</t>
  </si>
  <si>
    <t>Sombra</t>
  </si>
  <si>
    <t>Comum</t>
  </si>
  <si>
    <t>Incomum</t>
  </si>
  <si>
    <t>Épico</t>
  </si>
  <si>
    <t>Qtd. Épico</t>
  </si>
  <si>
    <t>CP</t>
  </si>
  <si>
    <t>HP</t>
  </si>
  <si>
    <t>Qtd.Total</t>
  </si>
  <si>
    <t>Ranking[baseRaridade]</t>
  </si>
  <si>
    <t>Skulldeath</t>
  </si>
  <si>
    <t>Equivalente</t>
  </si>
  <si>
    <t>all</t>
  </si>
  <si>
    <t>MAX ATQ</t>
  </si>
  <si>
    <t>Recompensa:</t>
  </si>
  <si>
    <t>A;B;C;D;E</t>
  </si>
  <si>
    <t>A = COMUM</t>
  </si>
  <si>
    <t>B = INCOMUM</t>
  </si>
  <si>
    <t>C = RARO</t>
  </si>
  <si>
    <t>D = LENDÁRIO</t>
  </si>
  <si>
    <t>C 60% B 40%</t>
  </si>
  <si>
    <t>D 70% C 30%</t>
  </si>
  <si>
    <t>C 80% B 10% D10%</t>
  </si>
  <si>
    <t>B 50% A 40% C 10%</t>
  </si>
  <si>
    <t>A 65% B 30% C 5%</t>
  </si>
  <si>
    <t>Qtd. Baixo/IDEAL</t>
  </si>
  <si>
    <t>Qtd. Medio/IDEAL</t>
  </si>
  <si>
    <t>Qtd. Épico/IDEAL</t>
  </si>
  <si>
    <t>Qtd. SemiBoss/IDEAL</t>
  </si>
  <si>
    <t>Qtd. Boss/IDEAL</t>
  </si>
  <si>
    <t>Qtd.Total/IDEAL</t>
  </si>
  <si>
    <t>CP2</t>
  </si>
  <si>
    <t>CP3</t>
  </si>
  <si>
    <t>CP4</t>
  </si>
  <si>
    <t>CP5</t>
  </si>
  <si>
    <t>CP6</t>
  </si>
  <si>
    <t>CP7</t>
  </si>
  <si>
    <t>CP8</t>
  </si>
  <si>
    <t>CP9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</si>
</sst>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8"/>
      <name val="Calibri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78">
    <xf numFmtId="0" fontId="0" fillId="0" borderId="0" xfId="0"/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/>
    <xf numFmtId="0" fontId="10" fillId="0" borderId="5" xfId="0" applyFont="1" applyBorder="1" applyAlignment="1">
      <alignment horizontal="center"/>
    </xf>
    <xf numFmtId="0" fontId="10" fillId="0" borderId="6" xfId="0" applyFont="1" applyBorder="1"/>
    <xf numFmtId="0" fontId="10" fillId="0" borderId="7" xfId="0" applyFont="1" applyBorder="1"/>
    <xf numFmtId="0" fontId="10" fillId="0" borderId="5" xfId="0" applyFont="1" applyBorder="1"/>
    <xf numFmtId="0" fontId="10" fillId="3" borderId="3" xfId="0" applyFont="1" applyFill="1" applyBorder="1" applyAlignment="1">
      <alignment horizontal="center"/>
    </xf>
    <xf numFmtId="0" fontId="10" fillId="3" borderId="3" xfId="0" applyFont="1" applyFill="1" applyBorder="1"/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9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wrapText="1"/>
    </xf>
    <xf numFmtId="9" fontId="10" fillId="0" borderId="8" xfId="0" applyNumberFormat="1" applyFont="1" applyBorder="1" applyAlignment="1">
      <alignment horizontal="center" vertical="center"/>
    </xf>
    <xf numFmtId="0" fontId="10" fillId="0" borderId="9" xfId="0" applyFont="1" applyBorder="1"/>
    <xf numFmtId="0" fontId="10" fillId="0" borderId="0" xfId="0" applyFont="1"/>
    <xf numFmtId="0" fontId="10" fillId="0" borderId="13" xfId="0" applyFont="1" applyBorder="1"/>
    <xf numFmtId="0" fontId="10" fillId="0" borderId="14" xfId="0" applyFont="1" applyBorder="1" applyAlignment="1">
      <alignment horizontal="center"/>
    </xf>
    <xf numFmtId="0" fontId="10" fillId="0" borderId="12" xfId="0" applyFon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0" fillId="0" borderId="12" xfId="0" applyBorder="1"/>
    <xf numFmtId="0" fontId="8" fillId="0" borderId="12" xfId="0" applyFont="1" applyBorder="1"/>
    <xf numFmtId="0" fontId="0" fillId="0" borderId="10" xfId="0" applyBorder="1"/>
    <xf numFmtId="0" fontId="13" fillId="0" borderId="10" xfId="0" applyFont="1" applyBorder="1"/>
    <xf numFmtId="0" fontId="13" fillId="0" borderId="12" xfId="0" applyFont="1" applyBorder="1"/>
    <xf numFmtId="0" fontId="13" fillId="0" borderId="11" xfId="0" applyFont="1" applyBorder="1"/>
    <xf numFmtId="0" fontId="7" fillId="0" borderId="10" xfId="0" applyFont="1" applyBorder="1"/>
    <xf numFmtId="0" fontId="14" fillId="4" borderId="10" xfId="0" applyFont="1" applyFill="1" applyBorder="1"/>
    <xf numFmtId="0" fontId="14" fillId="4" borderId="12" xfId="0" applyFont="1" applyFill="1" applyBorder="1"/>
    <xf numFmtId="0" fontId="15" fillId="4" borderId="10" xfId="0" applyFont="1" applyFill="1" applyBorder="1"/>
    <xf numFmtId="0" fontId="15" fillId="4" borderId="12" xfId="0" applyFont="1" applyFill="1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/>
    <xf numFmtId="0" fontId="17" fillId="4" borderId="10" xfId="0" applyFont="1" applyFill="1" applyBorder="1"/>
    <xf numFmtId="0" fontId="17" fillId="4" borderId="12" xfId="0" applyFont="1" applyFill="1" applyBorder="1"/>
    <xf numFmtId="0" fontId="5" fillId="0" borderId="12" xfId="0" applyFont="1" applyBorder="1"/>
    <xf numFmtId="0" fontId="13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8" fillId="4" borderId="10" xfId="0" applyFont="1" applyFill="1" applyBorder="1"/>
    <xf numFmtId="0" fontId="18" fillId="4" borderId="12" xfId="0" applyFont="1" applyFill="1" applyBorder="1"/>
    <xf numFmtId="0" fontId="18" fillId="4" borderId="12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6" fillId="0" borderId="10" xfId="0" applyFont="1" applyBorder="1"/>
    <xf numFmtId="0" fontId="5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3" fillId="0" borderId="12" xfId="0" applyFont="1" applyBorder="1"/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0" borderId="2" xfId="0" applyFont="1" applyBorder="1"/>
    <xf numFmtId="0" fontId="16" fillId="0" borderId="12" xfId="0" applyFont="1" applyBorder="1"/>
    <xf numFmtId="9" fontId="0" fillId="0" borderId="12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2" xfId="0" applyFont="1" applyBorder="1"/>
  </cellXfs>
  <cellStyles count="2">
    <cellStyle name="Normal" xfId="0" builtinId="0"/>
    <cellStyle name="Normal 2" xfId="1" xr:uid="{E5284A22-F631-45BC-8392-0265BBB2FB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eu%20Drive\Boardgames\Ganolia%20-%20BuildDeck\Ganolia%201.0.xlsm" TargetMode="External"/><Relationship Id="rId1" Type="http://schemas.openxmlformats.org/officeDocument/2006/relationships/externalLinkPath" Target="file:///G:\Meu%20Drive\Boardgames\Ganolia%20-%20BuildDeck\Ganolia%20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ogo"/>
      <sheetName val="Inicio-Combate"/>
      <sheetName val="Fichas"/>
      <sheetName val="Corpo"/>
      <sheetName val="Maos"/>
      <sheetName val="Criaturas"/>
    </sheetNames>
    <sheetDataSet>
      <sheetData sheetId="0">
        <row r="48">
          <cell r="C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44E-C49F-49F0-BAAC-5F0D8342ACD5}">
  <dimension ref="B1:O76"/>
  <sheetViews>
    <sheetView showGridLines="0" zoomScale="90" zoomScaleNormal="90" workbookViewId="0">
      <pane ySplit="1" topLeftCell="A2" activePane="bottomLeft" state="frozen"/>
      <selection pane="bottomLeft" activeCell="C38" sqref="C38"/>
    </sheetView>
  </sheetViews>
  <sheetFormatPr defaultRowHeight="15"/>
  <cols>
    <col min="2" max="2" width="16.7109375" bestFit="1" customWidth="1"/>
    <col min="3" max="3" width="13.85546875" bestFit="1" customWidth="1"/>
    <col min="4" max="4" width="34.7109375" style="35" bestFit="1" customWidth="1"/>
    <col min="5" max="5" width="23.42578125" customWidth="1"/>
    <col min="6" max="6" width="9.28515625" style="35" customWidth="1"/>
    <col min="7" max="7" width="16.140625" style="35" bestFit="1" customWidth="1"/>
    <col min="8" max="8" width="9.85546875" style="35" bestFit="1" customWidth="1"/>
    <col min="9" max="9" width="9.85546875" style="35" customWidth="1"/>
    <col min="10" max="10" width="17.28515625" bestFit="1" customWidth="1"/>
    <col min="12" max="12" width="19.85546875" bestFit="1" customWidth="1"/>
    <col min="13" max="13" width="41.85546875" style="35" bestFit="1" customWidth="1"/>
  </cols>
  <sheetData>
    <row r="1" spans="2:15" ht="21">
      <c r="B1" s="27" t="s">
        <v>80</v>
      </c>
      <c r="C1" s="28" t="s">
        <v>99</v>
      </c>
      <c r="D1" s="41" t="s">
        <v>194</v>
      </c>
      <c r="E1" s="29" t="s">
        <v>181</v>
      </c>
      <c r="F1" s="53" t="s">
        <v>192</v>
      </c>
      <c r="G1" s="53" t="s">
        <v>198</v>
      </c>
      <c r="H1" s="53" t="s">
        <v>191</v>
      </c>
      <c r="I1" s="53" t="s">
        <v>197</v>
      </c>
      <c r="J1" s="28" t="s">
        <v>102</v>
      </c>
    </row>
    <row r="2" spans="2:15">
      <c r="B2" s="26" t="s">
        <v>109</v>
      </c>
      <c r="C2" s="37" t="s">
        <v>187</v>
      </c>
      <c r="D2" s="42">
        <v>31</v>
      </c>
      <c r="E2" s="37" t="s">
        <v>184</v>
      </c>
      <c r="F2" s="36">
        <v>2</v>
      </c>
      <c r="G2" s="56">
        <v>2</v>
      </c>
      <c r="H2" s="54">
        <v>2</v>
      </c>
      <c r="I2" s="54">
        <f t="shared" ref="I2:I33" si="0">SUM(G2+H2)</f>
        <v>4</v>
      </c>
      <c r="J2" s="25"/>
    </row>
    <row r="3" spans="2:15">
      <c r="B3" s="26" t="s">
        <v>103</v>
      </c>
      <c r="C3" s="37" t="s">
        <v>187</v>
      </c>
      <c r="D3" s="42">
        <v>30</v>
      </c>
      <c r="E3" s="37" t="s">
        <v>184</v>
      </c>
      <c r="F3" s="54">
        <v>3</v>
      </c>
      <c r="G3" s="54">
        <v>2</v>
      </c>
      <c r="H3" s="54">
        <v>2</v>
      </c>
      <c r="I3" s="54">
        <f t="shared" si="0"/>
        <v>4</v>
      </c>
      <c r="J3" s="25"/>
      <c r="L3" s="77" t="s">
        <v>100</v>
      </c>
      <c r="M3" s="61">
        <f>COUNTIF(C:C,"Comum")</f>
        <v>31</v>
      </c>
      <c r="N3" s="67" t="s">
        <v>209</v>
      </c>
      <c r="O3" s="68"/>
    </row>
    <row r="4" spans="2:15">
      <c r="B4" s="26" t="s">
        <v>104</v>
      </c>
      <c r="C4" s="37" t="s">
        <v>187</v>
      </c>
      <c r="D4" s="42">
        <v>20</v>
      </c>
      <c r="E4" s="37" t="s">
        <v>184</v>
      </c>
      <c r="F4" s="36">
        <v>3</v>
      </c>
      <c r="G4" s="54">
        <v>2</v>
      </c>
      <c r="H4" s="54">
        <v>3</v>
      </c>
      <c r="I4" s="54">
        <f t="shared" si="0"/>
        <v>5</v>
      </c>
      <c r="J4" s="54"/>
      <c r="L4" s="60" t="s">
        <v>101</v>
      </c>
      <c r="M4" s="61">
        <f>COUNTIF(C:C,"Incomum")</f>
        <v>27</v>
      </c>
      <c r="N4" s="69" t="s">
        <v>208</v>
      </c>
      <c r="O4" s="70"/>
    </row>
    <row r="5" spans="2:15">
      <c r="B5" s="26" t="s">
        <v>114</v>
      </c>
      <c r="C5" s="37" t="s">
        <v>187</v>
      </c>
      <c r="D5" s="42">
        <v>21</v>
      </c>
      <c r="E5" s="37" t="s">
        <v>184</v>
      </c>
      <c r="F5" s="36">
        <v>3</v>
      </c>
      <c r="G5" s="54">
        <v>2</v>
      </c>
      <c r="H5" s="54">
        <v>3</v>
      </c>
      <c r="I5" s="54">
        <f t="shared" si="0"/>
        <v>5</v>
      </c>
      <c r="J5" s="54"/>
      <c r="L5" s="60" t="s">
        <v>190</v>
      </c>
      <c r="M5" s="61">
        <f>COUNTIF(C:C,"Épico")</f>
        <v>9</v>
      </c>
      <c r="N5" s="69" t="s">
        <v>205</v>
      </c>
      <c r="O5" s="70"/>
    </row>
    <row r="6" spans="2:15">
      <c r="B6" s="26" t="s">
        <v>107</v>
      </c>
      <c r="C6" s="37" t="s">
        <v>187</v>
      </c>
      <c r="D6" s="42">
        <v>22</v>
      </c>
      <c r="E6" s="37" t="s">
        <v>184</v>
      </c>
      <c r="F6" s="36">
        <v>3</v>
      </c>
      <c r="G6" s="54">
        <v>2</v>
      </c>
      <c r="H6" s="54">
        <v>3</v>
      </c>
      <c r="I6" s="54">
        <f t="shared" si="0"/>
        <v>5</v>
      </c>
      <c r="J6" s="54"/>
      <c r="L6" s="60" t="s">
        <v>138</v>
      </c>
      <c r="M6" s="61">
        <f>COUNTIF(C:C,"SemiBoss")</f>
        <v>6</v>
      </c>
      <c r="N6" s="69" t="s">
        <v>207</v>
      </c>
      <c r="O6" s="70"/>
    </row>
    <row r="7" spans="2:15">
      <c r="B7" s="30" t="s">
        <v>142</v>
      </c>
      <c r="C7" s="37" t="s">
        <v>187</v>
      </c>
      <c r="D7" s="42">
        <v>27</v>
      </c>
      <c r="E7" s="37" t="s">
        <v>182</v>
      </c>
      <c r="F7" s="36">
        <v>4</v>
      </c>
      <c r="G7" s="54">
        <v>2</v>
      </c>
      <c r="H7" s="54">
        <v>2</v>
      </c>
      <c r="I7" s="54">
        <f t="shared" si="0"/>
        <v>4</v>
      </c>
      <c r="J7" s="25"/>
      <c r="L7" s="60" t="s">
        <v>139</v>
      </c>
      <c r="M7" s="61">
        <f>COUNTIF(C:C,"Boss")</f>
        <v>2</v>
      </c>
      <c r="N7" s="69" t="s">
        <v>206</v>
      </c>
      <c r="O7" s="70"/>
    </row>
    <row r="8" spans="2:15">
      <c r="B8" s="30" t="s">
        <v>143</v>
      </c>
      <c r="C8" s="37" t="s">
        <v>187</v>
      </c>
      <c r="D8" s="42">
        <v>28</v>
      </c>
      <c r="E8" s="37" t="s">
        <v>182</v>
      </c>
      <c r="F8" s="36">
        <v>4</v>
      </c>
      <c r="G8" s="54">
        <v>2</v>
      </c>
      <c r="H8" s="54">
        <v>2</v>
      </c>
      <c r="I8" s="54">
        <f t="shared" si="0"/>
        <v>4</v>
      </c>
      <c r="J8" s="25"/>
      <c r="L8" s="60" t="s">
        <v>193</v>
      </c>
      <c r="M8" s="61">
        <f>SUM(M3:M7)</f>
        <v>75</v>
      </c>
      <c r="N8" s="71"/>
      <c r="O8" s="72"/>
    </row>
    <row r="9" spans="2:15">
      <c r="B9" s="30" t="s">
        <v>156</v>
      </c>
      <c r="C9" s="37" t="s">
        <v>187</v>
      </c>
      <c r="D9" s="42">
        <v>29</v>
      </c>
      <c r="E9" s="37" t="s">
        <v>183</v>
      </c>
      <c r="F9" s="36">
        <v>4</v>
      </c>
      <c r="G9" s="54">
        <v>2</v>
      </c>
      <c r="H9" s="54">
        <v>2</v>
      </c>
      <c r="I9" s="54">
        <f t="shared" si="0"/>
        <v>4</v>
      </c>
      <c r="J9" s="25"/>
    </row>
    <row r="10" spans="2:15">
      <c r="B10" s="26" t="s">
        <v>115</v>
      </c>
      <c r="C10" s="37" t="s">
        <v>187</v>
      </c>
      <c r="D10" s="42">
        <v>14</v>
      </c>
      <c r="E10" s="37" t="s">
        <v>184</v>
      </c>
      <c r="F10" s="36">
        <v>4</v>
      </c>
      <c r="G10" s="54">
        <v>3</v>
      </c>
      <c r="H10" s="54">
        <v>3</v>
      </c>
      <c r="I10" s="54">
        <f t="shared" si="0"/>
        <v>6</v>
      </c>
      <c r="J10" s="25"/>
      <c r="L10" s="67" t="s">
        <v>199</v>
      </c>
      <c r="M10" s="73"/>
    </row>
    <row r="11" spans="2:15">
      <c r="B11" s="30" t="s">
        <v>154</v>
      </c>
      <c r="C11" s="37" t="s">
        <v>187</v>
      </c>
      <c r="D11" s="42">
        <v>15</v>
      </c>
      <c r="E11" s="37" t="s">
        <v>183</v>
      </c>
      <c r="F11" s="36">
        <v>4</v>
      </c>
      <c r="G11" s="54">
        <v>3</v>
      </c>
      <c r="H11" s="54">
        <v>3</v>
      </c>
      <c r="I11" s="54">
        <f t="shared" si="0"/>
        <v>6</v>
      </c>
      <c r="J11" s="25"/>
      <c r="L11" s="74" t="s">
        <v>200</v>
      </c>
      <c r="M11" s="75" t="s">
        <v>201</v>
      </c>
    </row>
    <row r="12" spans="2:15">
      <c r="B12" s="26" t="s">
        <v>105</v>
      </c>
      <c r="C12" s="37" t="s">
        <v>187</v>
      </c>
      <c r="D12" s="42">
        <v>18</v>
      </c>
      <c r="E12" s="37" t="s">
        <v>184</v>
      </c>
      <c r="F12" s="36">
        <v>4</v>
      </c>
      <c r="G12" s="54">
        <v>2</v>
      </c>
      <c r="H12" s="54">
        <v>3</v>
      </c>
      <c r="I12" s="54">
        <f t="shared" si="0"/>
        <v>5</v>
      </c>
      <c r="J12" s="54"/>
      <c r="L12" s="69"/>
      <c r="M12" s="75" t="s">
        <v>202</v>
      </c>
    </row>
    <row r="13" spans="2:15">
      <c r="B13" s="26" t="s">
        <v>106</v>
      </c>
      <c r="C13" s="37" t="s">
        <v>187</v>
      </c>
      <c r="D13" s="42">
        <v>19</v>
      </c>
      <c r="E13" s="37" t="s">
        <v>184</v>
      </c>
      <c r="F13" s="36">
        <v>4</v>
      </c>
      <c r="G13" s="54">
        <v>2</v>
      </c>
      <c r="H13" s="54">
        <v>3</v>
      </c>
      <c r="I13" s="54">
        <f t="shared" si="0"/>
        <v>5</v>
      </c>
      <c r="J13" s="54"/>
      <c r="L13" s="69"/>
      <c r="M13" s="75" t="s">
        <v>203</v>
      </c>
    </row>
    <row r="14" spans="2:15">
      <c r="B14" s="26" t="s">
        <v>123</v>
      </c>
      <c r="C14" s="37" t="s">
        <v>187</v>
      </c>
      <c r="D14" s="42">
        <v>26</v>
      </c>
      <c r="E14" s="24" t="s">
        <v>185</v>
      </c>
      <c r="F14" s="36">
        <v>4</v>
      </c>
      <c r="G14" s="54">
        <v>2</v>
      </c>
      <c r="H14" s="54">
        <v>3</v>
      </c>
      <c r="I14" s="54">
        <f t="shared" si="0"/>
        <v>5</v>
      </c>
      <c r="J14" s="25"/>
      <c r="L14" s="71"/>
      <c r="M14" s="76" t="s">
        <v>204</v>
      </c>
    </row>
    <row r="15" spans="2:15">
      <c r="B15" s="26" t="s">
        <v>108</v>
      </c>
      <c r="C15" s="37" t="s">
        <v>187</v>
      </c>
      <c r="D15" s="42">
        <v>12</v>
      </c>
      <c r="E15" s="37" t="s">
        <v>184</v>
      </c>
      <c r="F15" s="36">
        <v>5</v>
      </c>
      <c r="G15" s="54">
        <v>3</v>
      </c>
      <c r="H15" s="54">
        <v>3</v>
      </c>
      <c r="I15" s="54">
        <f t="shared" si="0"/>
        <v>6</v>
      </c>
      <c r="J15" s="25"/>
    </row>
    <row r="16" spans="2:15">
      <c r="B16" s="26" t="s">
        <v>124</v>
      </c>
      <c r="C16" s="37" t="s">
        <v>187</v>
      </c>
      <c r="D16" s="42">
        <v>13</v>
      </c>
      <c r="E16" s="24" t="s">
        <v>185</v>
      </c>
      <c r="F16" s="36">
        <v>5</v>
      </c>
      <c r="G16" s="54">
        <v>3</v>
      </c>
      <c r="H16" s="54">
        <v>3</v>
      </c>
      <c r="I16" s="54">
        <f t="shared" si="0"/>
        <v>6</v>
      </c>
      <c r="J16" s="25"/>
      <c r="L16" s="24" t="s">
        <v>210</v>
      </c>
      <c r="M16" s="62">
        <v>0.41</v>
      </c>
    </row>
    <row r="17" spans="2:14">
      <c r="B17" s="30" t="s">
        <v>132</v>
      </c>
      <c r="C17" s="37" t="s">
        <v>187</v>
      </c>
      <c r="D17" s="42">
        <v>16</v>
      </c>
      <c r="E17" s="37" t="s">
        <v>186</v>
      </c>
      <c r="F17" s="36">
        <v>5</v>
      </c>
      <c r="G17" s="54">
        <v>2</v>
      </c>
      <c r="H17" s="54">
        <v>3</v>
      </c>
      <c r="I17" s="54">
        <f t="shared" si="0"/>
        <v>5</v>
      </c>
      <c r="J17" s="25"/>
      <c r="L17" s="24" t="s">
        <v>211</v>
      </c>
      <c r="M17" s="62">
        <v>0.36</v>
      </c>
    </row>
    <row r="18" spans="2:14">
      <c r="B18" s="30" t="s">
        <v>164</v>
      </c>
      <c r="C18" s="37" t="s">
        <v>187</v>
      </c>
      <c r="D18" s="42">
        <v>17</v>
      </c>
      <c r="E18" s="37" t="s">
        <v>186</v>
      </c>
      <c r="F18" s="36">
        <v>5</v>
      </c>
      <c r="G18" s="54">
        <v>2</v>
      </c>
      <c r="H18" s="54">
        <v>3</v>
      </c>
      <c r="I18" s="54">
        <f t="shared" si="0"/>
        <v>5</v>
      </c>
      <c r="J18" s="54"/>
      <c r="L18" s="60" t="s">
        <v>212</v>
      </c>
      <c r="M18" s="62">
        <v>0.22</v>
      </c>
    </row>
    <row r="19" spans="2:14">
      <c r="B19" s="26" t="s">
        <v>113</v>
      </c>
      <c r="C19" s="37" t="s">
        <v>187</v>
      </c>
      <c r="D19" s="42">
        <v>23</v>
      </c>
      <c r="E19" s="37" t="s">
        <v>184</v>
      </c>
      <c r="F19" s="36">
        <v>5</v>
      </c>
      <c r="G19" s="54">
        <v>2</v>
      </c>
      <c r="H19" s="54">
        <v>3</v>
      </c>
      <c r="I19" s="54">
        <f t="shared" si="0"/>
        <v>5</v>
      </c>
      <c r="J19" s="59"/>
      <c r="L19" s="24" t="s">
        <v>213</v>
      </c>
      <c r="M19" s="62">
        <v>0.22</v>
      </c>
    </row>
    <row r="20" spans="2:14">
      <c r="B20" s="30" t="s">
        <v>167</v>
      </c>
      <c r="C20" s="37" t="s">
        <v>187</v>
      </c>
      <c r="D20" s="42">
        <v>24</v>
      </c>
      <c r="E20" s="37" t="s">
        <v>186</v>
      </c>
      <c r="F20" s="36">
        <v>5</v>
      </c>
      <c r="G20" s="54">
        <v>2</v>
      </c>
      <c r="H20" s="54">
        <v>3</v>
      </c>
      <c r="I20" s="54">
        <f t="shared" si="0"/>
        <v>5</v>
      </c>
      <c r="J20" s="25"/>
      <c r="L20" s="24" t="s">
        <v>214</v>
      </c>
      <c r="M20" s="62">
        <v>0.22</v>
      </c>
    </row>
    <row r="21" spans="2:14">
      <c r="B21" s="26" t="s">
        <v>112</v>
      </c>
      <c r="C21" s="37" t="s">
        <v>187</v>
      </c>
      <c r="D21" s="42">
        <v>25</v>
      </c>
      <c r="E21" s="37" t="s">
        <v>184</v>
      </c>
      <c r="F21" s="36">
        <v>5</v>
      </c>
      <c r="G21" s="54">
        <v>2</v>
      </c>
      <c r="H21" s="54">
        <v>3</v>
      </c>
      <c r="I21" s="54">
        <f t="shared" si="0"/>
        <v>5</v>
      </c>
      <c r="J21" s="25"/>
      <c r="L21" s="24" t="s">
        <v>215</v>
      </c>
      <c r="M21" s="36">
        <f>SUM(M16:M20)</f>
        <v>1.43</v>
      </c>
    </row>
    <row r="22" spans="2:14">
      <c r="B22" s="26" t="s">
        <v>117</v>
      </c>
      <c r="C22" s="37" t="s">
        <v>188</v>
      </c>
      <c r="D22" s="43">
        <v>26</v>
      </c>
      <c r="E22" s="37" t="s">
        <v>184</v>
      </c>
      <c r="F22" s="36">
        <v>5</v>
      </c>
      <c r="G22" s="54">
        <v>4</v>
      </c>
      <c r="H22" s="54">
        <v>4</v>
      </c>
      <c r="I22" s="54">
        <f t="shared" si="0"/>
        <v>8</v>
      </c>
      <c r="J22" s="25"/>
    </row>
    <row r="23" spans="2:14">
      <c r="B23" s="26" t="s">
        <v>122</v>
      </c>
      <c r="C23" s="40" t="s">
        <v>188</v>
      </c>
      <c r="D23" s="42">
        <v>27</v>
      </c>
      <c r="E23" s="24" t="s">
        <v>185</v>
      </c>
      <c r="F23" s="36">
        <v>5</v>
      </c>
      <c r="G23" s="54">
        <v>4</v>
      </c>
      <c r="H23" s="54">
        <v>4</v>
      </c>
      <c r="I23" s="54">
        <f t="shared" si="0"/>
        <v>8</v>
      </c>
      <c r="J23" s="25"/>
    </row>
    <row r="24" spans="2:14">
      <c r="B24" s="30" t="s">
        <v>175</v>
      </c>
      <c r="C24" s="37" t="s">
        <v>187</v>
      </c>
      <c r="D24" s="42">
        <v>4</v>
      </c>
      <c r="E24" s="37" t="s">
        <v>182</v>
      </c>
      <c r="F24" s="36">
        <v>6</v>
      </c>
      <c r="G24" s="54">
        <v>3</v>
      </c>
      <c r="H24" s="54">
        <v>4</v>
      </c>
      <c r="I24" s="54">
        <f t="shared" si="0"/>
        <v>7</v>
      </c>
      <c r="J24" s="25"/>
      <c r="L24" s="65" t="s">
        <v>216</v>
      </c>
      <c r="M24" s="36">
        <f>COUNTIF(H:H,2)</f>
        <v>5</v>
      </c>
      <c r="N24" s="24"/>
    </row>
    <row r="25" spans="2:14">
      <c r="B25" s="30" t="s">
        <v>145</v>
      </c>
      <c r="C25" s="37" t="s">
        <v>187</v>
      </c>
      <c r="D25" s="42">
        <v>5</v>
      </c>
      <c r="E25" s="37" t="s">
        <v>182</v>
      </c>
      <c r="F25" s="36">
        <v>6</v>
      </c>
      <c r="G25" s="54">
        <v>3</v>
      </c>
      <c r="H25" s="54">
        <v>4</v>
      </c>
      <c r="I25" s="54">
        <f t="shared" si="0"/>
        <v>7</v>
      </c>
      <c r="J25" s="25"/>
      <c r="L25" s="60" t="s">
        <v>217</v>
      </c>
      <c r="M25" s="36">
        <f>COUNTIF(H:H,3)</f>
        <v>15</v>
      </c>
      <c r="N25" s="24"/>
    </row>
    <row r="26" spans="2:14">
      <c r="B26" s="30" t="s">
        <v>153</v>
      </c>
      <c r="C26" s="37" t="s">
        <v>187</v>
      </c>
      <c r="D26" s="42">
        <v>10</v>
      </c>
      <c r="E26" s="37" t="s">
        <v>183</v>
      </c>
      <c r="F26" s="36">
        <v>6</v>
      </c>
      <c r="G26" s="54">
        <v>3</v>
      </c>
      <c r="H26" s="54">
        <v>4</v>
      </c>
      <c r="I26" s="54">
        <f t="shared" si="0"/>
        <v>7</v>
      </c>
      <c r="J26" s="25"/>
      <c r="L26" s="60" t="s">
        <v>218</v>
      </c>
      <c r="M26" s="36">
        <f>COUNTIF(H:H,4)</f>
        <v>16</v>
      </c>
      <c r="N26" s="24"/>
    </row>
    <row r="27" spans="2:14">
      <c r="B27" s="30" t="s">
        <v>166</v>
      </c>
      <c r="C27" s="37" t="s">
        <v>187</v>
      </c>
      <c r="D27" s="42">
        <v>11</v>
      </c>
      <c r="E27" s="37" t="s">
        <v>186</v>
      </c>
      <c r="F27" s="36">
        <v>6</v>
      </c>
      <c r="G27" s="54">
        <v>3</v>
      </c>
      <c r="H27" s="54">
        <v>4</v>
      </c>
      <c r="I27" s="54">
        <f t="shared" si="0"/>
        <v>7</v>
      </c>
      <c r="J27" s="25"/>
      <c r="L27" s="60" t="s">
        <v>219</v>
      </c>
      <c r="M27" s="36">
        <f>COUNTIF(H:H,5)</f>
        <v>16</v>
      </c>
      <c r="N27" s="24"/>
    </row>
    <row r="28" spans="2:14">
      <c r="B28" s="30" t="s">
        <v>136</v>
      </c>
      <c r="C28" s="37" t="s">
        <v>188</v>
      </c>
      <c r="D28" s="43">
        <v>24</v>
      </c>
      <c r="E28" s="37" t="s">
        <v>184</v>
      </c>
      <c r="F28" s="36">
        <v>6</v>
      </c>
      <c r="G28" s="54">
        <v>4</v>
      </c>
      <c r="H28" s="54">
        <v>4</v>
      </c>
      <c r="I28" s="54">
        <f t="shared" si="0"/>
        <v>8</v>
      </c>
      <c r="J28" s="25"/>
      <c r="L28" s="60" t="s">
        <v>220</v>
      </c>
      <c r="M28" s="36">
        <f>COUNTIF(H:H,6)</f>
        <v>10</v>
      </c>
      <c r="N28" s="66">
        <v>0.57999999999999996</v>
      </c>
    </row>
    <row r="29" spans="2:14">
      <c r="B29" s="26" t="s">
        <v>118</v>
      </c>
      <c r="C29" s="37" t="s">
        <v>188</v>
      </c>
      <c r="D29" s="43">
        <v>25</v>
      </c>
      <c r="E29" s="37" t="s">
        <v>184</v>
      </c>
      <c r="F29" s="36">
        <v>6</v>
      </c>
      <c r="G29" s="54">
        <v>4</v>
      </c>
      <c r="H29" s="54">
        <v>4</v>
      </c>
      <c r="I29" s="54">
        <f t="shared" si="0"/>
        <v>8</v>
      </c>
      <c r="J29" s="25"/>
      <c r="L29" s="60" t="s">
        <v>221</v>
      </c>
      <c r="M29" s="36">
        <f>COUNTIF(H:H,7)</f>
        <v>6</v>
      </c>
      <c r="N29" s="66">
        <v>0.5</v>
      </c>
    </row>
    <row r="30" spans="2:14">
      <c r="B30" s="30" t="s">
        <v>176</v>
      </c>
      <c r="C30" s="50" t="s">
        <v>187</v>
      </c>
      <c r="D30" s="51">
        <v>1</v>
      </c>
      <c r="E30" s="50" t="s">
        <v>182</v>
      </c>
      <c r="F30" s="57">
        <v>7</v>
      </c>
      <c r="G30" s="55">
        <v>3</v>
      </c>
      <c r="H30" s="55">
        <v>4</v>
      </c>
      <c r="I30" s="54">
        <f t="shared" si="0"/>
        <v>7</v>
      </c>
      <c r="J30" s="25"/>
      <c r="L30" s="60" t="s">
        <v>222</v>
      </c>
      <c r="M30" s="36">
        <f>COUNTIF(H:H,8)</f>
        <v>5</v>
      </c>
      <c r="N30" s="66">
        <v>0.41</v>
      </c>
    </row>
    <row r="31" spans="2:14">
      <c r="B31" s="26" t="s">
        <v>126</v>
      </c>
      <c r="C31" s="37" t="s">
        <v>187</v>
      </c>
      <c r="D31" s="42">
        <v>3</v>
      </c>
      <c r="E31" s="24" t="s">
        <v>185</v>
      </c>
      <c r="F31" s="36">
        <v>7</v>
      </c>
      <c r="G31" s="54">
        <v>3</v>
      </c>
      <c r="H31" s="54">
        <v>4</v>
      </c>
      <c r="I31" s="54">
        <f t="shared" si="0"/>
        <v>7</v>
      </c>
      <c r="J31" s="25"/>
      <c r="L31" s="60" t="s">
        <v>223</v>
      </c>
      <c r="M31" s="36">
        <f>COUNTIF(H:H,9)</f>
        <v>2</v>
      </c>
      <c r="N31" s="66">
        <v>0.33</v>
      </c>
    </row>
    <row r="32" spans="2:14">
      <c r="B32" s="26" t="s">
        <v>125</v>
      </c>
      <c r="C32" s="37" t="s">
        <v>187</v>
      </c>
      <c r="D32" s="42">
        <v>8</v>
      </c>
      <c r="E32" s="24" t="s">
        <v>185</v>
      </c>
      <c r="F32" s="36">
        <v>7</v>
      </c>
      <c r="G32" s="54">
        <v>3</v>
      </c>
      <c r="H32" s="54">
        <v>4</v>
      </c>
      <c r="I32" s="54">
        <f t="shared" si="0"/>
        <v>7</v>
      </c>
      <c r="J32" s="54"/>
    </row>
    <row r="33" spans="2:10">
      <c r="B33" s="30" t="s">
        <v>133</v>
      </c>
      <c r="C33" s="37" t="s">
        <v>187</v>
      </c>
      <c r="D33" s="42">
        <v>9</v>
      </c>
      <c r="E33" s="37" t="s">
        <v>184</v>
      </c>
      <c r="F33" s="36">
        <v>7</v>
      </c>
      <c r="G33" s="54">
        <v>3</v>
      </c>
      <c r="H33" s="54">
        <v>4</v>
      </c>
      <c r="I33" s="54">
        <f t="shared" si="0"/>
        <v>7</v>
      </c>
      <c r="J33" s="25"/>
    </row>
    <row r="34" spans="2:10">
      <c r="B34" s="26" t="s">
        <v>127</v>
      </c>
      <c r="C34" s="40" t="s">
        <v>188</v>
      </c>
      <c r="D34" s="42">
        <v>22</v>
      </c>
      <c r="E34" s="24" t="s">
        <v>185</v>
      </c>
      <c r="F34" s="36">
        <v>7</v>
      </c>
      <c r="G34" s="54">
        <v>4</v>
      </c>
      <c r="H34" s="54">
        <v>5</v>
      </c>
      <c r="I34" s="54">
        <f t="shared" ref="I34:I65" si="1">SUM(G34+H34)</f>
        <v>9</v>
      </c>
      <c r="J34" s="25"/>
    </row>
    <row r="35" spans="2:10">
      <c r="B35" s="26" t="s">
        <v>119</v>
      </c>
      <c r="C35" s="37" t="s">
        <v>188</v>
      </c>
      <c r="D35" s="43">
        <v>23</v>
      </c>
      <c r="E35" s="37" t="s">
        <v>184</v>
      </c>
      <c r="F35" s="36">
        <v>7</v>
      </c>
      <c r="G35" s="54">
        <v>4</v>
      </c>
      <c r="H35" s="54">
        <v>4</v>
      </c>
      <c r="I35" s="54">
        <f t="shared" si="1"/>
        <v>8</v>
      </c>
      <c r="J35" s="25"/>
    </row>
    <row r="36" spans="2:10">
      <c r="B36" s="30" t="s">
        <v>144</v>
      </c>
      <c r="C36" s="37" t="s">
        <v>187</v>
      </c>
      <c r="D36" s="42">
        <v>2</v>
      </c>
      <c r="E36" s="37" t="s">
        <v>182</v>
      </c>
      <c r="F36" s="36">
        <v>8</v>
      </c>
      <c r="G36" s="54">
        <v>3</v>
      </c>
      <c r="H36" s="54">
        <v>4</v>
      </c>
      <c r="I36" s="54">
        <f t="shared" si="1"/>
        <v>7</v>
      </c>
      <c r="J36" s="25"/>
    </row>
    <row r="37" spans="2:10">
      <c r="B37" s="30" t="s">
        <v>155</v>
      </c>
      <c r="C37" s="37" t="s">
        <v>187</v>
      </c>
      <c r="D37" s="42">
        <v>6</v>
      </c>
      <c r="E37" s="37" t="s">
        <v>183</v>
      </c>
      <c r="F37" s="36">
        <v>8</v>
      </c>
      <c r="G37" s="54">
        <v>3</v>
      </c>
      <c r="H37" s="54">
        <v>4</v>
      </c>
      <c r="I37" s="54">
        <f t="shared" si="1"/>
        <v>7</v>
      </c>
      <c r="J37" s="54"/>
    </row>
    <row r="38" spans="2:10">
      <c r="B38" s="30" t="s">
        <v>163</v>
      </c>
      <c r="C38" s="37" t="s">
        <v>187</v>
      </c>
      <c r="D38" s="42">
        <v>7</v>
      </c>
      <c r="E38" s="37" t="s">
        <v>183</v>
      </c>
      <c r="F38" s="36">
        <v>8</v>
      </c>
      <c r="G38" s="54">
        <v>3</v>
      </c>
      <c r="H38" s="54">
        <v>4</v>
      </c>
      <c r="I38" s="54">
        <f t="shared" si="1"/>
        <v>7</v>
      </c>
      <c r="J38" s="54"/>
    </row>
    <row r="39" spans="2:10">
      <c r="B39" s="26" t="s">
        <v>111</v>
      </c>
      <c r="C39" s="37" t="s">
        <v>188</v>
      </c>
      <c r="D39" s="43">
        <v>16</v>
      </c>
      <c r="E39" s="37" t="s">
        <v>184</v>
      </c>
      <c r="F39" s="36">
        <v>8</v>
      </c>
      <c r="G39" s="54">
        <v>4</v>
      </c>
      <c r="H39" s="54">
        <v>5</v>
      </c>
      <c r="I39" s="54">
        <f t="shared" si="1"/>
        <v>9</v>
      </c>
      <c r="J39" s="25"/>
    </row>
    <row r="40" spans="2:10">
      <c r="B40" s="30" t="s">
        <v>157</v>
      </c>
      <c r="C40" s="37" t="s">
        <v>188</v>
      </c>
      <c r="D40" s="43">
        <v>17</v>
      </c>
      <c r="E40" s="37" t="s">
        <v>183</v>
      </c>
      <c r="F40" s="36">
        <v>8</v>
      </c>
      <c r="G40" s="54">
        <v>4</v>
      </c>
      <c r="H40" s="54">
        <v>5</v>
      </c>
      <c r="I40" s="54">
        <f t="shared" si="1"/>
        <v>9</v>
      </c>
      <c r="J40" s="25"/>
    </row>
    <row r="41" spans="2:10">
      <c r="B41" s="26" t="s">
        <v>128</v>
      </c>
      <c r="C41" s="37" t="s">
        <v>188</v>
      </c>
      <c r="D41" s="43">
        <v>20</v>
      </c>
      <c r="E41" s="24" t="s">
        <v>185</v>
      </c>
      <c r="F41" s="36">
        <v>8</v>
      </c>
      <c r="G41" s="54">
        <v>4</v>
      </c>
      <c r="H41" s="54">
        <v>5</v>
      </c>
      <c r="I41" s="54">
        <f t="shared" si="1"/>
        <v>9</v>
      </c>
      <c r="J41" s="25"/>
    </row>
    <row r="42" spans="2:10">
      <c r="B42" s="26" t="s">
        <v>110</v>
      </c>
      <c r="C42" s="37" t="s">
        <v>188</v>
      </c>
      <c r="D42" s="43">
        <v>21</v>
      </c>
      <c r="E42" s="37" t="s">
        <v>184</v>
      </c>
      <c r="F42" s="36">
        <v>8</v>
      </c>
      <c r="G42" s="54">
        <v>4</v>
      </c>
      <c r="H42" s="54">
        <v>5</v>
      </c>
      <c r="I42" s="54">
        <f t="shared" si="1"/>
        <v>9</v>
      </c>
      <c r="J42" s="25"/>
    </row>
    <row r="43" spans="2:10">
      <c r="B43" s="30" t="s">
        <v>165</v>
      </c>
      <c r="C43" s="37" t="s">
        <v>188</v>
      </c>
      <c r="D43" s="43">
        <v>13</v>
      </c>
      <c r="E43" s="37" t="s">
        <v>186</v>
      </c>
      <c r="F43" s="36">
        <v>9</v>
      </c>
      <c r="G43" s="54">
        <v>4</v>
      </c>
      <c r="H43" s="54">
        <v>5</v>
      </c>
      <c r="I43" s="54">
        <f t="shared" si="1"/>
        <v>9</v>
      </c>
      <c r="J43" s="25"/>
    </row>
    <row r="44" spans="2:10">
      <c r="B44" s="30" t="s">
        <v>146</v>
      </c>
      <c r="C44" s="37" t="s">
        <v>188</v>
      </c>
      <c r="D44" s="43">
        <v>14</v>
      </c>
      <c r="E44" s="37" t="s">
        <v>182</v>
      </c>
      <c r="F44" s="36">
        <v>9</v>
      </c>
      <c r="G44" s="54">
        <v>4</v>
      </c>
      <c r="H44" s="54">
        <v>5</v>
      </c>
      <c r="I44" s="54">
        <f t="shared" si="1"/>
        <v>9</v>
      </c>
      <c r="J44" s="25"/>
    </row>
    <row r="45" spans="2:10">
      <c r="B45" s="30" t="s">
        <v>147</v>
      </c>
      <c r="C45" s="37" t="s">
        <v>188</v>
      </c>
      <c r="D45" s="43">
        <v>15</v>
      </c>
      <c r="E45" s="37" t="s">
        <v>182</v>
      </c>
      <c r="F45" s="36">
        <v>9</v>
      </c>
      <c r="G45" s="54">
        <v>4</v>
      </c>
      <c r="H45" s="54">
        <v>5</v>
      </c>
      <c r="I45" s="54">
        <f t="shared" si="1"/>
        <v>9</v>
      </c>
      <c r="J45" s="25"/>
    </row>
    <row r="46" spans="2:10">
      <c r="B46" s="30" t="s">
        <v>159</v>
      </c>
      <c r="C46" s="37" t="s">
        <v>188</v>
      </c>
      <c r="D46" s="43">
        <v>18</v>
      </c>
      <c r="E46" s="37" t="s">
        <v>183</v>
      </c>
      <c r="F46" s="36">
        <v>9</v>
      </c>
      <c r="G46" s="54">
        <v>4</v>
      </c>
      <c r="H46" s="54">
        <v>5</v>
      </c>
      <c r="I46" s="54">
        <f t="shared" si="1"/>
        <v>9</v>
      </c>
      <c r="J46" s="25"/>
    </row>
    <row r="47" spans="2:10">
      <c r="B47" s="26" t="s">
        <v>116</v>
      </c>
      <c r="C47" s="37" t="s">
        <v>188</v>
      </c>
      <c r="D47" s="43">
        <v>19</v>
      </c>
      <c r="E47" s="37" t="s">
        <v>184</v>
      </c>
      <c r="F47" s="36">
        <v>9</v>
      </c>
      <c r="G47" s="54">
        <v>4</v>
      </c>
      <c r="H47" s="54">
        <v>5</v>
      </c>
      <c r="I47" s="54">
        <f t="shared" si="1"/>
        <v>9</v>
      </c>
      <c r="J47" s="25"/>
    </row>
    <row r="48" spans="2:10">
      <c r="B48" s="26" t="s">
        <v>129</v>
      </c>
      <c r="C48" s="50" t="s">
        <v>188</v>
      </c>
      <c r="D48" s="52">
        <v>9</v>
      </c>
      <c r="E48" s="24" t="s">
        <v>185</v>
      </c>
      <c r="F48" s="57">
        <v>10</v>
      </c>
      <c r="G48" s="55">
        <v>5</v>
      </c>
      <c r="H48" s="55">
        <v>5</v>
      </c>
      <c r="I48" s="54">
        <f t="shared" si="1"/>
        <v>10</v>
      </c>
      <c r="J48" s="25"/>
    </row>
    <row r="49" spans="2:10">
      <c r="B49" s="30" t="s">
        <v>134</v>
      </c>
      <c r="C49" s="50" t="s">
        <v>188</v>
      </c>
      <c r="D49" s="52">
        <v>10</v>
      </c>
      <c r="E49" s="37" t="s">
        <v>184</v>
      </c>
      <c r="F49" s="57">
        <v>10</v>
      </c>
      <c r="G49" s="55">
        <v>5</v>
      </c>
      <c r="H49" s="55">
        <v>5</v>
      </c>
      <c r="I49" s="54">
        <f t="shared" si="1"/>
        <v>10</v>
      </c>
      <c r="J49" s="25"/>
    </row>
    <row r="50" spans="2:10">
      <c r="B50" s="26" t="s">
        <v>120</v>
      </c>
      <c r="C50" s="37" t="s">
        <v>188</v>
      </c>
      <c r="D50" s="43">
        <v>11</v>
      </c>
      <c r="E50" s="37" t="s">
        <v>184</v>
      </c>
      <c r="F50" s="36">
        <v>10</v>
      </c>
      <c r="G50" s="54">
        <v>5</v>
      </c>
      <c r="H50" s="54">
        <v>5</v>
      </c>
      <c r="I50" s="54">
        <f t="shared" si="1"/>
        <v>10</v>
      </c>
      <c r="J50" s="25"/>
    </row>
    <row r="51" spans="2:10">
      <c r="B51" s="30" t="s">
        <v>158</v>
      </c>
      <c r="C51" s="37" t="s">
        <v>188</v>
      </c>
      <c r="D51" s="43">
        <v>12</v>
      </c>
      <c r="E51" s="37" t="s">
        <v>183</v>
      </c>
      <c r="F51" s="36">
        <v>10</v>
      </c>
      <c r="G51" s="54">
        <v>5</v>
      </c>
      <c r="H51" s="54">
        <v>5</v>
      </c>
      <c r="I51" s="54">
        <f t="shared" si="1"/>
        <v>10</v>
      </c>
      <c r="J51" s="25"/>
    </row>
    <row r="52" spans="2:10">
      <c r="B52" s="45" t="s">
        <v>121</v>
      </c>
      <c r="C52" s="46" t="s">
        <v>189</v>
      </c>
      <c r="D52" s="47">
        <v>8</v>
      </c>
      <c r="E52" s="46" t="s">
        <v>184</v>
      </c>
      <c r="F52" s="44">
        <v>10</v>
      </c>
      <c r="G52" s="44">
        <v>6</v>
      </c>
      <c r="H52" s="44">
        <v>6</v>
      </c>
      <c r="I52" s="44">
        <f t="shared" si="1"/>
        <v>12</v>
      </c>
      <c r="J52" s="44"/>
    </row>
    <row r="53" spans="2:10">
      <c r="B53" s="31" t="s">
        <v>150</v>
      </c>
      <c r="C53" s="32" t="s">
        <v>189</v>
      </c>
      <c r="D53" s="44">
        <v>9</v>
      </c>
      <c r="E53" s="32" t="s">
        <v>182</v>
      </c>
      <c r="F53" s="44">
        <v>10</v>
      </c>
      <c r="G53" s="44">
        <v>6</v>
      </c>
      <c r="H53" s="44">
        <v>6</v>
      </c>
      <c r="I53" s="44">
        <f t="shared" si="1"/>
        <v>12</v>
      </c>
      <c r="J53" s="32"/>
    </row>
    <row r="54" spans="2:10">
      <c r="B54" s="30" t="s">
        <v>148</v>
      </c>
      <c r="C54" s="37" t="s">
        <v>188</v>
      </c>
      <c r="D54" s="43">
        <v>7</v>
      </c>
      <c r="E54" s="37" t="s">
        <v>182</v>
      </c>
      <c r="F54" s="36">
        <v>11</v>
      </c>
      <c r="G54" s="54">
        <v>5</v>
      </c>
      <c r="H54" s="54">
        <v>5</v>
      </c>
      <c r="I54" s="54">
        <f t="shared" si="1"/>
        <v>10</v>
      </c>
      <c r="J54" s="25"/>
    </row>
    <row r="55" spans="2:10">
      <c r="B55" s="30" t="s">
        <v>135</v>
      </c>
      <c r="C55" s="37" t="s">
        <v>188</v>
      </c>
      <c r="D55" s="43">
        <v>8</v>
      </c>
      <c r="E55" s="37" t="s">
        <v>184</v>
      </c>
      <c r="F55" s="36">
        <v>11</v>
      </c>
      <c r="G55" s="54">
        <v>5</v>
      </c>
      <c r="H55" s="54">
        <v>5</v>
      </c>
      <c r="I55" s="54">
        <f t="shared" si="1"/>
        <v>10</v>
      </c>
      <c r="J55" s="25"/>
    </row>
    <row r="56" spans="2:10">
      <c r="B56" s="31" t="s">
        <v>195</v>
      </c>
      <c r="C56" s="32" t="s">
        <v>189</v>
      </c>
      <c r="D56" s="44">
        <v>7</v>
      </c>
      <c r="E56" s="32" t="s">
        <v>185</v>
      </c>
      <c r="F56" s="44">
        <v>11</v>
      </c>
      <c r="G56" s="44">
        <v>6</v>
      </c>
      <c r="H56" s="44">
        <v>6</v>
      </c>
      <c r="I56" s="44">
        <f t="shared" si="1"/>
        <v>12</v>
      </c>
      <c r="J56" s="32"/>
    </row>
    <row r="57" spans="2:10">
      <c r="B57" s="31" t="s">
        <v>171</v>
      </c>
      <c r="C57" s="32" t="s">
        <v>189</v>
      </c>
      <c r="D57" s="44">
        <v>6</v>
      </c>
      <c r="E57" s="32" t="s">
        <v>186</v>
      </c>
      <c r="F57" s="44">
        <v>11</v>
      </c>
      <c r="G57" s="44">
        <v>6</v>
      </c>
      <c r="H57" s="44">
        <v>7</v>
      </c>
      <c r="I57" s="44">
        <f t="shared" si="1"/>
        <v>13</v>
      </c>
      <c r="J57" s="32"/>
    </row>
    <row r="58" spans="2:10">
      <c r="B58" s="30" t="s">
        <v>168</v>
      </c>
      <c r="C58" s="37" t="s">
        <v>188</v>
      </c>
      <c r="D58" s="43">
        <v>5</v>
      </c>
      <c r="E58" s="37" t="s">
        <v>186</v>
      </c>
      <c r="F58" s="57">
        <v>12</v>
      </c>
      <c r="G58" s="55">
        <v>5</v>
      </c>
      <c r="H58" s="54">
        <v>6</v>
      </c>
      <c r="I58" s="54">
        <f t="shared" si="1"/>
        <v>11</v>
      </c>
      <c r="J58" s="25"/>
    </row>
    <row r="59" spans="2:10">
      <c r="B59" s="30" t="s">
        <v>170</v>
      </c>
      <c r="C59" s="50" t="s">
        <v>188</v>
      </c>
      <c r="D59" s="52">
        <v>6</v>
      </c>
      <c r="E59" s="50" t="s">
        <v>186</v>
      </c>
      <c r="F59" s="36">
        <v>12</v>
      </c>
      <c r="G59" s="55">
        <v>5</v>
      </c>
      <c r="H59" s="54">
        <v>6</v>
      </c>
      <c r="I59" s="54">
        <f t="shared" si="1"/>
        <v>11</v>
      </c>
      <c r="J59" s="25"/>
    </row>
    <row r="60" spans="2:10">
      <c r="B60" s="31" t="s">
        <v>178</v>
      </c>
      <c r="C60" s="32" t="s">
        <v>189</v>
      </c>
      <c r="D60" s="58">
        <v>5</v>
      </c>
      <c r="E60" s="31" t="s">
        <v>182</v>
      </c>
      <c r="F60" s="44">
        <v>12</v>
      </c>
      <c r="G60" s="58">
        <v>7</v>
      </c>
      <c r="H60" s="44">
        <v>6</v>
      </c>
      <c r="I60" s="44">
        <f t="shared" si="1"/>
        <v>13</v>
      </c>
      <c r="J60" s="32"/>
    </row>
    <row r="61" spans="2:10">
      <c r="B61" s="31" t="s">
        <v>141</v>
      </c>
      <c r="C61" s="32" t="s">
        <v>189</v>
      </c>
      <c r="D61" s="44">
        <v>4</v>
      </c>
      <c r="E61" s="32" t="s">
        <v>184</v>
      </c>
      <c r="F61" s="44">
        <v>12</v>
      </c>
      <c r="G61" s="44">
        <v>7</v>
      </c>
      <c r="H61" s="44">
        <v>7</v>
      </c>
      <c r="I61" s="44">
        <f t="shared" si="1"/>
        <v>14</v>
      </c>
      <c r="J61" s="32"/>
    </row>
    <row r="62" spans="2:10">
      <c r="B62" s="30" t="s">
        <v>169</v>
      </c>
      <c r="C62" s="37" t="s">
        <v>188</v>
      </c>
      <c r="D62" s="43">
        <v>3</v>
      </c>
      <c r="E62" s="37" t="s">
        <v>186</v>
      </c>
      <c r="F62" s="36">
        <v>13</v>
      </c>
      <c r="G62" s="54">
        <v>5</v>
      </c>
      <c r="H62" s="54">
        <v>6</v>
      </c>
      <c r="I62" s="54">
        <f t="shared" si="1"/>
        <v>11</v>
      </c>
      <c r="J62" s="25"/>
    </row>
    <row r="63" spans="2:10">
      <c r="B63" s="30" t="s">
        <v>149</v>
      </c>
      <c r="C63" s="37" t="s">
        <v>188</v>
      </c>
      <c r="D63" s="43">
        <v>4</v>
      </c>
      <c r="E63" s="37" t="s">
        <v>182</v>
      </c>
      <c r="F63" s="36">
        <v>13</v>
      </c>
      <c r="G63" s="54">
        <v>5</v>
      </c>
      <c r="H63" s="54">
        <v>6</v>
      </c>
      <c r="I63" s="54">
        <f t="shared" si="1"/>
        <v>11</v>
      </c>
      <c r="J63" s="25"/>
    </row>
    <row r="64" spans="2:10">
      <c r="B64" s="31" t="s">
        <v>160</v>
      </c>
      <c r="C64" s="32" t="s">
        <v>189</v>
      </c>
      <c r="D64" s="44">
        <v>3</v>
      </c>
      <c r="E64" s="32" t="s">
        <v>183</v>
      </c>
      <c r="F64" s="44">
        <v>13</v>
      </c>
      <c r="G64" s="44">
        <v>7</v>
      </c>
      <c r="H64" s="44">
        <v>7</v>
      </c>
      <c r="I64" s="44">
        <f t="shared" si="1"/>
        <v>14</v>
      </c>
      <c r="J64" s="32"/>
    </row>
    <row r="65" spans="2:10">
      <c r="B65" s="30" t="s">
        <v>177</v>
      </c>
      <c r="C65" s="37" t="s">
        <v>188</v>
      </c>
      <c r="D65" s="43">
        <v>1</v>
      </c>
      <c r="E65" s="37" t="s">
        <v>186</v>
      </c>
      <c r="F65" s="36">
        <v>14</v>
      </c>
      <c r="G65" s="54">
        <v>5</v>
      </c>
      <c r="H65" s="54">
        <v>6</v>
      </c>
      <c r="I65" s="54">
        <f t="shared" si="1"/>
        <v>11</v>
      </c>
      <c r="J65" s="25"/>
    </row>
    <row r="66" spans="2:10">
      <c r="B66" s="26" t="s">
        <v>130</v>
      </c>
      <c r="C66" s="37" t="s">
        <v>188</v>
      </c>
      <c r="D66" s="43">
        <v>2</v>
      </c>
      <c r="E66" s="24" t="s">
        <v>185</v>
      </c>
      <c r="F66" s="36">
        <v>14</v>
      </c>
      <c r="G66" s="54">
        <v>5</v>
      </c>
      <c r="H66" s="54">
        <v>6</v>
      </c>
      <c r="I66" s="54">
        <f t="shared" ref="I66:I97" si="2">SUM(G66+H66)</f>
        <v>11</v>
      </c>
      <c r="J66" s="25"/>
    </row>
    <row r="67" spans="2:10">
      <c r="B67" s="31" t="s">
        <v>140</v>
      </c>
      <c r="C67" s="32" t="s">
        <v>189</v>
      </c>
      <c r="D67" s="44">
        <v>1</v>
      </c>
      <c r="E67" s="32" t="s">
        <v>186</v>
      </c>
      <c r="F67" s="44">
        <v>14</v>
      </c>
      <c r="G67" s="44">
        <v>7</v>
      </c>
      <c r="H67" s="44">
        <v>8</v>
      </c>
      <c r="I67" s="44">
        <f t="shared" si="2"/>
        <v>15</v>
      </c>
      <c r="J67" s="32"/>
    </row>
    <row r="68" spans="2:10">
      <c r="B68" s="31" t="s">
        <v>161</v>
      </c>
      <c r="C68" s="32" t="s">
        <v>189</v>
      </c>
      <c r="D68" s="44">
        <v>2</v>
      </c>
      <c r="E68" s="32" t="s">
        <v>183</v>
      </c>
      <c r="F68" s="44">
        <v>14</v>
      </c>
      <c r="G68" s="44">
        <v>7</v>
      </c>
      <c r="H68" s="44">
        <v>8</v>
      </c>
      <c r="I68" s="44">
        <f t="shared" si="2"/>
        <v>15</v>
      </c>
      <c r="J68" s="32"/>
    </row>
    <row r="69" spans="2:10">
      <c r="B69" s="38" t="s">
        <v>180</v>
      </c>
      <c r="C69" s="39" t="s">
        <v>137</v>
      </c>
      <c r="D69" s="48">
        <v>5</v>
      </c>
      <c r="E69" s="39" t="s">
        <v>182</v>
      </c>
      <c r="F69" s="48">
        <v>15</v>
      </c>
      <c r="G69" s="48">
        <v>8</v>
      </c>
      <c r="H69" s="48">
        <v>7</v>
      </c>
      <c r="I69" s="48">
        <f t="shared" si="2"/>
        <v>15</v>
      </c>
      <c r="J69" s="39"/>
    </row>
    <row r="70" spans="2:10">
      <c r="B70" s="38" t="s">
        <v>151</v>
      </c>
      <c r="C70" s="39" t="s">
        <v>137</v>
      </c>
      <c r="D70" s="48">
        <v>6</v>
      </c>
      <c r="E70" s="39" t="s">
        <v>182</v>
      </c>
      <c r="F70" s="48">
        <v>15</v>
      </c>
      <c r="G70" s="48">
        <v>8</v>
      </c>
      <c r="H70" s="48">
        <v>7</v>
      </c>
      <c r="I70" s="48">
        <f t="shared" si="2"/>
        <v>15</v>
      </c>
      <c r="J70" s="39"/>
    </row>
    <row r="71" spans="2:10">
      <c r="B71" s="38" t="s">
        <v>162</v>
      </c>
      <c r="C71" s="39" t="s">
        <v>137</v>
      </c>
      <c r="D71" s="48">
        <v>4</v>
      </c>
      <c r="E71" s="39" t="s">
        <v>183</v>
      </c>
      <c r="F71" s="48">
        <v>16</v>
      </c>
      <c r="G71" s="48">
        <v>8</v>
      </c>
      <c r="H71" s="48">
        <v>7</v>
      </c>
      <c r="I71" s="48">
        <f t="shared" si="2"/>
        <v>15</v>
      </c>
      <c r="J71" s="39"/>
    </row>
    <row r="72" spans="2:10">
      <c r="B72" s="38" t="s">
        <v>152</v>
      </c>
      <c r="C72" s="39" t="s">
        <v>137</v>
      </c>
      <c r="D72" s="48">
        <v>3</v>
      </c>
      <c r="E72" s="39" t="s">
        <v>182</v>
      </c>
      <c r="F72" s="48">
        <v>16</v>
      </c>
      <c r="G72" s="48">
        <v>8</v>
      </c>
      <c r="H72" s="48">
        <v>8</v>
      </c>
      <c r="I72" s="48">
        <f t="shared" si="2"/>
        <v>16</v>
      </c>
      <c r="J72" s="39"/>
    </row>
    <row r="73" spans="2:10">
      <c r="B73" s="38" t="s">
        <v>179</v>
      </c>
      <c r="C73" s="39" t="s">
        <v>137</v>
      </c>
      <c r="D73" s="48">
        <v>1</v>
      </c>
      <c r="E73" s="39" t="s">
        <v>183</v>
      </c>
      <c r="F73" s="48">
        <v>17</v>
      </c>
      <c r="G73" s="48">
        <v>9</v>
      </c>
      <c r="H73" s="48">
        <v>8</v>
      </c>
      <c r="I73" s="48">
        <f t="shared" si="2"/>
        <v>17</v>
      </c>
      <c r="J73" s="39"/>
    </row>
    <row r="74" spans="2:10">
      <c r="B74" s="38" t="s">
        <v>131</v>
      </c>
      <c r="C74" s="39" t="s">
        <v>137</v>
      </c>
      <c r="D74" s="48">
        <v>2</v>
      </c>
      <c r="E74" s="39" t="s">
        <v>185</v>
      </c>
      <c r="F74" s="48">
        <v>17</v>
      </c>
      <c r="G74" s="48">
        <v>9</v>
      </c>
      <c r="H74" s="48">
        <v>8</v>
      </c>
      <c r="I74" s="48">
        <f t="shared" si="2"/>
        <v>17</v>
      </c>
      <c r="J74" s="39"/>
    </row>
    <row r="75" spans="2:10">
      <c r="B75" s="33" t="s">
        <v>174</v>
      </c>
      <c r="C75" s="34" t="s">
        <v>173</v>
      </c>
      <c r="D75" s="49" t="s">
        <v>196</v>
      </c>
      <c r="E75" s="34" t="s">
        <v>183</v>
      </c>
      <c r="F75" s="49">
        <v>20</v>
      </c>
      <c r="G75" s="49">
        <v>10</v>
      </c>
      <c r="H75" s="49">
        <v>9</v>
      </c>
      <c r="I75" s="49">
        <f t="shared" si="2"/>
        <v>19</v>
      </c>
      <c r="J75" s="34"/>
    </row>
    <row r="76" spans="2:10">
      <c r="B76" s="33" t="s">
        <v>172</v>
      </c>
      <c r="C76" s="34" t="s">
        <v>173</v>
      </c>
      <c r="D76" s="49" t="s">
        <v>196</v>
      </c>
      <c r="E76" s="34" t="s">
        <v>183</v>
      </c>
      <c r="F76" s="49">
        <v>20</v>
      </c>
      <c r="G76" s="49">
        <v>10</v>
      </c>
      <c r="H76" s="49">
        <v>9</v>
      </c>
      <c r="I76" s="49">
        <f t="shared" si="2"/>
        <v>19</v>
      </c>
      <c r="J76" s="34"/>
    </row>
  </sheetData>
  <autoFilter ref="B1:J76" xr:uid="{2C6BD44E-C49F-49F0-BAAC-5F0D8342ACD5}">
    <sortState xmlns:xlrd2="http://schemas.microsoft.com/office/spreadsheetml/2017/richdata2" ref="B2:J76">
      <sortCondition ref="F1:F76"/>
    </sortState>
  </autoFilter>
  <phoneticPr fontId="1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83"/>
  <sheetViews>
    <sheetView showGridLines="0" tabSelected="1" workbookViewId="0">
      <selection activeCell="C23" sqref="C23"/>
    </sheetView>
  </sheetViews>
  <sheetFormatPr defaultColWidth="14.42578125" defaultRowHeight="15" customHeight="1"/>
  <cols>
    <col min="1" max="1" width="3.5703125" customWidth="1"/>
    <col min="2" max="2" width="51.140625" bestFit="1" customWidth="1"/>
    <col min="3" max="3" width="15.28515625" bestFit="1" customWidth="1"/>
    <col min="4" max="4" width="3.7109375" customWidth="1"/>
    <col min="5" max="5" width="49.5703125" bestFit="1" customWidth="1"/>
    <col min="6" max="6" width="17.42578125" bestFit="1" customWidth="1"/>
    <col min="7" max="7" width="3.7109375" customWidth="1"/>
    <col min="8" max="8" width="43.7109375" bestFit="1" customWidth="1"/>
    <col min="9" max="9" width="16" customWidth="1"/>
    <col min="10" max="10" width="3.7109375" customWidth="1"/>
    <col min="11" max="11" width="43.7109375" bestFit="1" customWidth="1"/>
    <col min="12" max="12" width="18.85546875" customWidth="1"/>
    <col min="13" max="13" width="3.7109375" customWidth="1"/>
    <col min="14" max="14" width="43.7109375" bestFit="1" customWidth="1"/>
    <col min="15" max="15" width="18.85546875" customWidth="1"/>
    <col min="16" max="26" width="8.7109375" customWidth="1"/>
  </cols>
  <sheetData>
    <row r="1" spans="2:15">
      <c r="B1" s="1"/>
    </row>
    <row r="2" spans="2:15">
      <c r="B2" s="63" t="s">
        <v>0</v>
      </c>
      <c r="C2" s="64"/>
      <c r="E2" s="63" t="s">
        <v>1</v>
      </c>
      <c r="F2" s="64"/>
      <c r="H2" s="63" t="s">
        <v>2</v>
      </c>
      <c r="I2" s="64"/>
      <c r="K2" s="63" t="s">
        <v>3</v>
      </c>
      <c r="L2" s="64"/>
      <c r="N2" s="63" t="s">
        <v>4</v>
      </c>
      <c r="O2" s="64"/>
    </row>
    <row r="3" spans="2:15">
      <c r="B3" s="2" t="s">
        <v>5</v>
      </c>
      <c r="C3" s="3">
        <v>6</v>
      </c>
      <c r="E3" s="4" t="s">
        <v>5</v>
      </c>
      <c r="F3" s="3">
        <v>5</v>
      </c>
      <c r="H3" s="4" t="s">
        <v>5</v>
      </c>
      <c r="I3" s="3">
        <v>5</v>
      </c>
      <c r="K3" s="4" t="s">
        <v>5</v>
      </c>
      <c r="L3" s="3">
        <v>6</v>
      </c>
      <c r="N3" s="4" t="s">
        <v>5</v>
      </c>
      <c r="O3" s="3">
        <v>8</v>
      </c>
    </row>
    <row r="4" spans="2:15">
      <c r="B4" s="2" t="s">
        <v>6</v>
      </c>
      <c r="C4" s="3">
        <v>3</v>
      </c>
      <c r="E4" s="4" t="s">
        <v>6</v>
      </c>
      <c r="F4" s="3">
        <v>2</v>
      </c>
      <c r="H4" s="4" t="s">
        <v>6</v>
      </c>
      <c r="I4" s="3">
        <v>4</v>
      </c>
      <c r="K4" s="4" t="s">
        <v>6</v>
      </c>
      <c r="L4" s="3">
        <v>3</v>
      </c>
      <c r="N4" s="4" t="s">
        <v>6</v>
      </c>
      <c r="O4" s="3">
        <v>3</v>
      </c>
    </row>
    <row r="5" spans="2:15">
      <c r="B5" s="2" t="s">
        <v>7</v>
      </c>
      <c r="C5" s="3" t="s">
        <v>8</v>
      </c>
      <c r="E5" s="4" t="s">
        <v>7</v>
      </c>
      <c r="F5" s="3" t="s">
        <v>9</v>
      </c>
      <c r="H5" s="4" t="s">
        <v>7</v>
      </c>
      <c r="I5" s="3" t="s">
        <v>9</v>
      </c>
      <c r="K5" s="4" t="s">
        <v>7</v>
      </c>
      <c r="L5" s="3" t="s">
        <v>9</v>
      </c>
      <c r="N5" s="4" t="s">
        <v>7</v>
      </c>
      <c r="O5" s="3" t="s">
        <v>8</v>
      </c>
    </row>
    <row r="6" spans="2:15">
      <c r="B6" s="23" t="s">
        <v>10</v>
      </c>
      <c r="C6" s="20" t="s">
        <v>11</v>
      </c>
      <c r="E6" s="19" t="s">
        <v>10</v>
      </c>
      <c r="F6" s="20" t="s">
        <v>12</v>
      </c>
      <c r="H6" s="19" t="s">
        <v>10</v>
      </c>
      <c r="I6" s="20" t="s">
        <v>13</v>
      </c>
      <c r="K6" s="19" t="s">
        <v>10</v>
      </c>
      <c r="L6" s="20" t="s">
        <v>14</v>
      </c>
      <c r="N6" s="19" t="s">
        <v>10</v>
      </c>
      <c r="O6" s="20" t="s">
        <v>11</v>
      </c>
    </row>
    <row r="7" spans="2:15">
      <c r="B7" s="1" t="s">
        <v>78</v>
      </c>
      <c r="C7" s="1" t="s">
        <v>79</v>
      </c>
      <c r="E7" s="1" t="s">
        <v>78</v>
      </c>
      <c r="F7" s="1" t="s">
        <v>92</v>
      </c>
      <c r="H7" s="1" t="s">
        <v>78</v>
      </c>
      <c r="I7" s="1" t="s">
        <v>92</v>
      </c>
      <c r="K7" s="1" t="s">
        <v>78</v>
      </c>
      <c r="L7" s="1" t="s">
        <v>79</v>
      </c>
      <c r="N7" s="1" t="s">
        <v>78</v>
      </c>
      <c r="O7" s="1" t="s">
        <v>92</v>
      </c>
    </row>
    <row r="8" spans="2:15">
      <c r="B8" s="1" t="s">
        <v>81</v>
      </c>
      <c r="C8" s="1" t="s">
        <v>93</v>
      </c>
      <c r="E8" s="1" t="s">
        <v>81</v>
      </c>
      <c r="F8" s="1" t="s">
        <v>94</v>
      </c>
      <c r="H8" s="1" t="s">
        <v>81</v>
      </c>
      <c r="I8" s="1" t="s">
        <v>95</v>
      </c>
      <c r="K8" s="1" t="s">
        <v>81</v>
      </c>
      <c r="L8" s="1" t="s">
        <v>95</v>
      </c>
      <c r="N8" s="1" t="s">
        <v>81</v>
      </c>
      <c r="O8" s="1" t="s">
        <v>96</v>
      </c>
    </row>
    <row r="9" spans="2:15">
      <c r="B9" s="22" t="s">
        <v>15</v>
      </c>
      <c r="C9" s="22">
        <v>2</v>
      </c>
      <c r="E9" s="21" t="s">
        <v>15</v>
      </c>
      <c r="F9" s="22">
        <v>1</v>
      </c>
      <c r="H9" s="21" t="s">
        <v>15</v>
      </c>
      <c r="I9" s="22">
        <v>1</v>
      </c>
      <c r="K9" s="21" t="s">
        <v>15</v>
      </c>
      <c r="L9" s="22">
        <v>1</v>
      </c>
      <c r="N9" s="21" t="s">
        <v>15</v>
      </c>
      <c r="O9" s="22">
        <v>2</v>
      </c>
    </row>
    <row r="10" spans="2:15">
      <c r="B10" s="21" t="s">
        <v>82</v>
      </c>
      <c r="C10" s="21" t="s">
        <v>83</v>
      </c>
      <c r="E10" s="21" t="s">
        <v>82</v>
      </c>
      <c r="F10" s="21" t="s">
        <v>84</v>
      </c>
      <c r="H10" s="21" t="s">
        <v>82</v>
      </c>
      <c r="I10" s="21" t="s">
        <v>83</v>
      </c>
      <c r="K10" s="21" t="s">
        <v>82</v>
      </c>
      <c r="L10" s="21" t="s">
        <v>83</v>
      </c>
      <c r="N10" s="21" t="s">
        <v>82</v>
      </c>
      <c r="O10" s="21" t="s">
        <v>83</v>
      </c>
    </row>
    <row r="11" spans="2:15">
      <c r="B11" s="1" t="s">
        <v>85</v>
      </c>
      <c r="C11" s="1" t="s">
        <v>87</v>
      </c>
      <c r="E11" s="1" t="s">
        <v>85</v>
      </c>
      <c r="F11" s="1" t="s">
        <v>86</v>
      </c>
      <c r="H11" s="1" t="s">
        <v>85</v>
      </c>
      <c r="I11" s="1" t="s">
        <v>86</v>
      </c>
      <c r="K11" s="1" t="s">
        <v>85</v>
      </c>
      <c r="L11" s="1" t="s">
        <v>87</v>
      </c>
      <c r="N11" s="1" t="s">
        <v>85</v>
      </c>
      <c r="O11" s="1" t="s">
        <v>86</v>
      </c>
    </row>
    <row r="12" spans="2:15">
      <c r="B12" s="1" t="s">
        <v>88</v>
      </c>
      <c r="C12" s="1" t="s">
        <v>90</v>
      </c>
      <c r="E12" s="1" t="s">
        <v>88</v>
      </c>
      <c r="F12" s="1" t="s">
        <v>89</v>
      </c>
      <c r="H12" s="1" t="s">
        <v>88</v>
      </c>
      <c r="I12" s="1" t="s">
        <v>90</v>
      </c>
      <c r="K12" s="1" t="s">
        <v>88</v>
      </c>
      <c r="L12" s="1" t="s">
        <v>89</v>
      </c>
      <c r="N12" s="1" t="s">
        <v>88</v>
      </c>
      <c r="O12" s="1" t="s">
        <v>89</v>
      </c>
    </row>
    <row r="13" spans="2:15">
      <c r="B13" s="1" t="s">
        <v>91</v>
      </c>
      <c r="C13" s="1" t="s">
        <v>97</v>
      </c>
      <c r="E13" s="1" t="s">
        <v>91</v>
      </c>
      <c r="F13" s="1" t="s">
        <v>98</v>
      </c>
      <c r="H13" s="1" t="s">
        <v>91</v>
      </c>
      <c r="I13" s="1" t="s">
        <v>98</v>
      </c>
      <c r="K13" s="1" t="s">
        <v>91</v>
      </c>
      <c r="L13" s="1" t="s">
        <v>98</v>
      </c>
      <c r="N13" s="1" t="s">
        <v>91</v>
      </c>
      <c r="O13" s="1" t="s">
        <v>97</v>
      </c>
    </row>
    <row r="14" spans="2:15">
      <c r="B14" s="1"/>
      <c r="C14" s="18"/>
      <c r="E14" s="18"/>
      <c r="F14" s="18"/>
      <c r="H14" s="18"/>
      <c r="I14" s="18"/>
      <c r="K14" s="18"/>
      <c r="L14" s="18"/>
      <c r="N14" s="18"/>
      <c r="O14" s="18"/>
    </row>
    <row r="15" spans="2:15">
      <c r="B15" s="1"/>
      <c r="C15" s="18"/>
      <c r="E15" s="18"/>
      <c r="F15" s="18"/>
      <c r="H15" s="18"/>
      <c r="I15" s="18"/>
      <c r="K15" s="18"/>
      <c r="L15" s="18"/>
      <c r="N15" s="18"/>
      <c r="O15" s="18"/>
    </row>
    <row r="16" spans="2:15">
      <c r="B16" s="1"/>
      <c r="C16" s="18"/>
      <c r="E16" s="18"/>
      <c r="F16" s="18"/>
      <c r="H16" s="18"/>
      <c r="I16" s="18"/>
      <c r="K16" s="18"/>
      <c r="L16" s="18"/>
      <c r="N16" s="18"/>
      <c r="O16" s="18"/>
    </row>
    <row r="17" spans="2:15">
      <c r="B17" s="5"/>
      <c r="C17" s="6"/>
      <c r="F17" s="6"/>
      <c r="H17" s="8"/>
      <c r="I17" s="6"/>
      <c r="K17" s="8"/>
      <c r="L17" s="6"/>
      <c r="N17" s="8"/>
      <c r="O17" s="6"/>
    </row>
    <row r="18" spans="2:15">
      <c r="B18" s="9" t="s">
        <v>18</v>
      </c>
      <c r="C18" s="6"/>
      <c r="F18" s="6"/>
      <c r="H18" s="10" t="s">
        <v>19</v>
      </c>
      <c r="I18" s="6"/>
      <c r="K18" s="9" t="s">
        <v>18</v>
      </c>
      <c r="L18" s="6"/>
      <c r="N18" s="10" t="s">
        <v>19</v>
      </c>
      <c r="O18" s="6"/>
    </row>
    <row r="19" spans="2:15">
      <c r="B19" s="2" t="s">
        <v>20</v>
      </c>
      <c r="C19" s="6"/>
      <c r="E19" s="4" t="s">
        <v>16</v>
      </c>
      <c r="F19" s="7" t="s">
        <v>17</v>
      </c>
      <c r="H19" s="2" t="s">
        <v>22</v>
      </c>
      <c r="I19" s="6"/>
      <c r="K19" s="2" t="s">
        <v>23</v>
      </c>
      <c r="L19" s="6"/>
      <c r="N19" s="2" t="s">
        <v>24</v>
      </c>
      <c r="O19" s="6"/>
    </row>
    <row r="20" spans="2:15">
      <c r="B20" s="11" t="s">
        <v>25</v>
      </c>
      <c r="C20" s="6"/>
      <c r="E20" s="10" t="s">
        <v>19</v>
      </c>
      <c r="F20" s="6"/>
      <c r="H20" s="11" t="s">
        <v>27</v>
      </c>
      <c r="I20" s="6"/>
      <c r="K20" s="11" t="s">
        <v>28</v>
      </c>
      <c r="L20" s="6"/>
      <c r="N20" s="11" t="s">
        <v>29</v>
      </c>
      <c r="O20" s="6"/>
    </row>
    <row r="21" spans="2:15">
      <c r="B21" s="11" t="s">
        <v>20</v>
      </c>
      <c r="C21" s="6"/>
      <c r="E21" s="2" t="s">
        <v>21</v>
      </c>
      <c r="F21" s="6"/>
      <c r="H21" s="2" t="s">
        <v>22</v>
      </c>
      <c r="I21" s="6"/>
      <c r="K21" s="11" t="s">
        <v>23</v>
      </c>
      <c r="L21" s="6"/>
      <c r="N21" s="2" t="s">
        <v>24</v>
      </c>
      <c r="O21" s="6"/>
    </row>
    <row r="22" spans="2:15">
      <c r="B22" s="5"/>
      <c r="C22" s="6"/>
      <c r="E22" s="11" t="s">
        <v>26</v>
      </c>
      <c r="F22" s="6"/>
      <c r="H22" s="8"/>
      <c r="I22" s="6"/>
      <c r="K22" s="8"/>
      <c r="L22" s="6"/>
      <c r="N22" s="8"/>
      <c r="O22" s="6"/>
    </row>
    <row r="23" spans="2:15">
      <c r="B23" s="2" t="s">
        <v>30</v>
      </c>
      <c r="C23" s="6"/>
      <c r="E23" s="2" t="s">
        <v>21</v>
      </c>
      <c r="F23" s="6"/>
      <c r="H23" s="4" t="s">
        <v>32</v>
      </c>
      <c r="I23" s="6"/>
      <c r="K23" s="4" t="s">
        <v>33</v>
      </c>
      <c r="L23" s="6"/>
      <c r="N23" s="4" t="s">
        <v>34</v>
      </c>
      <c r="O23" s="6"/>
    </row>
    <row r="24" spans="2:15" ht="30">
      <c r="B24" s="12" t="s">
        <v>35</v>
      </c>
      <c r="C24" s="6"/>
      <c r="E24" s="8"/>
      <c r="F24" s="6"/>
      <c r="H24" s="12" t="s">
        <v>35</v>
      </c>
      <c r="I24" s="6"/>
      <c r="K24" s="12" t="s">
        <v>35</v>
      </c>
      <c r="L24" s="6"/>
      <c r="N24" s="12" t="s">
        <v>37</v>
      </c>
      <c r="O24" s="6"/>
    </row>
    <row r="25" spans="2:15">
      <c r="B25" s="13">
        <v>0.5</v>
      </c>
      <c r="C25" s="6"/>
      <c r="E25" s="4" t="s">
        <v>31</v>
      </c>
      <c r="F25" s="6"/>
      <c r="H25" s="13">
        <v>0.75</v>
      </c>
      <c r="I25" s="6"/>
      <c r="K25" s="13">
        <v>0.75</v>
      </c>
      <c r="L25" s="6"/>
      <c r="N25" s="13">
        <v>0.75</v>
      </c>
      <c r="O25" s="6"/>
    </row>
    <row r="26" spans="2:15">
      <c r="B26" s="5"/>
      <c r="C26" s="6"/>
      <c r="E26" s="12" t="s">
        <v>36</v>
      </c>
      <c r="F26" s="6"/>
      <c r="H26" s="8"/>
      <c r="I26" s="6"/>
      <c r="K26" s="8"/>
      <c r="L26" s="6"/>
      <c r="N26" s="8"/>
      <c r="O26" s="6"/>
    </row>
    <row r="27" spans="2:15">
      <c r="B27" s="2" t="s">
        <v>38</v>
      </c>
      <c r="C27" s="6"/>
      <c r="E27" s="13">
        <v>0.5</v>
      </c>
      <c r="F27" s="6"/>
      <c r="H27" s="4" t="s">
        <v>40</v>
      </c>
      <c r="I27" s="6"/>
      <c r="K27" s="4" t="s">
        <v>41</v>
      </c>
      <c r="L27" s="6"/>
      <c r="N27" s="4" t="s">
        <v>42</v>
      </c>
      <c r="O27" s="6"/>
    </row>
    <row r="28" spans="2:15" ht="30">
      <c r="B28" s="12" t="s">
        <v>43</v>
      </c>
      <c r="C28" s="6"/>
      <c r="E28" s="8"/>
      <c r="F28" s="6"/>
      <c r="H28" s="12" t="s">
        <v>45</v>
      </c>
      <c r="I28" s="6"/>
      <c r="K28" s="12" t="s">
        <v>46</v>
      </c>
      <c r="L28" s="6"/>
      <c r="N28" s="12" t="s">
        <v>47</v>
      </c>
      <c r="O28" s="6"/>
    </row>
    <row r="29" spans="2:15" ht="15.75" customHeight="1">
      <c r="B29" s="11" t="s">
        <v>48</v>
      </c>
      <c r="C29" s="6"/>
      <c r="E29" s="4" t="s">
        <v>39</v>
      </c>
      <c r="F29" s="6"/>
      <c r="H29" s="13">
        <v>1</v>
      </c>
      <c r="I29" s="6"/>
      <c r="K29" s="13">
        <v>0.5</v>
      </c>
      <c r="L29" s="6"/>
      <c r="N29" s="13">
        <v>0.5</v>
      </c>
      <c r="O29" s="6"/>
    </row>
    <row r="30" spans="2:15" ht="15.75" customHeight="1">
      <c r="B30" s="5"/>
      <c r="C30" s="6"/>
      <c r="E30" s="12" t="s">
        <v>44</v>
      </c>
      <c r="F30" s="6"/>
      <c r="H30" s="8"/>
      <c r="I30" s="6"/>
      <c r="K30" s="8"/>
      <c r="L30" s="6"/>
      <c r="N30" s="8"/>
      <c r="O30" s="6"/>
    </row>
    <row r="31" spans="2:15" ht="15.75" customHeight="1">
      <c r="B31" s="2" t="s">
        <v>49</v>
      </c>
      <c r="C31" s="6"/>
      <c r="E31" s="13">
        <v>0.25</v>
      </c>
      <c r="F31" s="6"/>
      <c r="H31" s="4" t="s">
        <v>51</v>
      </c>
      <c r="I31" s="6"/>
      <c r="K31" s="4" t="s">
        <v>52</v>
      </c>
      <c r="L31" s="6"/>
      <c r="N31" s="4" t="s">
        <v>53</v>
      </c>
      <c r="O31" s="6"/>
    </row>
    <row r="32" spans="2:15" ht="30">
      <c r="B32" s="11" t="s">
        <v>54</v>
      </c>
      <c r="C32" s="6"/>
      <c r="E32" s="8"/>
      <c r="F32" s="6"/>
      <c r="H32" s="12" t="s">
        <v>56</v>
      </c>
      <c r="I32" s="6"/>
      <c r="K32" s="12" t="s">
        <v>57</v>
      </c>
      <c r="L32" s="6"/>
      <c r="N32" s="12" t="s">
        <v>58</v>
      </c>
      <c r="O32" s="6"/>
    </row>
    <row r="33" spans="2:15" ht="15.75" customHeight="1">
      <c r="B33" s="13">
        <v>0.5</v>
      </c>
      <c r="C33" s="6"/>
      <c r="E33" s="4" t="s">
        <v>50</v>
      </c>
      <c r="F33" s="6"/>
      <c r="H33" s="13">
        <v>0.75</v>
      </c>
      <c r="I33" s="6"/>
      <c r="K33" s="13">
        <v>0.5</v>
      </c>
      <c r="L33" s="6"/>
      <c r="N33" s="13">
        <v>0.5</v>
      </c>
      <c r="O33" s="6"/>
    </row>
    <row r="34" spans="2:15" ht="15.75" customHeight="1">
      <c r="B34" s="5"/>
      <c r="C34" s="6"/>
      <c r="E34" s="12" t="s">
        <v>55</v>
      </c>
      <c r="F34" s="6"/>
      <c r="H34" s="8"/>
      <c r="I34" s="6"/>
      <c r="K34" s="8"/>
      <c r="L34" s="6"/>
      <c r="N34" s="8"/>
      <c r="O34" s="6"/>
    </row>
    <row r="35" spans="2:15" ht="15.75" customHeight="1">
      <c r="B35" s="2" t="s">
        <v>59</v>
      </c>
      <c r="C35" s="6"/>
      <c r="E35" s="13">
        <v>0.5</v>
      </c>
      <c r="F35" s="6"/>
      <c r="H35" s="4" t="s">
        <v>61</v>
      </c>
      <c r="I35" s="6"/>
      <c r="K35" s="4" t="s">
        <v>62</v>
      </c>
      <c r="L35" s="6"/>
      <c r="N35" s="4" t="s">
        <v>63</v>
      </c>
      <c r="O35" s="6"/>
    </row>
    <row r="36" spans="2:15" ht="30">
      <c r="B36" s="12" t="s">
        <v>64</v>
      </c>
      <c r="C36" s="6"/>
      <c r="E36" s="8"/>
      <c r="F36" s="6"/>
      <c r="H36" s="12" t="s">
        <v>57</v>
      </c>
      <c r="I36" s="6"/>
      <c r="K36" s="12" t="s">
        <v>65</v>
      </c>
      <c r="L36" s="6"/>
      <c r="N36" s="12" t="s">
        <v>66</v>
      </c>
      <c r="O36" s="6"/>
    </row>
    <row r="37" spans="2:15" ht="15.75" customHeight="1">
      <c r="B37" s="13">
        <v>0.5</v>
      </c>
      <c r="C37" s="6"/>
      <c r="E37" s="4" t="s">
        <v>60</v>
      </c>
      <c r="F37" s="6"/>
      <c r="H37" s="13">
        <v>0.25</v>
      </c>
      <c r="I37" s="6"/>
      <c r="K37" s="13">
        <v>0.5</v>
      </c>
      <c r="L37" s="6"/>
      <c r="N37" s="13">
        <v>0.25</v>
      </c>
      <c r="O37" s="6"/>
    </row>
    <row r="38" spans="2:15" ht="15.75" customHeight="1">
      <c r="B38" s="5"/>
      <c r="C38" s="6"/>
      <c r="E38" s="12" t="s">
        <v>35</v>
      </c>
      <c r="F38" s="6"/>
      <c r="H38" s="8"/>
      <c r="I38" s="6"/>
      <c r="K38" s="8"/>
      <c r="L38" s="6"/>
      <c r="N38" s="8"/>
      <c r="O38" s="6"/>
    </row>
    <row r="39" spans="2:15" ht="15.75" customHeight="1">
      <c r="B39" s="2" t="s">
        <v>67</v>
      </c>
      <c r="C39" s="6"/>
      <c r="E39" s="13">
        <v>0.5</v>
      </c>
      <c r="F39" s="6"/>
      <c r="H39" s="4" t="s">
        <v>68</v>
      </c>
      <c r="I39" s="6"/>
      <c r="K39" s="4" t="s">
        <v>69</v>
      </c>
      <c r="L39" s="6"/>
      <c r="N39" s="4" t="s">
        <v>70</v>
      </c>
      <c r="O39" s="6"/>
    </row>
    <row r="40" spans="2:15" ht="60">
      <c r="B40" s="14" t="s">
        <v>71</v>
      </c>
      <c r="C40" s="6"/>
      <c r="F40" s="6"/>
      <c r="H40" s="15" t="s">
        <v>72</v>
      </c>
      <c r="I40" s="6"/>
      <c r="K40" s="15" t="s">
        <v>73</v>
      </c>
      <c r="L40" s="6"/>
      <c r="N40" s="12" t="s">
        <v>74</v>
      </c>
      <c r="O40" s="6"/>
    </row>
    <row r="41" spans="2:15" ht="15.75" customHeight="1">
      <c r="B41" s="13">
        <v>0.5</v>
      </c>
      <c r="C41" s="6"/>
      <c r="F41" s="6"/>
      <c r="H41" s="13">
        <v>0.5</v>
      </c>
      <c r="I41" s="6"/>
      <c r="K41" s="13">
        <v>0.25</v>
      </c>
      <c r="L41" s="6"/>
      <c r="N41" s="16">
        <v>0.25</v>
      </c>
      <c r="O41" s="6"/>
    </row>
    <row r="42" spans="2:15" ht="15.75" customHeight="1">
      <c r="B42" s="5"/>
      <c r="C42" s="6"/>
      <c r="F42" s="6"/>
      <c r="H42" s="8"/>
      <c r="I42" s="6"/>
      <c r="K42" s="8"/>
      <c r="L42" s="6"/>
    </row>
    <row r="43" spans="2:15" ht="15.75" customHeight="1">
      <c r="B43" s="2" t="s">
        <v>75</v>
      </c>
      <c r="C43" s="6"/>
      <c r="F43" s="6"/>
      <c r="I43" s="6"/>
      <c r="K43" s="4" t="s">
        <v>76</v>
      </c>
      <c r="L43" s="6"/>
    </row>
    <row r="44" spans="2:15" ht="15.75" customHeight="1">
      <c r="B44" s="14" t="s">
        <v>77</v>
      </c>
      <c r="C44" s="6"/>
      <c r="F44" s="6"/>
      <c r="I44" s="6"/>
      <c r="K44" s="12" t="s">
        <v>57</v>
      </c>
      <c r="L44" s="6"/>
    </row>
    <row r="45" spans="2:15" ht="15.75" customHeight="1">
      <c r="B45" s="16">
        <v>0.5</v>
      </c>
      <c r="C45" s="17"/>
      <c r="F45" s="6"/>
      <c r="I45" s="17"/>
      <c r="K45" s="13">
        <v>0.25</v>
      </c>
      <c r="L45" s="17"/>
    </row>
    <row r="46" spans="2:15" ht="15.75" customHeight="1">
      <c r="B46" s="1"/>
    </row>
    <row r="47" spans="2:15" ht="15.75" customHeight="1">
      <c r="B47" s="1"/>
    </row>
    <row r="48" spans="2:15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</sheetData>
  <mergeCells count="5">
    <mergeCell ref="B2:C2"/>
    <mergeCell ref="E2:F2"/>
    <mergeCell ref="H2:I2"/>
    <mergeCell ref="K2:L2"/>
    <mergeCell ref="N2:O2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Criaturas</vt:lpstr>
      <vt:lpstr>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</dc:creator>
  <cp:lastModifiedBy>User</cp:lastModifiedBy>
  <dcterms:created xsi:type="dcterms:W3CDTF">2015-06-05T18:19:34Z</dcterms:created>
  <dcterms:modified xsi:type="dcterms:W3CDTF">2024-05-01T21:35:47Z</dcterms:modified>
</cp:coreProperties>
</file>