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20490" windowHeight="7755"/>
  </bookViews>
  <sheets>
    <sheet name="Calculati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E5" i="2"/>
  <c r="E4" i="2"/>
  <c r="E3" i="2"/>
  <c r="J6" i="2" s="1"/>
  <c r="E9" i="2" l="1"/>
  <c r="G9" i="2" s="1"/>
  <c r="J5" i="2"/>
  <c r="J4" i="2"/>
  <c r="J7" i="2" s="1"/>
  <c r="J9" i="2" s="1"/>
</calcChain>
</file>

<file path=xl/sharedStrings.xml><?xml version="1.0" encoding="utf-8"?>
<sst xmlns="http://schemas.openxmlformats.org/spreadsheetml/2006/main" count="36" uniqueCount="36">
  <si>
    <r>
      <t>95%</t>
    </r>
    <r>
      <rPr>
        <b/>
        <i/>
        <sz val="11"/>
        <color theme="1"/>
        <rFont val="Calibri"/>
        <family val="2"/>
        <scheme val="minor"/>
      </rPr>
      <t xml:space="preserve"> CI</t>
    </r>
    <r>
      <rPr>
        <b/>
        <sz val="11"/>
        <color theme="1"/>
        <rFont val="Calibri"/>
        <family val="2"/>
        <scheme val="minor"/>
      </rPr>
      <t xml:space="preserve"> for the </t>
    </r>
    <r>
      <rPr>
        <b/>
        <i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value of an intercept on a free-fit (</t>
    </r>
    <r>
      <rPr>
        <b/>
        <i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) calibration line</t>
    </r>
  </si>
  <si>
    <t>Data:</t>
  </si>
  <si>
    <t>Calculations:</t>
  </si>
  <si>
    <t>Uncertainties:</t>
  </si>
  <si>
    <r>
      <rPr>
        <b/>
        <i/>
        <sz val="11"/>
        <color theme="1"/>
        <rFont val="Calibri"/>
        <family val="2"/>
        <scheme val="minor"/>
      </rPr>
      <t>y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with </t>
    </r>
    <r>
      <rPr>
        <b/>
        <i/>
        <sz val="11"/>
        <color theme="1"/>
        <rFont val="Calibri"/>
        <family val="2"/>
        <scheme val="minor"/>
      </rPr>
      <t>k</t>
    </r>
  </si>
  <si>
    <r>
      <rPr>
        <b/>
        <i/>
        <sz val="11"/>
        <color theme="1"/>
        <rFont val="Calibri"/>
        <family val="2"/>
        <scheme val="minor"/>
      </rPr>
      <t>y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  </t>
    </r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</si>
  <si>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 </t>
    </r>
  </si>
  <si>
    <t>replicates</t>
  </si>
  <si>
    <t xml:space="preserve">exact </t>
  </si>
  <si>
    <r>
      <t xml:space="preserve">Slope, 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</t>
    </r>
  </si>
  <si>
    <r>
      <t>Uncertainty,</t>
    </r>
    <r>
      <rPr>
        <i/>
        <sz val="11"/>
        <color theme="1"/>
        <rFont val="Calibri"/>
        <family val="2"/>
        <scheme val="minor"/>
      </rPr>
      <t xml:space="preserve"> u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</si>
  <si>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Intercept, </t>
    </r>
    <r>
      <rPr>
        <i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</t>
    </r>
  </si>
  <si>
    <r>
      <t>Central,</t>
    </r>
    <r>
      <rPr>
        <i/>
        <sz val="11"/>
        <color theme="1"/>
        <rFont val="Calibri"/>
        <family val="2"/>
        <scheme val="minor"/>
      </rPr>
      <t xml:space="preserve"> u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</si>
  <si>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* </t>
    </r>
    <r>
      <rPr>
        <i/>
        <sz val="11"/>
        <color theme="1"/>
        <rFont val="Calibri"/>
        <family val="2"/>
        <scheme val="minor"/>
      </rPr>
      <t>t</t>
    </r>
    <r>
      <rPr>
        <i/>
        <vertAlign val="subscript"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-2,95%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= </t>
    </r>
  </si>
  <si>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 </t>
    </r>
  </si>
  <si>
    <r>
      <rPr>
        <i/>
        <sz val="11"/>
        <color theme="1"/>
        <rFont val="Calibri"/>
        <family val="2"/>
        <scheme val="minor"/>
      </rPr>
      <t>Cd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</si>
  <si>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</t>
    </r>
  </si>
  <si>
    <t>Confidence interval (95%):</t>
  </si>
  <si>
    <r>
      <rPr>
        <i/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 </t>
    </r>
  </si>
  <si>
    <r>
      <rPr>
        <i/>
        <sz val="11"/>
        <color theme="1"/>
        <rFont val="Calibri"/>
        <family val="2"/>
        <scheme val="minor"/>
      </rPr>
      <t>CI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</si>
  <si>
    <t>±</t>
  </si>
  <si>
    <r>
      <t xml:space="preserve">* </t>
    </r>
    <r>
      <rPr>
        <i/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= </t>
    </r>
  </si>
  <si>
    <r>
      <t>Mean of</t>
    </r>
    <r>
      <rPr>
        <i/>
        <sz val="11"/>
        <color theme="1"/>
        <rFont val="Calibri"/>
        <family val="2"/>
        <scheme val="minor"/>
      </rPr>
      <t xml:space="preserve"> y</t>
    </r>
    <r>
      <rPr>
        <sz val="11"/>
        <color theme="1"/>
        <rFont val="Calibri"/>
        <family val="2"/>
        <scheme val="minor"/>
      </rPr>
      <t xml:space="preserve"> = </t>
    </r>
  </si>
  <si>
    <t>{NB: For 99% confidence, change 0.05</t>
  </si>
  <si>
    <r>
      <t>Variance,</t>
    </r>
    <r>
      <rPr>
        <i/>
        <sz val="11"/>
        <color theme="1"/>
        <rFont val="Calibri"/>
        <family val="2"/>
        <scheme val="minor"/>
      </rPr>
      <t xml:space="preserve"> s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 xml:space="preserve">= </t>
    </r>
  </si>
  <si>
    <r>
      <t xml:space="preserve">to 0.01 in the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-value in I6 and/or J6}</t>
    </r>
  </si>
  <si>
    <t>Notes:</t>
  </si>
  <si>
    <r>
      <t xml:space="preserve">&gt; Enter </t>
    </r>
    <r>
      <rPr>
        <i/>
        <sz val="11"/>
        <color theme="1"/>
        <rFont val="Calibri"/>
        <family val="2"/>
        <scheme val="minor"/>
      </rPr>
      <t>x-y</t>
    </r>
    <r>
      <rPr>
        <sz val="11"/>
        <color theme="1"/>
        <rFont val="Calibri"/>
        <family val="2"/>
        <scheme val="minor"/>
      </rPr>
      <t xml:space="preserve"> values in columns A and B, and values for</t>
    </r>
    <r>
      <rPr>
        <i/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in E7, and</t>
    </r>
  </si>
  <si>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in E8 if required (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is the number of replicates for </t>
    </r>
    <r>
      <rPr>
        <i/>
        <sz val="11"/>
        <color theme="1"/>
        <rFont val="Calibri"/>
        <family val="2"/>
        <scheme val="minor"/>
      </rPr>
      <t>y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).</t>
    </r>
  </si>
  <si>
    <r>
      <t xml:space="preserve">&gt; You can enter up to 25 </t>
    </r>
    <r>
      <rPr>
        <i/>
        <sz val="11"/>
        <color theme="1"/>
        <rFont val="Calibri"/>
        <family val="2"/>
        <scheme val="minor"/>
      </rPr>
      <t>x-y</t>
    </r>
    <r>
      <rPr>
        <sz val="11"/>
        <color theme="1"/>
        <rFont val="Calibri"/>
        <family val="2"/>
        <scheme val="minor"/>
      </rPr>
      <t xml:space="preserve"> calibaration points in rows 4 to 28, but for</t>
    </r>
  </si>
  <si>
    <t>more values you must edit the ranges in the functions in column E.</t>
  </si>
  <si>
    <r>
      <t xml:space="preserve">* If the true value of the experimental standard deviation, </t>
    </r>
    <r>
      <rPr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</rPr>
      <t xml:space="preserve">, is </t>
    </r>
  </si>
  <si>
    <r>
      <t xml:space="preserve">known,  then this value can be entered directly as </t>
    </r>
    <r>
      <rPr>
        <i/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REG</t>
    </r>
    <r>
      <rPr>
        <sz val="11"/>
        <color theme="1"/>
        <rFont val="Calibri"/>
        <family val="2"/>
        <scheme val="minor"/>
      </rPr>
      <t xml:space="preserve"> in E10, and </t>
    </r>
  </si>
  <si>
    <r>
      <t xml:space="preserve">the value of 1.96 entered as a </t>
    </r>
    <r>
      <rPr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-value in I6 and J6.</t>
    </r>
  </si>
  <si>
    <t>q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</si>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</sst>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1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2" fontId="0" fillId="0" borderId="5" xfId="0" applyNumberForma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A2" sqref="A2"/>
    </sheetView>
  </sheetViews>
  <sheetFormatPr defaultRowHeight="15" x14ac:dyDescent="0.25"/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ht="18" x14ac:dyDescent="0.25">
      <c r="A2" s="1" t="s">
        <v>1</v>
      </c>
      <c r="B2" s="2"/>
      <c r="C2" s="3"/>
      <c r="D2" s="4" t="s">
        <v>2</v>
      </c>
      <c r="E2" s="3"/>
      <c r="F2" s="4" t="s">
        <v>3</v>
      </c>
      <c r="G2" s="3"/>
      <c r="H2" s="3"/>
      <c r="I2" s="5" t="s">
        <v>4</v>
      </c>
      <c r="J2" s="5" t="s">
        <v>5</v>
      </c>
    </row>
    <row r="3" spans="1:10" ht="18" x14ac:dyDescent="0.35">
      <c r="A3" s="18" t="s">
        <v>35</v>
      </c>
      <c r="B3" s="18" t="s">
        <v>34</v>
      </c>
      <c r="C3" s="3"/>
      <c r="D3" s="6" t="s">
        <v>6</v>
      </c>
      <c r="E3" s="3">
        <f>COUNT(B4:B26)</f>
        <v>5</v>
      </c>
      <c r="F3" s="3"/>
      <c r="G3" s="3"/>
      <c r="H3" s="3"/>
      <c r="I3" s="5" t="s">
        <v>7</v>
      </c>
      <c r="J3" s="5" t="s">
        <v>8</v>
      </c>
    </row>
    <row r="4" spans="1:10" ht="18" x14ac:dyDescent="0.25">
      <c r="A4" s="19">
        <v>0</v>
      </c>
      <c r="B4" s="20">
        <v>0.45</v>
      </c>
      <c r="C4" s="3"/>
      <c r="D4" s="6" t="s">
        <v>9</v>
      </c>
      <c r="E4" s="7">
        <f>SLOPE(B4:B26,A4:A26)</f>
        <v>0.60799999999999998</v>
      </c>
      <c r="F4" s="3"/>
      <c r="G4" s="6" t="s">
        <v>10</v>
      </c>
      <c r="H4" s="3"/>
      <c r="I4" s="7"/>
      <c r="J4" s="7">
        <f>(E10/E4)*SQRT(1/E3 +(E7-E11)^2/(E4^2*(E3-1)*E12))</f>
        <v>6.9712231558632487E-2</v>
      </c>
    </row>
    <row r="5" spans="1:10" ht="18" x14ac:dyDescent="0.25">
      <c r="A5" s="19">
        <v>0.5</v>
      </c>
      <c r="B5" s="20">
        <v>0.72</v>
      </c>
      <c r="C5" s="3"/>
      <c r="D5" s="6" t="s">
        <v>11</v>
      </c>
      <c r="E5" s="7">
        <f>INTERCEPT(B4:B26,A4:A26)</f>
        <v>0.43400000000000005</v>
      </c>
      <c r="F5" s="3"/>
      <c r="G5" s="6" t="s">
        <v>12</v>
      </c>
      <c r="H5" s="3"/>
      <c r="I5" s="7"/>
      <c r="J5" s="7">
        <f>(E10/E4)*SQRT(1/E3)</f>
        <v>2.6588499238996043E-2</v>
      </c>
    </row>
    <row r="6" spans="1:10" ht="18.75" thickBot="1" x14ac:dyDescent="0.3">
      <c r="A6" s="19">
        <v>1</v>
      </c>
      <c r="B6" s="20">
        <v>1.06</v>
      </c>
      <c r="C6" s="3"/>
      <c r="D6" s="3"/>
      <c r="E6" s="3"/>
      <c r="F6" s="3"/>
      <c r="G6" s="6" t="s">
        <v>13</v>
      </c>
      <c r="H6" s="3"/>
      <c r="I6" s="7"/>
      <c r="J6" s="7">
        <f>_xlfn.T.INV.2T(0.05,E3-2)</f>
        <v>3.1824463052837091</v>
      </c>
    </row>
    <row r="7" spans="1:10" ht="18.75" thickBot="1" x14ac:dyDescent="0.3">
      <c r="A7" s="19">
        <v>1.5</v>
      </c>
      <c r="B7" s="20">
        <v>1.3</v>
      </c>
      <c r="C7" s="3"/>
      <c r="D7" s="6" t="s">
        <v>14</v>
      </c>
      <c r="E7" s="8">
        <v>0</v>
      </c>
      <c r="F7" s="3"/>
      <c r="G7" s="6" t="s">
        <v>15</v>
      </c>
      <c r="H7" s="3"/>
      <c r="I7" s="7"/>
      <c r="J7" s="7">
        <f>J4*J6</f>
        <v>0.22185543375685235</v>
      </c>
    </row>
    <row r="8" spans="1:10" ht="15.75" thickBot="1" x14ac:dyDescent="0.3">
      <c r="A8" s="19">
        <v>2</v>
      </c>
      <c r="B8" s="20">
        <v>1.68</v>
      </c>
      <c r="C8" s="3"/>
      <c r="D8" s="6" t="s">
        <v>16</v>
      </c>
      <c r="E8" s="9"/>
      <c r="F8" s="3"/>
      <c r="G8" s="5" t="s">
        <v>17</v>
      </c>
      <c r="H8" s="3"/>
      <c r="I8" s="3"/>
      <c r="J8" s="3"/>
    </row>
    <row r="9" spans="1:10" ht="18.75" thickBot="1" x14ac:dyDescent="0.3">
      <c r="A9" s="2"/>
      <c r="B9" s="2"/>
      <c r="C9" s="3"/>
      <c r="D9" s="10" t="s">
        <v>18</v>
      </c>
      <c r="E9" s="11">
        <f>(E7-E5)/E4</f>
        <v>-0.71381578947368429</v>
      </c>
      <c r="F9" s="12" t="s">
        <v>19</v>
      </c>
      <c r="G9" s="13">
        <f>E9</f>
        <v>-0.71381578947368429</v>
      </c>
      <c r="H9" s="14" t="s">
        <v>20</v>
      </c>
      <c r="I9" s="15"/>
      <c r="J9" s="15">
        <f>J7</f>
        <v>0.22185543375685235</v>
      </c>
    </row>
    <row r="10" spans="1:10" ht="18" x14ac:dyDescent="0.25">
      <c r="A10" s="2"/>
      <c r="B10" s="2"/>
      <c r="C10" s="3"/>
      <c r="D10" s="6" t="s">
        <v>21</v>
      </c>
      <c r="E10" s="7">
        <f>STEYX(B4:B26,A4:A26)</f>
        <v>3.6147844564602717E-2</v>
      </c>
      <c r="F10" s="3"/>
      <c r="G10" s="3"/>
      <c r="H10" s="3"/>
      <c r="I10" s="3"/>
      <c r="J10" s="3"/>
    </row>
    <row r="11" spans="1:10" x14ac:dyDescent="0.25">
      <c r="A11" s="2"/>
      <c r="B11" s="2"/>
      <c r="C11" s="3"/>
      <c r="D11" s="6" t="s">
        <v>22</v>
      </c>
      <c r="E11" s="16">
        <f>AVERAGE(B4:B26)</f>
        <v>1.042</v>
      </c>
      <c r="F11" s="3"/>
      <c r="G11" s="3"/>
      <c r="H11" s="3"/>
      <c r="I11" s="3"/>
      <c r="J11" s="6" t="s">
        <v>23</v>
      </c>
    </row>
    <row r="12" spans="1:10" ht="18" x14ac:dyDescent="0.25">
      <c r="A12" s="2"/>
      <c r="B12" s="2"/>
      <c r="C12" s="3"/>
      <c r="D12" s="6" t="s">
        <v>24</v>
      </c>
      <c r="E12" s="2">
        <f>VAR(A4:A26)</f>
        <v>0.625</v>
      </c>
      <c r="F12" s="3"/>
      <c r="G12" s="3"/>
      <c r="H12" s="3"/>
      <c r="I12" s="3"/>
      <c r="J12" s="6" t="s">
        <v>25</v>
      </c>
    </row>
    <row r="13" spans="1:10" x14ac:dyDescent="0.25">
      <c r="A13" s="2"/>
      <c r="B13" s="2"/>
      <c r="C13" s="4" t="s">
        <v>26</v>
      </c>
      <c r="D13" s="3"/>
      <c r="E13" s="3"/>
      <c r="F13" s="3"/>
      <c r="G13" s="3"/>
      <c r="H13" s="3"/>
      <c r="I13" s="3"/>
      <c r="J13" s="3"/>
    </row>
    <row r="14" spans="1:10" ht="18" x14ac:dyDescent="0.25">
      <c r="A14" s="2"/>
      <c r="B14" s="2"/>
      <c r="C14" s="17" t="s">
        <v>27</v>
      </c>
      <c r="D14" s="3"/>
      <c r="E14" s="3"/>
      <c r="F14" s="3"/>
      <c r="G14" s="3"/>
      <c r="H14" s="3"/>
      <c r="I14" s="3"/>
      <c r="J14" s="3"/>
    </row>
    <row r="15" spans="1:10" ht="18" x14ac:dyDescent="0.25">
      <c r="A15" s="2"/>
      <c r="B15" s="2"/>
      <c r="C15" s="17" t="s">
        <v>28</v>
      </c>
      <c r="D15" s="3"/>
      <c r="E15" s="3"/>
      <c r="F15" s="3"/>
      <c r="G15" s="3"/>
      <c r="H15" s="3"/>
      <c r="I15" s="3"/>
      <c r="J15" s="3"/>
    </row>
    <row r="16" spans="1:10" x14ac:dyDescent="0.25">
      <c r="A16" s="2"/>
      <c r="B16" s="2"/>
      <c r="C16" s="17" t="s">
        <v>29</v>
      </c>
      <c r="D16" s="3"/>
      <c r="E16" s="3"/>
      <c r="F16" s="3"/>
      <c r="G16" s="3"/>
      <c r="H16" s="3"/>
      <c r="I16" s="3"/>
      <c r="J16" s="3"/>
    </row>
    <row r="17" spans="1:10" x14ac:dyDescent="0.25">
      <c r="A17" s="2"/>
      <c r="B17" s="2"/>
      <c r="C17" s="17" t="s">
        <v>30</v>
      </c>
      <c r="D17" s="3"/>
      <c r="E17" s="3"/>
      <c r="F17" s="3"/>
      <c r="G17" s="3"/>
      <c r="H17" s="3"/>
      <c r="I17" s="3"/>
      <c r="J17" s="3"/>
    </row>
    <row r="18" spans="1:10" x14ac:dyDescent="0.25">
      <c r="A18" s="2"/>
      <c r="B18" s="2"/>
      <c r="C18" s="17" t="s">
        <v>31</v>
      </c>
      <c r="D18" s="3"/>
      <c r="E18" s="3"/>
      <c r="F18" s="3"/>
      <c r="G18" s="3"/>
      <c r="H18" s="3"/>
      <c r="I18" s="3"/>
      <c r="J18" s="3"/>
    </row>
    <row r="19" spans="1:10" ht="18" x14ac:dyDescent="0.25">
      <c r="A19" s="2"/>
      <c r="B19" s="2"/>
      <c r="C19" s="17" t="s">
        <v>32</v>
      </c>
      <c r="D19" s="3"/>
      <c r="E19" s="3"/>
      <c r="F19" s="3"/>
      <c r="G19" s="3"/>
      <c r="H19" s="3"/>
      <c r="I19" s="3"/>
      <c r="J19" s="3"/>
    </row>
    <row r="20" spans="1:10" x14ac:dyDescent="0.25">
      <c r="A20" s="2"/>
      <c r="B20" s="2"/>
      <c r="C20" s="17" t="s">
        <v>33</v>
      </c>
      <c r="D20" s="3"/>
      <c r="E20" s="3"/>
      <c r="F20" s="3"/>
      <c r="G20" s="3"/>
      <c r="H20" s="3"/>
      <c r="I20" s="3"/>
      <c r="J2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2013-06-10T18:50:36Z</dcterms:created>
  <dcterms:modified xsi:type="dcterms:W3CDTF">2015-02-21T20:47:05Z</dcterms:modified>
</cp:coreProperties>
</file>