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Nonlinear regression" sheetId="6" r:id="rId1"/>
  </sheets>
  <definedNames>
    <definedName name="solver_adj" localSheetId="0" hidden="1">'Nonlinear regression'!$C$9:$C$10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'Nonlinear regression'!$H$8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G2" i="6" l="1"/>
  <c r="H2" i="6" s="1"/>
  <c r="E3" i="6"/>
  <c r="E4" i="6"/>
  <c r="G5" i="6"/>
  <c r="H5" i="6" s="1"/>
  <c r="E6" i="6"/>
  <c r="E7" i="6"/>
  <c r="C8" i="6"/>
  <c r="G7" i="6" l="1"/>
  <c r="H7" i="6" s="1"/>
  <c r="G3" i="6"/>
  <c r="H3" i="6" s="1"/>
  <c r="G6" i="6"/>
  <c r="H6" i="6" s="1"/>
  <c r="G4" i="6"/>
  <c r="H4" i="6" s="1"/>
  <c r="E5" i="6"/>
  <c r="E2" i="6"/>
  <c r="E8" i="6" l="1"/>
  <c r="E10" i="6" s="1"/>
  <c r="H8" i="6"/>
  <c r="H9" i="6" s="1"/>
  <c r="F2" i="6" l="1"/>
  <c r="F6" i="6"/>
  <c r="F5" i="6"/>
  <c r="F4" i="6"/>
  <c r="F7" i="6"/>
  <c r="F3" i="6"/>
  <c r="F8" i="6" l="1"/>
  <c r="F10" i="6" s="1"/>
</calcChain>
</file>

<file path=xl/sharedStrings.xml><?xml version="1.0" encoding="utf-8"?>
<sst xmlns="http://schemas.openxmlformats.org/spreadsheetml/2006/main" count="17" uniqueCount="16">
  <si>
    <t>R</t>
  </si>
  <si>
    <t>i</t>
  </si>
  <si>
    <t>Poisson</t>
  </si>
  <si>
    <t>Normal</t>
  </si>
  <si>
    <r>
      <t>R</t>
    </r>
    <r>
      <rPr>
        <b/>
        <vertAlign val="superscript"/>
        <sz val="9"/>
        <color rgb="FF000000"/>
        <rFont val="Calibri"/>
        <family val="2"/>
        <scheme val="minor"/>
      </rPr>
      <t>2</t>
    </r>
  </si>
  <si>
    <r>
      <t xml:space="preserve">Pairs, </t>
    </r>
    <r>
      <rPr>
        <i/>
        <sz val="9"/>
        <color rgb="FF000000"/>
        <rFont val="Calibri"/>
        <family val="2"/>
        <scheme val="minor"/>
      </rPr>
      <t>n</t>
    </r>
    <r>
      <rPr>
        <sz val="9"/>
        <color rgb="FF000000"/>
        <rFont val="Calibri"/>
        <family val="2"/>
        <scheme val="minor"/>
      </rPr>
      <t xml:space="preserve"> =</t>
    </r>
  </si>
  <si>
    <r>
      <rPr>
        <sz val="9"/>
        <color theme="1"/>
        <rFont val="Calibri"/>
        <family val="2"/>
      </rPr>
      <t>×10</t>
    </r>
    <r>
      <rPr>
        <vertAlign val="superscript"/>
        <sz val="9"/>
        <color theme="1"/>
        <rFont val="Calibri"/>
        <family val="2"/>
      </rPr>
      <t>6</t>
    </r>
  </si>
  <si>
    <t>Objective =</t>
  </si>
  <si>
    <t xml:space="preserve">Combined = </t>
  </si>
  <si>
    <r>
      <t>Σ</t>
    </r>
    <r>
      <rPr>
        <i/>
        <sz val="9"/>
        <color rgb="FF000000"/>
        <rFont val="Calibri"/>
        <family val="2"/>
        <scheme val="minor"/>
      </rPr>
      <t>R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= </t>
    </r>
  </si>
  <si>
    <r>
      <t>SE</t>
    </r>
    <r>
      <rPr>
        <i/>
        <vertAlign val="subscript"/>
        <sz val="9"/>
        <color rgb="FF000000"/>
        <rFont val="Calibri"/>
        <family val="2"/>
        <scheme val="minor"/>
      </rPr>
      <t>REG</t>
    </r>
    <r>
      <rPr>
        <vertAlign val="subscript"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=</t>
    </r>
  </si>
  <si>
    <t>t</t>
  </si>
  <si>
    <t>N</t>
  </si>
  <si>
    <t>N'</t>
  </si>
  <si>
    <r>
      <t>Amp const,</t>
    </r>
    <r>
      <rPr>
        <i/>
        <sz val="9"/>
        <color theme="1"/>
        <rFont val="Calibri"/>
        <family val="2"/>
        <scheme val="minor"/>
      </rPr>
      <t xml:space="preserve"> N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=</t>
    </r>
  </si>
  <si>
    <r>
      <t xml:space="preserve">Decay const, </t>
    </r>
    <r>
      <rPr>
        <i/>
        <sz val="9"/>
        <color rgb="FF000000"/>
        <rFont val="Calibri"/>
        <family val="2"/>
        <scheme val="minor"/>
      </rPr>
      <t>K</t>
    </r>
    <r>
      <rPr>
        <sz val="9"/>
        <color rgb="FF000000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</si>
</sst>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perscript"/>
      <sz val="9"/>
      <color rgb="FF000000"/>
      <name val="Calibri"/>
      <family val="2"/>
      <scheme val="minor"/>
    </font>
    <font>
      <i/>
      <vertAlign val="subscript"/>
      <sz val="9"/>
      <color rgb="FF000000"/>
      <name val="Calibri"/>
      <family val="2"/>
      <scheme val="minor"/>
    </font>
    <font>
      <vertAlign val="subscript"/>
      <sz val="9"/>
      <color rgb="FF000000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2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right" vertical="center" wrapText="1"/>
    </xf>
    <xf numFmtId="0" fontId="4" fillId="0" borderId="0" xfId="0" applyFont="1" applyFill="1" applyBorder="1"/>
    <xf numFmtId="2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0" xfId="0" quotePrefix="1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/>
  </sheetViews>
  <sheetFormatPr defaultRowHeight="12" x14ac:dyDescent="0.2"/>
  <cols>
    <col min="1" max="1" width="3.28515625" style="3" customWidth="1"/>
    <col min="2" max="2" width="14.42578125" style="3" customWidth="1"/>
    <col min="3" max="3" width="10" style="3" customWidth="1"/>
    <col min="4" max="4" width="10.28515625" style="3" customWidth="1"/>
    <col min="5" max="6" width="9.85546875" style="3" customWidth="1"/>
    <col min="7" max="8" width="8.7109375" style="3" customWidth="1"/>
    <col min="9" max="9" width="12" style="3" bestFit="1" customWidth="1"/>
    <col min="10" max="16384" width="9.140625" style="3"/>
  </cols>
  <sheetData>
    <row r="1" spans="1:16" ht="14.25" x14ac:dyDescent="0.2">
      <c r="A1" s="1" t="s">
        <v>1</v>
      </c>
      <c r="B1" s="2" t="s">
        <v>11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0</v>
      </c>
      <c r="H1" s="2" t="s">
        <v>4</v>
      </c>
      <c r="L1" s="4"/>
    </row>
    <row r="2" spans="1:16" x14ac:dyDescent="0.2">
      <c r="A2" s="5">
        <v>1</v>
      </c>
      <c r="B2" s="6">
        <v>0</v>
      </c>
      <c r="C2" s="6">
        <v>97</v>
      </c>
      <c r="D2" s="6">
        <f>C$9*EXP(-C$10*B2)</f>
        <v>90</v>
      </c>
      <c r="E2" s="17">
        <f t="shared" ref="E2:E7" si="0">_xlfn.POISSON.DIST(C2,D2,FALSE)</f>
        <v>3.1036851615188724E-2</v>
      </c>
      <c r="F2" s="17">
        <f>_xlfn.NORM.DIST(D2,C2,H$9,FALSE)</f>
        <v>3.2832681915536038E-2</v>
      </c>
      <c r="G2" s="7">
        <f>D2-C2</f>
        <v>-7</v>
      </c>
      <c r="H2" s="7">
        <f>G2^2</f>
        <v>49</v>
      </c>
    </row>
    <row r="3" spans="1:16" x14ac:dyDescent="0.2">
      <c r="A3" s="5">
        <v>2</v>
      </c>
      <c r="B3" s="6">
        <v>1</v>
      </c>
      <c r="C3" s="6">
        <v>63</v>
      </c>
      <c r="D3" s="6">
        <f t="shared" ref="D3:D7" si="1">C$9*EXP(-C$10*B3)</f>
        <v>60.328804143207542</v>
      </c>
      <c r="E3" s="17">
        <f t="shared" si="0"/>
        <v>4.7353653082976496E-2</v>
      </c>
      <c r="F3" s="17">
        <f t="shared" ref="F3:F7" si="2">_xlfn.NORM.DIST(D3,C3,H$9,FALSE)</f>
        <v>6.2981399701187588E-2</v>
      </c>
      <c r="G3" s="7">
        <f t="shared" ref="G3:G7" si="3">D3-C3</f>
        <v>-2.6711958567924583</v>
      </c>
      <c r="H3" s="7">
        <f t="shared" ref="H3:H7" si="4">G3^2</f>
        <v>7.1352873053451953</v>
      </c>
    </row>
    <row r="4" spans="1:16" x14ac:dyDescent="0.2">
      <c r="A4" s="5">
        <v>3</v>
      </c>
      <c r="B4" s="6">
        <v>2</v>
      </c>
      <c r="C4" s="6">
        <v>36</v>
      </c>
      <c r="D4" s="6">
        <f t="shared" si="1"/>
        <v>40.439606770549943</v>
      </c>
      <c r="E4" s="17">
        <f t="shared" si="0"/>
        <v>5.1501044971806874E-2</v>
      </c>
      <c r="F4" s="17">
        <f t="shared" si="2"/>
        <v>5.1788866732953187E-2</v>
      </c>
      <c r="G4" s="7">
        <f t="shared" si="3"/>
        <v>4.4396067705499433</v>
      </c>
      <c r="H4" s="7">
        <f t="shared" si="4"/>
        <v>19.710108277112898</v>
      </c>
    </row>
    <row r="5" spans="1:16" x14ac:dyDescent="0.2">
      <c r="A5" s="5">
        <v>4</v>
      </c>
      <c r="B5" s="6">
        <v>3</v>
      </c>
      <c r="C5" s="6">
        <v>25</v>
      </c>
      <c r="D5" s="6">
        <f t="shared" si="1"/>
        <v>27.107479072098183</v>
      </c>
      <c r="E5" s="17">
        <f t="shared" si="0"/>
        <v>7.3106168102270372E-2</v>
      </c>
      <c r="F5" s="17">
        <f t="shared" si="2"/>
        <v>6.5677425950575338E-2</v>
      </c>
      <c r="G5" s="7">
        <f t="shared" si="3"/>
        <v>2.1074790720981831</v>
      </c>
      <c r="H5" s="7">
        <f t="shared" si="4"/>
        <v>4.4414680393318191</v>
      </c>
    </row>
    <row r="6" spans="1:16" x14ac:dyDescent="0.2">
      <c r="A6" s="5">
        <v>5</v>
      </c>
      <c r="B6" s="6">
        <v>4</v>
      </c>
      <c r="C6" s="6">
        <v>15</v>
      </c>
      <c r="D6" s="6">
        <f t="shared" si="1"/>
        <v>18.170686619518985</v>
      </c>
      <c r="E6" s="17">
        <f t="shared" si="0"/>
        <v>7.6320557400286565E-2</v>
      </c>
      <c r="F6" s="17">
        <f t="shared" si="2"/>
        <v>6.0185765895929867E-2</v>
      </c>
      <c r="G6" s="7">
        <f t="shared" si="3"/>
        <v>3.1706866195189853</v>
      </c>
      <c r="H6" s="7">
        <f t="shared" si="4"/>
        <v>10.053253639196731</v>
      </c>
    </row>
    <row r="7" spans="1:16" x14ac:dyDescent="0.2">
      <c r="A7" s="5">
        <v>6</v>
      </c>
      <c r="B7" s="6">
        <v>5</v>
      </c>
      <c r="C7" s="6">
        <v>6</v>
      </c>
      <c r="D7" s="6">
        <f t="shared" si="1"/>
        <v>12.180175491295143</v>
      </c>
      <c r="E7" s="17">
        <f t="shared" si="0"/>
        <v>2.3270503110850174E-2</v>
      </c>
      <c r="F7" s="17">
        <f t="shared" si="2"/>
        <v>3.8844129069204363E-2</v>
      </c>
      <c r="G7" s="7">
        <f t="shared" si="3"/>
        <v>6.1801754912951434</v>
      </c>
      <c r="H7" s="7">
        <f t="shared" si="4"/>
        <v>38.194569103205168</v>
      </c>
    </row>
    <row r="8" spans="1:16" ht="14.25" x14ac:dyDescent="0.2">
      <c r="A8" s="5"/>
      <c r="B8" s="8" t="s">
        <v>5</v>
      </c>
      <c r="C8" s="9">
        <f>COUNT(C2:C7)</f>
        <v>6</v>
      </c>
      <c r="D8" s="14" t="s">
        <v>8</v>
      </c>
      <c r="E8" s="19">
        <f>PRODUCT(E2:E7)</f>
        <v>9.8276236391833466E-9</v>
      </c>
      <c r="F8" s="19">
        <f>PRODUCT(F2:F7)</f>
        <v>1.6443352940125614E-8</v>
      </c>
      <c r="G8" s="14" t="s">
        <v>9</v>
      </c>
      <c r="H8" s="10">
        <f>SUM(H2:H7)</f>
        <v>128.53468636419183</v>
      </c>
    </row>
    <row r="9" spans="1:16" ht="15" x14ac:dyDescent="0.25">
      <c r="A9" s="5"/>
      <c r="B9" s="11" t="s">
        <v>14</v>
      </c>
      <c r="C9" s="16">
        <v>90</v>
      </c>
      <c r="E9" s="18" t="s">
        <v>6</v>
      </c>
      <c r="F9" s="18" t="s">
        <v>6</v>
      </c>
      <c r="G9" s="21" t="s">
        <v>10</v>
      </c>
      <c r="H9" s="12">
        <f>SQRT(H8/(C8-2))</f>
        <v>5.6686569477300317</v>
      </c>
      <c r="M9" s="11"/>
      <c r="P9" s="13"/>
    </row>
    <row r="10" spans="1:16" ht="15" customHeight="1" x14ac:dyDescent="0.2">
      <c r="A10" s="5"/>
      <c r="B10" s="14" t="s">
        <v>15</v>
      </c>
      <c r="C10" s="22">
        <v>0.4</v>
      </c>
      <c r="D10" s="20" t="s">
        <v>7</v>
      </c>
      <c r="E10" s="17">
        <f>E8*10^6</f>
        <v>9.8276236391833457E-3</v>
      </c>
      <c r="F10" s="17">
        <f>F8*10^6</f>
        <v>1.6443352940125614E-2</v>
      </c>
      <c r="M10" s="14"/>
      <c r="P10" s="13"/>
    </row>
    <row r="13" spans="1:16" x14ac:dyDescent="0.2">
      <c r="B13" s="11"/>
    </row>
    <row r="14" spans="1:16" x14ac:dyDescent="0.2">
      <c r="B14" s="14"/>
      <c r="C14" s="1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2013-05-23T18:56:23Z</dcterms:created>
  <dcterms:modified xsi:type="dcterms:W3CDTF">2015-02-20T20:49:20Z</dcterms:modified>
</cp:coreProperties>
</file>