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ABookOUP\0_DataFiles\"/>
    </mc:Choice>
  </mc:AlternateContent>
  <bookViews>
    <workbookView xWindow="0" yWindow="0" windowWidth="20490" windowHeight="7755"/>
  </bookViews>
  <sheets>
    <sheet name="FreeFit" sheetId="1" r:id="rId1"/>
    <sheet name="SlopeFi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I4" i="2"/>
  <c r="E11" i="1" l="1"/>
  <c r="E12" i="2" l="1"/>
  <c r="E4" i="2"/>
  <c r="E11" i="2"/>
  <c r="E10" i="2"/>
  <c r="I6" i="2"/>
  <c r="E3" i="2"/>
  <c r="J6" i="2" s="1"/>
  <c r="E12" i="1"/>
  <c r="E10" i="1"/>
  <c r="J5" i="1" s="1"/>
  <c r="E5" i="1"/>
  <c r="E9" i="1" s="1"/>
  <c r="G9" i="1" s="1"/>
  <c r="E4" i="1"/>
  <c r="J4" i="1" s="1"/>
  <c r="E3" i="1"/>
  <c r="I6" i="1" s="1"/>
  <c r="E9" i="2" l="1"/>
  <c r="G9" i="2" s="1"/>
  <c r="J7" i="2"/>
  <c r="J9" i="2" s="1"/>
  <c r="I7" i="2"/>
  <c r="I9" i="2" s="1"/>
  <c r="I5" i="1"/>
  <c r="I4" i="1"/>
  <c r="I7" i="1" s="1"/>
  <c r="I9" i="1" s="1"/>
  <c r="J6" i="1"/>
  <c r="J7" i="1" s="1"/>
  <c r="J9" i="1" s="1"/>
</calcChain>
</file>

<file path=xl/sharedStrings.xml><?xml version="1.0" encoding="utf-8"?>
<sst xmlns="http://schemas.openxmlformats.org/spreadsheetml/2006/main" count="71" uniqueCount="38">
  <si>
    <r>
      <t>95%</t>
    </r>
    <r>
      <rPr>
        <b/>
        <i/>
        <sz val="11"/>
        <color theme="1"/>
        <rFont val="Calibri"/>
        <family val="2"/>
        <scheme val="minor"/>
      </rPr>
      <t xml:space="preserve"> CI</t>
    </r>
    <r>
      <rPr>
        <b/>
        <sz val="11"/>
        <color theme="1"/>
        <rFont val="Calibri"/>
        <family val="2"/>
        <scheme val="minor"/>
      </rPr>
      <t xml:space="preserve"> for the </t>
    </r>
    <r>
      <rPr>
        <b/>
        <i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value of an intercept on a free-fit (</t>
    </r>
    <r>
      <rPr>
        <b/>
        <i/>
        <sz val="11"/>
        <color theme="1"/>
        <rFont val="Calibri"/>
        <family val="2"/>
        <scheme val="minor"/>
      </rPr>
      <t>m</t>
    </r>
    <r>
      <rPr>
        <b/>
        <sz val="11"/>
        <color theme="1"/>
        <rFont val="Calibri"/>
        <family val="2"/>
        <scheme val="minor"/>
      </rPr>
      <t xml:space="preserve"> and </t>
    </r>
    <r>
      <rPr>
        <b/>
        <i/>
        <sz val="11"/>
        <color theme="1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>) calibration line</t>
    </r>
  </si>
  <si>
    <t>Data:</t>
  </si>
  <si>
    <t>Calculations:</t>
  </si>
  <si>
    <t>Uncertainties:</t>
  </si>
  <si>
    <t>x</t>
  </si>
  <si>
    <t>y</t>
  </si>
  <si>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  </t>
    </r>
  </si>
  <si>
    <t>replicates</t>
  </si>
  <si>
    <t xml:space="preserve">exact </t>
  </si>
  <si>
    <r>
      <t xml:space="preserve">Slope, </t>
    </r>
    <r>
      <rPr>
        <i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= </t>
    </r>
  </si>
  <si>
    <r>
      <t>Uncertainty,</t>
    </r>
    <r>
      <rPr>
        <i/>
        <sz val="11"/>
        <color theme="1"/>
        <rFont val="Calibri"/>
        <family val="2"/>
        <scheme val="minor"/>
      </rPr>
      <t xml:space="preserve"> u</t>
    </r>
    <r>
      <rPr>
        <i/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= </t>
    </r>
  </si>
  <si>
    <r>
      <t xml:space="preserve">Intercept, </t>
    </r>
    <r>
      <rPr>
        <i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= </t>
    </r>
  </si>
  <si>
    <r>
      <t xml:space="preserve">* </t>
    </r>
    <r>
      <rPr>
        <i/>
        <sz val="11"/>
        <color theme="1"/>
        <rFont val="Calibri"/>
        <family val="2"/>
        <scheme val="minor"/>
      </rPr>
      <t>t</t>
    </r>
    <r>
      <rPr>
        <i/>
        <vertAlign val="subscript"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-2,95%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= </t>
    </r>
  </si>
  <si>
    <r>
      <rPr>
        <i/>
        <sz val="11"/>
        <color theme="1"/>
        <rFont val="Calibri"/>
        <family val="2"/>
        <scheme val="minor"/>
      </rPr>
      <t>y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=  </t>
    </r>
  </si>
  <si>
    <r>
      <rPr>
        <i/>
        <sz val="11"/>
        <color theme="1"/>
        <rFont val="Calibri"/>
        <family val="2"/>
        <scheme val="minor"/>
      </rPr>
      <t>Cd</t>
    </r>
    <r>
      <rPr>
        <i/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= </t>
    </r>
  </si>
  <si>
    <r>
      <rPr>
        <i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 xml:space="preserve"> = </t>
    </r>
  </si>
  <si>
    <t>Confidence interval (95%):</t>
  </si>
  <si>
    <r>
      <rPr>
        <i/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=  </t>
    </r>
  </si>
  <si>
    <r>
      <rPr>
        <i/>
        <sz val="11"/>
        <color theme="1"/>
        <rFont val="Calibri"/>
        <family val="2"/>
        <scheme val="minor"/>
      </rPr>
      <t>CI</t>
    </r>
    <r>
      <rPr>
        <i/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= </t>
    </r>
  </si>
  <si>
    <t>±</t>
  </si>
  <si>
    <r>
      <t xml:space="preserve">* </t>
    </r>
    <r>
      <rPr>
        <i/>
        <sz val="11"/>
        <color theme="1"/>
        <rFont val="Calibri"/>
        <family val="2"/>
        <scheme val="minor"/>
      </rPr>
      <t>SE</t>
    </r>
    <r>
      <rPr>
        <vertAlign val="subscript"/>
        <sz val="11"/>
        <color theme="1"/>
        <rFont val="Calibri"/>
        <family val="2"/>
        <scheme val="minor"/>
      </rPr>
      <t>REG</t>
    </r>
    <r>
      <rPr>
        <sz val="11"/>
        <color theme="1"/>
        <rFont val="Calibri"/>
        <family val="2"/>
        <scheme val="minor"/>
      </rPr>
      <t xml:space="preserve"> = </t>
    </r>
  </si>
  <si>
    <r>
      <t>Mean of</t>
    </r>
    <r>
      <rPr>
        <i/>
        <sz val="11"/>
        <color theme="1"/>
        <rFont val="Calibri"/>
        <family val="2"/>
        <scheme val="minor"/>
      </rPr>
      <t xml:space="preserve"> y</t>
    </r>
    <r>
      <rPr>
        <sz val="11"/>
        <color theme="1"/>
        <rFont val="Calibri"/>
        <family val="2"/>
        <scheme val="minor"/>
      </rPr>
      <t xml:space="preserve"> = </t>
    </r>
  </si>
  <si>
    <t>{NB: For 99% confidence, change 0.05</t>
  </si>
  <si>
    <r>
      <t>Variance,</t>
    </r>
    <r>
      <rPr>
        <i/>
        <sz val="11"/>
        <color theme="1"/>
        <rFont val="Calibri"/>
        <family val="2"/>
        <scheme val="minor"/>
      </rPr>
      <t xml:space="preserve"> s</t>
    </r>
    <r>
      <rPr>
        <vertAlign val="subscript"/>
        <sz val="11"/>
        <color theme="1"/>
        <rFont val="Calibri"/>
        <family val="2"/>
        <scheme val="minor"/>
      </rPr>
      <t>x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 xml:space="preserve">= </t>
    </r>
  </si>
  <si>
    <r>
      <t xml:space="preserve">to 0.01 in the </t>
    </r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-value in I6 and/or J6}</t>
    </r>
  </si>
  <si>
    <t>Notes:</t>
  </si>
  <si>
    <r>
      <t xml:space="preserve">&gt; Enter </t>
    </r>
    <r>
      <rPr>
        <i/>
        <sz val="11"/>
        <color theme="1"/>
        <rFont val="Calibri"/>
        <family val="2"/>
        <scheme val="minor"/>
      </rPr>
      <t>x-y</t>
    </r>
    <r>
      <rPr>
        <sz val="11"/>
        <color theme="1"/>
        <rFont val="Calibri"/>
        <family val="2"/>
        <scheme val="minor"/>
      </rPr>
      <t xml:space="preserve"> values in columns A and B, and values for</t>
    </r>
    <r>
      <rPr>
        <i/>
        <sz val="11"/>
        <color theme="1"/>
        <rFont val="Calibri"/>
        <family val="2"/>
        <scheme val="minor"/>
      </rPr>
      <t xml:space="preserve"> y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 in E7, and</t>
    </r>
  </si>
  <si>
    <r>
      <rPr>
        <i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 xml:space="preserve"> in E8 if required (</t>
    </r>
    <r>
      <rPr>
        <i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 xml:space="preserve"> is the number of replicates for </t>
    </r>
    <r>
      <rPr>
        <i/>
        <sz val="11"/>
        <color theme="1"/>
        <rFont val="Calibri"/>
        <family val="2"/>
        <scheme val="minor"/>
      </rPr>
      <t>y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).</t>
    </r>
  </si>
  <si>
    <r>
      <t xml:space="preserve">&gt; You can enter up to 25 </t>
    </r>
    <r>
      <rPr>
        <i/>
        <sz val="11"/>
        <color theme="1"/>
        <rFont val="Calibri"/>
        <family val="2"/>
        <scheme val="minor"/>
      </rPr>
      <t>x-y</t>
    </r>
    <r>
      <rPr>
        <sz val="11"/>
        <color theme="1"/>
        <rFont val="Calibri"/>
        <family val="2"/>
        <scheme val="minor"/>
      </rPr>
      <t xml:space="preserve"> calibaration points in rows 4 to 28, but for</t>
    </r>
  </si>
  <si>
    <t>more values you must edit the ranges in the functions in column E.</t>
  </si>
  <si>
    <r>
      <t xml:space="preserve">* If the true value of the experimental standard deviation, </t>
    </r>
    <r>
      <rPr>
        <i/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</rPr>
      <t xml:space="preserve">, is </t>
    </r>
  </si>
  <si>
    <r>
      <t xml:space="preserve">known,  then this value can be entered directly as </t>
    </r>
    <r>
      <rPr>
        <i/>
        <sz val="11"/>
        <color theme="1"/>
        <rFont val="Calibri"/>
        <family val="2"/>
        <scheme val="minor"/>
      </rPr>
      <t>SE</t>
    </r>
    <r>
      <rPr>
        <vertAlign val="subscript"/>
        <sz val="11"/>
        <color theme="1"/>
        <rFont val="Calibri"/>
        <family val="2"/>
        <scheme val="minor"/>
      </rPr>
      <t>REG</t>
    </r>
    <r>
      <rPr>
        <sz val="11"/>
        <color theme="1"/>
        <rFont val="Calibri"/>
        <family val="2"/>
        <scheme val="minor"/>
      </rPr>
      <t xml:space="preserve"> in E10, and </t>
    </r>
  </si>
  <si>
    <r>
      <t xml:space="preserve">the value of 1.96 entered as a </t>
    </r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-value in I6 and J6.</t>
    </r>
  </si>
  <si>
    <r>
      <t>95%</t>
    </r>
    <r>
      <rPr>
        <b/>
        <i/>
        <sz val="11"/>
        <color theme="1"/>
        <rFont val="Calibri"/>
        <family val="2"/>
        <scheme val="minor"/>
      </rPr>
      <t xml:space="preserve"> CI</t>
    </r>
    <r>
      <rPr>
        <b/>
        <sz val="11"/>
        <color theme="1"/>
        <rFont val="Calibri"/>
        <family val="2"/>
        <scheme val="minor"/>
      </rPr>
      <t xml:space="preserve"> for the </t>
    </r>
    <r>
      <rPr>
        <b/>
        <i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value of an intercept on a slope-fit (</t>
    </r>
    <r>
      <rPr>
        <b/>
        <i/>
        <sz val="11"/>
        <color theme="1"/>
        <rFont val="Calibri"/>
        <family val="2"/>
        <scheme val="minor"/>
      </rPr>
      <t>m</t>
    </r>
    <r>
      <rPr>
        <b/>
        <sz val="11"/>
        <color theme="1"/>
        <rFont val="Calibri"/>
        <family val="2"/>
        <scheme val="minor"/>
      </rPr>
      <t xml:space="preserve"> only, </t>
    </r>
    <r>
      <rPr>
        <b/>
        <i/>
        <sz val="11"/>
        <color theme="1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 xml:space="preserve"> = 0) calibration line</t>
    </r>
  </si>
  <si>
    <r>
      <t>Sum of squares, Σ</t>
    </r>
    <r>
      <rPr>
        <i/>
        <sz val="11"/>
        <color theme="1"/>
        <rFont val="Calibri"/>
        <family val="2"/>
      </rPr>
      <t>x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=</t>
    </r>
  </si>
  <si>
    <r>
      <rPr>
        <b/>
        <i/>
        <sz val="11"/>
        <color theme="1"/>
        <rFont val="Calibri"/>
        <family val="2"/>
        <scheme val="minor"/>
      </rPr>
      <t>y</t>
    </r>
    <r>
      <rPr>
        <b/>
        <vertAlign val="subscript"/>
        <sz val="11"/>
        <color theme="1"/>
        <rFont val="Calibri"/>
        <family val="2"/>
        <scheme val="minor"/>
      </rPr>
      <t>S</t>
    </r>
    <r>
      <rPr>
        <b/>
        <sz val="11"/>
        <color theme="1"/>
        <rFont val="Calibri"/>
        <family val="2"/>
        <scheme val="minor"/>
      </rPr>
      <t xml:space="preserve"> with </t>
    </r>
    <r>
      <rPr>
        <b/>
        <i/>
        <sz val="11"/>
        <color theme="1"/>
        <rFont val="Calibri"/>
        <family val="2"/>
        <scheme val="minor"/>
      </rPr>
      <t>k</t>
    </r>
  </si>
  <si>
    <r>
      <rPr>
        <b/>
        <i/>
        <sz val="11"/>
        <color theme="1"/>
        <rFont val="Calibri"/>
        <family val="2"/>
        <scheme val="minor"/>
      </rPr>
      <t>y</t>
    </r>
    <r>
      <rPr>
        <b/>
        <vertAlign val="subscript"/>
        <sz val="11"/>
        <color theme="1"/>
        <rFont val="Calibri"/>
        <family val="2"/>
        <scheme val="minor"/>
      </rPr>
      <t>S</t>
    </r>
    <r>
      <rPr>
        <b/>
        <sz val="11"/>
        <color theme="1"/>
        <rFont val="Calibri"/>
        <family val="2"/>
        <scheme val="minor"/>
      </rPr>
      <t xml:space="preserve">   </t>
    </r>
  </si>
  <si>
    <r>
      <rPr>
        <i/>
        <sz val="11"/>
        <color theme="1"/>
        <rFont val="Calibri"/>
        <family val="2"/>
        <scheme val="minor"/>
      </rPr>
      <t>u</t>
    </r>
    <r>
      <rPr>
        <i/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(central) =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</si>
</sst>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vertAlign val="super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2" fontId="1" fillId="0" borderId="0" xfId="0" applyNumberFormat="1" applyFont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right" vertical="center"/>
    </xf>
    <xf numFmtId="164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2" fontId="0" fillId="0" borderId="5" xfId="0" applyNumberForma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B2" sqref="B2"/>
    </sheetView>
  </sheetViews>
  <sheetFormatPr defaultRowHeight="15" x14ac:dyDescent="0.25"/>
  <cols>
    <col min="1" max="2" width="6.42578125" customWidth="1"/>
    <col min="3" max="3" width="5" customWidth="1"/>
    <col min="6" max="6" width="7.85546875" customWidth="1"/>
    <col min="8" max="8" width="4" customWidth="1"/>
  </cols>
  <sheetData>
    <row r="1" spans="1:10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</row>
    <row r="2" spans="1:10" ht="18" x14ac:dyDescent="0.25">
      <c r="A2" s="1" t="s">
        <v>1</v>
      </c>
      <c r="B2" s="2"/>
      <c r="C2" s="3"/>
      <c r="D2" s="4" t="s">
        <v>2</v>
      </c>
      <c r="E2" s="3"/>
      <c r="F2" s="4" t="s">
        <v>3</v>
      </c>
      <c r="G2" s="3"/>
      <c r="H2" s="3"/>
      <c r="I2" s="5" t="s">
        <v>35</v>
      </c>
      <c r="J2" s="5" t="s">
        <v>36</v>
      </c>
    </row>
    <row r="3" spans="1:10" x14ac:dyDescent="0.25">
      <c r="A3" s="6" t="s">
        <v>4</v>
      </c>
      <c r="B3" s="6" t="s">
        <v>5</v>
      </c>
      <c r="C3" s="3"/>
      <c r="D3" s="7" t="s">
        <v>6</v>
      </c>
      <c r="E3" s="3">
        <f>COUNT(B4:B26)</f>
        <v>4</v>
      </c>
      <c r="F3" s="3"/>
      <c r="G3" s="3"/>
      <c r="H3" s="3"/>
      <c r="I3" s="5" t="s">
        <v>7</v>
      </c>
      <c r="J3" s="5" t="s">
        <v>8</v>
      </c>
    </row>
    <row r="4" spans="1:10" ht="18" x14ac:dyDescent="0.25">
      <c r="A4" s="2">
        <v>8</v>
      </c>
      <c r="B4" s="2">
        <v>0.31</v>
      </c>
      <c r="C4" s="3"/>
      <c r="D4" s="7" t="s">
        <v>9</v>
      </c>
      <c r="E4" s="8">
        <f>SLOPE(B4:B26,A4:A26)</f>
        <v>3.6799999999999999E-2</v>
      </c>
      <c r="F4" s="3"/>
      <c r="G4" s="7" t="s">
        <v>10</v>
      </c>
      <c r="H4" s="3"/>
      <c r="I4" s="8">
        <f>(E10/E4)*SQRT(1/E8+1/E3 +(E7-E11)^2/(E4^2*(E3-1)*E12))</f>
        <v>0.74597624106783178</v>
      </c>
      <c r="J4" s="8">
        <f>(E10/E4)*SQRT(1/E3 +(E7-E11)^2/(E4^2*(E3-1)*E12))</f>
        <v>0.49633003253681768</v>
      </c>
    </row>
    <row r="5" spans="1:10" ht="18" x14ac:dyDescent="0.25">
      <c r="A5" s="2">
        <v>13</v>
      </c>
      <c r="B5" s="2">
        <v>0.46</v>
      </c>
      <c r="C5" s="3"/>
      <c r="D5" s="7" t="s">
        <v>11</v>
      </c>
      <c r="E5" s="8">
        <f>INTERCEPT(B4:B26,A4:A26)</f>
        <v>9.5999999999999419E-3</v>
      </c>
      <c r="F5" s="3"/>
      <c r="G5" s="7" t="s">
        <v>37</v>
      </c>
      <c r="H5" s="3"/>
      <c r="I5" s="8">
        <f>(E10/E4)*SQRT(1/E8+1/E3)</f>
        <v>0.73670878868075373</v>
      </c>
      <c r="J5" s="8">
        <f>(E10/E4)*SQRT(1/E3)</f>
        <v>0.48228911275268294</v>
      </c>
    </row>
    <row r="6" spans="1:10" ht="18.75" thickBot="1" x14ac:dyDescent="0.3">
      <c r="A6" s="2">
        <v>18</v>
      </c>
      <c r="B6" s="2">
        <v>0.71</v>
      </c>
      <c r="C6" s="3"/>
      <c r="D6" s="3"/>
      <c r="E6" s="3"/>
      <c r="F6" s="3"/>
      <c r="G6" s="7" t="s">
        <v>12</v>
      </c>
      <c r="H6" s="3"/>
      <c r="I6" s="8">
        <f>_xlfn.T.INV.2T(0.05,E3-2)</f>
        <v>4.3026527297494637</v>
      </c>
      <c r="J6" s="8">
        <f>_xlfn.T.INV.2T(0.05,E3-2)</f>
        <v>4.3026527297494637</v>
      </c>
    </row>
    <row r="7" spans="1:10" ht="18.75" thickBot="1" x14ac:dyDescent="0.3">
      <c r="A7" s="2">
        <v>23</v>
      </c>
      <c r="B7" s="2">
        <v>0.84</v>
      </c>
      <c r="C7" s="3"/>
      <c r="D7" s="7" t="s">
        <v>13</v>
      </c>
      <c r="E7" s="19">
        <v>0.63</v>
      </c>
      <c r="F7" s="3"/>
      <c r="G7" s="7" t="s">
        <v>14</v>
      </c>
      <c r="H7" s="3"/>
      <c r="I7" s="8">
        <f>I4*I6</f>
        <v>3.2096767099587504</v>
      </c>
      <c r="J7" s="8">
        <f>J4*J6</f>
        <v>2.1355357693511787</v>
      </c>
    </row>
    <row r="8" spans="1:10" ht="15.75" thickBot="1" x14ac:dyDescent="0.3">
      <c r="A8" s="2"/>
      <c r="B8" s="2"/>
      <c r="C8" s="3"/>
      <c r="D8" s="7" t="s">
        <v>15</v>
      </c>
      <c r="E8" s="20">
        <v>3</v>
      </c>
      <c r="F8" s="3"/>
      <c r="G8" s="5" t="s">
        <v>16</v>
      </c>
      <c r="H8" s="3"/>
      <c r="I8" s="3"/>
      <c r="J8" s="3"/>
    </row>
    <row r="9" spans="1:10" ht="18.75" thickBot="1" x14ac:dyDescent="0.3">
      <c r="A9" s="2"/>
      <c r="B9" s="2"/>
      <c r="C9" s="3"/>
      <c r="D9" s="9" t="s">
        <v>17</v>
      </c>
      <c r="E9" s="10">
        <f>(E7-E5)/E4</f>
        <v>16.858695652173914</v>
      </c>
      <c r="F9" s="11" t="s">
        <v>18</v>
      </c>
      <c r="G9" s="12">
        <f>E9</f>
        <v>16.858695652173914</v>
      </c>
      <c r="H9" s="13" t="s">
        <v>19</v>
      </c>
      <c r="I9" s="14">
        <f>I7</f>
        <v>3.2096767099587504</v>
      </c>
      <c r="J9" s="14">
        <f>J7</f>
        <v>2.1355357693511787</v>
      </c>
    </row>
    <row r="10" spans="1:10" ht="18" x14ac:dyDescent="0.25">
      <c r="A10" s="2"/>
      <c r="B10" s="2"/>
      <c r="C10" s="3"/>
      <c r="D10" s="7" t="s">
        <v>20</v>
      </c>
      <c r="E10" s="8">
        <f>STEYX(B4:B26,A4:A26)</f>
        <v>3.5496478698597463E-2</v>
      </c>
      <c r="F10" s="3"/>
      <c r="G10" s="3"/>
      <c r="H10" s="3"/>
      <c r="I10" s="3"/>
      <c r="J10" s="3"/>
    </row>
    <row r="11" spans="1:10" x14ac:dyDescent="0.25">
      <c r="A11" s="2"/>
      <c r="B11" s="2"/>
      <c r="C11" s="3"/>
      <c r="D11" s="7" t="s">
        <v>21</v>
      </c>
      <c r="E11" s="15">
        <f>AVERAGE(B4:B7)</f>
        <v>0.57999999999999996</v>
      </c>
      <c r="F11" s="3"/>
      <c r="G11" s="3"/>
      <c r="H11" s="3"/>
      <c r="I11" s="3"/>
      <c r="J11" s="7" t="s">
        <v>22</v>
      </c>
    </row>
    <row r="12" spans="1:10" ht="18" x14ac:dyDescent="0.25">
      <c r="A12" s="2"/>
      <c r="B12" s="2"/>
      <c r="C12" s="3"/>
      <c r="D12" s="7" t="s">
        <v>23</v>
      </c>
      <c r="E12" s="2">
        <f>VAR(A4:A26)</f>
        <v>41.666666666666664</v>
      </c>
      <c r="F12" s="3"/>
      <c r="G12" s="3"/>
      <c r="H12" s="3"/>
      <c r="I12" s="3"/>
      <c r="J12" s="7" t="s">
        <v>24</v>
      </c>
    </row>
    <row r="13" spans="1:10" x14ac:dyDescent="0.25">
      <c r="A13" s="2"/>
      <c r="B13" s="2"/>
      <c r="C13" s="4" t="s">
        <v>25</v>
      </c>
      <c r="D13" s="3"/>
      <c r="E13" s="3"/>
      <c r="F13" s="3"/>
      <c r="G13" s="3"/>
      <c r="H13" s="3"/>
      <c r="I13" s="3"/>
      <c r="J13" s="3"/>
    </row>
    <row r="14" spans="1:10" ht="18" x14ac:dyDescent="0.25">
      <c r="A14" s="2"/>
      <c r="B14" s="2"/>
      <c r="C14" s="16" t="s">
        <v>26</v>
      </c>
      <c r="D14" s="3"/>
      <c r="E14" s="3"/>
      <c r="F14" s="3"/>
      <c r="G14" s="3"/>
      <c r="H14" s="3"/>
      <c r="I14" s="3"/>
      <c r="J14" s="3"/>
    </row>
    <row r="15" spans="1:10" ht="18" x14ac:dyDescent="0.25">
      <c r="A15" s="2"/>
      <c r="B15" s="2"/>
      <c r="C15" s="16" t="s">
        <v>27</v>
      </c>
      <c r="D15" s="3"/>
      <c r="E15" s="3"/>
      <c r="F15" s="3"/>
      <c r="G15" s="3"/>
      <c r="H15" s="3"/>
      <c r="I15" s="3"/>
      <c r="J15" s="3"/>
    </row>
    <row r="16" spans="1:10" x14ac:dyDescent="0.25">
      <c r="A16" s="2"/>
      <c r="B16" s="2"/>
      <c r="C16" s="16" t="s">
        <v>28</v>
      </c>
      <c r="D16" s="3"/>
      <c r="E16" s="3"/>
      <c r="F16" s="3"/>
      <c r="G16" s="3"/>
      <c r="H16" s="3"/>
      <c r="I16" s="3"/>
      <c r="J16" s="3"/>
    </row>
    <row r="17" spans="1:10" x14ac:dyDescent="0.25">
      <c r="A17" s="2"/>
      <c r="B17" s="2"/>
      <c r="C17" s="16" t="s">
        <v>29</v>
      </c>
      <c r="D17" s="3"/>
      <c r="E17" s="3"/>
      <c r="F17" s="3"/>
      <c r="G17" s="3"/>
      <c r="H17" s="3"/>
      <c r="I17" s="3"/>
      <c r="J17" s="3"/>
    </row>
    <row r="18" spans="1:10" x14ac:dyDescent="0.25">
      <c r="A18" s="2"/>
      <c r="B18" s="2"/>
      <c r="C18" s="16" t="s">
        <v>30</v>
      </c>
      <c r="D18" s="3"/>
      <c r="E18" s="3"/>
      <c r="F18" s="3"/>
      <c r="G18" s="3"/>
      <c r="H18" s="3"/>
      <c r="I18" s="3"/>
      <c r="J18" s="3"/>
    </row>
    <row r="19" spans="1:10" ht="18" x14ac:dyDescent="0.25">
      <c r="A19" s="2"/>
      <c r="B19" s="2"/>
      <c r="C19" s="16" t="s">
        <v>31</v>
      </c>
      <c r="D19" s="3"/>
      <c r="E19" s="3"/>
      <c r="F19" s="3"/>
      <c r="G19" s="3"/>
      <c r="H19" s="3"/>
      <c r="I19" s="3"/>
      <c r="J19" s="3"/>
    </row>
    <row r="20" spans="1:10" x14ac:dyDescent="0.25">
      <c r="A20" s="2"/>
      <c r="B20" s="2"/>
      <c r="C20" s="16" t="s">
        <v>32</v>
      </c>
      <c r="D20" s="3"/>
      <c r="E20" s="3"/>
      <c r="F20" s="3"/>
      <c r="G20" s="3"/>
      <c r="H20" s="3"/>
      <c r="I20" s="3"/>
      <c r="J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2" sqref="B2"/>
    </sheetView>
  </sheetViews>
  <sheetFormatPr defaultRowHeight="15" x14ac:dyDescent="0.25"/>
  <cols>
    <col min="1" max="2" width="7.5703125" customWidth="1"/>
    <col min="3" max="3" width="10.85546875" customWidth="1"/>
    <col min="7" max="7" width="6.5703125" customWidth="1"/>
    <col min="8" max="8" width="3.7109375" customWidth="1"/>
  </cols>
  <sheetData>
    <row r="1" spans="1:10" x14ac:dyDescent="0.25">
      <c r="A1" s="1" t="s">
        <v>33</v>
      </c>
      <c r="B1" s="2"/>
      <c r="C1" s="3"/>
      <c r="D1" s="3"/>
      <c r="E1" s="3"/>
      <c r="F1" s="3"/>
      <c r="G1" s="3"/>
      <c r="H1" s="3"/>
      <c r="I1" s="3"/>
      <c r="J1" s="3"/>
    </row>
    <row r="2" spans="1:10" ht="18" x14ac:dyDescent="0.25">
      <c r="A2" s="1" t="s">
        <v>1</v>
      </c>
      <c r="B2" s="2"/>
      <c r="C2" s="3"/>
      <c r="D2" s="4" t="s">
        <v>2</v>
      </c>
      <c r="E2" s="3"/>
      <c r="F2" s="4" t="s">
        <v>3</v>
      </c>
      <c r="G2" s="3"/>
      <c r="H2" s="3"/>
      <c r="I2" s="5" t="s">
        <v>35</v>
      </c>
      <c r="J2" s="5" t="s">
        <v>36</v>
      </c>
    </row>
    <row r="3" spans="1:10" x14ac:dyDescent="0.25">
      <c r="A3" s="6" t="s">
        <v>4</v>
      </c>
      <c r="B3" s="6" t="s">
        <v>5</v>
      </c>
      <c r="C3" s="3"/>
      <c r="D3" s="7" t="s">
        <v>6</v>
      </c>
      <c r="E3" s="3">
        <f>COUNT(B4:B26)</f>
        <v>4</v>
      </c>
      <c r="F3" s="3"/>
      <c r="G3" s="3"/>
      <c r="H3" s="3"/>
      <c r="I3" s="5" t="s">
        <v>7</v>
      </c>
      <c r="J3" s="5" t="s">
        <v>8</v>
      </c>
    </row>
    <row r="4" spans="1:10" ht="18" x14ac:dyDescent="0.25">
      <c r="A4" s="2">
        <v>8</v>
      </c>
      <c r="B4" s="2">
        <v>0.31</v>
      </c>
      <c r="C4" s="3"/>
      <c r="D4" s="7" t="s">
        <v>9</v>
      </c>
      <c r="E4" s="8">
        <f>LINEST(B4:B7,A4:A7,0,0)</f>
        <v>3.7348066298342544E-2</v>
      </c>
      <c r="F4" s="3"/>
      <c r="G4" s="7" t="s">
        <v>10</v>
      </c>
      <c r="H4" s="3"/>
      <c r="I4" s="8">
        <f>(E10/E4)*SQRT(1/E8+1/E3+E7^2/(E4^2*(E3-1)*E12))</f>
        <v>0.77834368639400098</v>
      </c>
      <c r="J4" s="8">
        <f>(E10/E4)*SQRT(1/E3+E7^2/(E4^2*(E3-1)*E12))</f>
        <v>0.55201205110867857</v>
      </c>
    </row>
    <row r="5" spans="1:10" x14ac:dyDescent="0.25">
      <c r="A5" s="2">
        <v>13</v>
      </c>
      <c r="B5" s="2">
        <v>0.46</v>
      </c>
      <c r="C5" s="3"/>
      <c r="D5" s="7" t="s">
        <v>11</v>
      </c>
      <c r="E5" s="17">
        <v>0</v>
      </c>
      <c r="F5" s="3"/>
      <c r="G5" s="7"/>
      <c r="H5" s="3"/>
      <c r="I5" s="8"/>
      <c r="J5" s="8"/>
    </row>
    <row r="6" spans="1:10" ht="18.75" thickBot="1" x14ac:dyDescent="0.3">
      <c r="A6" s="2">
        <v>18</v>
      </c>
      <c r="B6" s="2">
        <v>0.71</v>
      </c>
      <c r="C6" s="3"/>
      <c r="D6" s="3"/>
      <c r="E6" s="3"/>
      <c r="F6" s="3"/>
      <c r="G6" s="7" t="s">
        <v>12</v>
      </c>
      <c r="H6" s="3"/>
      <c r="I6" s="8">
        <f>_xlfn.T.INV.2T(0.05,E3-2)</f>
        <v>4.3026527297494637</v>
      </c>
      <c r="J6" s="8">
        <f>_xlfn.T.INV.2T(0.05,E3-2)</f>
        <v>4.3026527297494637</v>
      </c>
    </row>
    <row r="7" spans="1:10" ht="18.75" thickBot="1" x14ac:dyDescent="0.3">
      <c r="A7" s="2">
        <v>23</v>
      </c>
      <c r="B7" s="2">
        <v>0.84</v>
      </c>
      <c r="C7" s="3"/>
      <c r="D7" s="7" t="s">
        <v>13</v>
      </c>
      <c r="E7" s="19">
        <v>0.63</v>
      </c>
      <c r="F7" s="3"/>
      <c r="G7" s="7" t="s">
        <v>14</v>
      </c>
      <c r="H7" s="3"/>
      <c r="I7" s="8">
        <f>I4*I6</f>
        <v>3.3489425869464089</v>
      </c>
      <c r="J7" s="8">
        <f>J4*J6</f>
        <v>2.3751161585573564</v>
      </c>
    </row>
    <row r="8" spans="1:10" ht="15.75" thickBot="1" x14ac:dyDescent="0.3">
      <c r="A8" s="2"/>
      <c r="B8" s="2"/>
      <c r="C8" s="3"/>
      <c r="D8" s="7" t="s">
        <v>15</v>
      </c>
      <c r="E8" s="20">
        <v>3</v>
      </c>
      <c r="F8" s="3"/>
      <c r="G8" s="5" t="s">
        <v>16</v>
      </c>
      <c r="H8" s="3"/>
      <c r="I8" s="3"/>
      <c r="J8" s="3"/>
    </row>
    <row r="9" spans="1:10" ht="18.75" thickBot="1" x14ac:dyDescent="0.3">
      <c r="A9" s="2"/>
      <c r="B9" s="2"/>
      <c r="C9" s="3"/>
      <c r="D9" s="9" t="s">
        <v>17</v>
      </c>
      <c r="E9" s="10">
        <f>(E7-E5)/E4</f>
        <v>16.86834319526627</v>
      </c>
      <c r="F9" s="11" t="s">
        <v>18</v>
      </c>
      <c r="G9" s="12">
        <f>E9</f>
        <v>16.86834319526627</v>
      </c>
      <c r="H9" s="13" t="s">
        <v>19</v>
      </c>
      <c r="I9" s="14">
        <f>I7</f>
        <v>3.3489425869464089</v>
      </c>
      <c r="J9" s="14">
        <f>J7</f>
        <v>2.3751161585573564</v>
      </c>
    </row>
    <row r="10" spans="1:10" ht="18" x14ac:dyDescent="0.25">
      <c r="A10" s="2"/>
      <c r="B10" s="2"/>
      <c r="C10" s="3"/>
      <c r="D10" s="7" t="s">
        <v>20</v>
      </c>
      <c r="E10" s="8">
        <f>STEYX(B4:B26,A4:A26)</f>
        <v>3.5496478698597463E-2</v>
      </c>
      <c r="F10" s="3"/>
      <c r="G10" s="3"/>
      <c r="H10" s="3"/>
      <c r="I10" s="3"/>
      <c r="J10" s="3"/>
    </row>
    <row r="11" spans="1:10" x14ac:dyDescent="0.25">
      <c r="A11" s="2"/>
      <c r="B11" s="2"/>
      <c r="C11" s="3"/>
      <c r="D11" s="7" t="s">
        <v>21</v>
      </c>
      <c r="E11" s="15">
        <f>AVERAGE(B4:B26)</f>
        <v>0.57999999999999996</v>
      </c>
      <c r="F11" s="3"/>
      <c r="G11" s="3"/>
      <c r="H11" s="3"/>
      <c r="I11" s="3"/>
      <c r="J11" s="7" t="s">
        <v>22</v>
      </c>
    </row>
    <row r="12" spans="1:10" ht="17.25" x14ac:dyDescent="0.25">
      <c r="A12" s="2"/>
      <c r="B12" s="2"/>
      <c r="C12" s="3"/>
      <c r="D12" s="18" t="s">
        <v>34</v>
      </c>
      <c r="E12" s="2">
        <f>SUMSQ(A4:A26)</f>
        <v>1086</v>
      </c>
      <c r="F12" s="3"/>
      <c r="G12" s="3"/>
      <c r="H12" s="3"/>
      <c r="I12" s="3"/>
      <c r="J12" s="7" t="s">
        <v>24</v>
      </c>
    </row>
    <row r="13" spans="1:10" x14ac:dyDescent="0.25">
      <c r="A13" s="2"/>
      <c r="B13" s="2"/>
      <c r="C13" s="4" t="s">
        <v>25</v>
      </c>
      <c r="D13" s="3"/>
      <c r="E13" s="3"/>
      <c r="F13" s="3"/>
      <c r="G13" s="3"/>
      <c r="H13" s="3"/>
      <c r="I13" s="3"/>
      <c r="J13" s="3"/>
    </row>
    <row r="14" spans="1:10" ht="18" x14ac:dyDescent="0.25">
      <c r="A14" s="2"/>
      <c r="B14" s="2"/>
      <c r="C14" s="16" t="s">
        <v>26</v>
      </c>
      <c r="D14" s="3"/>
      <c r="E14" s="3"/>
      <c r="F14" s="3"/>
      <c r="G14" s="3"/>
      <c r="H14" s="3"/>
      <c r="I14" s="3"/>
      <c r="J14" s="3"/>
    </row>
    <row r="15" spans="1:10" ht="18" x14ac:dyDescent="0.25">
      <c r="A15" s="2"/>
      <c r="B15" s="2"/>
      <c r="C15" s="16" t="s">
        <v>27</v>
      </c>
      <c r="D15" s="3"/>
      <c r="E15" s="3"/>
      <c r="F15" s="3"/>
      <c r="G15" s="3"/>
      <c r="H15" s="3"/>
      <c r="I15" s="3"/>
      <c r="J15" s="3"/>
    </row>
    <row r="16" spans="1:10" x14ac:dyDescent="0.25">
      <c r="A16" s="2"/>
      <c r="B16" s="2"/>
      <c r="C16" s="16" t="s">
        <v>28</v>
      </c>
      <c r="D16" s="3"/>
      <c r="E16" s="3"/>
      <c r="F16" s="3"/>
      <c r="G16" s="3"/>
      <c r="H16" s="3"/>
      <c r="I16" s="3"/>
      <c r="J16" s="3"/>
    </row>
    <row r="17" spans="1:10" x14ac:dyDescent="0.25">
      <c r="A17" s="2"/>
      <c r="B17" s="2"/>
      <c r="C17" s="16" t="s">
        <v>29</v>
      </c>
      <c r="D17" s="3"/>
      <c r="E17" s="3"/>
      <c r="F17" s="3"/>
      <c r="G17" s="3"/>
      <c r="H17" s="3"/>
      <c r="I17" s="3"/>
      <c r="J17" s="3"/>
    </row>
    <row r="18" spans="1:10" x14ac:dyDescent="0.25">
      <c r="A18" s="2"/>
      <c r="B18" s="2"/>
      <c r="C18" s="16" t="s">
        <v>30</v>
      </c>
      <c r="D18" s="3"/>
      <c r="E18" s="3"/>
      <c r="F18" s="3"/>
      <c r="G18" s="3"/>
      <c r="H18" s="3"/>
      <c r="I18" s="3"/>
      <c r="J18" s="3"/>
    </row>
    <row r="19" spans="1:10" ht="18" x14ac:dyDescent="0.25">
      <c r="A19" s="2"/>
      <c r="B19" s="2"/>
      <c r="C19" s="16" t="s">
        <v>31</v>
      </c>
      <c r="D19" s="3"/>
      <c r="E19" s="3"/>
      <c r="F19" s="3"/>
      <c r="G19" s="3"/>
      <c r="H19" s="3"/>
      <c r="I19" s="3"/>
      <c r="J19" s="3"/>
    </row>
    <row r="20" spans="1:10" x14ac:dyDescent="0.25">
      <c r="A20" s="2"/>
      <c r="B20" s="2"/>
      <c r="C20" s="16" t="s">
        <v>32</v>
      </c>
      <c r="D20" s="3"/>
      <c r="E20" s="3"/>
      <c r="F20" s="3"/>
      <c r="G20" s="3"/>
      <c r="H20" s="3"/>
      <c r="I20" s="3"/>
      <c r="J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FreeFit</vt:lpstr>
      <vt:lpstr>SlopeFit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2013-06-09T15:03:48Z</dcterms:created>
  <dcterms:modified xsi:type="dcterms:W3CDTF">2015-02-20T07:49:26Z</dcterms:modified>
</cp:coreProperties>
</file>