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9045"/>
  </bookViews>
  <sheets>
    <sheet name="Confidence interval calcul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D2" i="2"/>
  <c r="B3" i="2"/>
  <c r="B5" i="2" s="1"/>
  <c r="C3" i="2"/>
  <c r="C5" i="2" s="1"/>
  <c r="D3" i="2"/>
  <c r="D5" i="2"/>
  <c r="B6" i="2"/>
  <c r="C6" i="2"/>
  <c r="C8" i="2" s="1"/>
  <c r="D6" i="2"/>
  <c r="D8" i="2" s="1"/>
  <c r="D10" i="2" s="1"/>
  <c r="B8" i="2"/>
  <c r="B9" i="2"/>
  <c r="B10" i="2" s="1"/>
  <c r="C9" i="2"/>
  <c r="C10" i="2" s="1"/>
  <c r="D9" i="2"/>
  <c r="C12" i="2" l="1"/>
  <c r="C11" i="2"/>
  <c r="B12" i="2"/>
  <c r="B11" i="2"/>
  <c r="D12" i="2"/>
  <c r="D11" i="2"/>
</calcChain>
</file>

<file path=xl/sharedStrings.xml><?xml version="1.0" encoding="utf-8"?>
<sst xmlns="http://schemas.openxmlformats.org/spreadsheetml/2006/main" count="18" uniqueCount="15">
  <si>
    <t>95% CI Max</t>
  </si>
  <si>
    <r>
      <t>95</t>
    </r>
    <r>
      <rPr>
        <sz val="11"/>
        <color theme="1"/>
        <rFont val="Calibri"/>
        <family val="2"/>
        <scheme val="minor"/>
      </rPr>
      <t>% CI Min</t>
    </r>
  </si>
  <si>
    <r>
      <rPr>
        <i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= </t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</si>
  <si>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</si>
  <si>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</si>
  <si>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</si>
  <si>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=</t>
    </r>
  </si>
  <si>
    <r>
      <rPr>
        <i/>
        <sz val="11"/>
        <color theme="1"/>
        <rFont val="Calibri"/>
        <family val="2"/>
      </rPr>
      <t>λ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</si>
  <si>
    <r>
      <rPr>
        <i/>
        <sz val="11"/>
        <color theme="1"/>
        <rFont val="Calibri"/>
        <family val="2"/>
        <scheme val="minor"/>
      </rPr>
      <t>%T</t>
    </r>
    <r>
      <rPr>
        <sz val="11"/>
        <color theme="1"/>
        <rFont val="Calibri"/>
        <family val="2"/>
        <scheme val="minor"/>
      </rPr>
      <t xml:space="preserve"> =</t>
    </r>
  </si>
  <si>
    <r>
      <t>Intercept,</t>
    </r>
    <r>
      <rPr>
        <i/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</si>
  <si>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Slope, 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=</t>
    </r>
  </si>
  <si>
    <t>%T (C)</t>
  </si>
  <si>
    <t>%T (B)</t>
  </si>
  <si>
    <t>%T (A)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</si>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</sst>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50189559638378"/>
          <c:y val="8.1031307550644568E-2"/>
          <c:w val="0.745313113638573"/>
          <c:h val="0.68850674414361301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chemeClr val="tx1">
                    <a:lumMod val="50000"/>
                    <a:lumOff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'Confidence interval calculation'!$F$2:$F$9</c:f>
              <c:numCache>
                <c:formatCode>0.00</c:formatCode>
                <c:ptCount val="8"/>
                <c:pt idx="0">
                  <c:v>695</c:v>
                </c:pt>
                <c:pt idx="1">
                  <c:v>698</c:v>
                </c:pt>
                <c:pt idx="2">
                  <c:v>702</c:v>
                </c:pt>
                <c:pt idx="3">
                  <c:v>705</c:v>
                </c:pt>
                <c:pt idx="4">
                  <c:v>708</c:v>
                </c:pt>
                <c:pt idx="5">
                  <c:v>712</c:v>
                </c:pt>
                <c:pt idx="6">
                  <c:v>715</c:v>
                </c:pt>
                <c:pt idx="7">
                  <c:v>718</c:v>
                </c:pt>
              </c:numCache>
            </c:numRef>
          </c:xVal>
          <c:yVal>
            <c:numRef>
              <c:f>'Confidence interval calculation'!$G$2:$G$9</c:f>
              <c:numCache>
                <c:formatCode>0.00</c:formatCode>
                <c:ptCount val="8"/>
                <c:pt idx="0">
                  <c:v>44.03</c:v>
                </c:pt>
                <c:pt idx="1">
                  <c:v>47.16</c:v>
                </c:pt>
                <c:pt idx="2">
                  <c:v>49.45</c:v>
                </c:pt>
                <c:pt idx="3">
                  <c:v>52.84</c:v>
                </c:pt>
                <c:pt idx="4">
                  <c:v>57.27</c:v>
                </c:pt>
                <c:pt idx="5">
                  <c:v>58.63</c:v>
                </c:pt>
                <c:pt idx="6">
                  <c:v>62.04</c:v>
                </c:pt>
                <c:pt idx="7">
                  <c:v>65.33</c:v>
                </c:pt>
              </c:numCache>
            </c:numRef>
          </c:yVal>
          <c:smooth val="0"/>
        </c:ser>
        <c:ser>
          <c:idx val="1"/>
          <c:order val="1"/>
          <c:spPr>
            <a:ln w="127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'Confidence interval calculation'!$F$2:$F$9</c:f>
              <c:numCache>
                <c:formatCode>0.00</c:formatCode>
                <c:ptCount val="8"/>
                <c:pt idx="0">
                  <c:v>695</c:v>
                </c:pt>
                <c:pt idx="1">
                  <c:v>698</c:v>
                </c:pt>
                <c:pt idx="2">
                  <c:v>702</c:v>
                </c:pt>
                <c:pt idx="3">
                  <c:v>705</c:v>
                </c:pt>
                <c:pt idx="4">
                  <c:v>708</c:v>
                </c:pt>
                <c:pt idx="5">
                  <c:v>712</c:v>
                </c:pt>
                <c:pt idx="6">
                  <c:v>715</c:v>
                </c:pt>
                <c:pt idx="7">
                  <c:v>718</c:v>
                </c:pt>
              </c:numCache>
            </c:numRef>
          </c:xVal>
          <c:yVal>
            <c:numRef>
              <c:f>'Confidence interval calculation'!$H$2:$H$9</c:f>
              <c:numCache>
                <c:formatCode>0.00</c:formatCode>
                <c:ptCount val="8"/>
                <c:pt idx="0">
                  <c:v>38.479999999999997</c:v>
                </c:pt>
                <c:pt idx="1">
                  <c:v>42.93</c:v>
                </c:pt>
                <c:pt idx="2">
                  <c:v>45.37</c:v>
                </c:pt>
                <c:pt idx="3">
                  <c:v>47.49</c:v>
                </c:pt>
                <c:pt idx="4">
                  <c:v>52.56</c:v>
                </c:pt>
                <c:pt idx="5">
                  <c:v>53.42</c:v>
                </c:pt>
                <c:pt idx="6">
                  <c:v>56.45</c:v>
                </c:pt>
                <c:pt idx="7">
                  <c:v>58.89</c:v>
                </c:pt>
              </c:numCache>
            </c:numRef>
          </c:yVal>
          <c:smooth val="0"/>
        </c:ser>
        <c:ser>
          <c:idx val="3"/>
          <c:order val="2"/>
          <c:spPr>
            <a:ln w="127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>
                    <a:lumMod val="50000"/>
                    <a:lumOff val="5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'Confidence interval calculation'!$F$2:$F$9</c:f>
              <c:numCache>
                <c:formatCode>0.00</c:formatCode>
                <c:ptCount val="8"/>
                <c:pt idx="0">
                  <c:v>695</c:v>
                </c:pt>
                <c:pt idx="1">
                  <c:v>698</c:v>
                </c:pt>
                <c:pt idx="2">
                  <c:v>702</c:v>
                </c:pt>
                <c:pt idx="3">
                  <c:v>705</c:v>
                </c:pt>
                <c:pt idx="4">
                  <c:v>708</c:v>
                </c:pt>
                <c:pt idx="5">
                  <c:v>712</c:v>
                </c:pt>
                <c:pt idx="6">
                  <c:v>715</c:v>
                </c:pt>
                <c:pt idx="7">
                  <c:v>718</c:v>
                </c:pt>
              </c:numCache>
            </c:numRef>
          </c:xVal>
          <c:yVal>
            <c:numRef>
              <c:f>'Confidence interval calculation'!$I$2:$I$9</c:f>
              <c:numCache>
                <c:formatCode>0.00</c:formatCode>
                <c:ptCount val="8"/>
                <c:pt idx="0">
                  <c:v>38.47</c:v>
                </c:pt>
                <c:pt idx="1">
                  <c:v>40.93</c:v>
                </c:pt>
                <c:pt idx="2">
                  <c:v>43.86</c:v>
                </c:pt>
                <c:pt idx="3">
                  <c:v>48.05</c:v>
                </c:pt>
                <c:pt idx="4">
                  <c:v>50.23</c:v>
                </c:pt>
                <c:pt idx="5">
                  <c:v>53.95</c:v>
                </c:pt>
                <c:pt idx="6">
                  <c:v>55.5</c:v>
                </c:pt>
                <c:pt idx="7">
                  <c:v>57.45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140080"/>
        <c:axId val="381753144"/>
      </c:scatterChart>
      <c:valAx>
        <c:axId val="377140080"/>
        <c:scaling>
          <c:orientation val="minMax"/>
          <c:max val="720"/>
          <c:min val="695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Wavelength /nm</a:t>
                </a:r>
              </a:p>
            </c:rich>
          </c:tx>
          <c:layout>
            <c:manualLayout>
              <c:xMode val="edge"/>
              <c:yMode val="edge"/>
              <c:x val="0.58334324876057164"/>
              <c:y val="0.8879923434984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53144"/>
        <c:crosses val="autoZero"/>
        <c:crossBetween val="midCat"/>
        <c:majorUnit val="5"/>
      </c:valAx>
      <c:valAx>
        <c:axId val="381753144"/>
        <c:scaling>
          <c:orientation val="minMax"/>
          <c:max val="65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%T</a:t>
                </a:r>
              </a:p>
            </c:rich>
          </c:tx>
          <c:layout>
            <c:manualLayout>
              <c:xMode val="edge"/>
              <c:yMode val="edge"/>
              <c:x val="0"/>
              <c:y val="5.7897174617878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4008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142876</xdr:colOff>
      <xdr:row>9</xdr:row>
      <xdr:rowOff>57150</xdr:rowOff>
    </xdr:from>
    <xdr:to>
      <xdr:col>8</xdr:col>
      <xdr:colOff>561976</xdr:colOff>
      <xdr:row>18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0.38148</cdr:x>
      <cdr:y>0.51909</cdr:y>
    </cdr:from>
    <cdr:to>
      <cdr:x>0.46666</cdr:x>
      <cdr:y>0.66273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81083" y="924583"/>
          <a:ext cx="219061" cy="2558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0"/>
            <a:t>C</a:t>
          </a:r>
        </a:p>
      </cdr:txBody>
    </cdr:sp>
  </cdr:relSizeAnchor>
  <cdr:relSizeAnchor xmlns:cdr="http://schemas.openxmlformats.org/drawingml/2006/chartDrawing">
    <cdr:from>
      <cdr:x>0.54939</cdr:x>
      <cdr:y>0.25088</cdr:y>
    </cdr:from>
    <cdr:to>
      <cdr:x>0.63457</cdr:x>
      <cdr:y>0.39454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412893" y="446870"/>
          <a:ext cx="219061" cy="255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0"/>
            <a:t>B</a:t>
          </a:r>
        </a:p>
      </cdr:txBody>
    </cdr:sp>
  </cdr:relSizeAnchor>
  <cdr:relSizeAnchor xmlns:cdr="http://schemas.openxmlformats.org/drawingml/2006/chartDrawing">
    <cdr:from>
      <cdr:x>0.48271</cdr:x>
      <cdr:y>0.16166</cdr:y>
    </cdr:from>
    <cdr:to>
      <cdr:x>0.5679</cdr:x>
      <cdr:y>0.30531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241418" y="287939"/>
          <a:ext cx="219087" cy="2558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200" b="0"/>
            <a:t>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" customWidth="1"/>
    <col min="2" max="4" width="8.140625" customWidth="1"/>
    <col min="5" max="5" width="4.7109375" style="1" customWidth="1"/>
    <col min="6" max="6" width="10.42578125" style="1" customWidth="1"/>
    <col min="7" max="7" width="8.5703125" style="1" customWidth="1"/>
    <col min="8" max="9" width="8.5703125" customWidth="1"/>
    <col min="10" max="10" width="12" bestFit="1" customWidth="1"/>
  </cols>
  <sheetData>
    <row r="1" spans="1:13" x14ac:dyDescent="0.25">
      <c r="B1" s="13" t="s">
        <v>13</v>
      </c>
      <c r="C1" s="13" t="s">
        <v>12</v>
      </c>
      <c r="D1" s="13" t="s">
        <v>11</v>
      </c>
      <c r="F1" s="13" t="s">
        <v>14</v>
      </c>
      <c r="G1" s="13" t="s">
        <v>13</v>
      </c>
      <c r="H1" s="13" t="s">
        <v>12</v>
      </c>
      <c r="I1" s="13" t="s">
        <v>11</v>
      </c>
    </row>
    <row r="2" spans="1:13" x14ac:dyDescent="0.25">
      <c r="A2" s="3" t="s">
        <v>10</v>
      </c>
      <c r="B2" s="8">
        <f>SLOPE(G2:G9,$F2:$F9)</f>
        <v>0.91279170035030988</v>
      </c>
      <c r="C2" s="8">
        <f>SLOPE(H2:H9,$F2:$F9)</f>
        <v>0.85677445432498001</v>
      </c>
      <c r="D2" s="8">
        <f>SLOPE(I2:I9,$F2:$F9)</f>
        <v>0.85407706817569407</v>
      </c>
      <c r="E2" s="13"/>
      <c r="F2" s="9">
        <v>695</v>
      </c>
      <c r="G2" s="9">
        <v>44.03</v>
      </c>
      <c r="H2" s="9">
        <v>38.479999999999997</v>
      </c>
      <c r="I2" s="9">
        <v>38.47</v>
      </c>
      <c r="J2" s="9"/>
      <c r="K2" s="9"/>
      <c r="L2" s="9"/>
    </row>
    <row r="3" spans="1:13" x14ac:dyDescent="0.25">
      <c r="A3" s="3" t="s">
        <v>9</v>
      </c>
      <c r="B3" s="8">
        <f>INTERCEPT(G2:G9,$F2:$F9)</f>
        <v>-590.40768526003774</v>
      </c>
      <c r="C3" s="8">
        <f>INTERCEPT(H2:H9,$F2:$F9)</f>
        <v>-555.96949878738894</v>
      </c>
      <c r="D3" s="8">
        <f>INTERCEPT(I2:I9,$F2:$F9)</f>
        <v>-554.95720829964989</v>
      </c>
      <c r="E3" s="13"/>
      <c r="F3" s="9">
        <v>698</v>
      </c>
      <c r="G3" s="9">
        <v>47.16</v>
      </c>
      <c r="H3" s="9">
        <v>42.93</v>
      </c>
      <c r="I3" s="9">
        <v>40.93</v>
      </c>
      <c r="J3" s="9"/>
      <c r="K3" s="9"/>
      <c r="L3" s="9"/>
    </row>
    <row r="4" spans="1:13" x14ac:dyDescent="0.25">
      <c r="A4" s="3" t="s">
        <v>8</v>
      </c>
      <c r="B4" s="9">
        <v>50</v>
      </c>
      <c r="C4" s="9">
        <v>50</v>
      </c>
      <c r="D4" s="9">
        <v>50</v>
      </c>
      <c r="E4" s="13"/>
      <c r="F4" s="9">
        <v>702</v>
      </c>
      <c r="G4" s="9">
        <v>49.45</v>
      </c>
      <c r="H4" s="9">
        <v>45.37</v>
      </c>
      <c r="I4" s="9">
        <v>43.86</v>
      </c>
      <c r="J4" s="9"/>
      <c r="K4" s="9"/>
      <c r="L4" s="9"/>
    </row>
    <row r="5" spans="1:13" x14ac:dyDescent="0.25">
      <c r="A5" s="3" t="s">
        <v>7</v>
      </c>
      <c r="B5" s="8">
        <f>(B4-B3)/B2</f>
        <v>701.59236221611457</v>
      </c>
      <c r="C5" s="8">
        <f>(C4-C3)/C2</f>
        <v>707.26840153609533</v>
      </c>
      <c r="D5" s="8">
        <f>(D4-D3)/D2</f>
        <v>708.31688478867204</v>
      </c>
      <c r="E5" s="13"/>
      <c r="F5" s="9">
        <v>705</v>
      </c>
      <c r="G5" s="9">
        <v>52.84</v>
      </c>
      <c r="H5" s="9">
        <v>47.49</v>
      </c>
      <c r="I5" s="9">
        <v>48.05</v>
      </c>
      <c r="J5" s="9"/>
      <c r="K5" s="9"/>
      <c r="L5" s="9"/>
    </row>
    <row r="6" spans="1:13" x14ac:dyDescent="0.25">
      <c r="A6" s="3" t="s">
        <v>6</v>
      </c>
      <c r="B6" s="8">
        <f>STEYX(G2:G9,$F2:$F9)</f>
        <v>0.82251491861307002</v>
      </c>
      <c r="C6" s="8">
        <f>STEYX(H2:H9,$F2:$F9)</f>
        <v>1.0305873145350859</v>
      </c>
      <c r="D6" s="8">
        <f>STEYX(I2:I9,$F2:$F9)</f>
        <v>0.71169712013055419</v>
      </c>
      <c r="E6" s="13"/>
      <c r="F6" s="9">
        <v>708</v>
      </c>
      <c r="G6" s="9">
        <v>57.27</v>
      </c>
      <c r="H6" s="9">
        <v>52.56</v>
      </c>
      <c r="I6" s="9">
        <v>50.23</v>
      </c>
      <c r="J6" s="9"/>
      <c r="K6" s="9"/>
      <c r="L6" s="9"/>
    </row>
    <row r="7" spans="1:13" x14ac:dyDescent="0.25">
      <c r="A7" s="3" t="s">
        <v>5</v>
      </c>
      <c r="B7" s="14">
        <v>8</v>
      </c>
      <c r="C7" s="14">
        <v>8</v>
      </c>
      <c r="D7" s="14">
        <v>8</v>
      </c>
      <c r="E7" s="13"/>
      <c r="F7" s="9">
        <v>712</v>
      </c>
      <c r="G7" s="9">
        <v>58.63</v>
      </c>
      <c r="H7" s="9">
        <v>53.42</v>
      </c>
      <c r="I7" s="9">
        <v>53.95</v>
      </c>
      <c r="J7" s="9"/>
      <c r="K7" s="9"/>
      <c r="L7" s="9"/>
    </row>
    <row r="8" spans="1:13" ht="18" x14ac:dyDescent="0.35">
      <c r="A8" s="3" t="s">
        <v>4</v>
      </c>
      <c r="B8" s="8">
        <f>(B6/B2)*SQRT(1/B7 + (B4-AVERAGE(G2:G9))^2/(B2^2*(B7-1)*VAR($F2:$F9)))</f>
        <v>0.38187824988284008</v>
      </c>
      <c r="C8" s="8">
        <f>(C6/C2)*SQRT(1/C7 + (C4-AVERAGE(H2:H9))^2/(C2^2*(C7-1)*VAR($F2:$F9)))</f>
        <v>0.4267937518529214</v>
      </c>
      <c r="D8" s="8">
        <f>(D6/D2)*SQRT(1/D7 + (D4-AVERAGE(I2:I9))^2/(D2^2*(D7-1)*VAR($F2:$F9)))</f>
        <v>0.30179824532549615</v>
      </c>
      <c r="E8" s="13"/>
      <c r="F8" s="9">
        <v>715</v>
      </c>
      <c r="G8" s="9">
        <v>62.04</v>
      </c>
      <c r="H8" s="9">
        <v>56.45</v>
      </c>
      <c r="I8" s="9">
        <v>55.5</v>
      </c>
      <c r="J8" s="9"/>
      <c r="K8" s="9"/>
      <c r="L8" s="9"/>
    </row>
    <row r="9" spans="1:13" x14ac:dyDescent="0.25">
      <c r="A9" s="3" t="s">
        <v>3</v>
      </c>
      <c r="B9" s="8">
        <f>TINV(0.05,B7-2)</f>
        <v>2.4469118511449697</v>
      </c>
      <c r="C9" s="8">
        <f>TINV(0.05,C7-2)</f>
        <v>2.4469118511449697</v>
      </c>
      <c r="D9" s="8">
        <f>TINV(0.05,D7-2)</f>
        <v>2.4469118511449697</v>
      </c>
      <c r="E9" s="13"/>
      <c r="F9" s="9">
        <v>718</v>
      </c>
      <c r="G9" s="9">
        <v>65.33</v>
      </c>
      <c r="H9" s="9">
        <v>58.89</v>
      </c>
      <c r="I9" s="9">
        <v>57.45</v>
      </c>
      <c r="J9" s="9"/>
      <c r="K9" s="9"/>
      <c r="L9" s="9"/>
    </row>
    <row r="10" spans="1:13" x14ac:dyDescent="0.25">
      <c r="A10" s="3" t="s">
        <v>2</v>
      </c>
      <c r="B10" s="8">
        <f>B9*B8</f>
        <v>0.93442241533282155</v>
      </c>
      <c r="C10" s="8">
        <f>C9*C8</f>
        <v>1.0443266894035388</v>
      </c>
      <c r="D10" s="8">
        <f>D9*D8</f>
        <v>0.73847370314171346</v>
      </c>
      <c r="E10" s="13"/>
    </row>
    <row r="11" spans="1:13" x14ac:dyDescent="0.25">
      <c r="A11" s="12" t="s">
        <v>1</v>
      </c>
      <c r="B11" s="11">
        <f>B5-B10</f>
        <v>700.65793980078172</v>
      </c>
      <c r="C11" s="11">
        <f>C5-C10</f>
        <v>706.22407484669179</v>
      </c>
      <c r="D11" s="11">
        <f>D5-D10</f>
        <v>707.57841108553032</v>
      </c>
      <c r="F11" s="9"/>
    </row>
    <row r="12" spans="1:13" x14ac:dyDescent="0.25">
      <c r="A12" s="12" t="s">
        <v>0</v>
      </c>
      <c r="B12" s="11">
        <f>B5+B10</f>
        <v>702.52678463144741</v>
      </c>
      <c r="C12" s="11">
        <f>C5+C10</f>
        <v>708.31272822549886</v>
      </c>
      <c r="D12" s="11">
        <f>D5+D10</f>
        <v>709.05535849181376</v>
      </c>
      <c r="F12" s="9"/>
    </row>
    <row r="13" spans="1:13" x14ac:dyDescent="0.25">
      <c r="A13" s="3"/>
      <c r="B13" s="8"/>
      <c r="C13" s="8"/>
      <c r="D13" s="8"/>
      <c r="F13" s="9"/>
    </row>
    <row r="14" spans="1:13" x14ac:dyDescent="0.25">
      <c r="E14" s="9"/>
      <c r="F14" s="9"/>
      <c r="G14" s="8"/>
      <c r="H14" s="6"/>
      <c r="I14" s="7"/>
      <c r="J14" s="5"/>
      <c r="K14" s="5"/>
      <c r="L14" s="10"/>
      <c r="M14" s="10"/>
    </row>
    <row r="15" spans="1:13" x14ac:dyDescent="0.25">
      <c r="E15" s="9"/>
      <c r="F15" s="9"/>
      <c r="G15" s="8"/>
      <c r="H15" s="6"/>
      <c r="I15" s="7"/>
      <c r="J15" s="5"/>
      <c r="K15" s="5"/>
      <c r="L15" s="6"/>
    </row>
    <row r="16" spans="1:13" x14ac:dyDescent="0.25">
      <c r="I16" s="3"/>
      <c r="K16" s="5"/>
    </row>
    <row r="17" spans="9:11" x14ac:dyDescent="0.25">
      <c r="I17" s="3"/>
    </row>
    <row r="18" spans="9:11" x14ac:dyDescent="0.25">
      <c r="I18" s="3"/>
    </row>
    <row r="19" spans="9:11" x14ac:dyDescent="0.25">
      <c r="I19" s="3"/>
    </row>
    <row r="20" spans="9:11" x14ac:dyDescent="0.25">
      <c r="I20" s="3"/>
    </row>
    <row r="21" spans="9:11" x14ac:dyDescent="0.25">
      <c r="I21" s="3"/>
      <c r="J21" s="4"/>
      <c r="K21" s="4"/>
    </row>
    <row r="22" spans="9:11" x14ac:dyDescent="0.25">
      <c r="I22" s="3"/>
      <c r="J22" s="4"/>
      <c r="K22" s="4"/>
    </row>
    <row r="23" spans="9:11" x14ac:dyDescent="0.25">
      <c r="I23" s="3"/>
      <c r="J23" s="2"/>
      <c r="K23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Confidence interval calculation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2015-02-22T18:46:07Z</dcterms:created>
  <dcterms:modified xsi:type="dcterms:W3CDTF">2015-02-22T18:47:31Z</dcterms:modified>
</cp:coreProperties>
</file>