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d.docs.live.net/72b08f1e067b745f/Documents/_UnB/disciplina.d/Vibracao 1 - Teo/2025_1/Projeto Final/ADV/"/>
    </mc:Choice>
  </mc:AlternateContent>
  <xr:revisionPtr revIDLastSave="27" documentId="8_{0CEB46BF-7AFC-424F-91F2-924C88ED1B87}" xr6:coauthVersionLast="47" xr6:coauthVersionMax="47" xr10:uidLastSave="{78DF1BFF-8C76-4638-869A-7F1C1D38BC60}"/>
  <bookViews>
    <workbookView xWindow="28680" yWindow="-120" windowWidth="29040" windowHeight="15720" firstSheet="1" activeTab="1" xr2:uid="{D2B7F2A6-9163-4D82-A3CF-197B3C9F6BB6}"/>
  </bookViews>
  <sheets>
    <sheet name="Dados Turbina Eolica Verne 555" sheetId="1" r:id="rId1"/>
    <sheet name="Ensaio Estátic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13" i="2"/>
  <c r="F8" i="2"/>
  <c r="F12" i="2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B7" i="1"/>
  <c r="A7" i="1"/>
  <c r="H20" i="1"/>
  <c r="J20" i="1"/>
  <c r="I20" i="1" s="1"/>
  <c r="F2" i="2"/>
  <c r="F18" i="2"/>
  <c r="F17" i="2"/>
  <c r="F16" i="2"/>
  <c r="F15" i="2"/>
  <c r="F14" i="2"/>
  <c r="F11" i="2"/>
  <c r="F10" i="2"/>
  <c r="F3" i="2"/>
  <c r="H12" i="1"/>
  <c r="I17" i="2"/>
  <c r="K17" i="2"/>
  <c r="J17" i="2" s="1"/>
  <c r="I18" i="2"/>
  <c r="J18" i="2"/>
  <c r="K18" i="2"/>
  <c r="K3" i="2"/>
  <c r="J3" i="2" s="1"/>
  <c r="K4" i="2"/>
  <c r="J4" i="2" s="1"/>
  <c r="K5" i="2"/>
  <c r="J5" i="2" s="1"/>
  <c r="K6" i="2"/>
  <c r="J6" i="2" s="1"/>
  <c r="K7" i="2"/>
  <c r="J7" i="2" s="1"/>
  <c r="K8" i="2"/>
  <c r="J8" i="2" s="1"/>
  <c r="K9" i="2"/>
  <c r="J9" i="2" s="1"/>
  <c r="K10" i="2"/>
  <c r="J10" i="2" s="1"/>
  <c r="K11" i="2"/>
  <c r="J11" i="2" s="1"/>
  <c r="K12" i="2"/>
  <c r="J12" i="2" s="1"/>
  <c r="K13" i="2"/>
  <c r="J13" i="2" s="1"/>
  <c r="K14" i="2"/>
  <c r="J14" i="2" s="1"/>
  <c r="K15" i="2"/>
  <c r="J15" i="2" s="1"/>
  <c r="K16" i="2"/>
  <c r="J16" i="2" s="1"/>
  <c r="K2" i="2"/>
  <c r="J2" i="2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12" i="1"/>
  <c r="I12" i="1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13" i="1"/>
  <c r="H14" i="1"/>
  <c r="H15" i="1"/>
  <c r="H16" i="1"/>
  <c r="H17" i="1"/>
  <c r="H18" i="1"/>
  <c r="H19" i="1"/>
  <c r="F9" i="2" l="1"/>
  <c r="F6" i="2"/>
  <c r="F5" i="2"/>
  <c r="F4" i="2"/>
</calcChain>
</file>

<file path=xl/sharedStrings.xml><?xml version="1.0" encoding="utf-8"?>
<sst xmlns="http://schemas.openxmlformats.org/spreadsheetml/2006/main" count="80" uniqueCount="52">
  <si>
    <t>Turma T2</t>
  </si>
  <si>
    <t>Dimensões</t>
  </si>
  <si>
    <t>Distância Ponta Engaste ???? mm</t>
  </si>
  <si>
    <t>g</t>
  </si>
  <si>
    <t>C 0.65g</t>
  </si>
  <si>
    <t>G 16.10g</t>
  </si>
  <si>
    <t>M1 9.28g</t>
  </si>
  <si>
    <t>M2 7.66g</t>
  </si>
  <si>
    <t>M3 9.18g</t>
  </si>
  <si>
    <t>M4 8.46g</t>
  </si>
  <si>
    <t>M5 13.06g</t>
  </si>
  <si>
    <t>M6 14.05g</t>
  </si>
  <si>
    <t>M7 13.57g</t>
  </si>
  <si>
    <t>item</t>
  </si>
  <si>
    <t>Massa</t>
  </si>
  <si>
    <t>Unid</t>
  </si>
  <si>
    <t>itens</t>
  </si>
  <si>
    <t>Massa (g)</t>
  </si>
  <si>
    <t>Deslocamento (mm)</t>
  </si>
  <si>
    <t>SM</t>
  </si>
  <si>
    <t>C 53.0 mm</t>
  </si>
  <si>
    <t>Gancho</t>
  </si>
  <si>
    <t>G</t>
  </si>
  <si>
    <t>G 51.5 mm</t>
  </si>
  <si>
    <t>M1</t>
  </si>
  <si>
    <t>M1 50.5 mm</t>
  </si>
  <si>
    <t>M2</t>
  </si>
  <si>
    <t>M1-2</t>
  </si>
  <si>
    <t>M1-2 50.0 mm</t>
  </si>
  <si>
    <t>M3</t>
  </si>
  <si>
    <t>M1-3</t>
  </si>
  <si>
    <t>M1-3 49.5 mm</t>
  </si>
  <si>
    <t>M4</t>
  </si>
  <si>
    <t>M1-4</t>
  </si>
  <si>
    <t>M1-4 49.0 mm</t>
  </si>
  <si>
    <t>M5</t>
  </si>
  <si>
    <t>M1-5</t>
  </si>
  <si>
    <t>M1-5 47.5 mm</t>
  </si>
  <si>
    <t>M6</t>
  </si>
  <si>
    <t>M1-6</t>
  </si>
  <si>
    <t/>
  </si>
  <si>
    <t>M1-6 46.5 mm</t>
  </si>
  <si>
    <t>M7</t>
  </si>
  <si>
    <t>M1-7</t>
  </si>
  <si>
    <t>M1-7 45.0 mm</t>
  </si>
  <si>
    <t>M1-6 46.0 mm</t>
  </si>
  <si>
    <t>M1-5 47.0 mm</t>
  </si>
  <si>
    <t>M1-4 48.5 mm</t>
  </si>
  <si>
    <t>M1-2 50.5 mm</t>
  </si>
  <si>
    <t>M1 51.0 mm</t>
  </si>
  <si>
    <t>G 52.0 mm</t>
  </si>
  <si>
    <t>C 54.0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</si>
</sst>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06032814949712"/>
          <c:y val="0.17064642282033587"/>
          <c:w val="0.83249505417480041"/>
          <c:h val="0.62542761864911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'Ensaio Estático'!$G$1</c:f>
              <c:strCache>
                <c:ptCount val="1"/>
                <c:pt idx="0">
                  <c:v>Deslocamento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55464571298125"/>
                  <c:y val="1.33977900552486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'Ensaio Estático'!$F$2:$F$18</c:f>
              <c:numCache>
                <c:formatCode>0.00</c:formatCode>
                <c:ptCount val="17"/>
                <c:pt idx="0">
                  <c:v>53</c:v>
                </c:pt>
                <c:pt idx="1">
                  <c:v>104.5</c:v>
                </c:pt>
                <c:pt idx="2">
                  <c:v>404.19</c:v>
                </c:pt>
                <c:pt idx="3">
                  <c:v>703.94</c:v>
                </c:pt>
                <c:pt idx="4">
                  <c:v>1003.71</c:v>
                </c:pt>
                <c:pt idx="5">
                  <c:v>1414.39</c:v>
                </c:pt>
                <c:pt idx="6">
                  <c:v>1635.5500000000002</c:v>
                </c:pt>
                <c:pt idx="7">
                  <c:v>1858.5300000000002</c:v>
                </c:pt>
                <c:pt idx="8">
                  <c:v>2327.7600000000002</c:v>
                </c:pt>
                <c:pt idx="9">
                  <c:v>1858.5300000000002</c:v>
                </c:pt>
                <c:pt idx="10">
                  <c:v>1635.5500000000002</c:v>
                </c:pt>
                <c:pt idx="11">
                  <c:v>1414.39</c:v>
                </c:pt>
                <c:pt idx="12">
                  <c:v>1003.71</c:v>
                </c:pt>
                <c:pt idx="13">
                  <c:v>703.94</c:v>
                </c:pt>
                <c:pt idx="14">
                  <c:v>404.19</c:v>
                </c:pt>
                <c:pt idx="15">
                  <c:v>104.5</c:v>
                </c:pt>
                <c:pt idx="16">
                  <c:v>53</c:v>
                </c:pt>
              </c:numCache>
            </c:numRef>
          </c:xVal>
          <c:yVal>
            <c:numRef>
              <c:f>'Ensaio Estático'!$G$2:$G$18</c:f>
              <c:numCache>
                <c:formatCode>0.00</c:formatCode>
                <c:ptCount val="17"/>
                <c:pt idx="0">
                  <c:v>104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111.5</c:v>
                </c:pt>
                <c:pt idx="7">
                  <c:v>113</c:v>
                </c:pt>
                <c:pt idx="8">
                  <c:v>114.5</c:v>
                </c:pt>
                <c:pt idx="9">
                  <c:v>113</c:v>
                </c:pt>
                <c:pt idx="10">
                  <c:v>111.5</c:v>
                </c:pt>
                <c:pt idx="11">
                  <c:v>109</c:v>
                </c:pt>
                <c:pt idx="12">
                  <c:v>109</c:v>
                </c:pt>
                <c:pt idx="13">
                  <c:v>108</c:v>
                </c:pt>
                <c:pt idx="14">
                  <c:v>107.5</c:v>
                </c:pt>
                <c:pt idx="15" formatCode="General">
                  <c:v>106.5</c:v>
                </c:pt>
                <c:pt idx="16" formatCode="General">
                  <c:v>104.5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3-4662-B23E-789B9455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24383"/>
        <c:axId val="787003119"/>
      </c:scatterChart>
      <c:valAx>
        <c:axId val="79332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03119"/>
        <c:crossesAt val="102"/>
        <c:crossBetween val="midCat"/>
      </c:valAx>
      <c:valAx>
        <c:axId val="787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3243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2</xdr:row>
      <xdr:rowOff>98107</xdr:rowOff>
    </xdr:from>
    <xdr:to>
      <xdr:col>22</xdr:col>
      <xdr:colOff>53340</xdr:colOff>
      <xdr:row>17</xdr:row>
      <xdr:rowOff>143827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95A835-BF50-0BCC-5BE5-1C2BA89D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DDE2-FFCA-4850-A7E1-655B0000FCCD}">
  <dimension ref="A1:N27"/>
  <sheetViews>
    <sheetView workbookViewId="0">
      <selection activeCell="K18" sqref="K18"/>
    </sheetView>
  </sheetViews>
  <sheetFormatPr defaultRowHeight="14.45"/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</row>
    <row r="7" spans="1:11">
      <c r="A7" t="str">
        <f>H12</f>
        <v>C</v>
      </c>
      <c r="B7">
        <f>I12</f>
        <v>0.65</v>
      </c>
      <c r="C7" t="s">
        <v>3</v>
      </c>
    </row>
    <row r="8" spans="1:11">
      <c r="A8" t="str">
        <f t="shared" ref="A8:B8" si="0">H13</f>
        <v>G</v>
      </c>
      <c r="B8">
        <f t="shared" si="0"/>
        <v>16.100000000000001</v>
      </c>
      <c r="C8" t="s">
        <v>3</v>
      </c>
    </row>
    <row r="9" spans="1:11">
      <c r="A9" t="str">
        <f t="shared" ref="A9:B9" si="1">H14</f>
        <v>M1</v>
      </c>
      <c r="B9">
        <f t="shared" si="1"/>
        <v>9.2799999999999994</v>
      </c>
      <c r="C9" t="s">
        <v>3</v>
      </c>
    </row>
    <row r="10" spans="1:11">
      <c r="A10" t="str">
        <f t="shared" ref="A10:B10" si="2">H15</f>
        <v>M2</v>
      </c>
      <c r="B10">
        <f t="shared" si="2"/>
        <v>7.66</v>
      </c>
      <c r="C10" t="s">
        <v>3</v>
      </c>
    </row>
    <row r="11" spans="1:11">
      <c r="A11" t="str">
        <f t="shared" ref="A11:B11" si="3">H16</f>
        <v>M3</v>
      </c>
      <c r="B11">
        <f t="shared" si="3"/>
        <v>9.18</v>
      </c>
      <c r="C11" t="s">
        <v>3</v>
      </c>
    </row>
    <row r="12" spans="1:11">
      <c r="A12" t="str">
        <f t="shared" ref="A12:B12" si="4">H17</f>
        <v>M4</v>
      </c>
      <c r="B12">
        <f t="shared" si="4"/>
        <v>8.4600000000000009</v>
      </c>
      <c r="C12" t="s">
        <v>3</v>
      </c>
      <c r="H12" t="str">
        <f>_xlfn.TEXTBEFORE(K12," ")</f>
        <v>C</v>
      </c>
      <c r="I12">
        <f>VALUE(SUBSTITUTE(J12,".",","))</f>
        <v>0.65</v>
      </c>
      <c r="J12" t="str">
        <f>_xlfn.TEXTAFTER(_xlfn.TEXTBEFORE(K12,"g")," ")</f>
        <v>0.65</v>
      </c>
      <c r="K12" t="s">
        <v>4</v>
      </c>
    </row>
    <row r="13" spans="1:11">
      <c r="A13" t="str">
        <f t="shared" ref="A13:B13" si="5">H18</f>
        <v>M5</v>
      </c>
      <c r="B13">
        <f t="shared" si="5"/>
        <v>13.06</v>
      </c>
      <c r="C13" t="s">
        <v>3</v>
      </c>
      <c r="H13" t="str">
        <f t="shared" ref="H13:H20" si="6">_xlfn.TEXTBEFORE(K13," ")</f>
        <v>G</v>
      </c>
      <c r="I13">
        <f t="shared" ref="I13:I20" si="7">VALUE(SUBSTITUTE(J13,".",","))</f>
        <v>16.100000000000001</v>
      </c>
      <c r="J13" t="str">
        <f t="shared" ref="J13:J20" si="8">_xlfn.TEXTAFTER(_xlfn.TEXTBEFORE(K13,"g")," ")</f>
        <v>16.10</v>
      </c>
      <c r="K13" t="s">
        <v>5</v>
      </c>
    </row>
    <row r="14" spans="1:11">
      <c r="A14" t="str">
        <f t="shared" ref="A14:B14" si="9">H19</f>
        <v>M6</v>
      </c>
      <c r="B14">
        <f t="shared" si="9"/>
        <v>14.05</v>
      </c>
      <c r="C14" t="s">
        <v>3</v>
      </c>
      <c r="H14" t="str">
        <f t="shared" si="6"/>
        <v>M1</v>
      </c>
      <c r="I14">
        <f t="shared" si="7"/>
        <v>9.2799999999999994</v>
      </c>
      <c r="J14" t="str">
        <f t="shared" si="8"/>
        <v>9.28</v>
      </c>
      <c r="K14" t="s">
        <v>6</v>
      </c>
    </row>
    <row r="15" spans="1:11">
      <c r="A15" t="str">
        <f t="shared" ref="A15:B15" si="10">H20</f>
        <v>M7</v>
      </c>
      <c r="B15">
        <f t="shared" si="10"/>
        <v>13.57</v>
      </c>
      <c r="C15" t="s">
        <v>3</v>
      </c>
      <c r="H15" t="str">
        <f t="shared" si="6"/>
        <v>M2</v>
      </c>
      <c r="I15">
        <f t="shared" si="7"/>
        <v>7.66</v>
      </c>
      <c r="J15" t="str">
        <f t="shared" si="8"/>
        <v>7.66</v>
      </c>
      <c r="K15" t="s">
        <v>7</v>
      </c>
    </row>
    <row r="16" spans="1:11">
      <c r="H16" t="str">
        <f t="shared" si="6"/>
        <v>M3</v>
      </c>
      <c r="I16">
        <f t="shared" si="7"/>
        <v>9.18</v>
      </c>
      <c r="J16" t="str">
        <f t="shared" si="8"/>
        <v>9.18</v>
      </c>
      <c r="K16" t="s">
        <v>8</v>
      </c>
    </row>
    <row r="17" spans="8:14">
      <c r="H17" t="str">
        <f t="shared" si="6"/>
        <v>M4</v>
      </c>
      <c r="I17">
        <f t="shared" si="7"/>
        <v>8.4600000000000009</v>
      </c>
      <c r="J17" t="str">
        <f t="shared" si="8"/>
        <v>8.46</v>
      </c>
      <c r="K17" t="s">
        <v>9</v>
      </c>
    </row>
    <row r="18" spans="8:14">
      <c r="H18" t="str">
        <f t="shared" si="6"/>
        <v>M5</v>
      </c>
      <c r="I18">
        <f t="shared" si="7"/>
        <v>13.06</v>
      </c>
      <c r="J18" t="str">
        <f t="shared" si="8"/>
        <v>13.06</v>
      </c>
      <c r="K18" t="s">
        <v>10</v>
      </c>
    </row>
    <row r="19" spans="8:14">
      <c r="H19" t="str">
        <f t="shared" si="6"/>
        <v>M6</v>
      </c>
      <c r="I19">
        <f t="shared" si="7"/>
        <v>14.05</v>
      </c>
      <c r="J19" t="str">
        <f t="shared" si="8"/>
        <v>14.05</v>
      </c>
      <c r="K19" t="s">
        <v>11</v>
      </c>
    </row>
    <row r="20" spans="8:14">
      <c r="H20" t="str">
        <f t="shared" ref="H20" si="11">_xlfn.TEXTBEFORE(K20," ")</f>
        <v>M7</v>
      </c>
      <c r="I20">
        <f t="shared" ref="I20" si="12">VALUE(SUBSTITUTE(J20,".",","))</f>
        <v>13.57</v>
      </c>
      <c r="J20" t="str">
        <f t="shared" ref="J20" si="13">_xlfn.TEXTAFTER(_xlfn.TEXTBEFORE(K20,"g")," ")</f>
        <v>13.57</v>
      </c>
      <c r="K20" t="s">
        <v>12</v>
      </c>
    </row>
    <row r="27" spans="8:14">
      <c r="N2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84D9-AF64-4EB8-AE66-B40771C6CE3B}">
  <dimension ref="A1:L18"/>
  <sheetViews>
    <sheetView tabSelected="1" zoomScaleNormal="100" workbookViewId="0">
      <selection activeCell="F25" sqref="F25"/>
    </sheetView>
  </sheetViews>
  <sheetFormatPr defaultRowHeight="14.45"/>
  <cols>
    <col min="6" max="6" width="9.42578125" bestFit="1" customWidth="1"/>
    <col min="7" max="7" width="18.7109375" bestFit="1" customWidth="1"/>
    <col min="12" max="12" width="13.5703125" bestFit="1" customWidth="1"/>
  </cols>
  <sheetData>
    <row r="1" spans="1:12">
      <c r="A1" t="s">
        <v>13</v>
      </c>
      <c r="B1" t="s">
        <v>14</v>
      </c>
      <c r="C1" t="s">
        <v>15</v>
      </c>
      <c r="E1" t="s">
        <v>16</v>
      </c>
      <c r="F1" t="s">
        <v>17</v>
      </c>
      <c r="G1" t="s">
        <v>18</v>
      </c>
    </row>
    <row r="2" spans="1:12">
      <c r="A2" t="s">
        <v>19</v>
      </c>
      <c r="B2" s="2">
        <v>53</v>
      </c>
      <c r="C2" t="s">
        <v>3</v>
      </c>
      <c r="E2" t="s">
        <v>19</v>
      </c>
      <c r="F2" s="2">
        <f>SUM($B$2:B2)</f>
        <v>53</v>
      </c>
      <c r="G2" s="3">
        <v>104</v>
      </c>
      <c r="I2" t="str">
        <f>_xlfn.TEXTBEFORE(L2," ")</f>
        <v>C</v>
      </c>
      <c r="J2" s="2">
        <f>VALUE(SUBSTITUTE(K2,".",","))</f>
        <v>53</v>
      </c>
      <c r="K2" t="str">
        <f>_xlfn.TEXTAFTER(_xlfn.TEXTBEFORE(L2,"mm")," ")</f>
        <v xml:space="preserve">53.0 </v>
      </c>
      <c r="L2" t="s">
        <v>20</v>
      </c>
    </row>
    <row r="3" spans="1:12">
      <c r="A3" t="s">
        <v>21</v>
      </c>
      <c r="B3" s="2">
        <v>51.5</v>
      </c>
      <c r="C3" t="s">
        <v>3</v>
      </c>
      <c r="E3" t="s">
        <v>22</v>
      </c>
      <c r="F3" s="2">
        <f>SUM($B$2:B3)</f>
        <v>104.5</v>
      </c>
      <c r="G3" s="3">
        <v>106</v>
      </c>
      <c r="I3" t="str">
        <f t="shared" ref="I3:I16" si="0">_xlfn.TEXTBEFORE(L3," ")</f>
        <v>G</v>
      </c>
      <c r="J3" s="2">
        <f t="shared" ref="J3:J16" si="1">VALUE(SUBSTITUTE(K3,".",","))</f>
        <v>51.5</v>
      </c>
      <c r="K3" t="str">
        <f t="shared" ref="K3:K16" si="2">_xlfn.TEXTAFTER(_xlfn.TEXTBEFORE(L3,"mm")," ")</f>
        <v xml:space="preserve">51.5 </v>
      </c>
      <c r="L3" t="s">
        <v>23</v>
      </c>
    </row>
    <row r="4" spans="1:12">
      <c r="A4" t="s">
        <v>24</v>
      </c>
      <c r="B4" s="2">
        <v>299.69</v>
      </c>
      <c r="C4" t="s">
        <v>3</v>
      </c>
      <c r="E4" t="s">
        <v>24</v>
      </c>
      <c r="F4" s="2">
        <f>SUM($B$2:B4)</f>
        <v>404.19</v>
      </c>
      <c r="G4" s="3">
        <v>107</v>
      </c>
      <c r="I4" t="str">
        <f t="shared" si="0"/>
        <v>M1</v>
      </c>
      <c r="J4" s="2">
        <f t="shared" si="1"/>
        <v>50.5</v>
      </c>
      <c r="K4" t="str">
        <f t="shared" si="2"/>
        <v xml:space="preserve">50.5 </v>
      </c>
      <c r="L4" t="s">
        <v>25</v>
      </c>
    </row>
    <row r="5" spans="1:12">
      <c r="A5" t="s">
        <v>26</v>
      </c>
      <c r="B5" s="2">
        <v>299.75</v>
      </c>
      <c r="C5" t="s">
        <v>3</v>
      </c>
      <c r="E5" t="s">
        <v>27</v>
      </c>
      <c r="F5" s="2">
        <f>SUM($B$2:B5)</f>
        <v>703.94</v>
      </c>
      <c r="G5" s="3">
        <v>108</v>
      </c>
      <c r="I5" t="str">
        <f t="shared" si="0"/>
        <v>M1-2</v>
      </c>
      <c r="J5" s="2">
        <f t="shared" si="1"/>
        <v>50</v>
      </c>
      <c r="K5" t="str">
        <f t="shared" si="2"/>
        <v xml:space="preserve">50.0 </v>
      </c>
      <c r="L5" t="s">
        <v>28</v>
      </c>
    </row>
    <row r="6" spans="1:12">
      <c r="A6" t="s">
        <v>29</v>
      </c>
      <c r="B6" s="2">
        <v>299.77</v>
      </c>
      <c r="C6" t="s">
        <v>3</v>
      </c>
      <c r="E6" t="s">
        <v>30</v>
      </c>
      <c r="F6" s="2">
        <f>SUM($B$2:B6)</f>
        <v>1003.71</v>
      </c>
      <c r="G6" s="3">
        <v>109</v>
      </c>
      <c r="I6" t="str">
        <f t="shared" si="0"/>
        <v>M1-3</v>
      </c>
      <c r="J6" s="2">
        <f t="shared" si="1"/>
        <v>49.5</v>
      </c>
      <c r="K6" t="str">
        <f t="shared" si="2"/>
        <v xml:space="preserve">49.5 </v>
      </c>
      <c r="L6" t="s">
        <v>31</v>
      </c>
    </row>
    <row r="7" spans="1:12">
      <c r="A7" t="s">
        <v>32</v>
      </c>
      <c r="B7" s="2">
        <v>410.68</v>
      </c>
      <c r="C7" t="s">
        <v>3</v>
      </c>
      <c r="E7" t="s">
        <v>33</v>
      </c>
      <c r="F7" s="2">
        <f>SUM($B$2:B7)</f>
        <v>1414.39</v>
      </c>
      <c r="G7" s="3">
        <v>110</v>
      </c>
      <c r="I7" t="str">
        <f t="shared" si="0"/>
        <v>M1-4</v>
      </c>
      <c r="J7" s="2">
        <f t="shared" si="1"/>
        <v>49</v>
      </c>
      <c r="K7" t="str">
        <f t="shared" si="2"/>
        <v xml:space="preserve">49.0 </v>
      </c>
      <c r="L7" t="s">
        <v>34</v>
      </c>
    </row>
    <row r="8" spans="1:12">
      <c r="A8" t="s">
        <v>35</v>
      </c>
      <c r="B8" s="2">
        <v>221.16</v>
      </c>
      <c r="C8" t="s">
        <v>3</v>
      </c>
      <c r="E8" t="s">
        <v>36</v>
      </c>
      <c r="F8" s="2">
        <f>SUM($B$2:B8)</f>
        <v>1635.5500000000002</v>
      </c>
      <c r="G8" s="3">
        <v>111.5</v>
      </c>
      <c r="I8" t="str">
        <f t="shared" si="0"/>
        <v>M1-5</v>
      </c>
      <c r="J8" s="2">
        <f t="shared" si="1"/>
        <v>47.5</v>
      </c>
      <c r="K8" t="str">
        <f t="shared" si="2"/>
        <v xml:space="preserve">47.5 </v>
      </c>
      <c r="L8" t="s">
        <v>37</v>
      </c>
    </row>
    <row r="9" spans="1:12">
      <c r="A9" t="s">
        <v>38</v>
      </c>
      <c r="B9" s="2">
        <v>222.98</v>
      </c>
      <c r="C9" t="s">
        <v>3</v>
      </c>
      <c r="E9" t="s">
        <v>39</v>
      </c>
      <c r="F9" s="2">
        <f>SUM($B$2:B9)</f>
        <v>1858.5300000000002</v>
      </c>
      <c r="G9" s="3">
        <v>113</v>
      </c>
      <c r="H9" s="4" t="s">
        <v>40</v>
      </c>
      <c r="I9" t="str">
        <f t="shared" si="0"/>
        <v>M1-6</v>
      </c>
      <c r="J9" s="2">
        <f t="shared" si="1"/>
        <v>46.5</v>
      </c>
      <c r="K9" t="str">
        <f t="shared" si="2"/>
        <v xml:space="preserve">46.5 </v>
      </c>
      <c r="L9" t="s">
        <v>41</v>
      </c>
    </row>
    <row r="10" spans="1:12">
      <c r="A10" t="s">
        <v>42</v>
      </c>
      <c r="B10" s="2">
        <v>469.23</v>
      </c>
      <c r="C10" t="s">
        <v>3</v>
      </c>
      <c r="E10" t="s">
        <v>43</v>
      </c>
      <c r="F10" s="2">
        <f>SUM($B$2:B10)</f>
        <v>2327.7600000000002</v>
      </c>
      <c r="G10" s="3">
        <v>114.5</v>
      </c>
      <c r="I10" t="str">
        <f t="shared" si="0"/>
        <v>M1-7</v>
      </c>
      <c r="J10" s="2">
        <f t="shared" si="1"/>
        <v>45</v>
      </c>
      <c r="K10" t="str">
        <f t="shared" si="2"/>
        <v xml:space="preserve">45.0 </v>
      </c>
      <c r="L10" t="s">
        <v>44</v>
      </c>
    </row>
    <row r="11" spans="1:12">
      <c r="E11" t="s">
        <v>39</v>
      </c>
      <c r="F11" s="2">
        <f>SUM($B$2:B9)</f>
        <v>1858.5300000000002</v>
      </c>
      <c r="G11" s="3">
        <v>113</v>
      </c>
      <c r="I11" t="str">
        <f t="shared" si="0"/>
        <v>M1-6</v>
      </c>
      <c r="J11" s="2">
        <f t="shared" si="1"/>
        <v>46</v>
      </c>
      <c r="K11" t="str">
        <f t="shared" si="2"/>
        <v xml:space="preserve">46.0 </v>
      </c>
      <c r="L11" t="s">
        <v>45</v>
      </c>
    </row>
    <row r="12" spans="1:12">
      <c r="E12" t="s">
        <v>36</v>
      </c>
      <c r="F12" s="2">
        <f>SUM($B$2:B8)</f>
        <v>1635.5500000000002</v>
      </c>
      <c r="G12" s="3">
        <v>111.5</v>
      </c>
      <c r="I12" t="str">
        <f t="shared" si="0"/>
        <v>M1-5</v>
      </c>
      <c r="J12" s="2">
        <f t="shared" si="1"/>
        <v>47</v>
      </c>
      <c r="K12" t="str">
        <f t="shared" si="2"/>
        <v xml:space="preserve">47.0 </v>
      </c>
      <c r="L12" t="s">
        <v>46</v>
      </c>
    </row>
    <row r="13" spans="1:12">
      <c r="E13" t="s">
        <v>33</v>
      </c>
      <c r="F13" s="2">
        <f>SUM($B$2:B7)</f>
        <v>1414.39</v>
      </c>
      <c r="G13" s="3">
        <v>109</v>
      </c>
      <c r="I13" t="str">
        <f t="shared" si="0"/>
        <v>M1-4</v>
      </c>
      <c r="J13" s="2">
        <f t="shared" si="1"/>
        <v>48.5</v>
      </c>
      <c r="K13" t="str">
        <f t="shared" si="2"/>
        <v xml:space="preserve">48.5 </v>
      </c>
      <c r="L13" t="s">
        <v>47</v>
      </c>
    </row>
    <row r="14" spans="1:12">
      <c r="E14" t="s">
        <v>30</v>
      </c>
      <c r="F14" s="2">
        <f>SUM($B$2:B6)</f>
        <v>1003.71</v>
      </c>
      <c r="G14" s="3">
        <v>109</v>
      </c>
      <c r="I14" t="str">
        <f t="shared" si="0"/>
        <v>M1-3</v>
      </c>
      <c r="J14" s="2">
        <f t="shared" si="1"/>
        <v>49.5</v>
      </c>
      <c r="K14" t="str">
        <f t="shared" si="2"/>
        <v xml:space="preserve">49.5 </v>
      </c>
      <c r="L14" t="s">
        <v>31</v>
      </c>
    </row>
    <row r="15" spans="1:12">
      <c r="E15" t="s">
        <v>27</v>
      </c>
      <c r="F15" s="2">
        <f>SUM($B$2:B5)</f>
        <v>703.94</v>
      </c>
      <c r="G15" s="3">
        <v>108</v>
      </c>
      <c r="I15" t="str">
        <f t="shared" si="0"/>
        <v>M1-2</v>
      </c>
      <c r="J15" s="2">
        <f t="shared" si="1"/>
        <v>50.5</v>
      </c>
      <c r="K15" t="str">
        <f t="shared" si="2"/>
        <v xml:space="preserve">50.5 </v>
      </c>
      <c r="L15" t="s">
        <v>48</v>
      </c>
    </row>
    <row r="16" spans="1:12">
      <c r="E16" t="s">
        <v>24</v>
      </c>
      <c r="F16" s="2">
        <f>SUM($B$2:B4)</f>
        <v>404.19</v>
      </c>
      <c r="G16" s="3">
        <v>107.5</v>
      </c>
      <c r="I16" t="str">
        <f t="shared" si="0"/>
        <v>M1</v>
      </c>
      <c r="J16" s="2">
        <f t="shared" si="1"/>
        <v>51</v>
      </c>
      <c r="K16" t="str">
        <f t="shared" si="2"/>
        <v xml:space="preserve">51.0 </v>
      </c>
      <c r="L16" t="s">
        <v>49</v>
      </c>
    </row>
    <row r="17" spans="5:12">
      <c r="E17" t="s">
        <v>22</v>
      </c>
      <c r="F17" s="2">
        <f>SUM($B$2:B3)</f>
        <v>104.5</v>
      </c>
      <c r="G17" s="5">
        <v>106.5</v>
      </c>
      <c r="I17" t="str">
        <f t="shared" ref="I17:I18" si="3">_xlfn.TEXTBEFORE(L17," ")</f>
        <v>G</v>
      </c>
      <c r="J17" s="2">
        <f t="shared" ref="J17:J18" si="4">VALUE(SUBSTITUTE(K17,".",","))</f>
        <v>52</v>
      </c>
      <c r="K17" t="str">
        <f t="shared" ref="K17:K18" si="5">_xlfn.TEXTAFTER(_xlfn.TEXTBEFORE(L17,"mm")," ")</f>
        <v xml:space="preserve">52.0 </v>
      </c>
      <c r="L17" t="s">
        <v>50</v>
      </c>
    </row>
    <row r="18" spans="5:12">
      <c r="E18" t="s">
        <v>19</v>
      </c>
      <c r="F18" s="2">
        <f>SUM($B$2:B2)</f>
        <v>53</v>
      </c>
      <c r="G18" s="5">
        <v>104.5</v>
      </c>
      <c r="I18" t="str">
        <f t="shared" si="3"/>
        <v>C</v>
      </c>
      <c r="J18" s="2">
        <f t="shared" si="4"/>
        <v>54</v>
      </c>
      <c r="K18" t="str">
        <f t="shared" si="5"/>
        <v xml:space="preserve">54.0 </v>
      </c>
      <c r="L18" t="s">
        <v>51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BE601B6518FA4791E0B586085543CA" ma:contentTypeVersion="8" ma:contentTypeDescription="Crie um novo documento." ma:contentTypeScope="" ma:versionID="9799594bd62253932e3c67f07e4a8907">
  <xsd:schema xmlns:xsd="http://www.w3.org/2001/XMLSchema" xmlns:xs="http://www.w3.org/2001/XMLSchema" xmlns:p="http://schemas.microsoft.com/office/2006/metadata/properties" xmlns:ns2="10bdae35-5afc-4343-8bb4-c059300bc240" targetNamespace="http://schemas.microsoft.com/office/2006/metadata/properties" ma:root="true" ma:fieldsID="a8eb84fc3fac4f0a3f27d6637d9fb6ba" ns2:_="">
    <xsd:import namespace="10bdae35-5afc-4343-8bb4-c059300bc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dae35-5afc-4343-8bb4-c059300bc2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72D83D-96C6-492E-A6EF-D12567268BC3}"/>
</file>

<file path=customXml/itemProps2.xml><?xml version="1.0" encoding="utf-8"?>
<ds:datastoreItem xmlns:ds="http://schemas.openxmlformats.org/officeDocument/2006/customXml" ds:itemID="{25C17FFA-6743-489A-AFF8-22C6B160F02C}"/>
</file>

<file path=customXml/itemProps3.xml><?xml version="1.0" encoding="utf-8"?>
<ds:datastoreItem xmlns:ds="http://schemas.openxmlformats.org/officeDocument/2006/customXml" ds:itemID="{9E3E388A-4242-4F56-B033-7FBC44D638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Vinicius Girão de Morais</dc:creator>
  <cp:keywords/>
  <dc:description/>
  <cp:lastModifiedBy>Arthur Ferreira Padilha Sette</cp:lastModifiedBy>
  <cp:revision/>
  <dcterms:created xsi:type="dcterms:W3CDTF">2025-06-28T12:27:37Z</dcterms:created>
  <dcterms:modified xsi:type="dcterms:W3CDTF">2025-07-07T21:55:39Z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0x01010051BE601B6518FA4791E0B586085543CA</vt:lpwstr>
  </property>
</Properties>
</file>