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itmer/Workspace/aac-metrics/"/>
    </mc:Choice>
  </mc:AlternateContent>
  <xr:revisionPtr revIDLastSave="0" documentId="8_{F7FC7F48-FD5A-F54A-8F50-07C1AF44B9BE}" xr6:coauthVersionLast="36" xr6:coauthVersionMax="36" xr10:uidLastSave="{00000000-0000-0000-0000-000000000000}"/>
  <bookViews>
    <workbookView xWindow="6300" yWindow="5200" windowWidth="25640" windowHeight="14440" activeTab="5" xr2:uid="{03E132CB-6DB9-A344-B9E6-DA5915F973AA}"/>
  </bookViews>
  <sheets>
    <sheet name="Sheet1" sheetId="1" r:id="rId1"/>
    <sheet name="2x2" sheetId="6" r:id="rId2"/>
    <sheet name="4x6" sheetId="2" r:id="rId3"/>
    <sheet name="6x6" sheetId="7" r:id="rId4"/>
    <sheet name="6x10" sheetId="3" r:id="rId5"/>
    <sheet name="8x15" sheetId="4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B7" i="6"/>
  <c r="B9" i="2"/>
  <c r="B11" i="7"/>
  <c r="H35" i="1"/>
  <c r="H36" i="1"/>
  <c r="H37" i="1"/>
  <c r="H38" i="1"/>
  <c r="H34" i="1"/>
  <c r="E41" i="1"/>
  <c r="G35" i="1"/>
  <c r="G36" i="1"/>
  <c r="G37" i="1"/>
  <c r="G38" i="1"/>
  <c r="G34" i="1"/>
  <c r="B8" i="7"/>
  <c r="C8" i="7"/>
  <c r="D8" i="7"/>
  <c r="E8" i="7"/>
  <c r="F8" i="7"/>
  <c r="G8" i="7"/>
  <c r="B9" i="7"/>
  <c r="C9" i="7"/>
  <c r="D9" i="7"/>
  <c r="E9" i="7"/>
  <c r="F9" i="7"/>
  <c r="G9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C5" i="6"/>
  <c r="B5" i="6"/>
  <c r="C4" i="6"/>
  <c r="B4" i="6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C4" i="2"/>
  <c r="D4" i="2"/>
  <c r="E4" i="2"/>
  <c r="F4" i="2"/>
  <c r="G4" i="2"/>
  <c r="B4" i="2"/>
  <c r="M25" i="1"/>
  <c r="N25" i="1"/>
  <c r="N24" i="1"/>
  <c r="M24" i="1"/>
  <c r="R8" i="1"/>
  <c r="R7" i="1"/>
  <c r="Q8" i="1"/>
  <c r="Q7" i="1"/>
  <c r="O8" i="1"/>
  <c r="O7" i="1"/>
  <c r="L7" i="1"/>
  <c r="L8" i="1"/>
  <c r="L9" i="1"/>
  <c r="L10" i="1"/>
  <c r="L11" i="1"/>
  <c r="L12" i="1"/>
  <c r="L13" i="1"/>
  <c r="L6" i="1"/>
  <c r="F25" i="1"/>
  <c r="F26" i="1"/>
  <c r="F27" i="1"/>
  <c r="F28" i="1"/>
  <c r="F29" i="1"/>
  <c r="F24" i="1"/>
  <c r="F21" i="1"/>
  <c r="F18" i="1"/>
  <c r="F19" i="1"/>
  <c r="F20" i="1"/>
  <c r="F17" i="1"/>
  <c r="D20" i="1"/>
  <c r="G13" i="1"/>
  <c r="J13" i="1"/>
  <c r="K13" i="1"/>
  <c r="F13" i="1"/>
  <c r="H13" i="1" s="1"/>
  <c r="G12" i="1"/>
  <c r="J12" i="1"/>
  <c r="K12" i="1"/>
  <c r="F12" i="1"/>
  <c r="H12" i="1" s="1"/>
  <c r="G11" i="1"/>
  <c r="H11" i="1"/>
  <c r="J11" i="1"/>
  <c r="K11" i="1"/>
  <c r="F11" i="1"/>
  <c r="G10" i="1"/>
  <c r="J10" i="1"/>
  <c r="K10" i="1"/>
  <c r="F10" i="1"/>
  <c r="H10" i="1" s="1"/>
  <c r="K7" i="1"/>
  <c r="K8" i="1"/>
  <c r="K9" i="1"/>
  <c r="K6" i="1"/>
  <c r="J7" i="1"/>
  <c r="J8" i="1"/>
  <c r="J9" i="1"/>
  <c r="J6" i="1"/>
  <c r="F9" i="1"/>
  <c r="G9" i="1"/>
  <c r="H9" i="1"/>
  <c r="F8" i="1"/>
  <c r="G8" i="1"/>
  <c r="H8" i="1"/>
  <c r="F7" i="1"/>
  <c r="G7" i="1"/>
  <c r="H7" i="1" s="1"/>
  <c r="G6" i="1"/>
  <c r="F6" i="1"/>
  <c r="H6" i="1" s="1"/>
  <c r="B13" i="4" l="1"/>
  <c r="B11" i="3"/>
  <c r="O24" i="1"/>
  <c r="O25" i="1"/>
</calcChain>
</file>

<file path=xl/sharedStrings.xml><?xml version="1.0" encoding="utf-8"?>
<sst xmlns="http://schemas.openxmlformats.org/spreadsheetml/2006/main" count="57" uniqueCount="18">
  <si>
    <t>rows</t>
  </si>
  <si>
    <t>cols</t>
  </si>
  <si>
    <t>button size</t>
  </si>
  <si>
    <t>button width</t>
  </si>
  <si>
    <t>button height</t>
  </si>
  <si>
    <t>field</t>
  </si>
  <si>
    <t>prior buttons</t>
  </si>
  <si>
    <t>distance</t>
  </si>
  <si>
    <t>difficulty</t>
  </si>
  <si>
    <t>screen width</t>
  </si>
  <si>
    <t>button_size</t>
  </si>
  <si>
    <t>field_size</t>
  </si>
  <si>
    <t>visual_scan</t>
  </si>
  <si>
    <t>offsetx</t>
  </si>
  <si>
    <t>offsety</t>
  </si>
  <si>
    <t>grid size</t>
  </si>
  <si>
    <t>distance factor</t>
  </si>
  <si>
    <t>y = 1.084404 + (0.2468041 - 1.084404)/(1 + (x/50.77848)^2.533568)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</si>
</sst>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" fillId="0" borderId="0" xfId="0" applyNumberFormat="1" applyFont="1"/>
    <xf numFmtId="2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267B-9FE2-F240-AD76-DA9DA17589AA}">
  <dimension ref="D3:R41"/>
  <sheetViews>
    <sheetView topLeftCell="A15" workbookViewId="0">
      <selection activeCell="I38" sqref="I38"/>
    </sheetView>
  </sheetViews>
  <sheetFormatPr baseColWidth="10" defaultRowHeight="16" x14ac:dyDescent="0.2"/>
  <cols>
    <col min="11" max="11" width="11.6640625" bestFit="1" customWidth="1"/>
  </cols>
  <sheetData>
    <row r="3" spans="4:18" x14ac:dyDescent="0.2">
      <c r="D3">
        <v>7.07</v>
      </c>
      <c r="E3">
        <v>9.7899999999999991</v>
      </c>
      <c r="J3">
        <v>8.0000000000000002E-3</v>
      </c>
      <c r="K3">
        <v>0.09</v>
      </c>
      <c r="L3">
        <v>4.4999999999999998E-2</v>
      </c>
    </row>
    <row r="5" spans="4:18" x14ac:dyDescent="0.2">
      <c r="D5" t="s">
        <v>0</v>
      </c>
      <c r="E5" t="s">
        <v>1</v>
      </c>
      <c r="F5" t="s">
        <v>3</v>
      </c>
      <c r="G5" t="s">
        <v>4</v>
      </c>
      <c r="H5" t="s">
        <v>2</v>
      </c>
    </row>
    <row r="6" spans="4:18" x14ac:dyDescent="0.2">
      <c r="D6">
        <v>2</v>
      </c>
      <c r="E6">
        <v>2</v>
      </c>
      <c r="F6" s="1">
        <f t="shared" ref="F6:F13" si="0">$D$3/D6</f>
        <v>3.5350000000000001</v>
      </c>
      <c r="G6" s="1">
        <f t="shared" ref="G6:G13" si="1">$E$3/E6</f>
        <v>4.8949999999999996</v>
      </c>
      <c r="H6" s="1">
        <f t="shared" ref="H6:H13" si="2">(F6+G6)/2</f>
        <v>4.2149999999999999</v>
      </c>
      <c r="J6">
        <f>D6*E6*$J$3</f>
        <v>3.2000000000000001E-2</v>
      </c>
      <c r="K6" s="1">
        <f>SQRT(D6*E6)*$K$3</f>
        <v>0.18</v>
      </c>
      <c r="L6" s="1">
        <f>(D6+E6)*$L$3</f>
        <v>0.18</v>
      </c>
      <c r="N6" t="s">
        <v>9</v>
      </c>
      <c r="O6" t="s">
        <v>7</v>
      </c>
      <c r="P6" t="s">
        <v>1</v>
      </c>
      <c r="Q6" t="s">
        <v>3</v>
      </c>
      <c r="R6" t="s">
        <v>8</v>
      </c>
    </row>
    <row r="7" spans="4:18" x14ac:dyDescent="0.2">
      <c r="D7">
        <v>6</v>
      </c>
      <c r="E7">
        <v>10</v>
      </c>
      <c r="F7" s="1">
        <f t="shared" si="0"/>
        <v>1.1783333333333335</v>
      </c>
      <c r="G7" s="1">
        <f t="shared" si="1"/>
        <v>0.97899999999999987</v>
      </c>
      <c r="H7" s="1">
        <f t="shared" si="2"/>
        <v>1.0786666666666667</v>
      </c>
      <c r="J7">
        <f t="shared" ref="J7:J13" si="3">D7*E7*$J$3</f>
        <v>0.48</v>
      </c>
      <c r="K7" s="1">
        <f t="shared" ref="K7:K13" si="4">SQRT(D7*E7)*$K$3</f>
        <v>0.697137002317335</v>
      </c>
      <c r="L7" s="1">
        <f t="shared" ref="L7:L13" si="5">(D7+E7)*$L$3</f>
        <v>0.72</v>
      </c>
      <c r="N7">
        <v>9.7899999999999991</v>
      </c>
      <c r="O7">
        <f>N7/2</f>
        <v>4.8949999999999996</v>
      </c>
      <c r="P7">
        <v>8</v>
      </c>
      <c r="Q7">
        <f>N7/P7</f>
        <v>1.2237499999999999</v>
      </c>
      <c r="R7">
        <f>LOG(2*O7/Q7, 2)</f>
        <v>3</v>
      </c>
    </row>
    <row r="8" spans="4:18" x14ac:dyDescent="0.2">
      <c r="D8">
        <v>8</v>
      </c>
      <c r="E8">
        <v>15</v>
      </c>
      <c r="F8" s="1">
        <f t="shared" si="0"/>
        <v>0.88375000000000004</v>
      </c>
      <c r="G8" s="1">
        <f t="shared" si="1"/>
        <v>0.65266666666666662</v>
      </c>
      <c r="H8" s="1">
        <f t="shared" si="2"/>
        <v>0.76820833333333338</v>
      </c>
      <c r="J8">
        <f t="shared" si="3"/>
        <v>0.96</v>
      </c>
      <c r="K8" s="1">
        <f t="shared" si="4"/>
        <v>0.98590060350929898</v>
      </c>
      <c r="L8" s="1">
        <f t="shared" si="5"/>
        <v>1.0349999999999999</v>
      </c>
      <c r="N8">
        <v>7.69</v>
      </c>
      <c r="O8">
        <f>N8/2</f>
        <v>3.8450000000000002</v>
      </c>
      <c r="P8">
        <v>8</v>
      </c>
      <c r="Q8">
        <f>N8/P8</f>
        <v>0.96125000000000005</v>
      </c>
      <c r="R8">
        <f>LOG(2*O8/Q8, 2)</f>
        <v>3</v>
      </c>
    </row>
    <row r="9" spans="4:18" x14ac:dyDescent="0.2">
      <c r="D9">
        <v>4</v>
      </c>
      <c r="E9">
        <v>6</v>
      </c>
      <c r="F9" s="1">
        <f t="shared" si="0"/>
        <v>1.7675000000000001</v>
      </c>
      <c r="G9" s="1">
        <f t="shared" si="1"/>
        <v>1.6316666666666666</v>
      </c>
      <c r="H9" s="1">
        <f t="shared" si="2"/>
        <v>1.6995833333333334</v>
      </c>
      <c r="J9">
        <f t="shared" si="3"/>
        <v>0.192</v>
      </c>
      <c r="K9" s="1">
        <f t="shared" si="4"/>
        <v>0.44090815370097203</v>
      </c>
      <c r="L9" s="1">
        <f t="shared" si="5"/>
        <v>0.44999999999999996</v>
      </c>
    </row>
    <row r="10" spans="4:18" x14ac:dyDescent="0.2">
      <c r="D10">
        <v>14</v>
      </c>
      <c r="E10">
        <v>20</v>
      </c>
      <c r="F10" s="1">
        <f t="shared" si="0"/>
        <v>0.505</v>
      </c>
      <c r="G10" s="1">
        <f t="shared" si="1"/>
        <v>0.48949999999999994</v>
      </c>
      <c r="H10" s="1">
        <f t="shared" si="2"/>
        <v>0.49724999999999997</v>
      </c>
      <c r="J10">
        <f t="shared" si="3"/>
        <v>2.2400000000000002</v>
      </c>
      <c r="K10" s="1">
        <f t="shared" si="4"/>
        <v>1.5059880477613359</v>
      </c>
      <c r="L10" s="1">
        <f t="shared" si="5"/>
        <v>1.53</v>
      </c>
    </row>
    <row r="11" spans="4:18" x14ac:dyDescent="0.2">
      <c r="D11">
        <v>7</v>
      </c>
      <c r="E11">
        <v>10</v>
      </c>
      <c r="F11" s="1">
        <f t="shared" si="0"/>
        <v>1.01</v>
      </c>
      <c r="G11" s="1">
        <f t="shared" si="1"/>
        <v>0.97899999999999987</v>
      </c>
      <c r="H11" s="1">
        <f t="shared" si="2"/>
        <v>0.99449999999999994</v>
      </c>
      <c r="J11">
        <f t="shared" si="3"/>
        <v>0.56000000000000005</v>
      </c>
      <c r="K11" s="1">
        <f t="shared" si="4"/>
        <v>0.75299402388066794</v>
      </c>
      <c r="L11" s="1">
        <f t="shared" si="5"/>
        <v>0.76500000000000001</v>
      </c>
    </row>
    <row r="12" spans="4:18" x14ac:dyDescent="0.2">
      <c r="D12">
        <v>3</v>
      </c>
      <c r="E12">
        <v>3</v>
      </c>
      <c r="F12" s="1">
        <f t="shared" si="0"/>
        <v>2.3566666666666669</v>
      </c>
      <c r="G12" s="1">
        <f t="shared" si="1"/>
        <v>3.2633333333333332</v>
      </c>
      <c r="H12" s="1">
        <f t="shared" si="2"/>
        <v>2.81</v>
      </c>
      <c r="J12">
        <f t="shared" si="3"/>
        <v>7.2000000000000008E-2</v>
      </c>
      <c r="K12" s="1">
        <f t="shared" si="4"/>
        <v>0.27</v>
      </c>
      <c r="L12" s="1">
        <f t="shared" si="5"/>
        <v>0.27</v>
      </c>
    </row>
    <row r="13" spans="4:18" x14ac:dyDescent="0.2">
      <c r="D13">
        <v>4</v>
      </c>
      <c r="E13">
        <v>8</v>
      </c>
      <c r="F13" s="1">
        <f t="shared" si="0"/>
        <v>1.7675000000000001</v>
      </c>
      <c r="G13" s="1">
        <f t="shared" si="1"/>
        <v>1.2237499999999999</v>
      </c>
      <c r="H13" s="1">
        <f t="shared" si="2"/>
        <v>1.495625</v>
      </c>
      <c r="J13">
        <f t="shared" si="3"/>
        <v>0.25600000000000001</v>
      </c>
      <c r="K13" s="1">
        <f t="shared" si="4"/>
        <v>0.50911688245431419</v>
      </c>
      <c r="L13" s="1">
        <f t="shared" si="5"/>
        <v>0.54</v>
      </c>
    </row>
    <row r="16" spans="4:18" x14ac:dyDescent="0.2">
      <c r="D16" t="s">
        <v>5</v>
      </c>
      <c r="F16">
        <v>1.7000000000000001E-2</v>
      </c>
    </row>
    <row r="17" spans="4:15" x14ac:dyDescent="0.2">
      <c r="D17">
        <v>4</v>
      </c>
      <c r="F17">
        <f>D17*$F$16</f>
        <v>6.8000000000000005E-2</v>
      </c>
    </row>
    <row r="18" spans="4:15" x14ac:dyDescent="0.2">
      <c r="D18">
        <v>24</v>
      </c>
      <c r="F18">
        <f>D18*$F$16</f>
        <v>0.40800000000000003</v>
      </c>
    </row>
    <row r="19" spans="4:15" x14ac:dyDescent="0.2">
      <c r="D19">
        <v>60</v>
      </c>
      <c r="F19">
        <f>D19*$F$16</f>
        <v>1.02</v>
      </c>
    </row>
    <row r="20" spans="4:15" x14ac:dyDescent="0.2">
      <c r="D20">
        <f>8*15</f>
        <v>120</v>
      </c>
      <c r="F20">
        <f>D20*$F$16</f>
        <v>2.04</v>
      </c>
    </row>
    <row r="21" spans="4:15" x14ac:dyDescent="0.2">
      <c r="D21">
        <v>1</v>
      </c>
      <c r="F21">
        <f>D21*$F$16</f>
        <v>1.7000000000000001E-2</v>
      </c>
    </row>
    <row r="23" spans="4:15" x14ac:dyDescent="0.2">
      <c r="D23" t="s">
        <v>6</v>
      </c>
      <c r="F23">
        <v>0.02</v>
      </c>
      <c r="I23" t="s">
        <v>0</v>
      </c>
      <c r="J23" t="s">
        <v>1</v>
      </c>
    </row>
    <row r="24" spans="4:15" x14ac:dyDescent="0.2">
      <c r="D24">
        <v>0</v>
      </c>
      <c r="F24">
        <f t="shared" ref="F24:F29" si="6">D24*$F$23</f>
        <v>0</v>
      </c>
      <c r="I24">
        <v>4</v>
      </c>
      <c r="J24">
        <v>6</v>
      </c>
      <c r="K24">
        <v>0.5</v>
      </c>
      <c r="L24">
        <v>0.5</v>
      </c>
      <c r="M24">
        <f>(1/I24)*K24</f>
        <v>0.125</v>
      </c>
      <c r="N24">
        <f>(1/J24)*L24</f>
        <v>8.3333333333333329E-2</v>
      </c>
      <c r="O24">
        <f>SQRT((M24*M24)+(N24*N24))/SQRT(2)</f>
        <v>0.10622957319984967</v>
      </c>
    </row>
    <row r="25" spans="4:15" x14ac:dyDescent="0.2">
      <c r="D25">
        <v>3</v>
      </c>
      <c r="F25">
        <f t="shared" si="6"/>
        <v>0.06</v>
      </c>
      <c r="I25">
        <v>4</v>
      </c>
      <c r="J25">
        <v>6</v>
      </c>
      <c r="K25">
        <v>3.5</v>
      </c>
      <c r="L25">
        <v>5.5</v>
      </c>
      <c r="M25">
        <f>(1/I25)*K25</f>
        <v>0.875</v>
      </c>
      <c r="N25">
        <f>(1/J25)*L25</f>
        <v>0.91666666666666663</v>
      </c>
      <c r="O25">
        <f>SQRT((M25*M25)+(N25*N25))/SQRT(2)</f>
        <v>0.8960755486502735</v>
      </c>
    </row>
    <row r="26" spans="4:15" x14ac:dyDescent="0.2">
      <c r="D26">
        <v>24</v>
      </c>
      <c r="F26" s="1">
        <f t="shared" si="6"/>
        <v>0.48</v>
      </c>
    </row>
    <row r="27" spans="4:15" x14ac:dyDescent="0.2">
      <c r="D27">
        <v>30</v>
      </c>
      <c r="F27">
        <f t="shared" si="6"/>
        <v>0.6</v>
      </c>
    </row>
    <row r="28" spans="4:15" x14ac:dyDescent="0.2">
      <c r="D28">
        <v>60</v>
      </c>
      <c r="F28" s="1">
        <f t="shared" si="6"/>
        <v>1.2</v>
      </c>
    </row>
    <row r="29" spans="4:15" x14ac:dyDescent="0.2">
      <c r="D29">
        <v>120</v>
      </c>
      <c r="F29" s="1">
        <f t="shared" si="6"/>
        <v>2.4</v>
      </c>
    </row>
    <row r="33" spans="4:8" x14ac:dyDescent="0.2">
      <c r="D33" t="s">
        <v>15</v>
      </c>
      <c r="E33" t="s">
        <v>16</v>
      </c>
    </row>
    <row r="34" spans="4:8" x14ac:dyDescent="0.2">
      <c r="D34">
        <v>4</v>
      </c>
      <c r="E34">
        <v>0.25</v>
      </c>
      <c r="G34">
        <f>POWER(D34,0.37)*0.125</f>
        <v>0.20877197985709234</v>
      </c>
      <c r="H34">
        <f>1+(-0.8)/(1+POWER(D34/40, 2.5))</f>
        <v>0.20252184734660805</v>
      </c>
    </row>
    <row r="35" spans="4:8" x14ac:dyDescent="0.2">
      <c r="D35">
        <v>24</v>
      </c>
      <c r="E35">
        <v>0.35</v>
      </c>
      <c r="G35">
        <f>POWER(D35,0.37)*0.125</f>
        <v>0.40512418694302804</v>
      </c>
      <c r="H35">
        <f>1+(-0.8)/(1+POWER(D35/40, 2.5))</f>
        <v>0.37444032002683381</v>
      </c>
    </row>
    <row r="36" spans="4:8" x14ac:dyDescent="0.2">
      <c r="D36">
        <v>36</v>
      </c>
      <c r="E36">
        <v>0.5</v>
      </c>
      <c r="G36">
        <f>POWER(D36,0.37)*0.125</f>
        <v>0.47069755054192375</v>
      </c>
      <c r="H36">
        <f>1+(-0.8)/(1+POWER(D36/40, 2.5))</f>
        <v>0.54762222445540509</v>
      </c>
    </row>
    <row r="37" spans="4:8" x14ac:dyDescent="0.2">
      <c r="D37">
        <v>60</v>
      </c>
      <c r="E37">
        <v>0.65</v>
      </c>
      <c r="G37">
        <f>POWER(D37,0.37)*0.125</f>
        <v>0.56862503379583562</v>
      </c>
      <c r="H37">
        <f>1+(-0.8)/(1+POWER(D37/40, 2.5))</f>
        <v>0.7869890777622961</v>
      </c>
    </row>
    <row r="38" spans="4:8" x14ac:dyDescent="0.2">
      <c r="D38">
        <v>120</v>
      </c>
      <c r="E38">
        <v>1</v>
      </c>
      <c r="G38">
        <f>POWER(D38,0.37)*0.125</f>
        <v>0.73486417199738785</v>
      </c>
      <c r="H38">
        <f>1+(-0.8)/(1+POWER(D38/40, 2.5))</f>
        <v>0.95177369498142184</v>
      </c>
    </row>
    <row r="40" spans="4:8" x14ac:dyDescent="0.2">
      <c r="D40" t="s">
        <v>17</v>
      </c>
    </row>
    <row r="41" spans="4:8" x14ac:dyDescent="0.2">
      <c r="E41">
        <f>0.247-1.084</f>
        <v>-0.83700000000000008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2D8D-581D-E843-8194-80381B1AF5EB}">
  <dimension ref="A1:I11"/>
  <sheetViews>
    <sheetView topLeftCell="A5" workbookViewId="0">
      <selection activeCell="B12" sqref="B12"/>
    </sheetView>
  </sheetViews>
  <sheetFormatPr baseColWidth="10" defaultRowHeight="16" x14ac:dyDescent="0.2"/>
  <cols>
    <col min="2" max="3" width="42.5" customWidth="1"/>
  </cols>
  <sheetData>
    <row r="1" spans="1:9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9" x14ac:dyDescent="0.2">
      <c r="A2">
        <v>2</v>
      </c>
      <c r="B2">
        <v>2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9" ht="186" customHeight="1" x14ac:dyDescent="0.2">
      <c r="B4" s="5">
        <f>($C$2*($A$2+$B$2)/2)+($D$2*$A$2*$B$2)+($E$2*((COLUMN() - $H$2)+($B$2*(ROW() - $I$2))))+SQRT(POWER(($B$2 - (COLUMN() - $H$2) - (0.5))/$B$2, 2) + POWER(($A$2 - (ROW() - $I$2) - (0.5))/$A$2, 2))*$F$2/SQRT(2)</f>
        <v>0.5</v>
      </c>
      <c r="C4" s="5">
        <f>($C$2*($A$2+$B$2)/2)+($D$2*$A$2*$B$2)+($E$2*((COLUMN() - $H$2)+($B$2*(ROW() - $I$2))))+SQRT(POWER(($B$2 - (COLUMN() - $H$2) - (0.5))/$B$2, 2) + POWER(($A$2 - (ROW() - $I$2) - (0.5))/$A$2, 2))*$F$2/SQRT(2)</f>
        <v>0.43860679774997896</v>
      </c>
      <c r="D4" s="1"/>
      <c r="E4" s="1">
        <f>1/0.005</f>
        <v>200</v>
      </c>
      <c r="F4" s="1"/>
      <c r="G4" s="1"/>
    </row>
    <row r="5" spans="1:9" ht="186" customHeight="1" x14ac:dyDescent="0.2">
      <c r="B5" s="5">
        <f>($C$2*($A$2+$B$2)/2)+($D$2*$A$2*$B$2)+($E$2*((COLUMN() - $H$2)+($B$2*(ROW() - $I$2))))+SQRT(POWER(($B$2 - (COLUMN() - $H$2) - (0.5))/$B$2, 2) + POWER(($A$2 - (ROW() - $I$2) - (0.5))/$A$2, 2))*$F$2/SQRT(2)</f>
        <v>0.45360679774997897</v>
      </c>
      <c r="C5" s="5">
        <f>($C$2*($A$2+$B$2)/2)+($D$2*$A$2*$B$2)+($E$2*((COLUMN() - $H$2)+($B$2*(ROW() - $I$2))))+SQRT(POWER(($B$2 - (COLUMN() - $H$2) - (0.5))/$B$2, 2) + POWER(($A$2 - (ROW() - $I$2) - (0.5))/$A$2, 2))*$F$2/SQRT(2)</f>
        <v>0.34499999999999997</v>
      </c>
      <c r="D5" s="1"/>
      <c r="E5" s="1"/>
      <c r="F5" s="1"/>
      <c r="G5" s="1"/>
    </row>
    <row r="6" spans="1:9" x14ac:dyDescent="0.2">
      <c r="B6" s="1"/>
      <c r="C6" s="1"/>
      <c r="D6" s="1"/>
      <c r="E6" s="1"/>
      <c r="F6" s="1"/>
      <c r="G6" s="1"/>
    </row>
    <row r="7" spans="1:9" ht="24" x14ac:dyDescent="0.3">
      <c r="B7" s="6">
        <f>AVERAGE(B4:C5)</f>
        <v>0.43430339887498948</v>
      </c>
      <c r="C7" s="1"/>
      <c r="D7" s="1"/>
      <c r="E7" s="1"/>
      <c r="F7" s="1"/>
      <c r="G7" s="1"/>
    </row>
    <row r="11" spans="1:9" x14ac:dyDescent="0.2">
      <c r="B11">
        <v>2.5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FC03-B972-CA4E-B80C-7A68255181EF}">
  <dimension ref="A1:I13"/>
  <sheetViews>
    <sheetView topLeftCell="A6" workbookViewId="0">
      <selection activeCell="C13" sqref="C13"/>
    </sheetView>
  </sheetViews>
  <sheetFormatPr baseColWidth="10" defaultRowHeight="16" x14ac:dyDescent="0.2"/>
  <cols>
    <col min="2" max="7" width="18.33203125" customWidth="1"/>
  </cols>
  <sheetData>
    <row r="1" spans="1:9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9" x14ac:dyDescent="0.2">
      <c r="A2">
        <v>4</v>
      </c>
      <c r="B2">
        <v>6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9" ht="91" customHeight="1" x14ac:dyDescent="0.2">
      <c r="B4" s="4">
        <f t="shared" ref="B4:G7" si="0">($C$2*($A$2+$B$2)/2)+($D$2*$A$2*$B$2)+($E$2*((COLUMN() - $H$2)+($B$2*(ROW() - $I$2))))+SQRT(POWER(($B$2 - (COLUMN() - $H$2) - (0.5))/$B$2, 2) + POWER(($A$2 - (ROW() - $I$2) - (0.5))/$A$2, 2))*$F$2/SQRT(2)</f>
        <v>0.92843021946010929</v>
      </c>
      <c r="C4" s="4">
        <f t="shared" si="0"/>
        <v>0.9109601202601324</v>
      </c>
      <c r="D4" s="4">
        <f t="shared" si="0"/>
        <v>0.89744280495957907</v>
      </c>
      <c r="E4" s="4">
        <f t="shared" si="0"/>
        <v>0.88911473672330876</v>
      </c>
      <c r="F4" s="4">
        <f t="shared" si="0"/>
        <v>0.88739075352467489</v>
      </c>
      <c r="G4" s="4">
        <f t="shared" si="0"/>
        <v>0.89360723150293819</v>
      </c>
    </row>
    <row r="5" spans="1:9" ht="91" customHeight="1" x14ac:dyDescent="0.2">
      <c r="B5" s="4">
        <f t="shared" si="0"/>
        <v>0.97380283972937876</v>
      </c>
      <c r="C5" s="4">
        <f t="shared" si="0"/>
        <v>0.9511340254296814</v>
      </c>
      <c r="D5" s="4">
        <f t="shared" si="0"/>
        <v>0.93181030214244842</v>
      </c>
      <c r="E5" s="4">
        <f t="shared" si="0"/>
        <v>0.91745914639969928</v>
      </c>
      <c r="F5" s="4">
        <f t="shared" si="0"/>
        <v>0.91039432764659767</v>
      </c>
      <c r="G5" s="4">
        <f t="shared" si="0"/>
        <v>0.91334112132527234</v>
      </c>
    </row>
    <row r="6" spans="1:9" ht="91" customHeight="1" x14ac:dyDescent="0.2">
      <c r="B6" s="4">
        <f t="shared" si="0"/>
        <v>1.0301289385661936</v>
      </c>
      <c r="C6" s="4">
        <f t="shared" si="0"/>
        <v>1.0021708245126284</v>
      </c>
      <c r="D6" s="4">
        <f t="shared" si="0"/>
        <v>0.97614337159899689</v>
      </c>
      <c r="E6" s="4">
        <f t="shared" si="0"/>
        <v>0.95355247992033698</v>
      </c>
      <c r="F6" s="4">
        <f t="shared" si="0"/>
        <v>0.9374754878398196</v>
      </c>
      <c r="G6" s="4">
        <f t="shared" si="0"/>
        <v>0.93365337342004406</v>
      </c>
    </row>
    <row r="7" spans="1:9" ht="91" customHeight="1" x14ac:dyDescent="0.2">
      <c r="B7" s="4">
        <f t="shared" si="0"/>
        <v>1.1016719744684598</v>
      </c>
      <c r="C7" s="4">
        <f t="shared" si="0"/>
        <v>1.0700581316760656</v>
      </c>
      <c r="D7" s="4">
        <f t="shared" si="0"/>
        <v>1.0387371394276381</v>
      </c>
      <c r="E7" s="4">
        <f t="shared" si="0"/>
        <v>1.0080401921686117</v>
      </c>
      <c r="F7" s="4">
        <f t="shared" si="0"/>
        <v>0.97905694150420941</v>
      </c>
      <c r="G7" s="4">
        <f t="shared" si="0"/>
        <v>0.95749182927993981</v>
      </c>
    </row>
    <row r="9" spans="1:9" ht="24" x14ac:dyDescent="0.3">
      <c r="B9" s="6">
        <f>AVERAGE(B4:G7)</f>
        <v>0.95804451306194827</v>
      </c>
    </row>
    <row r="13" spans="1:9" x14ac:dyDescent="0.2">
      <c r="B13">
        <v>2.5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6820-BDB4-BA40-8F1A-054DB293C9D8}">
  <dimension ref="A1:I11"/>
  <sheetViews>
    <sheetView workbookViewId="0">
      <selection activeCell="B11" sqref="B11"/>
    </sheetView>
  </sheetViews>
  <sheetFormatPr baseColWidth="10" defaultRowHeight="16" x14ac:dyDescent="0.2"/>
  <cols>
    <col min="2" max="7" width="17.6640625" customWidth="1"/>
  </cols>
  <sheetData>
    <row r="1" spans="1:9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9" x14ac:dyDescent="0.2">
      <c r="A2">
        <v>6</v>
      </c>
      <c r="B2">
        <v>6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9" ht="60" customHeight="1" x14ac:dyDescent="0.2">
      <c r="B4" s="3">
        <f t="shared" ref="B4:G9" si="0">($C$2*($A$2+$B$2)/2)+($D$2*$A$2*$B$2)+($E$2*((COLUMN() - $H$2)+($B$2*(ROW() - $I$2))))+SQRT(POWER(($B$2 - (COLUMN() - $H$2) - (0.5))/$B$2, 2) + POWER(($A$2 - (ROW() - $I$2) - (0.5))/$A$2, 2))*$F$2/SQRT(2)</f>
        <v>1.0866666666666667</v>
      </c>
      <c r="C4" s="3">
        <f t="shared" si="0"/>
        <v>1.0699958540373631</v>
      </c>
      <c r="D4" s="3">
        <f t="shared" si="0"/>
        <v>1.0573181485764296</v>
      </c>
      <c r="E4" s="3">
        <f t="shared" si="0"/>
        <v>1.0498001248439177</v>
      </c>
      <c r="F4" s="3">
        <f t="shared" si="0"/>
        <v>1.048741924943285</v>
      </c>
      <c r="G4" s="3">
        <f t="shared" si="0"/>
        <v>1.0553416558635551</v>
      </c>
    </row>
    <row r="5" spans="1:9" ht="60" customHeight="1" x14ac:dyDescent="0.2">
      <c r="B5" s="3">
        <f t="shared" si="0"/>
        <v>1.1449958540373628</v>
      </c>
      <c r="C5" s="3">
        <f t="shared" si="0"/>
        <v>1.125</v>
      </c>
      <c r="D5" s="3">
        <f t="shared" si="0"/>
        <v>1.1087419249432848</v>
      </c>
      <c r="E5" s="3">
        <f t="shared" si="0"/>
        <v>1.097670329642684</v>
      </c>
      <c r="F5" s="3">
        <f t="shared" si="0"/>
        <v>1.093606797749979</v>
      </c>
      <c r="G5" s="3">
        <f t="shared" si="0"/>
        <v>1.098437474581095</v>
      </c>
    </row>
    <row r="6" spans="1:9" ht="60" customHeight="1" x14ac:dyDescent="0.2">
      <c r="B6" s="3">
        <f t="shared" si="0"/>
        <v>1.2073181485764295</v>
      </c>
      <c r="C6" s="3">
        <f t="shared" si="0"/>
        <v>1.183741924943285</v>
      </c>
      <c r="D6" s="3">
        <f t="shared" si="0"/>
        <v>1.1633333333333333</v>
      </c>
      <c r="E6" s="3">
        <f t="shared" si="0"/>
        <v>1.1477587510099405</v>
      </c>
      <c r="F6" s="3">
        <f t="shared" si="0"/>
        <v>1.1395054935711502</v>
      </c>
      <c r="G6" s="3">
        <f t="shared" si="0"/>
        <v>1.1416666666666666</v>
      </c>
    </row>
    <row r="7" spans="1:9" ht="60" customHeight="1" x14ac:dyDescent="0.2">
      <c r="B7" s="3">
        <f t="shared" si="0"/>
        <v>1.2748001248439178</v>
      </c>
      <c r="C7" s="3">
        <f t="shared" si="0"/>
        <v>1.2476703296426839</v>
      </c>
      <c r="D7" s="3">
        <f t="shared" si="0"/>
        <v>1.2227587510099407</v>
      </c>
      <c r="E7" s="3">
        <f t="shared" si="0"/>
        <v>1.2016666666666667</v>
      </c>
      <c r="F7" s="3">
        <f t="shared" si="0"/>
        <v>1.1874368541872551</v>
      </c>
      <c r="G7" s="3">
        <f t="shared" si="0"/>
        <v>1.1851850425154662</v>
      </c>
    </row>
    <row r="8" spans="1:9" ht="60" customHeight="1" x14ac:dyDescent="0.2">
      <c r="B8" s="3">
        <f t="shared" si="0"/>
        <v>1.348741924943285</v>
      </c>
      <c r="C8" s="3">
        <f t="shared" si="0"/>
        <v>1.3186067977499789</v>
      </c>
      <c r="D8" s="3">
        <f t="shared" si="0"/>
        <v>1.2895054935711501</v>
      </c>
      <c r="E8" s="3">
        <f t="shared" si="0"/>
        <v>1.2624368541872553</v>
      </c>
      <c r="F8" s="3">
        <f t="shared" si="0"/>
        <v>1.24</v>
      </c>
      <c r="G8" s="3">
        <f t="shared" si="0"/>
        <v>1.229535599249993</v>
      </c>
    </row>
    <row r="9" spans="1:9" ht="60" customHeight="1" x14ac:dyDescent="0.2">
      <c r="B9" s="3">
        <f t="shared" si="0"/>
        <v>1.4303416558635551</v>
      </c>
      <c r="C9" s="3">
        <f t="shared" si="0"/>
        <v>1.398437474581095</v>
      </c>
      <c r="D9" s="3">
        <f t="shared" si="0"/>
        <v>1.3666666666666667</v>
      </c>
      <c r="E9" s="3">
        <f t="shared" si="0"/>
        <v>1.3351850425154661</v>
      </c>
      <c r="F9" s="3">
        <f t="shared" si="0"/>
        <v>1.304535599249993</v>
      </c>
      <c r="G9" s="3">
        <f t="shared" si="0"/>
        <v>1.2783333333333335</v>
      </c>
    </row>
    <row r="11" spans="1:9" ht="24" x14ac:dyDescent="0.3">
      <c r="B11" s="6">
        <f>AVERAGE(B4:G9)</f>
        <v>1.1983745912434485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59F0-5440-B447-B4EF-12D0F8B0F1CF}">
  <dimension ref="A1:K16"/>
  <sheetViews>
    <sheetView workbookViewId="0">
      <selection activeCell="E2" sqref="E2"/>
    </sheetView>
  </sheetViews>
  <sheetFormatPr baseColWidth="10" defaultRowHeight="16" x14ac:dyDescent="0.2"/>
  <cols>
    <col min="2" max="11" width="12.6640625" customWidth="1"/>
  </cols>
  <sheetData>
    <row r="1" spans="1:11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11" x14ac:dyDescent="0.2">
      <c r="A2">
        <v>6</v>
      </c>
      <c r="B2">
        <v>10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11" ht="59" customHeight="1" x14ac:dyDescent="0.2">
      <c r="B4" s="2">
        <f t="shared" ref="B4:K9" si="0">($C$2*($A$2+$B$2)/2)+($D$2*$A$2*$B$2)+($E$2*((COLUMN() - $H$2)+($B$2*(ROW() - $I$2))))+SQRT(POWER(($B$2 - (COLUMN() - $H$2) - (0.5))/$B$2, 2) + POWER(($A$2 - (ROW() - $I$2) - (0.5))/$A$2, 2))*$F$2/SQRT(2)</f>
        <v>1.3933928523984118</v>
      </c>
      <c r="C4" s="2">
        <f t="shared" si="0"/>
        <v>1.3885848161646963</v>
      </c>
      <c r="D4" s="2">
        <f t="shared" si="0"/>
        <v>1.384995854037363</v>
      </c>
      <c r="E4" s="2">
        <f t="shared" si="0"/>
        <v>1.3828399317616058</v>
      </c>
      <c r="F4" s="2">
        <f t="shared" si="0"/>
        <v>1.3823610792119618</v>
      </c>
      <c r="G4" s="2">
        <f t="shared" si="0"/>
        <v>1.3838290536324596</v>
      </c>
      <c r="H4" s="2">
        <f t="shared" si="0"/>
        <v>1.3875287772866487</v>
      </c>
      <c r="I4" s="2">
        <f t="shared" si="0"/>
        <v>1.393741924943285</v>
      </c>
      <c r="J4" s="2">
        <f t="shared" si="0"/>
        <v>1.4027208066031738</v>
      </c>
      <c r="K4" s="2">
        <f t="shared" si="0"/>
        <v>1.4146578945886725</v>
      </c>
    </row>
    <row r="5" spans="1:11" ht="59" customHeight="1" x14ac:dyDescent="0.2">
      <c r="B5" s="2">
        <f t="shared" si="0"/>
        <v>1.5123448553724737</v>
      </c>
      <c r="C5" s="2">
        <f t="shared" si="0"/>
        <v>1.5056243908376281</v>
      </c>
      <c r="D5" s="2">
        <f t="shared" si="0"/>
        <v>1.5</v>
      </c>
      <c r="E5" s="2">
        <f t="shared" si="0"/>
        <v>1.4957133769523641</v>
      </c>
      <c r="F5" s="2">
        <f t="shared" si="0"/>
        <v>1.4930589287593181</v>
      </c>
      <c r="G5" s="2">
        <f t="shared" si="0"/>
        <v>1.4923863375370598</v>
      </c>
      <c r="H5" s="2">
        <f t="shared" si="0"/>
        <v>1.4940939982143926</v>
      </c>
      <c r="I5" s="2">
        <f t="shared" si="0"/>
        <v>1.4986067977499788</v>
      </c>
      <c r="J5" s="2">
        <f t="shared" si="0"/>
        <v>1.5063330765278393</v>
      </c>
      <c r="K5" s="2">
        <f t="shared" si="0"/>
        <v>1.5176029162546929</v>
      </c>
    </row>
    <row r="6" spans="1:11" ht="59" customHeight="1" x14ac:dyDescent="0.2">
      <c r="B6" s="2">
        <f t="shared" si="0"/>
        <v>1.6353128957436125</v>
      </c>
      <c r="C6" s="2">
        <f t="shared" si="0"/>
        <v>1.626585703048387</v>
      </c>
      <c r="D6" s="2">
        <f t="shared" si="0"/>
        <v>1.6187419249432851</v>
      </c>
      <c r="E6" s="2">
        <f t="shared" si="0"/>
        <v>1.6120267641819854</v>
      </c>
      <c r="F6" s="2">
        <f t="shared" si="0"/>
        <v>1.6067646846892658</v>
      </c>
      <c r="G6" s="2">
        <f t="shared" si="0"/>
        <v>1.6033799947745038</v>
      </c>
      <c r="H6" s="2">
        <f t="shared" si="0"/>
        <v>1.6024115958621576</v>
      </c>
      <c r="I6" s="2">
        <f t="shared" si="0"/>
        <v>1.6045054935711502</v>
      </c>
      <c r="J6" s="2">
        <f t="shared" si="0"/>
        <v>1.6103590978557418</v>
      </c>
      <c r="K6" s="2">
        <f t="shared" si="0"/>
        <v>1.6205965646449898</v>
      </c>
    </row>
    <row r="7" spans="1:11" ht="59" customHeight="1" x14ac:dyDescent="0.2">
      <c r="B7" s="2">
        <f t="shared" si="0"/>
        <v>1.7634090811288718</v>
      </c>
      <c r="C7" s="2">
        <f t="shared" si="0"/>
        <v>1.7527478083736425</v>
      </c>
      <c r="D7" s="2">
        <f t="shared" si="0"/>
        <v>1.742670329642684</v>
      </c>
      <c r="E7" s="2">
        <f t="shared" si="0"/>
        <v>1.7333778580554562</v>
      </c>
      <c r="F7" s="2">
        <f t="shared" si="0"/>
        <v>1.7251637489107261</v>
      </c>
      <c r="G7" s="2">
        <f t="shared" si="0"/>
        <v>1.7184614910834357</v>
      </c>
      <c r="H7" s="2">
        <f t="shared" si="0"/>
        <v>1.713911951741536</v>
      </c>
      <c r="I7" s="2">
        <f t="shared" si="0"/>
        <v>1.7124368541872552</v>
      </c>
      <c r="J7" s="2">
        <f t="shared" si="0"/>
        <v>1.7152552948537061</v>
      </c>
      <c r="K7" s="2">
        <f t="shared" si="0"/>
        <v>1.7236966254317656</v>
      </c>
    </row>
    <row r="8" spans="1:11" ht="59" customHeight="1" x14ac:dyDescent="0.2">
      <c r="B8" s="2">
        <f t="shared" si="0"/>
        <v>1.8978488797889961</v>
      </c>
      <c r="C8" s="2">
        <f t="shared" si="0"/>
        <v>1.8855992817228333</v>
      </c>
      <c r="D8" s="2">
        <f t="shared" si="0"/>
        <v>1.8736067977499788</v>
      </c>
      <c r="E8" s="2">
        <f t="shared" si="0"/>
        <v>1.8619771560359222</v>
      </c>
      <c r="F8" s="2">
        <f t="shared" si="0"/>
        <v>1.8508800749063505</v>
      </c>
      <c r="G8" s="2">
        <f t="shared" si="0"/>
        <v>1.8406021977856102</v>
      </c>
      <c r="H8" s="2">
        <f t="shared" si="0"/>
        <v>1.8316552506059645</v>
      </c>
      <c r="I8" s="2">
        <f t="shared" si="0"/>
        <v>1.8250000000000002</v>
      </c>
      <c r="J8" s="2">
        <f t="shared" si="0"/>
        <v>1.8224621125123532</v>
      </c>
      <c r="K8" s="2">
        <f t="shared" si="0"/>
        <v>1.8271110255092797</v>
      </c>
    </row>
    <row r="9" spans="1:11" ht="59" customHeight="1" x14ac:dyDescent="0.2">
      <c r="B9" s="2">
        <f t="shared" si="0"/>
        <v>2.0397323776552523</v>
      </c>
      <c r="C9" s="2">
        <f t="shared" si="0"/>
        <v>2.0265689457599128</v>
      </c>
      <c r="D9" s="2">
        <f t="shared" si="0"/>
        <v>2.013437474581095</v>
      </c>
      <c r="E9" s="2">
        <f t="shared" si="0"/>
        <v>2.0003525169927712</v>
      </c>
      <c r="F9" s="2">
        <f t="shared" si="0"/>
        <v>1.9873389829494128</v>
      </c>
      <c r="G9" s="2">
        <f t="shared" si="0"/>
        <v>1.9744432522596507</v>
      </c>
      <c r="H9" s="2">
        <f t="shared" si="0"/>
        <v>1.9617622501498249</v>
      </c>
      <c r="I9" s="2">
        <f t="shared" si="0"/>
        <v>1.949535599249993</v>
      </c>
      <c r="J9" s="2">
        <f t="shared" si="0"/>
        <v>1.9385340659285368</v>
      </c>
      <c r="K9" s="2">
        <f t="shared" si="0"/>
        <v>1.932487370837451</v>
      </c>
    </row>
    <row r="11" spans="1:11" ht="24" x14ac:dyDescent="0.3">
      <c r="B11" s="6">
        <f>AVERAGE(B4:K9)</f>
        <v>1.6785528174089903</v>
      </c>
    </row>
    <row r="16" spans="1:11" x14ac:dyDescent="0.2">
      <c r="B16">
        <v>4.5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D283-0376-4C4C-951E-1847CE8A8B43}">
  <dimension ref="A1:P17"/>
  <sheetViews>
    <sheetView tabSelected="1" workbookViewId="0">
      <selection activeCell="E2" sqref="E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7</v>
      </c>
      <c r="H1" t="s">
        <v>13</v>
      </c>
      <c r="I1" t="s">
        <v>14</v>
      </c>
    </row>
    <row r="2" spans="1:16" x14ac:dyDescent="0.2">
      <c r="A2">
        <v>8</v>
      </c>
      <c r="B2">
        <v>15</v>
      </c>
      <c r="C2">
        <v>0.09</v>
      </c>
      <c r="D2">
        <v>5.0000000000000001E-3</v>
      </c>
      <c r="E2">
        <v>1.4999999999999999E-2</v>
      </c>
      <c r="F2">
        <v>0.4</v>
      </c>
      <c r="H2">
        <v>2</v>
      </c>
      <c r="I2">
        <v>4</v>
      </c>
    </row>
    <row r="4" spans="1:16" ht="48" customHeight="1" x14ac:dyDescent="0.2">
      <c r="B4" s="7">
        <f t="shared" ref="B4:P11" si="0">($C$2*($A$2+$B$2)/2)+($D$2*$A$2*$B$2)+($E$2*((COLUMN() - $H$2)+($B$2*(ROW() - $I$2))))+SQRT(POWER(($B$2 - (COLUMN() - $H$2) - (0.5))/$B$2, 2) + POWER(($A$2 - (ROW() - $I$2) - (0.5))/$A$2, 2))*$F$2/SQRT(2)</f>
        <v>2.0158780061326138</v>
      </c>
      <c r="C4" s="7">
        <f t="shared" si="0"/>
        <v>2.0175765226452853</v>
      </c>
      <c r="D4" s="7">
        <f t="shared" si="0"/>
        <v>2.0197788826234664</v>
      </c>
      <c r="E4" s="7">
        <f t="shared" si="0"/>
        <v>2.0225415627660706</v>
      </c>
      <c r="F4" s="7">
        <f t="shared" si="0"/>
        <v>2.0259267290504046</v>
      </c>
      <c r="G4" s="7">
        <f t="shared" si="0"/>
        <v>2.0300021701315303</v>
      </c>
      <c r="H4" s="7">
        <f t="shared" si="0"/>
        <v>2.0348409089982935</v>
      </c>
      <c r="I4" s="7">
        <f t="shared" si="0"/>
        <v>2.0405203820042823</v>
      </c>
      <c r="J4" s="7">
        <f t="shared" si="0"/>
        <v>2.0471210745944601</v>
      </c>
      <c r="K4" s="7">
        <f t="shared" si="0"/>
        <v>2.054724525735939</v>
      </c>
      <c r="L4" s="7">
        <f t="shared" si="0"/>
        <v>2.0634106678990585</v>
      </c>
      <c r="M4" s="7">
        <f t="shared" si="0"/>
        <v>2.0732545618202107</v>
      </c>
      <c r="N4" s="7">
        <f t="shared" si="0"/>
        <v>2.0843227101865383</v>
      </c>
      <c r="O4" s="7">
        <f t="shared" si="0"/>
        <v>2.0966692708206178</v>
      </c>
      <c r="P4" s="7">
        <f t="shared" si="0"/>
        <v>2.1103326005015002</v>
      </c>
    </row>
    <row r="5" spans="1:16" ht="48" customHeight="1" x14ac:dyDescent="0.2">
      <c r="B5" s="7">
        <f t="shared" si="0"/>
        <v>2.2171667055529607</v>
      </c>
      <c r="C5" s="7">
        <f t="shared" si="0"/>
        <v>2.2179467888754751</v>
      </c>
      <c r="D5" s="7">
        <f t="shared" si="0"/>
        <v>2.2191930369183943</v>
      </c>
      <c r="E5" s="7">
        <f t="shared" si="0"/>
        <v>2.2209663308364074</v>
      </c>
      <c r="F5" s="7">
        <f t="shared" si="0"/>
        <v>2.2233356227019829</v>
      </c>
      <c r="G5" s="7">
        <f t="shared" si="0"/>
        <v>2.2263784290040851</v>
      </c>
      <c r="H5" s="7">
        <f t="shared" si="0"/>
        <v>2.2301809930899825</v>
      </c>
      <c r="I5" s="7">
        <f t="shared" si="0"/>
        <v>2.234837914311536</v>
      </c>
      <c r="J5" s="7">
        <f t="shared" si="0"/>
        <v>2.240450997737045</v>
      </c>
      <c r="K5" s="7">
        <f t="shared" si="0"/>
        <v>2.2471270623228601</v>
      </c>
      <c r="L5" s="7">
        <f t="shared" si="0"/>
        <v>2.2549744884676768</v>
      </c>
      <c r="M5" s="7">
        <f t="shared" si="0"/>
        <v>2.2640984223192522</v>
      </c>
      <c r="N5" s="7">
        <f t="shared" si="0"/>
        <v>2.2745948043376538</v>
      </c>
      <c r="O5" s="7">
        <f t="shared" si="0"/>
        <v>2.2865437323703666</v>
      </c>
      <c r="P5" s="7">
        <f t="shared" si="0"/>
        <v>2.3000030193038534</v>
      </c>
    </row>
    <row r="6" spans="1:16" ht="48" customHeight="1" x14ac:dyDescent="0.2">
      <c r="B6" s="7">
        <f t="shared" si="0"/>
        <v>2.4205116325189868</v>
      </c>
      <c r="C6" s="7">
        <f t="shared" si="0"/>
        <v>2.4203318591710787</v>
      </c>
      <c r="D6" s="7">
        <f t="shared" si="0"/>
        <v>2.4205618686216517</v>
      </c>
      <c r="E6" s="7">
        <f t="shared" si="0"/>
        <v>2.421264007769965</v>
      </c>
      <c r="F6" s="7">
        <f t="shared" si="0"/>
        <v>2.4225112610327728</v>
      </c>
      <c r="G6" s="7">
        <f t="shared" si="0"/>
        <v>2.4243887079451176</v>
      </c>
      <c r="H6" s="7">
        <f t="shared" si="0"/>
        <v>2.42699481917073</v>
      </c>
      <c r="I6" s="7">
        <f t="shared" si="0"/>
        <v>2.4304423007708915</v>
      </c>
      <c r="J6" s="7">
        <f t="shared" si="0"/>
        <v>2.4348580479822752</v>
      </c>
      <c r="K6" s="7">
        <f t="shared" si="0"/>
        <v>2.4403816134698069</v>
      </c>
      <c r="L6" s="7">
        <f t="shared" si="0"/>
        <v>2.4471614950927711</v>
      </c>
      <c r="M6" s="7">
        <f t="shared" si="0"/>
        <v>2.4553486195608714</v>
      </c>
      <c r="N6" s="7">
        <f t="shared" si="0"/>
        <v>2.465086786725716</v>
      </c>
      <c r="O6" s="7">
        <f t="shared" si="0"/>
        <v>2.4765006361312856</v>
      </c>
      <c r="P6" s="7">
        <f t="shared" si="0"/>
        <v>2.4896827904281444</v>
      </c>
    </row>
    <row r="7" spans="1:16" ht="48" customHeight="1" x14ac:dyDescent="0.2">
      <c r="B7" s="7">
        <f t="shared" si="0"/>
        <v>2.6263353529967133</v>
      </c>
      <c r="C7" s="7">
        <f t="shared" si="0"/>
        <v>2.6251874414428422</v>
      </c>
      <c r="D7" s="7">
        <f t="shared" si="0"/>
        <v>2.6243730921791926</v>
      </c>
      <c r="E7" s="7">
        <f t="shared" si="0"/>
        <v>2.6239511521117209</v>
      </c>
      <c r="F7" s="7">
        <f t="shared" si="0"/>
        <v>2.6239931101427749</v>
      </c>
      <c r="G7" s="7">
        <f t="shared" si="0"/>
        <v>2.624585869551793</v>
      </c>
      <c r="H7" s="7">
        <f t="shared" si="0"/>
        <v>2.6258348708434744</v>
      </c>
      <c r="I7" s="7">
        <f t="shared" si="0"/>
        <v>2.6278673295740802</v>
      </c>
      <c r="J7" s="7">
        <f t="shared" si="0"/>
        <v>2.6308350622332219</v>
      </c>
      <c r="K7" s="7">
        <f t="shared" si="0"/>
        <v>2.6349159170674104</v>
      </c>
      <c r="L7" s="7">
        <f t="shared" si="0"/>
        <v>2.6403122292025696</v>
      </c>
      <c r="M7" s="7">
        <f t="shared" si="0"/>
        <v>2.6472441742282027</v>
      </c>
      <c r="N7" s="7">
        <f t="shared" si="0"/>
        <v>2.6559358979311654</v>
      </c>
      <c r="O7" s="7">
        <f t="shared" si="0"/>
        <v>2.666593626111923</v>
      </c>
      <c r="P7" s="7">
        <f t="shared" si="0"/>
        <v>2.6793781317775083</v>
      </c>
    </row>
    <row r="8" spans="1:16" ht="48" customHeight="1" x14ac:dyDescent="0.2">
      <c r="B8" s="7">
        <f t="shared" si="0"/>
        <v>2.8351134044916275</v>
      </c>
      <c r="C8" s="7">
        <f t="shared" si="0"/>
        <v>2.8330415163893803</v>
      </c>
      <c r="D8" s="7">
        <f t="shared" si="0"/>
        <v>2.8312105474160543</v>
      </c>
      <c r="E8" s="7">
        <f t="shared" si="0"/>
        <v>2.8296692256210645</v>
      </c>
      <c r="F8" s="7">
        <f t="shared" si="0"/>
        <v>2.8284791211222107</v>
      </c>
      <c r="G8" s="7">
        <f t="shared" si="0"/>
        <v>2.8277186002363806</v>
      </c>
      <c r="H8" s="7">
        <f t="shared" si="0"/>
        <v>2.8274879969007767</v>
      </c>
      <c r="I8" s="7">
        <f t="shared" si="0"/>
        <v>2.8279162047296609</v>
      </c>
      <c r="J8" s="7">
        <f t="shared" si="0"/>
        <v>2.8291686602756712</v>
      </c>
      <c r="K8" s="7">
        <f t="shared" si="0"/>
        <v>2.8314560483709283</v>
      </c>
      <c r="L8" s="7">
        <f t="shared" si="0"/>
        <v>2.8350416608812363</v>
      </c>
      <c r="M8" s="7">
        <f t="shared" si="0"/>
        <v>2.8402428449353319</v>
      </c>
      <c r="N8" s="7">
        <f t="shared" si="0"/>
        <v>2.8474187381839222</v>
      </c>
      <c r="O8" s="7">
        <f t="shared" si="0"/>
        <v>2.8569350227478605</v>
      </c>
      <c r="P8" s="7">
        <f t="shared" si="0"/>
        <v>2.8691023323265474</v>
      </c>
    </row>
    <row r="9" spans="1:16" ht="48" customHeight="1" x14ac:dyDescent="0.2">
      <c r="B9" s="7">
        <f t="shared" si="0"/>
        <v>3.0473465774209871</v>
      </c>
      <c r="C9" s="7">
        <f t="shared" si="0"/>
        <v>3.0444670666333824</v>
      </c>
      <c r="D9" s="7">
        <f t="shared" si="0"/>
        <v>3.0417301244498871</v>
      </c>
      <c r="E9" s="7">
        <f t="shared" si="0"/>
        <v>3.039168149461497</v>
      </c>
      <c r="F9" s="7">
        <f t="shared" si="0"/>
        <v>3.0368236610704651</v>
      </c>
      <c r="G9" s="7">
        <f t="shared" si="0"/>
        <v>3.0347533200947829</v>
      </c>
      <c r="H9" s="7">
        <f t="shared" si="0"/>
        <v>3.0330338462932165</v>
      </c>
      <c r="I9" s="7">
        <f t="shared" si="0"/>
        <v>3.0317708008015791</v>
      </c>
      <c r="J9" s="7">
        <f t="shared" si="0"/>
        <v>3.0311116217311636</v>
      </c>
      <c r="K9" s="7">
        <f t="shared" si="0"/>
        <v>3.0312646526269944</v>
      </c>
      <c r="L9" s="7">
        <f t="shared" si="0"/>
        <v>3.0325255075484283</v>
      </c>
      <c r="M9" s="7">
        <f t="shared" si="0"/>
        <v>3.0353089096834682</v>
      </c>
      <c r="N9" s="7">
        <f t="shared" si="0"/>
        <v>3.0401734606680937</v>
      </c>
      <c r="O9" s="7">
        <f t="shared" si="0"/>
        <v>3.0478035559663526</v>
      </c>
      <c r="P9" s="7">
        <f t="shared" si="0"/>
        <v>3.0588897569402058</v>
      </c>
    </row>
    <row r="10" spans="1:16" ht="48" customHeight="1" x14ac:dyDescent="0.2">
      <c r="B10" s="7">
        <f t="shared" si="0"/>
        <v>3.2635104227054264</v>
      </c>
      <c r="C10" s="7">
        <f t="shared" si="0"/>
        <v>3.2600240373503957</v>
      </c>
      <c r="D10" s="7">
        <f t="shared" si="0"/>
        <v>3.2565948169054035</v>
      </c>
      <c r="E10" s="7">
        <f t="shared" si="0"/>
        <v>3.2532369194873958</v>
      </c>
      <c r="F10" s="7">
        <f t="shared" si="0"/>
        <v>3.2499695099276962</v>
      </c>
      <c r="G10" s="7">
        <f t="shared" si="0"/>
        <v>3.2468191341615968</v>
      </c>
      <c r="H10" s="7">
        <f t="shared" si="0"/>
        <v>3.2438235436450995</v>
      </c>
      <c r="I10" s="7">
        <f t="shared" si="0"/>
        <v>3.2410380746699321</v>
      </c>
      <c r="J10" s="7">
        <f t="shared" si="0"/>
        <v>3.2385467042731571</v>
      </c>
      <c r="K10" s="7">
        <f t="shared" si="0"/>
        <v>3.2364819967014453</v>
      </c>
      <c r="L10" s="7">
        <f t="shared" si="0"/>
        <v>3.2350624804809471</v>
      </c>
      <c r="M10" s="7">
        <f t="shared" si="0"/>
        <v>3.2346643700475912</v>
      </c>
      <c r="N10" s="7">
        <f t="shared" si="0"/>
        <v>3.2359557765246936</v>
      </c>
      <c r="O10" s="7">
        <f t="shared" si="0"/>
        <v>3.2401040764008564</v>
      </c>
      <c r="P10" s="7">
        <f t="shared" si="0"/>
        <v>3.2488645420373077</v>
      </c>
    </row>
    <row r="11" spans="1:16" ht="48" customHeight="1" x14ac:dyDescent="0.2">
      <c r="B11" s="7">
        <f t="shared" si="0"/>
        <v>3.483985502455067</v>
      </c>
      <c r="C11" s="7">
        <f t="shared" si="0"/>
        <v>3.4801715109490083</v>
      </c>
      <c r="D11" s="7">
        <f t="shared" si="0"/>
        <v>3.4763642433947135</v>
      </c>
      <c r="E11" s="7">
        <f t="shared" si="0"/>
        <v>3.4725654435387709</v>
      </c>
      <c r="F11" s="7">
        <f t="shared" si="0"/>
        <v>3.4687775138188419</v>
      </c>
      <c r="G11" s="7">
        <f t="shared" si="0"/>
        <v>3.4650038579833464</v>
      </c>
      <c r="H11" s="7">
        <f t="shared" si="0"/>
        <v>3.4612494616700746</v>
      </c>
      <c r="I11" s="7">
        <f t="shared" si="0"/>
        <v>3.4575219281373917</v>
      </c>
      <c r="J11" s="7">
        <f t="shared" si="0"/>
        <v>3.4538334454912007</v>
      </c>
      <c r="K11" s="7">
        <f t="shared" si="0"/>
        <v>3.4502048266742333</v>
      </c>
      <c r="L11" s="7">
        <f t="shared" si="0"/>
        <v>3.4466746791167981</v>
      </c>
      <c r="M11" s="7">
        <f t="shared" si="0"/>
        <v>3.4433231699758986</v>
      </c>
      <c r="N11" s="7">
        <f t="shared" si="0"/>
        <v>3.4403460248899771</v>
      </c>
      <c r="O11" s="7">
        <f t="shared" si="0"/>
        <v>3.4383541601603156</v>
      </c>
      <c r="P11" s="7">
        <f t="shared" si="0"/>
        <v>3.4400346921336187</v>
      </c>
    </row>
    <row r="13" spans="1:16" ht="24" x14ac:dyDescent="0.3">
      <c r="B13" s="6">
        <f>AVERAGE(B4:P11)</f>
        <v>2.7437279035797828</v>
      </c>
    </row>
    <row r="17" spans="2:2" x14ac:dyDescent="0.2">
      <c r="B17">
        <v>12.5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2x2</vt:lpstr>
      <vt:lpstr>4x6</vt:lpstr>
      <vt:lpstr>6x6</vt:lpstr>
      <vt:lpstr>6x10</vt:lpstr>
      <vt:lpstr>8x15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Whitmer</dc:creator>
  <cp:lastModifiedBy>Brian Whitmer</cp:lastModifiedBy>
  <dcterms:created xsi:type="dcterms:W3CDTF">2024-08-28T20:00:18Z</dcterms:created>
  <dcterms:modified xsi:type="dcterms:W3CDTF">2024-09-20T20:22:02Z</dcterms:modified>
</cp:coreProperties>
</file>