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caa368a09ad7b3/Documents/ESIG_Delemont/Stage_Diplome/Projet/DocProjetReadTheDocs/ESIG_TD_DS/docs/readthedocs/test_results/"/>
    </mc:Choice>
  </mc:AlternateContent>
  <xr:revisionPtr revIDLastSave="395" documentId="8_{DCEC47E6-6B9A-4363-9DFD-671FDC4F1C83}" xr6:coauthVersionLast="34" xr6:coauthVersionMax="34" xr10:uidLastSave="{AFB6B3CB-B451-46F2-86E1-9F1C8A5AC1E7}"/>
  <bookViews>
    <workbookView xWindow="0" yWindow="0" windowWidth="20490" windowHeight="6945" xr2:uid="{CE85DABD-E700-4B29-A382-D7C02012E8F6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E59" i="1"/>
  <c r="F59" i="1" s="1"/>
  <c r="G24" i="1"/>
  <c r="E55" i="1"/>
  <c r="F55" i="1" s="1"/>
  <c r="E56" i="1"/>
  <c r="F56" i="1" s="1"/>
  <c r="E57" i="1"/>
  <c r="F57" i="1" s="1"/>
  <c r="E58" i="1"/>
  <c r="F58" i="1" s="1"/>
  <c r="E54" i="1"/>
  <c r="F54" i="1" s="1"/>
  <c r="E50" i="1"/>
  <c r="F50" i="1" s="1"/>
  <c r="E51" i="1"/>
  <c r="F51" i="1" s="1"/>
  <c r="E52" i="1"/>
  <c r="F52" i="1" s="1"/>
  <c r="E53" i="1"/>
  <c r="F53" i="1" s="1"/>
  <c r="E31" i="1"/>
  <c r="F31" i="1" s="1"/>
  <c r="E26" i="1"/>
  <c r="F26" i="1" s="1"/>
  <c r="E29" i="1"/>
  <c r="F29" i="1" s="1"/>
  <c r="E27" i="1"/>
  <c r="F27" i="1" s="1"/>
  <c r="E35" i="1"/>
  <c r="F35" i="1" s="1"/>
  <c r="J20" i="1"/>
  <c r="E40" i="1" s="1"/>
  <c r="F40" i="1" s="1"/>
  <c r="J18" i="1"/>
  <c r="E43" i="1" s="1"/>
  <c r="F43" i="1" s="1"/>
  <c r="J16" i="1"/>
  <c r="E47" i="1" s="1"/>
  <c r="F47" i="1" s="1"/>
  <c r="J15" i="1"/>
  <c r="E45" i="1" s="1"/>
  <c r="F45" i="1" s="1"/>
  <c r="J14" i="1"/>
  <c r="E46" i="1" s="1"/>
  <c r="F46" i="1" s="1"/>
  <c r="J12" i="1"/>
  <c r="J9" i="1"/>
  <c r="E30" i="1" s="1"/>
  <c r="F30" i="1" s="1"/>
  <c r="J6" i="1"/>
  <c r="E28" i="1" s="1"/>
  <c r="F28" i="1" s="1"/>
  <c r="J5" i="1"/>
  <c r="E49" i="1" s="1"/>
  <c r="F49" i="1" s="1"/>
  <c r="N19" i="1"/>
  <c r="N8" i="1"/>
  <c r="N11" i="1"/>
  <c r="N1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E34" i="1" l="1"/>
  <c r="F34" i="1" s="1"/>
  <c r="E24" i="1"/>
  <c r="F24" i="1" s="1"/>
  <c r="E25" i="1"/>
  <c r="F25" i="1" s="1"/>
  <c r="J19" i="1"/>
  <c r="J8" i="1"/>
  <c r="J11" i="1"/>
  <c r="J13" i="1"/>
  <c r="E48" i="1" s="1"/>
  <c r="F48" i="1" s="1"/>
  <c r="N7" i="1" l="1"/>
  <c r="J7" i="1" s="1"/>
  <c r="E39" i="1" s="1"/>
  <c r="F39" i="1" s="1"/>
  <c r="E36" i="1"/>
  <c r="F36" i="1" s="1"/>
  <c r="E32" i="1"/>
  <c r="F32" i="1" s="1"/>
  <c r="N10" i="1"/>
  <c r="J10" i="1" s="1"/>
  <c r="E38" i="1" s="1"/>
  <c r="F38" i="1" s="1"/>
  <c r="E37" i="1"/>
  <c r="F37" i="1" s="1"/>
  <c r="E33" i="1"/>
  <c r="F33" i="1" s="1"/>
  <c r="N17" i="1"/>
  <c r="J17" i="1" s="1"/>
  <c r="E44" i="1" s="1"/>
  <c r="F44" i="1" s="1"/>
  <c r="E41" i="1"/>
  <c r="F41" i="1" s="1"/>
  <c r="E42" i="1"/>
  <c r="F42" i="1" s="1"/>
  <c r="N4" i="1"/>
  <c r="J4" i="1" s="1"/>
  <c r="N3" i="1" l="1"/>
  <c r="J3" i="1" s="1"/>
</calcChain>
</file>

<file path=xl/sharedStrings.xml><?xml version="1.0" encoding="utf-8"?>
<sst xmlns="http://schemas.openxmlformats.org/spreadsheetml/2006/main" count="125" uniqueCount="38">
  <si>
    <t>FINI-0001</t>
  </si>
  <si>
    <t>SEMI-0100</t>
  </si>
  <si>
    <t>SEMI-0200</t>
  </si>
  <si>
    <t>SEMI-0300</t>
  </si>
  <si>
    <t>SEMI-0102</t>
  </si>
  <si>
    <t>SEMI-0103</t>
  </si>
  <si>
    <t>SEMI-0104</t>
  </si>
  <si>
    <t>SEMI-0105</t>
  </si>
  <si>
    <t>SEMI-0106</t>
  </si>
  <si>
    <t>RAW-0101</t>
  </si>
  <si>
    <t>SEMI-0201</t>
  </si>
  <si>
    <t>SEMI-0202</t>
  </si>
  <si>
    <t>SEMI-0203</t>
  </si>
  <si>
    <t>SEMI-0301</t>
  </si>
  <si>
    <t>SEMI-0302</t>
  </si>
  <si>
    <t>RAW-0301</t>
  </si>
  <si>
    <t>Produits</t>
  </si>
  <si>
    <t>Make/Buy</t>
  </si>
  <si>
    <t>Make</t>
  </si>
  <si>
    <t>Buy</t>
  </si>
  <si>
    <t>Coût Unitaire</t>
  </si>
  <si>
    <t>Quantité</t>
  </si>
  <si>
    <t>Délai JC</t>
  </si>
  <si>
    <t>MinQty</t>
  </si>
  <si>
    <t>Assy_Time (Minutes)</t>
  </si>
  <si>
    <t>WC_Cost (CHF/Hr)</t>
  </si>
  <si>
    <t>Coût Main d'œuvre</t>
  </si>
  <si>
    <t>Coût Composants</t>
  </si>
  <si>
    <t>Prix d'achat/Pce</t>
  </si>
  <si>
    <t>Jour</t>
  </si>
  <si>
    <t>Mvt</t>
  </si>
  <si>
    <t>Produit</t>
  </si>
  <si>
    <t>Coût</t>
  </si>
  <si>
    <t>Valeur Mvt Stock</t>
  </si>
  <si>
    <t>Valeur Stock</t>
  </si>
  <si>
    <t xml:space="preserve"> </t>
  </si>
  <si>
    <t>SEMI-0107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</si>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</sst>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0" fontId="3" fillId="3" borderId="0" xfId="0" applyFont="1" applyFill="1"/>
    <xf numFmtId="0" fontId="0" fillId="3" borderId="0" xfId="0" applyFill="1"/>
    <xf numFmtId="164" fontId="0" fillId="3" borderId="0" xfId="1" applyFont="1" applyFill="1"/>
    <xf numFmtId="0" fontId="0" fillId="3" borderId="0" xfId="0" applyFill="1" applyAlignment="1">
      <alignment horizontal="center"/>
    </xf>
    <xf numFmtId="164" fontId="0" fillId="3" borderId="0" xfId="1" applyFont="1" applyFill="1" applyAlignment="1">
      <alignment horizontal="center"/>
    </xf>
    <xf numFmtId="0" fontId="2" fillId="2" borderId="0" xfId="2" applyAlignment="1">
      <alignment horizontal="center" vertical="center" wrapText="1"/>
    </xf>
    <xf numFmtId="0" fontId="2" fillId="2" borderId="0" xfId="2" applyAlignment="1">
      <alignment horizontal="center" vertical="center" wrapText="1"/>
    </xf>
    <xf numFmtId="164" fontId="2" fillId="2" borderId="0" xfId="2" applyNumberFormat="1" applyAlignment="1">
      <alignment vertical="center" wrapText="1"/>
    </xf>
    <xf numFmtId="0" fontId="2" fillId="2" borderId="0" xfId="2" applyAlignment="1">
      <alignment vertical="center" wrapText="1"/>
    </xf>
    <xf numFmtId="0" fontId="2" fillId="4" borderId="0" xfId="2" applyFill="1" applyAlignment="1">
      <alignment horizontal="center" vertical="center" wrapText="1"/>
    </xf>
    <xf numFmtId="164" fontId="0" fillId="0" borderId="0" xfId="1" applyFont="1" applyAlignment="1">
      <alignment horizontal="center"/>
    </xf>
  </cellXfs>
  <cellStyles count="3">
    <cellStyle name="Accent1" xfId="2" builtinId="29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E4AB-3736-43B5-BC2A-F8CC42EFB525}">
  <dimension ref="A2:P59"/>
  <sheetViews>
    <sheetView tabSelected="1" topLeftCell="A25" workbookViewId="0">
      <selection activeCell="G24" sqref="G24:G59"/>
    </sheetView>
  </sheetViews>
  <sheetFormatPr baseColWidth="10" defaultRowHeight="15" outlineLevelCol="1" x14ac:dyDescent="0.25"/>
  <cols>
    <col min="1" max="1" width="1.5703125" customWidth="1"/>
    <col min="2" max="5" width="12.85546875" bestFit="1" customWidth="1"/>
    <col min="6" max="6" width="15.5703125" customWidth="1"/>
    <col min="7" max="7" width="16" style="2" customWidth="1"/>
    <col min="8" max="8" width="9.7109375" style="1" bestFit="1" customWidth="1"/>
    <col min="9" max="9" width="11.42578125" style="2" customWidth="1"/>
    <col min="10" max="10" width="16" style="2" customWidth="1"/>
    <col min="11" max="14" width="14" style="2" hidden="1" customWidth="1" outlineLevel="1"/>
    <col min="15" max="15" width="7.85546875" bestFit="1" customWidth="1" collapsed="1"/>
    <col min="16" max="16" width="7.85546875" customWidth="1"/>
  </cols>
  <sheetData>
    <row r="2" spans="1:16" ht="31.5" customHeight="1" x14ac:dyDescent="0.25">
      <c r="B2" s="8" t="s">
        <v>16</v>
      </c>
      <c r="C2" s="8"/>
      <c r="D2" s="8"/>
      <c r="E2" s="8"/>
      <c r="F2" s="8"/>
      <c r="G2" s="9" t="s">
        <v>17</v>
      </c>
      <c r="H2" s="10" t="s">
        <v>21</v>
      </c>
      <c r="I2" s="9" t="s">
        <v>28</v>
      </c>
      <c r="J2" s="12" t="s">
        <v>20</v>
      </c>
      <c r="K2" s="12" t="s">
        <v>24</v>
      </c>
      <c r="L2" s="12" t="s">
        <v>25</v>
      </c>
      <c r="M2" s="12" t="s">
        <v>26</v>
      </c>
      <c r="N2" s="12" t="s">
        <v>27</v>
      </c>
      <c r="O2" s="11" t="s">
        <v>22</v>
      </c>
      <c r="P2" s="11" t="s">
        <v>23</v>
      </c>
    </row>
    <row r="3" spans="1:16" x14ac:dyDescent="0.25">
      <c r="A3" s="3" t="s">
        <v>0</v>
      </c>
      <c r="B3" s="3" t="s">
        <v>0</v>
      </c>
      <c r="C3" s="4"/>
      <c r="D3" s="4"/>
      <c r="E3" s="4"/>
      <c r="F3" s="4"/>
      <c r="G3" s="12" t="s">
        <v>18</v>
      </c>
      <c r="H3" s="5">
        <v>1</v>
      </c>
      <c r="I3" s="7"/>
      <c r="J3" s="7">
        <f>M3+N3</f>
        <v>3669.3</v>
      </c>
      <c r="K3" s="6">
        <v>210</v>
      </c>
      <c r="L3" s="7">
        <v>120</v>
      </c>
      <c r="M3" s="7">
        <f>K3*L3/60</f>
        <v>420</v>
      </c>
      <c r="N3" s="7">
        <f>H4*J4+H13*J13+H17*J17</f>
        <v>3249.3</v>
      </c>
      <c r="O3" s="4">
        <v>10</v>
      </c>
      <c r="P3" s="4">
        <v>1</v>
      </c>
    </row>
    <row r="4" spans="1:16" x14ac:dyDescent="0.25">
      <c r="A4" s="3" t="s">
        <v>1</v>
      </c>
      <c r="B4" s="4" t="s">
        <v>35</v>
      </c>
      <c r="C4" s="3" t="s">
        <v>1</v>
      </c>
      <c r="D4" s="4"/>
      <c r="E4" s="4"/>
      <c r="F4" s="4"/>
      <c r="G4" s="12" t="s">
        <v>18</v>
      </c>
      <c r="H4" s="5">
        <v>1</v>
      </c>
      <c r="I4" s="7"/>
      <c r="J4" s="7">
        <f>M4+N4</f>
        <v>2026</v>
      </c>
      <c r="K4" s="6">
        <v>360</v>
      </c>
      <c r="L4" s="7">
        <v>120</v>
      </c>
      <c r="M4" s="7">
        <f t="shared" ref="M4:M20" si="0">K4*L4/60</f>
        <v>720</v>
      </c>
      <c r="N4" s="7">
        <f>H5*I5+H6*I6+H7*J7+H10*J10</f>
        <v>1306</v>
      </c>
      <c r="O4" s="4">
        <v>3</v>
      </c>
      <c r="P4" s="4">
        <v>1</v>
      </c>
    </row>
    <row r="5" spans="1:16" x14ac:dyDescent="0.25">
      <c r="A5" s="3" t="s">
        <v>4</v>
      </c>
      <c r="B5" s="4" t="s">
        <v>35</v>
      </c>
      <c r="C5" s="4"/>
      <c r="D5" s="3" t="s">
        <v>4</v>
      </c>
      <c r="E5" s="4"/>
      <c r="F5" s="4"/>
      <c r="G5" s="6" t="s">
        <v>19</v>
      </c>
      <c r="H5" s="5">
        <v>1</v>
      </c>
      <c r="I5" s="7">
        <v>120</v>
      </c>
      <c r="J5" s="7">
        <f>I5</f>
        <v>120</v>
      </c>
      <c r="K5" s="6"/>
      <c r="L5" s="7"/>
      <c r="M5" s="7">
        <f t="shared" si="0"/>
        <v>0</v>
      </c>
      <c r="N5" s="7"/>
      <c r="O5" s="4">
        <v>80</v>
      </c>
      <c r="P5" s="4">
        <v>1</v>
      </c>
    </row>
    <row r="6" spans="1:16" x14ac:dyDescent="0.25">
      <c r="A6" s="3" t="s">
        <v>5</v>
      </c>
      <c r="B6" s="4" t="s">
        <v>35</v>
      </c>
      <c r="C6" s="4"/>
      <c r="D6" s="3" t="s">
        <v>5</v>
      </c>
      <c r="E6" s="4"/>
      <c r="F6" s="4"/>
      <c r="G6" s="6" t="s">
        <v>19</v>
      </c>
      <c r="H6" s="5">
        <v>1</v>
      </c>
      <c r="I6" s="7">
        <v>60</v>
      </c>
      <c r="J6" s="7">
        <f>I6</f>
        <v>60</v>
      </c>
      <c r="K6" s="6"/>
      <c r="L6" s="7"/>
      <c r="M6" s="7">
        <f t="shared" si="0"/>
        <v>0</v>
      </c>
      <c r="N6" s="7"/>
      <c r="O6" s="4">
        <v>30</v>
      </c>
      <c r="P6" s="4">
        <v>1</v>
      </c>
    </row>
    <row r="7" spans="1:16" x14ac:dyDescent="0.25">
      <c r="A7" s="3" t="s">
        <v>6</v>
      </c>
      <c r="B7" s="4" t="s">
        <v>35</v>
      </c>
      <c r="C7" s="4"/>
      <c r="D7" s="3" t="s">
        <v>6</v>
      </c>
      <c r="E7" s="4"/>
      <c r="F7" s="4"/>
      <c r="G7" s="12" t="s">
        <v>18</v>
      </c>
      <c r="H7" s="5">
        <v>1</v>
      </c>
      <c r="I7" s="7"/>
      <c r="J7" s="7">
        <f>M7+N7</f>
        <v>563</v>
      </c>
      <c r="K7" s="6">
        <v>60</v>
      </c>
      <c r="L7" s="7">
        <v>140</v>
      </c>
      <c r="M7" s="7">
        <f t="shared" si="0"/>
        <v>140</v>
      </c>
      <c r="N7" s="7">
        <f>H8*J8</f>
        <v>423</v>
      </c>
      <c r="O7" s="4">
        <v>10</v>
      </c>
      <c r="P7" s="4">
        <v>1</v>
      </c>
    </row>
    <row r="8" spans="1:16" x14ac:dyDescent="0.25">
      <c r="A8" s="3" t="s">
        <v>8</v>
      </c>
      <c r="B8" s="4" t="s">
        <v>35</v>
      </c>
      <c r="C8" s="4"/>
      <c r="D8" s="4"/>
      <c r="E8" s="3" t="s">
        <v>8</v>
      </c>
      <c r="F8" s="4"/>
      <c r="G8" s="12" t="s">
        <v>18</v>
      </c>
      <c r="H8" s="5">
        <v>1</v>
      </c>
      <c r="I8" s="7"/>
      <c r="J8" s="7">
        <f>M8+N8</f>
        <v>423</v>
      </c>
      <c r="K8" s="6">
        <v>120</v>
      </c>
      <c r="L8" s="7">
        <v>210</v>
      </c>
      <c r="M8" s="7">
        <f t="shared" si="0"/>
        <v>420</v>
      </c>
      <c r="N8" s="7">
        <f>I9*H9</f>
        <v>3</v>
      </c>
      <c r="O8" s="4">
        <v>15</v>
      </c>
      <c r="P8" s="4">
        <v>1</v>
      </c>
    </row>
    <row r="9" spans="1:16" x14ac:dyDescent="0.25">
      <c r="A9" s="3" t="s">
        <v>9</v>
      </c>
      <c r="B9" s="4" t="s">
        <v>35</v>
      </c>
      <c r="C9" s="4"/>
      <c r="D9" s="4"/>
      <c r="E9" s="4"/>
      <c r="F9" s="3" t="s">
        <v>9</v>
      </c>
      <c r="G9" s="6" t="s">
        <v>19</v>
      </c>
      <c r="H9" s="5">
        <v>1</v>
      </c>
      <c r="I9" s="7">
        <v>3</v>
      </c>
      <c r="J9" s="7">
        <f>I9</f>
        <v>3</v>
      </c>
      <c r="K9" s="6"/>
      <c r="L9" s="7"/>
      <c r="M9" s="7">
        <f t="shared" si="0"/>
        <v>0</v>
      </c>
      <c r="N9" s="7"/>
      <c r="O9" s="4">
        <v>20</v>
      </c>
      <c r="P9" s="4">
        <v>1</v>
      </c>
    </row>
    <row r="10" spans="1:16" x14ac:dyDescent="0.25">
      <c r="A10" s="3" t="s">
        <v>7</v>
      </c>
      <c r="B10" s="4" t="s">
        <v>35</v>
      </c>
      <c r="C10" s="4"/>
      <c r="D10" s="3" t="s">
        <v>7</v>
      </c>
      <c r="E10" s="4"/>
      <c r="F10" s="4"/>
      <c r="G10" s="12" t="s">
        <v>18</v>
      </c>
      <c r="H10" s="5">
        <v>1</v>
      </c>
      <c r="I10" s="7"/>
      <c r="J10" s="7">
        <f>M10+N10</f>
        <v>563</v>
      </c>
      <c r="K10" s="6">
        <v>60</v>
      </c>
      <c r="L10" s="7">
        <v>140</v>
      </c>
      <c r="M10" s="7">
        <f t="shared" si="0"/>
        <v>140</v>
      </c>
      <c r="N10" s="7">
        <f>H11*J11</f>
        <v>423</v>
      </c>
      <c r="O10" s="4">
        <v>10</v>
      </c>
      <c r="P10" s="4">
        <v>1</v>
      </c>
    </row>
    <row r="11" spans="1:16" x14ac:dyDescent="0.25">
      <c r="A11" s="3" t="s">
        <v>36</v>
      </c>
      <c r="B11" s="4" t="s">
        <v>35</v>
      </c>
      <c r="C11" s="4"/>
      <c r="D11" s="4"/>
      <c r="E11" s="3" t="s">
        <v>36</v>
      </c>
      <c r="F11" s="4"/>
      <c r="G11" s="12" t="s">
        <v>18</v>
      </c>
      <c r="H11" s="5">
        <v>1</v>
      </c>
      <c r="I11" s="7"/>
      <c r="J11" s="7">
        <f>M11+N11</f>
        <v>423</v>
      </c>
      <c r="K11" s="6">
        <v>120</v>
      </c>
      <c r="L11" s="7">
        <v>210</v>
      </c>
      <c r="M11" s="7">
        <f t="shared" si="0"/>
        <v>420</v>
      </c>
      <c r="N11" s="7">
        <f>H12*I12</f>
        <v>3</v>
      </c>
      <c r="O11" s="4">
        <v>15</v>
      </c>
      <c r="P11" s="4">
        <v>1</v>
      </c>
    </row>
    <row r="12" spans="1:16" x14ac:dyDescent="0.25">
      <c r="A12" s="3" t="s">
        <v>9</v>
      </c>
      <c r="B12" s="4" t="s">
        <v>35</v>
      </c>
      <c r="C12" s="4"/>
      <c r="D12" s="4"/>
      <c r="E12" s="4"/>
      <c r="F12" s="3" t="s">
        <v>9</v>
      </c>
      <c r="G12" s="6" t="s">
        <v>19</v>
      </c>
      <c r="H12" s="5">
        <v>1</v>
      </c>
      <c r="I12" s="7">
        <v>3</v>
      </c>
      <c r="J12" s="7">
        <f>I12</f>
        <v>3</v>
      </c>
      <c r="K12" s="6"/>
      <c r="L12" s="7"/>
      <c r="M12" s="7">
        <f t="shared" si="0"/>
        <v>0</v>
      </c>
      <c r="N12" s="7"/>
      <c r="O12" s="4">
        <v>20</v>
      </c>
      <c r="P12" s="4">
        <v>1</v>
      </c>
    </row>
    <row r="13" spans="1:16" x14ac:dyDescent="0.25">
      <c r="A13" s="3" t="s">
        <v>2</v>
      </c>
      <c r="B13" s="4" t="s">
        <v>35</v>
      </c>
      <c r="C13" s="3" t="s">
        <v>2</v>
      </c>
      <c r="D13" s="4"/>
      <c r="E13" s="4"/>
      <c r="F13" s="4"/>
      <c r="G13" s="12" t="s">
        <v>18</v>
      </c>
      <c r="H13" s="5">
        <v>2</v>
      </c>
      <c r="I13" s="7"/>
      <c r="J13" s="7">
        <f>M13+N13</f>
        <v>481.5</v>
      </c>
      <c r="K13" s="6">
        <v>220</v>
      </c>
      <c r="L13" s="7">
        <v>120</v>
      </c>
      <c r="M13" s="7">
        <f t="shared" si="0"/>
        <v>440</v>
      </c>
      <c r="N13" s="7">
        <f>H14*I14+H15*I15+H16*I16</f>
        <v>41.5</v>
      </c>
      <c r="O13" s="4">
        <v>30</v>
      </c>
      <c r="P13" s="4">
        <v>1</v>
      </c>
    </row>
    <row r="14" spans="1:16" x14ac:dyDescent="0.25">
      <c r="A14" s="3" t="s">
        <v>10</v>
      </c>
      <c r="B14" s="4" t="s">
        <v>35</v>
      </c>
      <c r="C14" s="4"/>
      <c r="D14" s="3" t="s">
        <v>10</v>
      </c>
      <c r="E14" s="4"/>
      <c r="F14" s="4"/>
      <c r="G14" s="6" t="s">
        <v>19</v>
      </c>
      <c r="H14" s="5">
        <v>1</v>
      </c>
      <c r="I14" s="7">
        <v>8</v>
      </c>
      <c r="J14" s="7">
        <f>I14</f>
        <v>8</v>
      </c>
      <c r="K14" s="6"/>
      <c r="L14" s="7"/>
      <c r="M14" s="7">
        <f t="shared" si="0"/>
        <v>0</v>
      </c>
      <c r="N14" s="7"/>
      <c r="O14" s="4">
        <v>30</v>
      </c>
      <c r="P14" s="4">
        <v>1</v>
      </c>
    </row>
    <row r="15" spans="1:16" x14ac:dyDescent="0.25">
      <c r="A15" s="3" t="s">
        <v>11</v>
      </c>
      <c r="B15" s="4" t="s">
        <v>35</v>
      </c>
      <c r="C15" s="4"/>
      <c r="D15" s="3" t="s">
        <v>11</v>
      </c>
      <c r="E15" s="4"/>
      <c r="F15" s="4"/>
      <c r="G15" s="6" t="s">
        <v>19</v>
      </c>
      <c r="H15" s="5">
        <v>24</v>
      </c>
      <c r="I15" s="7">
        <v>1</v>
      </c>
      <c r="J15" s="7">
        <f>I15</f>
        <v>1</v>
      </c>
      <c r="K15" s="6"/>
      <c r="L15" s="7"/>
      <c r="M15" s="7">
        <f t="shared" si="0"/>
        <v>0</v>
      </c>
      <c r="N15" s="7"/>
      <c r="O15" s="4">
        <v>30</v>
      </c>
      <c r="P15" s="4">
        <v>1000</v>
      </c>
    </row>
    <row r="16" spans="1:16" x14ac:dyDescent="0.25">
      <c r="A16" s="3" t="s">
        <v>12</v>
      </c>
      <c r="B16" s="4" t="s">
        <v>35</v>
      </c>
      <c r="C16" s="4"/>
      <c r="D16" s="3" t="s">
        <v>12</v>
      </c>
      <c r="E16" s="4"/>
      <c r="F16" s="4"/>
      <c r="G16" s="6" t="s">
        <v>19</v>
      </c>
      <c r="H16" s="5">
        <v>1</v>
      </c>
      <c r="I16" s="7">
        <v>9.5</v>
      </c>
      <c r="J16" s="7">
        <f>I16</f>
        <v>9.5</v>
      </c>
      <c r="K16" s="6"/>
      <c r="L16" s="7"/>
      <c r="M16" s="7">
        <f t="shared" si="0"/>
        <v>0</v>
      </c>
      <c r="N16" s="7"/>
      <c r="O16" s="4">
        <v>40</v>
      </c>
      <c r="P16" s="4">
        <v>1</v>
      </c>
    </row>
    <row r="17" spans="1:16" x14ac:dyDescent="0.25">
      <c r="A17" s="3" t="s">
        <v>3</v>
      </c>
      <c r="B17" s="4" t="s">
        <v>35</v>
      </c>
      <c r="C17" s="3" t="s">
        <v>3</v>
      </c>
      <c r="D17" s="4"/>
      <c r="E17" s="4"/>
      <c r="F17" s="4"/>
      <c r="G17" s="12" t="s">
        <v>18</v>
      </c>
      <c r="H17" s="5">
        <v>1</v>
      </c>
      <c r="I17" s="7"/>
      <c r="J17" s="7">
        <f>M17+N17</f>
        <v>260.3</v>
      </c>
      <c r="K17" s="6">
        <v>30</v>
      </c>
      <c r="L17" s="7">
        <v>120</v>
      </c>
      <c r="M17" s="7">
        <f t="shared" si="0"/>
        <v>60</v>
      </c>
      <c r="N17" s="7">
        <f>H18*I18+H19*J19</f>
        <v>200.3</v>
      </c>
      <c r="O17" s="4">
        <v>2</v>
      </c>
      <c r="P17" s="4">
        <v>1</v>
      </c>
    </row>
    <row r="18" spans="1:16" x14ac:dyDescent="0.25">
      <c r="A18" s="3" t="s">
        <v>13</v>
      </c>
      <c r="B18" s="4" t="s">
        <v>35</v>
      </c>
      <c r="C18" s="4"/>
      <c r="D18" s="3" t="s">
        <v>13</v>
      </c>
      <c r="E18" s="4"/>
      <c r="F18" s="4"/>
      <c r="G18" s="6" t="s">
        <v>19</v>
      </c>
      <c r="H18" s="5">
        <v>1</v>
      </c>
      <c r="I18" s="7">
        <v>20.3</v>
      </c>
      <c r="J18" s="7">
        <f>I18</f>
        <v>20.3</v>
      </c>
      <c r="K18" s="6"/>
      <c r="L18" s="7"/>
      <c r="M18" s="7">
        <f t="shared" si="0"/>
        <v>0</v>
      </c>
      <c r="N18" s="7"/>
      <c r="O18" s="4">
        <v>20</v>
      </c>
      <c r="P18" s="4">
        <v>1</v>
      </c>
    </row>
    <row r="19" spans="1:16" x14ac:dyDescent="0.25">
      <c r="A19" s="3" t="s">
        <v>14</v>
      </c>
      <c r="B19" s="4" t="s">
        <v>35</v>
      </c>
      <c r="C19" s="4"/>
      <c r="D19" s="3" t="s">
        <v>14</v>
      </c>
      <c r="E19" s="4"/>
      <c r="F19" s="4"/>
      <c r="G19" s="12" t="s">
        <v>18</v>
      </c>
      <c r="H19" s="5">
        <v>1</v>
      </c>
      <c r="I19" s="7"/>
      <c r="J19" s="7">
        <f>M19+N19</f>
        <v>180</v>
      </c>
      <c r="K19" s="6">
        <v>120</v>
      </c>
      <c r="L19" s="7">
        <v>85</v>
      </c>
      <c r="M19" s="7">
        <f t="shared" si="0"/>
        <v>170</v>
      </c>
      <c r="N19" s="7">
        <f>H20*I20</f>
        <v>10</v>
      </c>
      <c r="O19" s="4">
        <v>20</v>
      </c>
      <c r="P19" s="4">
        <v>1</v>
      </c>
    </row>
    <row r="20" spans="1:16" x14ac:dyDescent="0.25">
      <c r="A20" s="3" t="s">
        <v>15</v>
      </c>
      <c r="B20" s="4" t="s">
        <v>35</v>
      </c>
      <c r="C20" s="4"/>
      <c r="D20" s="4"/>
      <c r="E20" s="3" t="s">
        <v>15</v>
      </c>
      <c r="F20" s="4"/>
      <c r="G20" s="6" t="s">
        <v>19</v>
      </c>
      <c r="H20" s="5">
        <v>1</v>
      </c>
      <c r="I20" s="7">
        <v>10</v>
      </c>
      <c r="J20" s="7">
        <f>I20</f>
        <v>10</v>
      </c>
      <c r="K20" s="6"/>
      <c r="L20" s="7"/>
      <c r="M20" s="7">
        <f t="shared" si="0"/>
        <v>0</v>
      </c>
      <c r="N20" s="7"/>
      <c r="O20" s="4">
        <v>40</v>
      </c>
      <c r="P20" s="4">
        <v>100</v>
      </c>
    </row>
    <row r="22" spans="1:16" x14ac:dyDescent="0.25">
      <c r="B22" t="s">
        <v>29</v>
      </c>
      <c r="C22" t="s">
        <v>30</v>
      </c>
      <c r="D22" t="s">
        <v>31</v>
      </c>
      <c r="E22" s="1" t="s">
        <v>32</v>
      </c>
      <c r="F22" s="1" t="s">
        <v>33</v>
      </c>
      <c r="G22" s="13" t="s">
        <v>34</v>
      </c>
    </row>
    <row r="23" spans="1:16" x14ac:dyDescent="0.25">
      <c r="D23" t="s">
        <v>37</v>
      </c>
      <c r="E23" s="1"/>
      <c r="F23" s="1"/>
      <c r="G23" s="13">
        <v>0</v>
      </c>
    </row>
    <row r="24" spans="1:16" x14ac:dyDescent="0.25">
      <c r="B24">
        <v>20</v>
      </c>
      <c r="C24">
        <v>1</v>
      </c>
      <c r="D24" t="s">
        <v>13</v>
      </c>
      <c r="E24" s="1">
        <f>VLOOKUP(D24,$A$3:$P$20,10,FALSE)</f>
        <v>20.3</v>
      </c>
      <c r="F24" s="1">
        <f>C24*E24</f>
        <v>20.3</v>
      </c>
      <c r="G24" s="13">
        <f>G23+F24</f>
        <v>20.3</v>
      </c>
    </row>
    <row r="25" spans="1:16" x14ac:dyDescent="0.25">
      <c r="B25">
        <v>20</v>
      </c>
      <c r="C25">
        <v>1</v>
      </c>
      <c r="D25" t="s">
        <v>9</v>
      </c>
      <c r="E25" s="1">
        <f>VLOOKUP(D25,$A$3:$P$20,10,FALSE)</f>
        <v>3</v>
      </c>
      <c r="F25" s="1">
        <f>C25*E25</f>
        <v>3</v>
      </c>
      <c r="G25" s="13">
        <f t="shared" ref="G25:G59" si="1">G24+F25</f>
        <v>23.3</v>
      </c>
    </row>
    <row r="26" spans="1:16" x14ac:dyDescent="0.25">
      <c r="B26">
        <v>20</v>
      </c>
      <c r="C26">
        <v>1</v>
      </c>
      <c r="D26" t="s">
        <v>9</v>
      </c>
      <c r="E26" s="1">
        <f>VLOOKUP(D26,$A$3:$P$20,10,FALSE)</f>
        <v>3</v>
      </c>
      <c r="F26" s="1">
        <f>C26*E26</f>
        <v>3</v>
      </c>
      <c r="G26" s="13">
        <f t="shared" si="1"/>
        <v>26.3</v>
      </c>
    </row>
    <row r="27" spans="1:16" x14ac:dyDescent="0.25">
      <c r="B27">
        <v>30</v>
      </c>
      <c r="C27">
        <v>1</v>
      </c>
      <c r="D27" t="s">
        <v>10</v>
      </c>
      <c r="E27" s="1">
        <f>VLOOKUP(D27,$A$3:$P$20,10,FALSE)</f>
        <v>8</v>
      </c>
      <c r="F27" s="1">
        <f>C27*E27</f>
        <v>8</v>
      </c>
      <c r="G27" s="13">
        <f t="shared" si="1"/>
        <v>34.299999999999997</v>
      </c>
    </row>
    <row r="28" spans="1:16" x14ac:dyDescent="0.25">
      <c r="B28">
        <v>30</v>
      </c>
      <c r="C28">
        <v>1</v>
      </c>
      <c r="D28" t="s">
        <v>5</v>
      </c>
      <c r="E28" s="1">
        <f>VLOOKUP(D28,$A$3:$P$20,10,FALSE)</f>
        <v>60</v>
      </c>
      <c r="F28" s="1">
        <f>C28*E28</f>
        <v>60</v>
      </c>
      <c r="G28" s="13">
        <f t="shared" si="1"/>
        <v>94.3</v>
      </c>
    </row>
    <row r="29" spans="1:16" x14ac:dyDescent="0.25">
      <c r="B29">
        <v>30</v>
      </c>
      <c r="C29">
        <v>1000</v>
      </c>
      <c r="D29" t="s">
        <v>11</v>
      </c>
      <c r="E29" s="1">
        <f>VLOOKUP(D29,$A$3:$P$20,10,FALSE)</f>
        <v>1</v>
      </c>
      <c r="F29" s="1">
        <f>C29*E29</f>
        <v>1000</v>
      </c>
      <c r="G29" s="13">
        <f t="shared" si="1"/>
        <v>1094.3</v>
      </c>
    </row>
    <row r="30" spans="1:16" x14ac:dyDescent="0.25">
      <c r="B30">
        <v>35</v>
      </c>
      <c r="C30">
        <v>-1</v>
      </c>
      <c r="D30" t="s">
        <v>9</v>
      </c>
      <c r="E30" s="1">
        <f>VLOOKUP(D30,$A$3:$P$20,10,FALSE)</f>
        <v>3</v>
      </c>
      <c r="F30" s="1">
        <f>C30*E30</f>
        <v>-3</v>
      </c>
      <c r="G30" s="13">
        <f t="shared" si="1"/>
        <v>1091.3</v>
      </c>
    </row>
    <row r="31" spans="1:16" x14ac:dyDescent="0.25">
      <c r="B31">
        <v>35</v>
      </c>
      <c r="C31">
        <v>-1</v>
      </c>
      <c r="D31" t="s">
        <v>9</v>
      </c>
      <c r="E31" s="1">
        <f>VLOOKUP(D31,$A$3:$P$20,10,FALSE)</f>
        <v>3</v>
      </c>
      <c r="F31" s="1">
        <f>C31*E31</f>
        <v>-3</v>
      </c>
      <c r="G31" s="13">
        <f t="shared" si="1"/>
        <v>1088.3</v>
      </c>
    </row>
    <row r="32" spans="1:16" x14ac:dyDescent="0.25">
      <c r="B32">
        <v>35</v>
      </c>
      <c r="C32">
        <v>1</v>
      </c>
      <c r="D32" t="s">
        <v>8</v>
      </c>
      <c r="E32" s="1">
        <f>VLOOKUP(D32,$A$3:$P$20,10,FALSE)</f>
        <v>423</v>
      </c>
      <c r="F32" s="1">
        <f>C32*E32</f>
        <v>423</v>
      </c>
      <c r="G32" s="13">
        <f t="shared" si="1"/>
        <v>1511.3</v>
      </c>
    </row>
    <row r="33" spans="2:7" x14ac:dyDescent="0.25">
      <c r="B33">
        <v>35</v>
      </c>
      <c r="C33">
        <v>1</v>
      </c>
      <c r="D33" t="s">
        <v>36</v>
      </c>
      <c r="E33" s="1">
        <f>VLOOKUP(D33,$A$3:$P$20,10,FALSE)</f>
        <v>423</v>
      </c>
      <c r="F33" s="1">
        <f>C33*E33</f>
        <v>423</v>
      </c>
      <c r="G33" s="13">
        <f t="shared" si="1"/>
        <v>1934.3</v>
      </c>
    </row>
    <row r="34" spans="2:7" x14ac:dyDescent="0.25">
      <c r="B34">
        <v>40</v>
      </c>
      <c r="C34">
        <v>1</v>
      </c>
      <c r="D34" t="s">
        <v>12</v>
      </c>
      <c r="E34" s="1">
        <f>VLOOKUP(D34,$A$3:$P$20,10,FALSE)</f>
        <v>9.5</v>
      </c>
      <c r="F34" s="1">
        <f>C34*E34</f>
        <v>9.5</v>
      </c>
      <c r="G34" s="13">
        <f t="shared" si="1"/>
        <v>1943.8</v>
      </c>
    </row>
    <row r="35" spans="2:7" x14ac:dyDescent="0.25">
      <c r="B35">
        <v>40</v>
      </c>
      <c r="C35">
        <v>100</v>
      </c>
      <c r="D35" t="s">
        <v>15</v>
      </c>
      <c r="E35" s="1">
        <f>VLOOKUP(D35,$A$3:$P$20,10,FALSE)</f>
        <v>10</v>
      </c>
      <c r="F35" s="1">
        <f>C35*E35</f>
        <v>1000</v>
      </c>
      <c r="G35" s="13">
        <f t="shared" si="1"/>
        <v>2943.8</v>
      </c>
    </row>
    <row r="36" spans="2:7" x14ac:dyDescent="0.25">
      <c r="B36">
        <v>45</v>
      </c>
      <c r="C36">
        <v>-1</v>
      </c>
      <c r="D36" t="s">
        <v>8</v>
      </c>
      <c r="E36" s="1">
        <f>VLOOKUP(D36,$A$3:$P$20,10,FALSE)</f>
        <v>423</v>
      </c>
      <c r="F36" s="1">
        <f>C36*E36</f>
        <v>-423</v>
      </c>
      <c r="G36" s="13">
        <f t="shared" si="1"/>
        <v>2520.8000000000002</v>
      </c>
    </row>
    <row r="37" spans="2:7" x14ac:dyDescent="0.25">
      <c r="B37">
        <v>45</v>
      </c>
      <c r="C37">
        <v>-1</v>
      </c>
      <c r="D37" t="s">
        <v>36</v>
      </c>
      <c r="E37" s="1">
        <f>VLOOKUP(D37,$A$3:$P$20,10,FALSE)</f>
        <v>423</v>
      </c>
      <c r="F37" s="1">
        <f>C37*E37</f>
        <v>-423</v>
      </c>
      <c r="G37" s="13">
        <f t="shared" si="1"/>
        <v>2097.8000000000002</v>
      </c>
    </row>
    <row r="38" spans="2:7" x14ac:dyDescent="0.25">
      <c r="B38">
        <v>45</v>
      </c>
      <c r="C38">
        <v>1</v>
      </c>
      <c r="D38" t="s">
        <v>7</v>
      </c>
      <c r="E38" s="1">
        <f>VLOOKUP(D38,$A$3:$P$20,10,FALSE)</f>
        <v>563</v>
      </c>
      <c r="F38" s="1">
        <f>C38*E38</f>
        <v>563</v>
      </c>
      <c r="G38" s="13">
        <f t="shared" si="1"/>
        <v>2660.8</v>
      </c>
    </row>
    <row r="39" spans="2:7" x14ac:dyDescent="0.25">
      <c r="B39">
        <v>45</v>
      </c>
      <c r="C39">
        <v>1</v>
      </c>
      <c r="D39" t="s">
        <v>6</v>
      </c>
      <c r="E39" s="1">
        <f>VLOOKUP(D39,$A$3:$P$20,10,FALSE)</f>
        <v>563</v>
      </c>
      <c r="F39" s="1">
        <f>C39*E39</f>
        <v>563</v>
      </c>
      <c r="G39" s="13">
        <f t="shared" si="1"/>
        <v>3223.8</v>
      </c>
    </row>
    <row r="40" spans="2:7" x14ac:dyDescent="0.25">
      <c r="B40">
        <v>60</v>
      </c>
      <c r="C40">
        <v>-1</v>
      </c>
      <c r="D40" t="s">
        <v>15</v>
      </c>
      <c r="E40" s="1">
        <f>VLOOKUP(D40,$A$3:$P$20,10,FALSE)</f>
        <v>10</v>
      </c>
      <c r="F40" s="1">
        <f>C40*E40</f>
        <v>-10</v>
      </c>
      <c r="G40" s="13">
        <f t="shared" si="1"/>
        <v>3213.8</v>
      </c>
    </row>
    <row r="41" spans="2:7" x14ac:dyDescent="0.25">
      <c r="B41">
        <v>60</v>
      </c>
      <c r="C41">
        <v>1</v>
      </c>
      <c r="D41" t="s">
        <v>14</v>
      </c>
      <c r="E41" s="1">
        <f>VLOOKUP(D41,$A$3:$P$20,10,FALSE)</f>
        <v>180</v>
      </c>
      <c r="F41" s="1">
        <f>C41*E41</f>
        <v>180</v>
      </c>
      <c r="G41" s="13">
        <f t="shared" si="1"/>
        <v>3393.8</v>
      </c>
    </row>
    <row r="42" spans="2:7" x14ac:dyDescent="0.25">
      <c r="B42">
        <v>62</v>
      </c>
      <c r="C42">
        <v>-1</v>
      </c>
      <c r="D42" t="s">
        <v>14</v>
      </c>
      <c r="E42" s="1">
        <f>VLOOKUP(D42,$A$3:$P$20,10,FALSE)</f>
        <v>180</v>
      </c>
      <c r="F42" s="1">
        <f>C42*E42</f>
        <v>-180</v>
      </c>
      <c r="G42" s="13">
        <f t="shared" si="1"/>
        <v>3213.8</v>
      </c>
    </row>
    <row r="43" spans="2:7" x14ac:dyDescent="0.25">
      <c r="B43">
        <v>62</v>
      </c>
      <c r="C43">
        <v>-1</v>
      </c>
      <c r="D43" t="s">
        <v>13</v>
      </c>
      <c r="E43" s="1">
        <f>VLOOKUP(D43,$A$3:$P$20,10,FALSE)</f>
        <v>20.3</v>
      </c>
      <c r="F43" s="1">
        <f>C43*E43</f>
        <v>-20.3</v>
      </c>
      <c r="G43" s="13">
        <f t="shared" si="1"/>
        <v>3193.5</v>
      </c>
    </row>
    <row r="44" spans="2:7" x14ac:dyDescent="0.25">
      <c r="B44">
        <v>62</v>
      </c>
      <c r="C44">
        <v>1</v>
      </c>
      <c r="D44" t="s">
        <v>3</v>
      </c>
      <c r="E44" s="1">
        <f>VLOOKUP(D44,$A$3:$P$20,10,FALSE)</f>
        <v>260.3</v>
      </c>
      <c r="F44" s="1">
        <f>C44*E44</f>
        <v>260.3</v>
      </c>
      <c r="G44" s="13">
        <f t="shared" si="1"/>
        <v>3453.8</v>
      </c>
    </row>
    <row r="45" spans="2:7" x14ac:dyDescent="0.25">
      <c r="B45">
        <v>70</v>
      </c>
      <c r="C45">
        <v>-48</v>
      </c>
      <c r="D45" t="s">
        <v>11</v>
      </c>
      <c r="E45" s="1">
        <f>VLOOKUP(D45,$A$3:$P$20,10,FALSE)</f>
        <v>1</v>
      </c>
      <c r="F45" s="1">
        <f>C45*E45</f>
        <v>-48</v>
      </c>
      <c r="G45" s="13">
        <f t="shared" si="1"/>
        <v>3405.8</v>
      </c>
    </row>
    <row r="46" spans="2:7" x14ac:dyDescent="0.25">
      <c r="B46">
        <v>70</v>
      </c>
      <c r="C46">
        <v>-2</v>
      </c>
      <c r="D46" t="s">
        <v>10</v>
      </c>
      <c r="E46" s="1">
        <f>VLOOKUP(D46,$A$3:$P$20,10,FALSE)</f>
        <v>8</v>
      </c>
      <c r="F46" s="1">
        <f>C46*E46</f>
        <v>-16</v>
      </c>
      <c r="G46" s="13">
        <f t="shared" si="1"/>
        <v>3389.8</v>
      </c>
    </row>
    <row r="47" spans="2:7" x14ac:dyDescent="0.25">
      <c r="B47">
        <v>70</v>
      </c>
      <c r="C47">
        <v>-2</v>
      </c>
      <c r="D47" t="s">
        <v>12</v>
      </c>
      <c r="E47" s="1">
        <f>VLOOKUP(D47,$A$3:$P$20,10,FALSE)</f>
        <v>9.5</v>
      </c>
      <c r="F47" s="1">
        <f>C47*E47</f>
        <v>-19</v>
      </c>
      <c r="G47" s="13">
        <f t="shared" si="1"/>
        <v>3370.8</v>
      </c>
    </row>
    <row r="48" spans="2:7" x14ac:dyDescent="0.25">
      <c r="B48">
        <v>70</v>
      </c>
      <c r="C48">
        <v>2</v>
      </c>
      <c r="D48" t="s">
        <v>2</v>
      </c>
      <c r="E48" s="1">
        <f>VLOOKUP(D48,$A$3:$P$20,10,FALSE)</f>
        <v>481.5</v>
      </c>
      <c r="F48" s="1">
        <f>C48*E48</f>
        <v>963</v>
      </c>
      <c r="G48" s="13">
        <f t="shared" si="1"/>
        <v>4333.8</v>
      </c>
    </row>
    <row r="49" spans="2:7" x14ac:dyDescent="0.25">
      <c r="B49">
        <v>80</v>
      </c>
      <c r="C49">
        <v>1</v>
      </c>
      <c r="D49" t="s">
        <v>4</v>
      </c>
      <c r="E49" s="1">
        <f>VLOOKUP(D49,$A$3:$P$20,10,FALSE)</f>
        <v>120</v>
      </c>
      <c r="F49" s="1">
        <f>C49*E49</f>
        <v>120</v>
      </c>
      <c r="G49" s="13">
        <f t="shared" si="1"/>
        <v>4453.8</v>
      </c>
    </row>
    <row r="50" spans="2:7" x14ac:dyDescent="0.25">
      <c r="B50">
        <v>83</v>
      </c>
      <c r="C50">
        <v>-1</v>
      </c>
      <c r="D50" t="s">
        <v>4</v>
      </c>
      <c r="E50" s="1">
        <f>VLOOKUP(D50,$A$3:$P$20,10,FALSE)</f>
        <v>120</v>
      </c>
      <c r="F50" s="1">
        <f>C50*E50</f>
        <v>-120</v>
      </c>
      <c r="G50" s="13">
        <f t="shared" si="1"/>
        <v>4333.8</v>
      </c>
    </row>
    <row r="51" spans="2:7" x14ac:dyDescent="0.25">
      <c r="B51">
        <v>83</v>
      </c>
      <c r="C51">
        <v>-1</v>
      </c>
      <c r="D51" t="s">
        <v>5</v>
      </c>
      <c r="E51" s="1">
        <f>VLOOKUP(D51,$A$3:$P$20,10,FALSE)</f>
        <v>60</v>
      </c>
      <c r="F51" s="1">
        <f>C51*E51</f>
        <v>-60</v>
      </c>
      <c r="G51" s="13">
        <f t="shared" si="1"/>
        <v>4273.8</v>
      </c>
    </row>
    <row r="52" spans="2:7" x14ac:dyDescent="0.25">
      <c r="B52">
        <v>83</v>
      </c>
      <c r="C52">
        <v>-1</v>
      </c>
      <c r="D52" t="s">
        <v>6</v>
      </c>
      <c r="E52" s="1">
        <f>VLOOKUP(D52,$A$3:$P$20,10,FALSE)</f>
        <v>563</v>
      </c>
      <c r="F52" s="1">
        <f>C52*E52</f>
        <v>-563</v>
      </c>
      <c r="G52" s="13">
        <f t="shared" si="1"/>
        <v>3710.8</v>
      </c>
    </row>
    <row r="53" spans="2:7" x14ac:dyDescent="0.25">
      <c r="B53">
        <v>83</v>
      </c>
      <c r="C53">
        <v>-1</v>
      </c>
      <c r="D53" t="s">
        <v>7</v>
      </c>
      <c r="E53" s="1">
        <f>VLOOKUP(D53,$A$3:$P$20,10,FALSE)</f>
        <v>563</v>
      </c>
      <c r="F53" s="1">
        <f>C53*E53</f>
        <v>-563</v>
      </c>
      <c r="G53" s="13">
        <f t="shared" si="1"/>
        <v>3147.8</v>
      </c>
    </row>
    <row r="54" spans="2:7" x14ac:dyDescent="0.25">
      <c r="B54">
        <v>83</v>
      </c>
      <c r="C54">
        <v>1</v>
      </c>
      <c r="D54" t="s">
        <v>1</v>
      </c>
      <c r="E54" s="1">
        <f>VLOOKUP(D54,$A$3:$P$20,10,FALSE)</f>
        <v>2026</v>
      </c>
      <c r="F54" s="1">
        <f>C54*E54</f>
        <v>2026</v>
      </c>
      <c r="G54" s="13">
        <f t="shared" si="1"/>
        <v>5173.8</v>
      </c>
    </row>
    <row r="55" spans="2:7" x14ac:dyDescent="0.25">
      <c r="B55">
        <v>93</v>
      </c>
      <c r="C55">
        <v>-1</v>
      </c>
      <c r="D55" t="s">
        <v>1</v>
      </c>
      <c r="E55" s="1">
        <f>VLOOKUP(D55,$A$3:$P$20,10,FALSE)</f>
        <v>2026</v>
      </c>
      <c r="F55" s="1">
        <f>C55*E55</f>
        <v>-2026</v>
      </c>
      <c r="G55" s="13">
        <f t="shared" si="1"/>
        <v>3147.8</v>
      </c>
    </row>
    <row r="56" spans="2:7" x14ac:dyDescent="0.25">
      <c r="B56">
        <v>93</v>
      </c>
      <c r="C56">
        <v>-2</v>
      </c>
      <c r="D56" t="s">
        <v>2</v>
      </c>
      <c r="E56" s="1">
        <f>VLOOKUP(D56,$A$3:$P$20,10,FALSE)</f>
        <v>481.5</v>
      </c>
      <c r="F56" s="1">
        <f>C56*E56</f>
        <v>-963</v>
      </c>
      <c r="G56" s="13">
        <f t="shared" si="1"/>
        <v>2184.8000000000002</v>
      </c>
    </row>
    <row r="57" spans="2:7" x14ac:dyDescent="0.25">
      <c r="B57">
        <v>93</v>
      </c>
      <c r="C57">
        <v>-1</v>
      </c>
      <c r="D57" t="s">
        <v>3</v>
      </c>
      <c r="E57" s="1">
        <f>VLOOKUP(D57,$A$3:$P$20,10,FALSE)</f>
        <v>260.3</v>
      </c>
      <c r="F57" s="1">
        <f>C57*E57</f>
        <v>-260.3</v>
      </c>
      <c r="G57" s="13">
        <f t="shared" si="1"/>
        <v>1924.5000000000002</v>
      </c>
    </row>
    <row r="58" spans="2:7" x14ac:dyDescent="0.25">
      <c r="B58">
        <v>93</v>
      </c>
      <c r="C58">
        <v>1</v>
      </c>
      <c r="D58" t="s">
        <v>0</v>
      </c>
      <c r="E58" s="1">
        <f>VLOOKUP(D58,$A$3:$P$20,10,FALSE)</f>
        <v>3669.3</v>
      </c>
      <c r="F58" s="1">
        <f>C58*E58</f>
        <v>3669.3</v>
      </c>
      <c r="G58" s="13">
        <f t="shared" si="1"/>
        <v>5593.8</v>
      </c>
    </row>
    <row r="59" spans="2:7" x14ac:dyDescent="0.25">
      <c r="B59">
        <v>103</v>
      </c>
      <c r="C59">
        <v>-1</v>
      </c>
      <c r="D59" t="s">
        <v>0</v>
      </c>
      <c r="E59" s="1">
        <f>VLOOKUP(D59,$A$3:$P$20,10,FALSE)</f>
        <v>3669.3</v>
      </c>
      <c r="F59" s="1">
        <f>C59*E59</f>
        <v>-3669.3</v>
      </c>
      <c r="G59" s="13">
        <f t="shared" si="1"/>
        <v>1924.5</v>
      </c>
    </row>
  </sheetData>
  <sortState ref="B23:G58">
    <sortCondition ref="B24:B58"/>
    <sortCondition ref="C24:C58"/>
  </sortState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</dc:creator>
  <cp:lastModifiedBy>Didier</cp:lastModifiedBy>
  <dcterms:created xsi:type="dcterms:W3CDTF">2018-07-13T13:39:42Z</dcterms:created>
  <dcterms:modified xsi:type="dcterms:W3CDTF">2018-08-03T08:54:03Z</dcterms:modified>
</cp:coreProperties>
</file>