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ApplicationPattern_v2\OamLog\OamLog-2\testing\"/>
    </mc:Choice>
  </mc:AlternateContent>
  <xr:revisionPtr revIDLastSave="0" documentId="13_ncr:1_{4265180F-A8B9-4BDC-95D0-6F6B53FA9DC3}" xr6:coauthVersionLast="47" xr6:coauthVersionMax="47" xr10:uidLastSave="{00000000-0000-0000-0000-000000000000}"/>
  <bookViews>
    <workbookView xWindow="285" yWindow="270" windowWidth="20205" windowHeight="1065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I60" i="1"/>
  <c r="I51" i="1"/>
  <c r="I46" i="1"/>
  <c r="I25" i="1"/>
  <c r="I29" i="1"/>
  <c r="I21" i="1"/>
  <c r="I17" i="1"/>
  <c r="I13" i="1"/>
  <c r="I9" i="1"/>
  <c r="I5" i="1"/>
  <c r="I33" i="1" s="1"/>
  <c r="H5" i="1"/>
  <c r="F46" i="1"/>
  <c r="G46" i="1"/>
  <c r="H46" i="1"/>
  <c r="I48" i="1"/>
  <c r="I47" i="1"/>
  <c r="H48" i="1"/>
  <c r="H47" i="1"/>
  <c r="G47" i="1"/>
  <c r="I59" i="1"/>
  <c r="I53" i="1"/>
  <c r="H60" i="1"/>
  <c r="H59" i="1"/>
  <c r="H53" i="1"/>
  <c r="H51" i="1"/>
  <c r="G88" i="1"/>
  <c r="G83" i="1"/>
  <c r="G81" i="1"/>
  <c r="G79" i="1"/>
  <c r="G77" i="1"/>
  <c r="G75" i="1"/>
  <c r="G73" i="1"/>
  <c r="G71" i="1"/>
  <c r="G69" i="1"/>
  <c r="G67" i="1"/>
  <c r="G66" i="1"/>
  <c r="G64" i="1"/>
  <c r="G63" i="1"/>
  <c r="G60" i="1"/>
  <c r="G59" i="1"/>
  <c r="G48" i="1"/>
  <c r="G43" i="1"/>
  <c r="G42" i="1"/>
  <c r="G40" i="1"/>
  <c r="G39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1" i="1" s="1"/>
  <c r="G4" i="1"/>
  <c r="I43" i="1"/>
  <c r="H43" i="1"/>
  <c r="I42" i="1"/>
  <c r="H42" i="1"/>
  <c r="I40" i="1"/>
  <c r="H40" i="1"/>
  <c r="I39" i="1"/>
  <c r="H39" i="1"/>
  <c r="I36" i="1"/>
  <c r="H36" i="1"/>
  <c r="I35" i="1"/>
  <c r="H35" i="1"/>
  <c r="I32" i="1"/>
  <c r="H32" i="1"/>
  <c r="I31" i="1"/>
  <c r="H31" i="1"/>
  <c r="I30" i="1"/>
  <c r="H30" i="1"/>
  <c r="H29" i="1"/>
  <c r="I28" i="1"/>
  <c r="H28" i="1"/>
  <c r="I27" i="1"/>
  <c r="H27" i="1"/>
  <c r="I26" i="1"/>
  <c r="H26" i="1"/>
  <c r="H25" i="1"/>
  <c r="I24" i="1"/>
  <c r="H24" i="1"/>
  <c r="I23" i="1"/>
  <c r="H23" i="1"/>
  <c r="I22" i="1"/>
  <c r="H22" i="1"/>
  <c r="H21" i="1"/>
  <c r="I20" i="1"/>
  <c r="H20" i="1"/>
  <c r="I19" i="1"/>
  <c r="H19" i="1"/>
  <c r="I18" i="1"/>
  <c r="H18" i="1"/>
  <c r="H17" i="1"/>
  <c r="I16" i="1"/>
  <c r="H16" i="1"/>
  <c r="I15" i="1"/>
  <c r="H15" i="1"/>
  <c r="I14" i="1"/>
  <c r="H14" i="1"/>
  <c r="H13" i="1"/>
  <c r="I12" i="1"/>
  <c r="H12" i="1"/>
  <c r="I11" i="1"/>
  <c r="H11" i="1"/>
  <c r="I10" i="1"/>
  <c r="H10" i="1"/>
  <c r="H9" i="1"/>
  <c r="I8" i="1"/>
  <c r="H8" i="1"/>
  <c r="I7" i="1"/>
  <c r="H7" i="1"/>
  <c r="H33" i="1"/>
  <c r="I4" i="1"/>
  <c r="H4" i="1"/>
  <c r="G37" i="1" l="1"/>
  <c r="H37" i="1"/>
  <c r="I37" i="1"/>
  <c r="H41" i="1"/>
  <c r="I41" i="1"/>
  <c r="D116" i="1" l="1"/>
  <c r="D13" i="1"/>
  <c r="D5" i="1"/>
  <c r="D85" i="1"/>
  <c r="D81" i="1"/>
  <c r="D77" i="1"/>
  <c r="D73" i="1"/>
  <c r="D69" i="1"/>
  <c r="D64" i="1"/>
  <c r="D60" i="1"/>
  <c r="D46" i="1"/>
  <c r="D29" i="1"/>
  <c r="D25" i="1"/>
  <c r="D21" i="1"/>
  <c r="D17" i="1"/>
  <c r="D9" i="1"/>
  <c r="C47" i="1"/>
  <c r="F47" i="1"/>
  <c r="E47" i="1"/>
  <c r="D47" i="1"/>
  <c r="E46" i="1" l="1"/>
  <c r="D71" i="1" l="1"/>
  <c r="F55" i="1" l="1"/>
  <c r="F51" i="1"/>
  <c r="F48" i="1"/>
  <c r="E48" i="1"/>
  <c r="D48" i="1"/>
  <c r="B48" i="1"/>
  <c r="F43" i="1"/>
  <c r="E43" i="1"/>
  <c r="D43" i="1"/>
  <c r="B43" i="1"/>
  <c r="F42" i="1"/>
  <c r="E42" i="1"/>
  <c r="D42" i="1"/>
  <c r="C42" i="1"/>
  <c r="C41" i="1"/>
  <c r="F40" i="1"/>
  <c r="E40" i="1"/>
  <c r="D40" i="1"/>
  <c r="C40" i="1"/>
  <c r="F39" i="1"/>
  <c r="E39" i="1"/>
  <c r="D39" i="1"/>
  <c r="B39" i="1"/>
  <c r="C37" i="1"/>
  <c r="F36" i="1"/>
  <c r="E36" i="1"/>
  <c r="D36" i="1"/>
  <c r="C36" i="1"/>
  <c r="F35" i="1"/>
  <c r="E35" i="1"/>
  <c r="D35" i="1"/>
  <c r="B35" i="1"/>
  <c r="E34" i="1"/>
  <c r="D34" i="1"/>
  <c r="C33" i="1"/>
  <c r="F32" i="1"/>
  <c r="E32" i="1"/>
  <c r="D32" i="1"/>
  <c r="C32" i="1"/>
  <c r="F31" i="1"/>
  <c r="E31" i="1"/>
  <c r="D31" i="1"/>
  <c r="B31" i="1"/>
  <c r="F30" i="1"/>
  <c r="E30" i="1"/>
  <c r="D30" i="1"/>
  <c r="C30" i="1"/>
  <c r="F29" i="1"/>
  <c r="E29" i="1"/>
  <c r="F28" i="1"/>
  <c r="E28" i="1"/>
  <c r="D28" i="1"/>
  <c r="C28" i="1"/>
  <c r="F27" i="1"/>
  <c r="E27" i="1"/>
  <c r="D27" i="1"/>
  <c r="B27" i="1"/>
  <c r="F26" i="1"/>
  <c r="E26" i="1"/>
  <c r="D26" i="1"/>
  <c r="C26" i="1"/>
  <c r="F25" i="1"/>
  <c r="E25" i="1"/>
  <c r="F24" i="1"/>
  <c r="E24" i="1"/>
  <c r="D24" i="1"/>
  <c r="C24" i="1"/>
  <c r="F23" i="1"/>
  <c r="E23" i="1"/>
  <c r="D23" i="1"/>
  <c r="B23" i="1"/>
  <c r="F22" i="1"/>
  <c r="E22" i="1"/>
  <c r="D22" i="1"/>
  <c r="C22" i="1"/>
  <c r="F21" i="1"/>
  <c r="E21" i="1"/>
  <c r="F20" i="1"/>
  <c r="E20" i="1"/>
  <c r="D20" i="1"/>
  <c r="C20" i="1"/>
  <c r="F19" i="1"/>
  <c r="E19" i="1"/>
  <c r="D19" i="1"/>
  <c r="B19" i="1"/>
  <c r="F18" i="1"/>
  <c r="E18" i="1"/>
  <c r="D18" i="1"/>
  <c r="C18" i="1"/>
  <c r="F17" i="1"/>
  <c r="E17" i="1"/>
  <c r="F16" i="1"/>
  <c r="E16" i="1"/>
  <c r="D16" i="1"/>
  <c r="C16" i="1"/>
  <c r="F15" i="1"/>
  <c r="E15" i="1"/>
  <c r="D15" i="1"/>
  <c r="B15" i="1"/>
  <c r="F14" i="1"/>
  <c r="E14" i="1"/>
  <c r="D14" i="1"/>
  <c r="C14" i="1"/>
  <c r="F13" i="1"/>
  <c r="E13" i="1"/>
  <c r="F12" i="1"/>
  <c r="E12" i="1"/>
  <c r="D12" i="1"/>
  <c r="C12" i="1"/>
  <c r="F11" i="1"/>
  <c r="E11" i="1"/>
  <c r="D11" i="1"/>
  <c r="B11" i="1"/>
  <c r="E71" i="1" s="1"/>
  <c r="F10" i="1"/>
  <c r="E10" i="1"/>
  <c r="D10" i="1"/>
  <c r="C10" i="1"/>
  <c r="F9" i="1"/>
  <c r="E9" i="1"/>
  <c r="F8" i="1"/>
  <c r="E8" i="1"/>
  <c r="D8" i="1"/>
  <c r="C8" i="1"/>
  <c r="F7" i="1"/>
  <c r="E7" i="1"/>
  <c r="D7" i="1"/>
  <c r="F5" i="1"/>
  <c r="F41" i="1" s="1"/>
  <c r="E5" i="1"/>
  <c r="D41" i="1"/>
  <c r="F4" i="1"/>
  <c r="E4" i="1"/>
  <c r="D4" i="1"/>
  <c r="C4" i="1"/>
  <c r="E41" i="1" l="1"/>
  <c r="E69" i="1"/>
  <c r="C75" i="1"/>
  <c r="D79" i="1"/>
  <c r="D75" i="1"/>
  <c r="C71" i="1"/>
  <c r="D33" i="1"/>
  <c r="E33" i="1"/>
  <c r="D37" i="1"/>
  <c r="F33" i="1"/>
  <c r="E37" i="1"/>
  <c r="F37" i="1"/>
  <c r="C116" i="1" l="1"/>
  <c r="F88" i="1"/>
  <c r="E88" i="1"/>
  <c r="D88" i="1"/>
  <c r="C88" i="1"/>
  <c r="F67" i="1"/>
  <c r="E67" i="1"/>
  <c r="D67" i="1"/>
  <c r="C67" i="1"/>
  <c r="E66" i="1"/>
  <c r="D66" i="1"/>
  <c r="C66" i="1"/>
  <c r="E64" i="1"/>
  <c r="F63" i="1"/>
  <c r="E63" i="1"/>
  <c r="D63" i="1"/>
  <c r="C63" i="1"/>
  <c r="F60" i="1"/>
  <c r="E60" i="1"/>
  <c r="F59" i="1"/>
  <c r="E59" i="1"/>
  <c r="D59" i="1"/>
  <c r="C59" i="1"/>
  <c r="F53" i="1"/>
  <c r="B119" i="1"/>
  <c r="C83" i="1" l="1"/>
  <c r="D87" i="1"/>
  <c r="D83" i="1"/>
  <c r="C79" i="1"/>
  <c r="E65" i="1"/>
  <c r="D65" i="1"/>
  <c r="C65" i="1"/>
  <c r="G65" i="1"/>
  <c r="D74" i="1"/>
  <c r="C70" i="1"/>
  <c r="G70" i="1"/>
  <c r="G74" i="1"/>
  <c r="D86" i="1"/>
  <c r="G82" i="1"/>
  <c r="C82" i="1"/>
  <c r="G78" i="1"/>
  <c r="D38" i="1"/>
  <c r="C38" i="1"/>
  <c r="E38" i="1"/>
  <c r="D78" i="1"/>
  <c r="C74" i="1"/>
  <c r="C78" i="1"/>
  <c r="D82" i="1"/>
  <c r="G6" i="1"/>
  <c r="E6" i="1"/>
  <c r="H6" i="1"/>
  <c r="F6" i="1"/>
  <c r="C6" i="1"/>
  <c r="D6" i="1"/>
  <c r="I6" i="1"/>
</calcChain>
</file>

<file path=xl/sharedStrings.xml><?xml version="1.0" encoding="utf-8"?>
<sst xmlns="http://schemas.openxmlformats.org/spreadsheetml/2006/main" count="523" uniqueCount="227">
  <si>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</si>
  <si>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</si>
  <si>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</si>
  <si>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</si>
  <si>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</si>
  <si>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</si>
  <si>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</si>
  <si>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</si>
  <si>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</si>
  <si>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</si>
  <si>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</si>
  <si>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</si>
  <si>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</si>
  <si>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</si>
  <si>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</si>
  <si>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</si>
  <si>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</si>
  <si>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</si>
  <si>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</si>
  <si>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</si>
  <si>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</si>
  <si>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</si>
  <si>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</si>
  <si>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</si>
  <si>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</si>
  <si>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</si>
  <si>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</si>
  <si>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</si>
  <si>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</si>
  <si>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</si>
  <si>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</si>
  <si>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</si>
  <si>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</si>
  <si>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</si>
  <si>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</si>
  <si>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</si>
  <si>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</si>
  <si>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</si>
  <si>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</si>
  <si>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</si>
  <si>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</si>
  <si>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</si>
  <si>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</si>
  <si>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</si>
  <si>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</si>
  <si>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</si>
  <si>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</si>
  <si>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</si>
  <si>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</si>
  <si>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</si>
  <si>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</si>
  <si>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</si>
  <si>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</si>
  <si>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</si>
  <si>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</si>
  <si>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</si>
  <si>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</si>
  <si>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</si>
  <si>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</si>
  <si>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</si>
  <si>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</si>
  <si>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</si>
  <si>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</si>
  <si>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</si>
  <si>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</si>
  <si>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</si>
  <si>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</si>
  <si>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</si>
  <si>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</si>
  <si>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</si>
  <si>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</si>
  <si>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</si>
  <si>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</si>
  <si>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</si>
  <si>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</si>
  <si>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</si>
  <si>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</si>
  <si>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</si>
  <si>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</si>
  <si>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</si>
  <si>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</si>
  <si>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</si>
  <si>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</si>
  <si>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</si>
  <si>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</si>
  <si>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</si>
  <si>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</si>
  <si>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</si>
  <si>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</si>
  <si>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</si>
  <si>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</si>
  <si>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</si>
  <si>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</si>
  <si>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</si>
  <si>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</si>
  <si>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</si>
  <si>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</si>
  <si>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</si>
  <si>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</si>
  <si>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</si>
  <si>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</si>
  <si>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</si>
  <si>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</si>
  <si>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</si>
  <si>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</si>
  <si>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</si>
  <si>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</si>
  <si>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</si>
  <si>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</si>
  <si>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</si>
  <si>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</si>
  <si>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</si>
  <si>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</si>
  <si>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</si>
  <si>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</si>
  <si>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##Gets new-application-port update trigger update-ltp to ALT?</t>
  </si>
  <si>
    <t>##Gets disregard-application trigger delete-ltp-and-dependents to ALT?</t>
  </si>
  <si>
    <t>## Get method checked for correctness?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</si>
  <si>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</si>
  <si>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</si>
  <si>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</si>
  <si>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 Get release-number checked for correctness?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</si>
  <si>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</si>
  <si>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</si>
  <si>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</si>
  <si>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</si>
  <si>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</si>
  <si>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</si>
  <si>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</si>
  <si>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</si>
  <si>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</si>
  <si>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</si>
  <si>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</si>
  <si>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</si>
  <si>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 Get address checked for correctness?</t>
  </si>
  <si>
    <t>## Get port checked for correctness?</t>
  </si>
  <si>
    <t>## Get address updated?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</si>
  <si>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</si>
  <si>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</si>
  <si>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</si>
  <si>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</si>
  <si>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</si>
  <si>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</si>
  <si>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</si>
  <si>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</si>
  <si>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</si>
  <si>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</si>
  <si>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</si>
  <si>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</si>
  <si>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NewRelease/release-protocol with original value
- PUT NewRelease/remote-address with original value
- PUT NewRelease/remote-port with original value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</si>
  <si>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</si>
  <si>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</si>
  <si>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</si>
  <si>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</si>
  <si>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</si>
  <si>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</si>
  <si>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</si>
  <si>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</si>
  <si>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</si>
  <si>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</si>
  <si>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</si>
  <si>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</si>
  <si>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</si>
  <si>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</si>
  <si>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protocol checked for correctness?</t>
  </si>
  <si>
    <t>## Get protocol updated?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</si>
  <si>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</si>
  <si>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</si>
  <si>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</si>
  <si>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</si>
  <si>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</si>
  <si>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</si>
  <si>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</si>
  <si>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</si>
  <si>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</si>
  <si>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</si>
  <si>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</si>
  <si>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</si>
  <si>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</si>
  <si>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</si>
  <si>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</si>
  <si>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</si>
  <si>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</si>
  <si>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</si>
  <si>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</si>
  <si>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</si>
  <si>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</si>
  <si>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</si>
  <si>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</si>
  <si>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</si>
  <si>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</si>
  <si>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</si>
  <si>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</si>
  <si>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OldRelease/CC (/core-model-1-4:control-construct)
  - getting required attributes for bequeathing callbacks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</si>
  <si>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Testing:
- checking for ResponseCode==204
- GETing CC (/core-model-1-4:control-construct)
- verify that CC/http-c application-name=dummyApplicationName and its corresponding release-number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</si>
  <si>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</si>
  <si>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ServiceRequestCausesLtpDeletionRequest,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</si>
  <si>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ServiceRequestCausesFcUpdateRequest,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</si>
  <si>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#Gets the fc-port delete for changes in forwarding-construct</t>
  </si>
  <si>
    <t xml:space="preserve">#Gets the response body checked for schema validation
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</si>
  <si>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</si>
  <si>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</si>
  <si>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</si>
  <si>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</si>
  <si>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#### Testing:
- Checking for response-code 200
- Extract applicationName, releaseNumber, address, protocol and port from output fc-port of NewApplicationCausesRequestForOamRequestInformation and store it in expectedApplicationsList.
- Generate schema based on the specification
- Checking the response body for each attribute against the generated schema
- Checking the response body attributes against expectedApplicationsList.</t>
  </si>
  <si>
    <t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- POST /v1/regard-application with
  - all attributes according to chosen set of http-c, tcp-c , BUT protocol attribute with random dummy value as per the spec.
    -operation-key from above
    - reasonable parameters</t>
  </si>
  <si>
    <t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- POST /v1/regard-application with
  - all attributes according to chosen set of http-c, tcp-c , BUT address attribute with random dummy value that matches the specified pattern.
    -operation-key from above
    - reasonable parameters</t>
  </si>
  <si>
    <t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</si>
  <si>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NewApplicationCausesRequestForOamRequestInformation</t>
  </si>
  <si>
    <t xml:space="preserve">#### Testing:
- Checking for response code 204
- Getting CC, searching for the forwarding-construct NewApplicationCausesRequestForOamRequestInformation 
 - searching for OUTPUT fc-port for previously chosen uuid and logical-termination-point (entry should be absent)
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</si>
  <si>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NewApplicationCausesRequestForOamRequestInformation,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</si>
  <si>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NewApplicationCausesRequestForOamRequestInformation,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</si>
  <si>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NewApplicationCausesRequestForOamRequestInformation,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</si>
  <si>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>#### Testing:
- checking for ResponseCode==204
- GETing CC (/core-model-1-4:control-construct)
  - searching for forwarding-construct of   NewApplicationCausesRequestForOamRequestInformation with logical-termination-point and verify that fc port present for dummy created application</t>
  </si>
  <si>
    <t>#### Preparation:
- GETing CC (/core-model-1-4:control-construct)
  -  search CC for output fc-port of ServiceRequestCausesLoggingRequest, 
its corresponding op-c, http-c and tcp-c, storing them for later verification request
  - searching CC for op-s of /v1/regard-application, storing operation-key
  - searching CC for output fc-port of NewApplicationCausesRequestForOamRequestInformation, find corresponding op-c, http-c and tcp-c, store them.
- GETting EaTL/CC (while using IP, protocol and port from above)
  - searching CC for op-c of /v1/list-records-of-flow, storing operation-key
- POST /v1/regard-application with  
  - all attributes according to chosen http-c and tcp-c
  - operation-key from above
  - all parameters with realistic values (incl. DummyXCorrelator)</t>
  </si>
  <si>
    <t>/v1/list-records</t>
  </si>
  <si>
    <t>/v1/list-records-of-application</t>
  </si>
  <si>
    <t>/v1/record-oam-request</t>
  </si>
  <si>
    <t>## Get response-code checked for correctness?</t>
  </si>
  <si>
    <t>## Get timestamp checked for correctness?</t>
  </si>
  <si>
    <t>## Get record created?</t>
  </si>
  <si>
    <t>#### Clearance check:
NA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</si>
  <si>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applicatin-name and release-number with randomly chosen values.
</t>
  </si>
  <si>
    <t>OamLog</t>
  </si>
  <si>
    <t>#### Preparation:
- GETing CC (/core-model-1-4:control-construct)
  - searching CC for op-s of /v1/record-oam-request, storing operation-key
  - searching CC for op-s of /v1/list-records-of-application, storing operation-key
- POST/v1/record-oam-request with
  - dummy values generated for  attributes
  - operation-key from above
  - reasonable parameter</t>
  </si>
  <si>
    <t>#### Testing:
- checking for ResponseCode==204 for /v1/record-oam-request
- POST /v1/list-records-of-application and store response
  - verify that received response parameters is equal to expected attribute values 
ex: application-name = ExpectedApplicationName, release-number = expectedReleaseNumber, method= expectedMethod, 
resource = expectedResource, similarly other parameters.</t>
  </si>
  <si>
    <t>#### Clearing:
- PUT initial newRelease/application-name
- PUT initial newRelease/release-number
- PUT initial newRelease/protocol
- PUT initial newRelease/address
- PUT initial newRelease/port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</si>
</sst>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6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7" fillId="8" borderId="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4" fillId="9" borderId="11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/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I223"/>
  <sheetViews>
    <sheetView tabSelected="1" zoomScale="70" zoomScaleNormal="70" workbookViewId="0">
      <pane xSplit="1" ySplit="3" topLeftCell="B117" activePane="bottomRight" state="frozen"/>
      <selection pane="topRight" activeCell="B1" sqref="B1"/>
      <selection pane="bottomLeft" activeCell="A4" sqref="A4"/>
      <selection pane="bottomRight" activeCell="C120" sqref="C120"/>
    </sheetView>
  </sheetViews>
  <sheetFormatPr defaultColWidth="9.140625" defaultRowHeight="15" x14ac:dyDescent="0.25"/>
  <cols>
    <col min="1" max="1" width="35.5703125" style="58" customWidth="1"/>
    <col min="2" max="2" width="70.7109375" style="2"/>
    <col min="3" max="6" width="70.7109375" style="52"/>
    <col min="7" max="7" width="70.7109375" style="52" customWidth="1"/>
    <col min="8" max="8" width="70" style="52" customWidth="1"/>
    <col min="9" max="9" width="63.42578125" style="52" customWidth="1"/>
    <col min="10" max="40" width="9.140625" style="52" customWidth="1"/>
    <col min="41" max="16384" width="9.140625" style="52"/>
  </cols>
  <sheetData>
    <row r="1" spans="1:9" ht="18.75" x14ac:dyDescent="0.25">
      <c r="A1" s="54" t="s">
        <v>223</v>
      </c>
      <c r="B1" s="1"/>
      <c r="C1" s="17"/>
      <c r="D1" s="17"/>
      <c r="E1" s="17"/>
      <c r="F1" s="17"/>
      <c r="G1" s="17"/>
    </row>
    <row r="2" spans="1:9" ht="18.75" x14ac:dyDescent="0.25">
      <c r="A2" s="54" t="s">
        <v>0</v>
      </c>
      <c r="C2" s="18" t="s">
        <v>84</v>
      </c>
      <c r="D2" s="18"/>
      <c r="E2" s="18"/>
      <c r="F2" s="18"/>
      <c r="G2" s="18"/>
      <c r="H2" s="18"/>
      <c r="I2" s="18"/>
    </row>
    <row r="3" spans="1:9" ht="18.75" x14ac:dyDescent="0.25">
      <c r="A3" s="54" t="s">
        <v>1</v>
      </c>
      <c r="B3" s="3" t="s">
        <v>2</v>
      </c>
      <c r="C3" s="19" t="s">
        <v>85</v>
      </c>
      <c r="D3" s="19" t="s">
        <v>86</v>
      </c>
      <c r="E3" s="19" t="s">
        <v>87</v>
      </c>
      <c r="F3" s="19" t="s">
        <v>88</v>
      </c>
      <c r="G3" s="19" t="s">
        <v>217</v>
      </c>
      <c r="H3" s="19" t="s">
        <v>215</v>
      </c>
      <c r="I3" s="19" t="s">
        <v>216</v>
      </c>
    </row>
    <row r="4" spans="1:9" x14ac:dyDescent="0.25">
      <c r="A4" s="63" t="s">
        <v>3</v>
      </c>
      <c r="B4" s="4" t="s">
        <v>4</v>
      </c>
      <c r="C4" s="20" t="str">
        <f>$B$4</f>
        <v>## Is service idempotent?</v>
      </c>
      <c r="D4" s="20" t="str">
        <f>$B$4</f>
        <v>## Is service idempotent?</v>
      </c>
      <c r="E4" s="20" t="str">
        <f>$B$4</f>
        <v>## Is service idempotent?</v>
      </c>
      <c r="F4" s="20" t="str">
        <f>$B$4</f>
        <v>## Is service idempotent?</v>
      </c>
      <c r="G4" s="20" t="str">
        <f>$B$4</f>
        <v>## Is service idempotent?</v>
      </c>
      <c r="H4" s="20" t="str">
        <f t="shared" ref="H4:I4" si="0">$B$4</f>
        <v>## Is service idempotent?</v>
      </c>
      <c r="I4" s="20" t="str">
        <f t="shared" si="0"/>
        <v>## Is service idempotent?</v>
      </c>
    </row>
    <row r="5" spans="1:9" ht="225" x14ac:dyDescent="0.25">
      <c r="A5" s="63"/>
      <c r="B5" s="5" t="s">
        <v>5</v>
      </c>
      <c r="C5" s="21" t="s">
        <v>122</v>
      </c>
      <c r="D5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5" s="2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1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1" t="str">
        <f>CONCATENATE("#### Preparation:
- GETing CC (/core-model-1-4:control-construct)
  - searching CC for op-s of ",G3,", storing operation-key
")
&amp;CONCATENATE("
  - POST ",G3,"
    - all attributes filled with random values with/without non-required attrbites
    - operation-key from above
    - reasonable parameters")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5" s="21" t="str">
        <f>CONCATENATE("#### Preparation:
- GETing CC (/core-model-1-4:control-construct)
- searching CC for op-s of ",H3,", storing operation-key")
&amp;CONCATENATE("
  - POST ",H3,"
    - operation-key from above
    - reasonable parameters")</f>
        <v>#### Preparation:
- GETing CC (/core-model-1-4:control-construct)
- searching CC for op-s of /v1/list-records, storing operation-key
  - POST /v1/list-records
    - operation-key from above
    - reasonable parameters</v>
      </c>
      <c r="I5" s="21" t="str">
        <f>CONCATENATE("#### Preparation:
- GETing CC (/core-model-1-4:control-construct)
  - searching CC for op-s of ",I3,", storing operation-key
  - searching CC for output fc-port of NewApplicationCausesRequestForOamRequestInformation, find corresponding http-c, store them")
&amp;CONCATENATE("
- POST ",I3,"
    - operation-key from above
    - attribute according to chosen http-c
    - reasonable parameters")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6" spans="1:9" ht="45" x14ac:dyDescent="0.25">
      <c r="A6" s="63"/>
      <c r="B6" s="5" t="s">
        <v>6</v>
      </c>
      <c r="C6" s="22" t="str">
        <f ca="1">$C6</f>
        <v xml:space="preserve">#### Testing:
- checking for ResponseCode==204 (not 400 because of idempotence)
</v>
      </c>
      <c r="D6" s="22" t="str">
        <f ca="1">$C6</f>
        <v xml:space="preserve">#### Testing:
- checking for ResponseCode==204 (not 400 because of idempotence)
</v>
      </c>
      <c r="E6" s="22" t="str">
        <f ca="1">$C6</f>
        <v xml:space="preserve">#### Testing:
- checking for ResponseCode==204 (not 400 because of idempotence)
</v>
      </c>
      <c r="F6" s="22" t="str">
        <f ca="1">$D6</f>
        <v>#### Testing:
- checking for ResponseCode==200</v>
      </c>
      <c r="G6" s="22" t="str">
        <f ca="1">$C6</f>
        <v xml:space="preserve">#### Testing:
- checking for ResponseCode==204 (not 400 because of idempotence)
</v>
      </c>
      <c r="H6" s="22" t="str">
        <f ca="1">$D6</f>
        <v>#### Testing:
- checking for ResponseCode==200</v>
      </c>
      <c r="I6" s="22" t="str">
        <f ca="1">$D6</f>
        <v>#### Testing:
- checking for ResponseCode==200</v>
      </c>
    </row>
    <row r="7" spans="1:9" ht="60" x14ac:dyDescent="0.25">
      <c r="A7" s="63"/>
      <c r="B7" s="6" t="s">
        <v>7</v>
      </c>
      <c r="C7" s="23" t="s">
        <v>123</v>
      </c>
      <c r="D7" s="23" t="str">
        <f>$B7</f>
        <v>#### Clearing:
- not applicable</v>
      </c>
      <c r="E7" s="23" t="str">
        <f>$B7</f>
        <v>#### Clearing:
- not applicable</v>
      </c>
      <c r="F7" s="23" t="str">
        <f>$B7</f>
        <v>#### Clearing:
- not applicable</v>
      </c>
      <c r="G7" s="23" t="str">
        <f>$B7</f>
        <v>#### Clearing:
- not applicable</v>
      </c>
      <c r="H7" s="23" t="str">
        <f t="shared" ref="H7:I7" si="1">$B7</f>
        <v>#### Clearing:
- not applicable</v>
      </c>
      <c r="I7" s="23" t="str">
        <f t="shared" si="1"/>
        <v>#### Clearing:
- not applicable</v>
      </c>
    </row>
    <row r="8" spans="1:9" x14ac:dyDescent="0.25">
      <c r="A8" s="63" t="s">
        <v>8</v>
      </c>
      <c r="B8" s="7" t="s">
        <v>9</v>
      </c>
      <c r="C8" s="20" t="str">
        <f>$B$8</f>
        <v>## Get parameters checked for completeness?</v>
      </c>
      <c r="D8" s="20" t="str">
        <f>$B$8</f>
        <v>## Get parameters checked for completeness?</v>
      </c>
      <c r="E8" s="20" t="str">
        <f>$B$8</f>
        <v>## Get parameters checked for completeness?</v>
      </c>
      <c r="F8" s="20" t="str">
        <f>$B$8</f>
        <v>## Get parameters checked for completeness?</v>
      </c>
      <c r="G8" s="20" t="str">
        <f>$B$8</f>
        <v>## Get parameters checked for completeness?</v>
      </c>
      <c r="H8" s="20" t="str">
        <f t="shared" ref="H8:I8" si="2">$B$8</f>
        <v>## Get parameters checked for completeness?</v>
      </c>
      <c r="I8" s="20" t="str">
        <f t="shared" si="2"/>
        <v>## Get parameters checked for completeness?</v>
      </c>
    </row>
    <row r="9" spans="1:9" ht="255" x14ac:dyDescent="0.25">
      <c r="A9" s="63"/>
      <c r="B9" s="8" t="s">
        <v>10</v>
      </c>
      <c r="C9" s="24" t="s">
        <v>124</v>
      </c>
      <c r="D9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1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1" t="str">
        <f>CONCATENATE("#### Preparation:
- GETing CC (/core-model-1-4:control-construct)
  - searching CC for op-s of ",G3,", storing operation-key")
&amp;CONCATENATE("
 - POST ",G3,"
  - all attributes filled with random value
  - operation-key from above")
&amp;CONCATENATE("
    -  BUT one randomly chosen parameter (user, originator, x-correlator, trace-indicator or customer-journey) missing (not empty string!)")</f>
        <v>#### Preparation:
- GETing CC (/core-model-1-4:control-construct)
  - searching CC for op-s of /v1/record-oam-request, storing operation-key
 - POST /v1/record-oam-request
  - all attributes filled with random value
  - operation-key from above
    -  BUT one randomly chosen parameter (user, originator, x-correlator, trace-indicator or customer-journey) missing (not empty string!)</v>
      </c>
      <c r="H9" s="21" t="str">
        <f>CONCATENATE("#### Preparation:
- GETing CC (/core-model-1-4:control-construct)
- searching CC for op-s of ",H3,", storing operation-key")
&amp;CONCATENATE("
  - POST ",H3,"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/v1/list-records, storing operation-key
  - POST /v1/list-records
    -operation-key from above
    -  BUT one randomly chosen parameter (user, originator, x-correlator, trace-indicator or customer-journey) missing (not empty string!)</v>
      </c>
      <c r="I9" s="21" t="str">
        <f>CONCATENATE("#### Preparation:
- GETing CC (/core-model-1-4:control-construct)
  - searching CC for op-s of ",I3,", storing operation-key
  - searching CC for output fc-port of NewApplicationCausesRequestForOamRequestInformation, find corresponding http-c, store them")
&amp;CONCATENATE("
  - POST ",I3,"
    - operation-key from above
    - attribute according to chosen http-c
    - BUT one randomly chosen parameter (user, originator, x-correlator, trace-indicator or customer-journey) missing (not empty string!)")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- operation-key from above
    - attribute according to chosen http-c
    - BUT one randomly chosen parameter (user, originator, x-correlator, trace-indicator or customer-journey) missing (not empty string!)</v>
      </c>
    </row>
    <row r="10" spans="1:9" ht="30" x14ac:dyDescent="0.25">
      <c r="A10" s="63"/>
      <c r="B10" s="8" t="s">
        <v>11</v>
      </c>
      <c r="C10" s="25" t="str">
        <f>$B10</f>
        <v>#### Testing:
- checking for ResponseCode == 400</v>
      </c>
      <c r="D10" s="25" t="str">
        <f>$B10</f>
        <v>#### Testing:
- checking for ResponseCode == 400</v>
      </c>
      <c r="E10" s="25" t="str">
        <f>$B10</f>
        <v>#### Testing:
- checking for ResponseCode == 400</v>
      </c>
      <c r="F10" s="25" t="str">
        <f>$B10</f>
        <v>#### Testing:
- checking for ResponseCode == 400</v>
      </c>
      <c r="G10" s="25" t="str">
        <f>$B10</f>
        <v>#### Testing:
- checking for ResponseCode == 400</v>
      </c>
      <c r="H10" s="25" t="str">
        <f t="shared" ref="H10:I10" si="3">$B10</f>
        <v>#### Testing:
- checking for ResponseCode == 400</v>
      </c>
      <c r="I10" s="25" t="str">
        <f t="shared" si="3"/>
        <v>#### Testing:
- checking for ResponseCode == 400</v>
      </c>
    </row>
    <row r="11" spans="1:9" ht="60" x14ac:dyDescent="0.25">
      <c r="A11" s="63"/>
      <c r="B11" s="6" t="str">
        <f>$B7</f>
        <v>#### Clearing:
- not applicable</v>
      </c>
      <c r="C11" s="23" t="s">
        <v>123</v>
      </c>
      <c r="D11" s="26" t="str">
        <f>$B7</f>
        <v>#### Clearing:
- not applicable</v>
      </c>
      <c r="E11" s="26" t="str">
        <f>$B7</f>
        <v>#### Clearing:
- not applicable</v>
      </c>
      <c r="F11" s="26" t="str">
        <f>$B7</f>
        <v>#### Clearing:
- not applicable</v>
      </c>
      <c r="G11" s="26" t="str">
        <f>$B7</f>
        <v>#### Clearing:
- not applicable</v>
      </c>
      <c r="H11" s="26" t="str">
        <f t="shared" ref="H11:I11" si="4">$B7</f>
        <v>#### Clearing:
- not applicable</v>
      </c>
      <c r="I11" s="26" t="str">
        <f t="shared" si="4"/>
        <v>#### Clearing:
- not applicable</v>
      </c>
    </row>
    <row r="12" spans="1:9" x14ac:dyDescent="0.25">
      <c r="A12" s="63" t="s">
        <v>12</v>
      </c>
      <c r="B12" s="7" t="s">
        <v>13</v>
      </c>
      <c r="C12" s="27" t="str">
        <f>$B$12</f>
        <v>## Gets originator checked for compliance with specification?</v>
      </c>
      <c r="D12" s="27" t="str">
        <f>$B$12</f>
        <v>## Gets originator checked for compliance with specification?</v>
      </c>
      <c r="E12" s="27" t="str">
        <f>$B$12</f>
        <v>## Gets originator checked for compliance with specification?</v>
      </c>
      <c r="F12" s="27" t="str">
        <f>$B$12</f>
        <v>## Gets originator checked for compliance with specification?</v>
      </c>
      <c r="G12" s="27" t="str">
        <f>$B$12</f>
        <v>## Gets originator checked for compliance with specification?</v>
      </c>
      <c r="H12" s="27" t="str">
        <f t="shared" ref="H12:I12" si="5">$B$12</f>
        <v>## Gets originator checked for compliance with specification?</v>
      </c>
      <c r="I12" s="27" t="str">
        <f t="shared" si="5"/>
        <v>## Gets originator checked for compliance with specification?</v>
      </c>
    </row>
    <row r="13" spans="1:9" ht="255" x14ac:dyDescent="0.25">
      <c r="A13" s="63"/>
      <c r="B13" s="8" t="s">
        <v>14</v>
      </c>
      <c r="C13" s="21" t="s">
        <v>125</v>
      </c>
      <c r="D13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1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1" t="str">
        <f>CONCATENATE("#### Preparation:
- GETing CC (/core-model-1-4:control-construct)
- searching CC for op-s of ",G$3,", storing operation-key
")
&amp;CONCATENATE("
  - POST ",G$3,"
    - all parameters with realistic values")
&amp;CONCATENATE("
    - all parameters with realistic values, BUT 
          1.  originator set to be a string of 0, 1 or 2 (random) letters length (too short).")</f>
        <v>#### Preparation:
- GETing CC (/core-model-1-4:control-construct)
- searching CC for op-s of /v1/record-oam-request, storing operation-key
  - POST /v1/record-oam-request
    - all parameters with realistic values
    - all parameters with realistic values, BUT 
          1.  originator set to be a string of 0, 1 or 2 (random) letters length (too short).</v>
      </c>
      <c r="H13" s="21" t="str">
        <f>CONCATENATE("#### Preparation:
- GETing CC (/core-model-1-4:control-construct)
- searching CC for op-s of ",H$3,", storing operation-key")
&amp;CONCATENATE("
  - POST ",H$3,"
     - all parameters with realistic values, BUT 
          1.  originator set to be a string of 0, 1 or 2 (random) letters length (too short).")</f>
        <v>#### Preparation:
- GETing CC (/core-model-1-4:control-construct)
- searching CC for op-s of /v1/list-records, storing operation-key
  - POST /v1/list-records
     - all parameters with realistic values, BUT 
          1.  originator set to be a string of 0, 1 or 2 (random) letters length (too short).</v>
      </c>
      <c r="I13" s="21" t="str">
        <f>CONCATENATE("#### Preparation:
- GETing CC (/core-model-1-4:control-construct)
  - searching CC for op-s of ",I$3,", storing operation-key
  - searching CC for output fc-port of NewApplicationCausesRequestForOamRequestInformation, find corresponding http-c, store them")
&amp;CONCATENATE("
  - POST ",I$3,"
       - attribute according to chosen http-c
       - all parameters with realistic values, BUT 
          1.  originator set to be a string of 0, 1 or 2 (random) letters length (too short).")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   - attribute according to chosen http-c
       - all parameters with realistic values, BUT 
          1.  originator set to be a string of 0, 1 or 2 (random) letters length (too short).</v>
      </c>
    </row>
    <row r="14" spans="1:9" ht="30" x14ac:dyDescent="0.25">
      <c r="A14" s="63"/>
      <c r="B14" s="8" t="s">
        <v>15</v>
      </c>
      <c r="C14" s="25" t="str">
        <f>$B14</f>
        <v>#### Testing:
- checking for ResponseCode==400</v>
      </c>
      <c r="D14" s="25" t="str">
        <f>$B14</f>
        <v>#### Testing:
- checking for ResponseCode==400</v>
      </c>
      <c r="E14" s="25" t="str">
        <f>$B14</f>
        <v>#### Testing:
- checking for ResponseCode==400</v>
      </c>
      <c r="F14" s="25" t="str">
        <f>$B14</f>
        <v>#### Testing:
- checking for ResponseCode==400</v>
      </c>
      <c r="G14" s="25" t="str">
        <f>$B14</f>
        <v>#### Testing:
- checking for ResponseCode==400</v>
      </c>
      <c r="H14" s="25" t="str">
        <f t="shared" ref="H14:I14" si="6">$B14</f>
        <v>#### Testing:
- checking for ResponseCode==400</v>
      </c>
      <c r="I14" s="25" t="str">
        <f t="shared" si="6"/>
        <v>#### Testing:
- checking for ResponseCode==400</v>
      </c>
    </row>
    <row r="15" spans="1:9" ht="60" x14ac:dyDescent="0.25">
      <c r="A15" s="63"/>
      <c r="B15" s="6" t="str">
        <f>$B7</f>
        <v>#### Clearing:
- not applicable</v>
      </c>
      <c r="C15" s="23" t="s">
        <v>123</v>
      </c>
      <c r="D15" s="23" t="str">
        <f>$B7</f>
        <v>#### Clearing:
- not applicable</v>
      </c>
      <c r="E15" s="23" t="str">
        <f>$B7</f>
        <v>#### Clearing:
- not applicable</v>
      </c>
      <c r="F15" s="23" t="str">
        <f>$B7</f>
        <v>#### Clearing:
- not applicable</v>
      </c>
      <c r="G15" s="23" t="str">
        <f>$B7</f>
        <v>#### Clearing:
- not applicable</v>
      </c>
      <c r="H15" s="23" t="str">
        <f t="shared" ref="H15:I15" si="7">$B7</f>
        <v>#### Clearing:
- not applicable</v>
      </c>
      <c r="I15" s="23" t="str">
        <f t="shared" si="7"/>
        <v>#### Clearing:
- not applicable</v>
      </c>
    </row>
    <row r="16" spans="1:9" x14ac:dyDescent="0.25">
      <c r="A16" s="63" t="s">
        <v>16</v>
      </c>
      <c r="B16" s="7" t="s">
        <v>17</v>
      </c>
      <c r="C16" s="28" t="str">
        <f>$B$16</f>
        <v>## Gets x-correlator checked for complying the pattern?</v>
      </c>
      <c r="D16" s="28" t="str">
        <f>$B$16</f>
        <v>## Gets x-correlator checked for complying the pattern?</v>
      </c>
      <c r="E16" s="28" t="str">
        <f>$B$16</f>
        <v>## Gets x-correlator checked for complying the pattern?</v>
      </c>
      <c r="F16" s="28" t="str">
        <f>$B$16</f>
        <v>## Gets x-correlator checked for complying the pattern?</v>
      </c>
      <c r="G16" s="28" t="str">
        <f>$B$16</f>
        <v>## Gets x-correlator checked for complying the pattern?</v>
      </c>
      <c r="H16" s="28" t="str">
        <f t="shared" ref="H16:I16" si="8">$B$16</f>
        <v>## Gets x-correlator checked for complying the pattern?</v>
      </c>
      <c r="I16" s="28" t="str">
        <f t="shared" si="8"/>
        <v>## Gets x-correlator checked for complying the pattern?</v>
      </c>
    </row>
    <row r="17" spans="1:9" ht="240" x14ac:dyDescent="0.25">
      <c r="A17" s="63"/>
      <c r="B17" s="8" t="s">
        <v>18</v>
      </c>
      <c r="C17" s="21" t="s">
        <v>126</v>
      </c>
      <c r="D17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1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1" t="str">
        <f>CONCATENATE("#### Preparation:
- GETing CC (/core-model-1-4:control-construct)
  - searching CC for op-s of ",G$3,", storing operation-key
")
&amp;CONCATENATE("
  - POST ",G$3,"
   - all attributes filled with random values
   - operation-key from above
   - reasonable parameters, BUT dummyXCorrelators differing from the pattern in various ways (e.g. empty string)")</f>
        <v>#### Preparation:
- GETing CC (/core-model-1-4:control-construct)
  - searching CC for op-s of /v1/record-oam-request, storing operation-key
  - POST /v1/record-oam-request
   - all attributes filled with random values
   - operation-key from above
   - reasonable parameters, BUT dummyXCorrelators differing from the pattern in various ways (e.g. empty string)</v>
      </c>
      <c r="H17" s="21" t="str">
        <f>CONCATENATE("#### Preparation:
- GETing CC (/core-model-1-4:control-construct)
- searching CC for op-s of ",H$3,", storing operation-key")
&amp;CONCATENATE("
  - POST ",H$3,"
    -operation-key from above
    - reasonable parameters, BUT dummyXCorrelators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dummyXCorrelators differing from the pattern in various ways (e.g. empty string)</v>
      </c>
      <c r="I17" s="21" t="str">
        <f>CONCATENATE("#### Preparation:
- GETing CC (/core-model-1-4:control-construct)
  - searching CC for op-s of ",I$3,", storing operation-key
  - searching CC for output fc-port of NewApplicationCausesRequestForOamRequestInformation, find corresponding http-c, store them")
&amp;CONCATENATE("
  - POST ",I$3,"
    - operation-key from above
    - attribute according to chosen http-c
    - reasonable parameters, BUT dummyXCorrelators differing from the pattern in various ways (e.g. empty string)")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- operation-key from above
    - attribute according to chosen http-c
    - reasonable parameters, BUT dummyXCorrelators differing from the pattern in various ways (e.g. empty string)</v>
      </c>
    </row>
    <row r="18" spans="1:9" ht="30" x14ac:dyDescent="0.25">
      <c r="A18" s="63"/>
      <c r="B18" s="8" t="s">
        <v>15</v>
      </c>
      <c r="C18" s="29" t="str">
        <f>$B18</f>
        <v>#### Testing:
- checking for ResponseCode==400</v>
      </c>
      <c r="D18" s="29" t="str">
        <f>$B18</f>
        <v>#### Testing:
- checking for ResponseCode==400</v>
      </c>
      <c r="E18" s="29" t="str">
        <f>$B18</f>
        <v>#### Testing:
- checking for ResponseCode==400</v>
      </c>
      <c r="F18" s="29" t="str">
        <f>$B18</f>
        <v>#### Testing:
- checking for ResponseCode==400</v>
      </c>
      <c r="G18" s="29" t="str">
        <f>$B18</f>
        <v>#### Testing:
- checking for ResponseCode==400</v>
      </c>
      <c r="H18" s="29" t="str">
        <f t="shared" ref="H18:I18" si="9">$B18</f>
        <v>#### Testing:
- checking for ResponseCode==400</v>
      </c>
      <c r="I18" s="29" t="str">
        <f t="shared" si="9"/>
        <v>#### Testing:
- checking for ResponseCode==400</v>
      </c>
    </row>
    <row r="19" spans="1:9" ht="60" x14ac:dyDescent="0.25">
      <c r="A19" s="63"/>
      <c r="B19" s="6" t="str">
        <f>$B7</f>
        <v>#### Clearing:
- not applicable</v>
      </c>
      <c r="C19" s="23" t="s">
        <v>123</v>
      </c>
      <c r="D19" s="30" t="str">
        <f>$B7</f>
        <v>#### Clearing:
- not applicable</v>
      </c>
      <c r="E19" s="30" t="str">
        <f>$B7</f>
        <v>#### Clearing:
- not applicable</v>
      </c>
      <c r="F19" s="30" t="str">
        <f>$B7</f>
        <v>#### Clearing:
- not applicable</v>
      </c>
      <c r="G19" s="30" t="str">
        <f>$B7</f>
        <v>#### Clearing:
- not applicable</v>
      </c>
      <c r="H19" s="30" t="str">
        <f t="shared" ref="H19:I19" si="10">$B7</f>
        <v>#### Clearing:
- not applicable</v>
      </c>
      <c r="I19" s="30" t="str">
        <f t="shared" si="10"/>
        <v>#### Clearing:
- not applicable</v>
      </c>
    </row>
    <row r="20" spans="1:9" x14ac:dyDescent="0.25">
      <c r="A20" s="63" t="s">
        <v>19</v>
      </c>
      <c r="B20" s="7" t="s">
        <v>20</v>
      </c>
      <c r="C20" s="27" t="str">
        <f>$B$20</f>
        <v>## Gets trace-indicator checked for complying the pattern?</v>
      </c>
      <c r="D20" s="27" t="str">
        <f>$B$20</f>
        <v>## Gets trace-indicator checked for complying the pattern?</v>
      </c>
      <c r="E20" s="27" t="str">
        <f>$B$20</f>
        <v>## Gets trace-indicator checked for complying the pattern?</v>
      </c>
      <c r="F20" s="27" t="str">
        <f>$B$20</f>
        <v>## Gets trace-indicator checked for complying the pattern?</v>
      </c>
      <c r="G20" s="27" t="str">
        <f>$B$20</f>
        <v>## Gets trace-indicator checked for complying the pattern?</v>
      </c>
      <c r="H20" s="27" t="str">
        <f t="shared" ref="H20:I20" si="11">$B$20</f>
        <v>## Gets trace-indicator checked for complying the pattern?</v>
      </c>
      <c r="I20" s="27" t="str">
        <f t="shared" si="11"/>
        <v>## Gets trace-indicator checked for complying the pattern?</v>
      </c>
    </row>
    <row r="21" spans="1:9" ht="240" x14ac:dyDescent="0.25">
      <c r="A21" s="63"/>
      <c r="B21" s="8" t="s">
        <v>21</v>
      </c>
      <c r="C21" s="21" t="s">
        <v>127</v>
      </c>
      <c r="D21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1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1" t="str">
        <f>CONCATENATE("#### Preparation:
- GETing CC (/core-model-1-4:control-construct)
  - searching CC for op-s of ",G$3,", storing operation-key
")
&amp;CONCATENATE("
  - POST ",G$3,"
   - all attributes filled with random values
   - operation-key from above
   - reasonable parameters, BUT dummyTraceIndicator differing from the pattern in various ways (e.g. empty string)")</f>
        <v>#### Preparation:
- GETing CC (/core-model-1-4:control-construct)
  - searching CC for op-s of /v1/record-oam-request, storing operation-key
  - POST /v1/record-oam-request
   - all attributes filled with random values
   - operation-key from above
   - reasonable parameters, BUT dummyTraceIndicator differing from the pattern in various ways (e.g. empty string)</v>
      </c>
      <c r="H21" s="21" t="str">
        <f>CONCATENATE("#### Preparation:
- GETing CC (/core-model-1-4:control-construct)
- searching CC for op-s of ",H$3,", storing operation-key")
&amp;CONCATENATE("
  - POST ",H$3,"
    -operation-key from above
    - reasonable parameters, BUT dummyTraceIndicator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dummyTraceIndicator differing from the pattern in various ways (e.g. empty string)</v>
      </c>
      <c r="I21" s="21" t="str">
        <f>CONCATENATE("#### Preparation:
- GETing CC (/core-model-1-4:control-construct)
  - searching CC for op-s of ",I$3,", storing operation-key
  - searching CC for output fc-port of NewApplicationCausesRequestForOamRequestInformation, find corresponding http-c, store them")
&amp;CONCATENATE("
  - POST ",I$3,"
    - operation-key from above
    - attribute according to chosen http-c
    - reasonable parameters, BUT dummyTraceIndicator differing from the pattern in various ways (e.g. empty string)")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- operation-key from above
    - attribute according to chosen http-c
    - reasonable parameters, BUT dummyTraceIndicator differing from the pattern in various ways (e.g. empty string)</v>
      </c>
    </row>
    <row r="22" spans="1:9" ht="30" x14ac:dyDescent="0.25">
      <c r="A22" s="63"/>
      <c r="B22" s="8" t="s">
        <v>15</v>
      </c>
      <c r="C22" s="29" t="str">
        <f>$B22</f>
        <v>#### Testing:
- checking for ResponseCode==400</v>
      </c>
      <c r="D22" s="29" t="str">
        <f>$B22</f>
        <v>#### Testing:
- checking for ResponseCode==400</v>
      </c>
      <c r="E22" s="29" t="str">
        <f>$B22</f>
        <v>#### Testing:
- checking for ResponseCode==400</v>
      </c>
      <c r="F22" s="29" t="str">
        <f>$B22</f>
        <v>#### Testing:
- checking for ResponseCode==400</v>
      </c>
      <c r="G22" s="29" t="str">
        <f>$B22</f>
        <v>#### Testing:
- checking for ResponseCode==400</v>
      </c>
      <c r="H22" s="29" t="str">
        <f t="shared" ref="H22:I22" si="12">$B22</f>
        <v>#### Testing:
- checking for ResponseCode==400</v>
      </c>
      <c r="I22" s="29" t="str">
        <f t="shared" si="12"/>
        <v>#### Testing:
- checking for ResponseCode==400</v>
      </c>
    </row>
    <row r="23" spans="1:9" ht="60" x14ac:dyDescent="0.25">
      <c r="A23" s="63"/>
      <c r="B23" s="6" t="str">
        <f>$B7</f>
        <v>#### Clearing:
- not applicable</v>
      </c>
      <c r="C23" s="23" t="s">
        <v>123</v>
      </c>
      <c r="D23" s="30" t="str">
        <f>$B7</f>
        <v>#### Clearing:
- not applicable</v>
      </c>
      <c r="E23" s="30" t="str">
        <f>$B7</f>
        <v>#### Clearing:
- not applicable</v>
      </c>
      <c r="F23" s="30" t="str">
        <f>$B7</f>
        <v>#### Clearing:
- not applicable</v>
      </c>
      <c r="G23" s="30" t="str">
        <f>$B7</f>
        <v>#### Clearing:
- not applicable</v>
      </c>
      <c r="H23" s="30" t="str">
        <f t="shared" ref="H23:I23" si="13">$B7</f>
        <v>#### Clearing:
- not applicable</v>
      </c>
      <c r="I23" s="30" t="str">
        <f t="shared" si="13"/>
        <v>#### Clearing:
- not applicable</v>
      </c>
    </row>
    <row r="24" spans="1:9" x14ac:dyDescent="0.25">
      <c r="A24" s="63" t="s">
        <v>22</v>
      </c>
      <c r="B24" s="7" t="s">
        <v>23</v>
      </c>
      <c r="C24" s="20" t="str">
        <f>$B$24</f>
        <v>## Gets security key checked for availability?</v>
      </c>
      <c r="D24" s="20" t="str">
        <f>$B$24</f>
        <v>## Gets security key checked for availability?</v>
      </c>
      <c r="E24" s="20" t="str">
        <f>$B$24</f>
        <v>## Gets security key checked for availability?</v>
      </c>
      <c r="F24" s="20" t="str">
        <f>$B$24</f>
        <v>## Gets security key checked for availability?</v>
      </c>
      <c r="G24" s="20" t="str">
        <f>$B$24</f>
        <v>## Gets security key checked for availability?</v>
      </c>
      <c r="H24" s="20" t="str">
        <f t="shared" ref="H24:I24" si="14">$B$24</f>
        <v>## Gets security key checked for availability?</v>
      </c>
      <c r="I24" s="20" t="str">
        <f t="shared" si="14"/>
        <v>## Gets security key checked for availability?</v>
      </c>
    </row>
    <row r="25" spans="1:9" ht="210" x14ac:dyDescent="0.25">
      <c r="A25" s="63"/>
      <c r="B25" s="8" t="s">
        <v>24</v>
      </c>
      <c r="C25" s="21" t="s">
        <v>128</v>
      </c>
      <c r="D25" s="21" t="str">
        <f>CONCATENATE("#### Preparation:
- GETing CC (/core-model-1-4:control-construct)
-  searching CC for output fc-port of NewApplicationCausesRequestForOamRequestInformation,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NewApplicationCausesRequestForOamRequestInformation,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1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1" t="str">
        <f>CONCATENATE("#### Preparation:")
&amp;CONCATENATE("
  - POST ",G$3,"
    - all attributes filled with random values
    - reasonable parameters
  - BUT operationKey parameter missing (does not mean empty string)")</f>
        <v>#### Preparation:
  - POST /v1/record-oam-request
    - all attributes filled with random values
    - reasonable parameters
  - BUT operationKey parameter missing (does not mean empty string)</v>
      </c>
      <c r="H25" s="21" t="str">
        <f>CONCATENATE("#### Preparation:")
&amp;CONCATENATE("
  - POST ",H$3,"
    - reasonable parameters
    - BUT operationKey parameter missing (does not mean empty string)")</f>
        <v>#### Preparation:
  - POST /v1/list-records
    - reasonable parameters
    - BUT operationKey parameter missing (does not mean empty string)</v>
      </c>
      <c r="I25" s="21" t="str">
        <f>CONCATENATE("#### Preparation:
- GETing CC (/core-model-1-4:control-construct)
  - searching CC for output fc-port of NewApplicationCausesRequestForOamRequestInformation, find corresponding http-c, store them")
&amp;CONCATENATE("
- POST ",I$3,"
    - attribute according to chosen http-c
    - reasonable parameters
    - BUT operationKey parameter missing (does not mean empty string)")</f>
        <v>#### Preparation:
- GETing CC (/core-model-1-4:control-construct)
  - searching CC for output fc-port of NewApplicationCausesRequestForOamRequestInformation, find corresponding http-c, store them
- POST /v1/list-records-of-application
    - attribute according to chosen http-c
    - reasonable parameters
    - BUT operationKey parameter missing (does not mean empty string)</v>
      </c>
    </row>
    <row r="26" spans="1:9" ht="30" x14ac:dyDescent="0.25">
      <c r="A26" s="63"/>
      <c r="B26" s="8" t="s">
        <v>25</v>
      </c>
      <c r="C26" s="25" t="str">
        <f>$B26</f>
        <v>#### Testing:
- checking for ResponseCode==401</v>
      </c>
      <c r="D26" s="25" t="str">
        <f>$B26</f>
        <v>#### Testing:
- checking for ResponseCode==401</v>
      </c>
      <c r="E26" s="25" t="str">
        <f>$B26</f>
        <v>#### Testing:
- checking for ResponseCode==401</v>
      </c>
      <c r="F26" s="25" t="str">
        <f>$B26</f>
        <v>#### Testing:
- checking for ResponseCode==401</v>
      </c>
      <c r="G26" s="25" t="str">
        <f>$B26</f>
        <v>#### Testing:
- checking for ResponseCode==401</v>
      </c>
      <c r="H26" s="25" t="str">
        <f t="shared" ref="H26:I26" si="15">$B26</f>
        <v>#### Testing:
- checking for ResponseCode==401</v>
      </c>
      <c r="I26" s="25" t="str">
        <f t="shared" si="15"/>
        <v>#### Testing:
- checking for ResponseCode==401</v>
      </c>
    </row>
    <row r="27" spans="1:9" ht="60" x14ac:dyDescent="0.25">
      <c r="A27" s="63"/>
      <c r="B27" s="6" t="str">
        <f>$B7</f>
        <v>#### Clearing:
- not applicable</v>
      </c>
      <c r="C27" s="23" t="s">
        <v>123</v>
      </c>
      <c r="D27" s="23" t="str">
        <f>$B7</f>
        <v>#### Clearing:
- not applicable</v>
      </c>
      <c r="E27" s="23" t="str">
        <f>$B7</f>
        <v>#### Clearing:
- not applicable</v>
      </c>
      <c r="F27" s="23" t="str">
        <f>$B7</f>
        <v>#### Clearing:
- not applicable</v>
      </c>
      <c r="G27" s="23" t="str">
        <f>$B7</f>
        <v>#### Clearing:
- not applicable</v>
      </c>
      <c r="H27" s="23" t="str">
        <f t="shared" ref="H27:I27" si="16">$B7</f>
        <v>#### Clearing:
- not applicable</v>
      </c>
      <c r="I27" s="23" t="str">
        <f t="shared" si="16"/>
        <v>#### Clearing:
- not applicable</v>
      </c>
    </row>
    <row r="28" spans="1:9" x14ac:dyDescent="0.25">
      <c r="A28" s="63" t="s">
        <v>26</v>
      </c>
      <c r="B28" s="7" t="s">
        <v>27</v>
      </c>
      <c r="C28" s="20" t="str">
        <f>$B$28</f>
        <v>## Gets security key checked for correctness?</v>
      </c>
      <c r="D28" s="20" t="str">
        <f>$B$28</f>
        <v>## Gets security key checked for correctness?</v>
      </c>
      <c r="E28" s="20" t="str">
        <f>$B$28</f>
        <v>## Gets security key checked for correctness?</v>
      </c>
      <c r="F28" s="20" t="str">
        <f>$B$28</f>
        <v>## Gets security key checked for correctness?</v>
      </c>
      <c r="G28" s="20" t="str">
        <f>$B$28</f>
        <v>## Gets security key checked for correctness?</v>
      </c>
      <c r="H28" s="20" t="str">
        <f t="shared" ref="H28:I28" si="17">$B$28</f>
        <v>## Gets security key checked for correctness?</v>
      </c>
      <c r="I28" s="20" t="str">
        <f t="shared" si="17"/>
        <v>## Gets security key checked for correctness?</v>
      </c>
    </row>
    <row r="29" spans="1:9" ht="210" x14ac:dyDescent="0.25">
      <c r="A29" s="63"/>
      <c r="B29" s="8" t="s">
        <v>28</v>
      </c>
      <c r="C29" s="21" t="s">
        <v>129</v>
      </c>
      <c r="D29" s="21" t="str">
        <f>CONCATENATE("#### Preparation:
- GETing CC (/core-model-1-4:control-construct)
-  searching CC for output fc-port of NewApplicationCausesRequestForOamRequestInformation,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NewApplicationCausesRequestForOamRequestInformation, find corresponding op-c, http-c and tcp-c, store them
  - POST /v1/regard-application
     - all attributes according to chosen http-c, tcp-c
     - reasonable parameters
     - BUT operationKey parameter with random dummy value"</v>
      </c>
      <c r="E29" s="2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1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1" t="str">
        <f>CONCATENATE("#### Preparation:")
&amp;CONCATENATE("
  - POST ",G$3,"
  - all attributes filled with random values
  - reasonable parameters
  - BUT operationKey parameter with random dummy value")</f>
        <v>#### Preparation:
  - POST /v1/record-oam-request
  - all attributes filled with random values
  - reasonable parameters
  - BUT operationKey parameter with random dummy value</v>
      </c>
      <c r="H29" s="21" t="str">
        <f>CONCATENATE("#### Preparation:")
&amp;CONCATENATE("
  - POST ",H$3,"
    - reasonable parameters
     - BUT operationKey parameter with random dummy value")</f>
        <v>#### Preparation:
  - POST /v1/list-records
    - reasonable parameters
     - BUT operationKey parameter with random dummy value</v>
      </c>
      <c r="I29" s="21" t="str">
        <f>CONCATENATE("#### Preparation:
- GETing CC (/core-model-1-4:control-construct)
  - searching CC for output fc-port of NewApplicationCausesRequestForOamRequestInformation, find corresponding http-c, store them")
&amp;CONCATENATE("
- POST ",I$3,"
     - attribute according to chosen http-c
     - reasonable parameters
     - BUT operationKey parameter with random dummy value")</f>
        <v>#### Preparation:
- GETing CC (/core-model-1-4:control-construct)
  - searching CC for output fc-port of NewApplicationCausesRequestForOamRequestInformation, find corresponding http-c, store them
- POST /v1/list-records-of-application
     - attribute according to chosen http-c
     - reasonable parameters
     - BUT operationKey parameter with random dummy value</v>
      </c>
    </row>
    <row r="30" spans="1:9" ht="30" x14ac:dyDescent="0.25">
      <c r="A30" s="63"/>
      <c r="B30" s="8" t="s">
        <v>25</v>
      </c>
      <c r="C30" s="25" t="str">
        <f>$B30</f>
        <v>#### Testing:
- checking for ResponseCode==401</v>
      </c>
      <c r="D30" s="25" t="str">
        <f>$B30</f>
        <v>#### Testing:
- checking for ResponseCode==401</v>
      </c>
      <c r="E30" s="25" t="str">
        <f>$B30</f>
        <v>#### Testing:
- checking for ResponseCode==401</v>
      </c>
      <c r="F30" s="25" t="str">
        <f>$B30</f>
        <v>#### Testing:
- checking for ResponseCode==401</v>
      </c>
      <c r="G30" s="25" t="str">
        <f>$B30</f>
        <v>#### Testing:
- checking for ResponseCode==401</v>
      </c>
      <c r="H30" s="25" t="str">
        <f t="shared" ref="H30:I30" si="18">$B30</f>
        <v>#### Testing:
- checking for ResponseCode==401</v>
      </c>
      <c r="I30" s="25" t="str">
        <f t="shared" si="18"/>
        <v>#### Testing:
- checking for ResponseCode==401</v>
      </c>
    </row>
    <row r="31" spans="1:9" ht="60" x14ac:dyDescent="0.25">
      <c r="A31" s="63"/>
      <c r="B31" s="6" t="str">
        <f>$B7</f>
        <v>#### Clearing:
- not applicable</v>
      </c>
      <c r="C31" s="23" t="s">
        <v>123</v>
      </c>
      <c r="D31" s="23" t="str">
        <f>$B7</f>
        <v>#### Clearing:
- not applicable</v>
      </c>
      <c r="E31" s="23" t="str">
        <f>$B7</f>
        <v>#### Clearing:
- not applicable</v>
      </c>
      <c r="F31" s="23" t="str">
        <f>$B7</f>
        <v>#### Clearing:
- not applicable</v>
      </c>
      <c r="G31" s="23" t="str">
        <f>$B7</f>
        <v>#### Clearing:
- not applicable</v>
      </c>
      <c r="H31" s="23" t="str">
        <f t="shared" ref="H31:I31" si="19">$B7</f>
        <v>#### Clearing:
- not applicable</v>
      </c>
      <c r="I31" s="23" t="str">
        <f t="shared" si="19"/>
        <v>#### Clearing:
- not applicable</v>
      </c>
    </row>
    <row r="32" spans="1:9" x14ac:dyDescent="0.25">
      <c r="A32" s="63" t="s">
        <v>29</v>
      </c>
      <c r="B32" s="7" t="s">
        <v>30</v>
      </c>
      <c r="C32" s="20" t="str">
        <f>$B$32</f>
        <v>## Contains response complete set of headers?</v>
      </c>
      <c r="D32" s="20" t="str">
        <f>$B$32</f>
        <v>## Contains response complete set of headers?</v>
      </c>
      <c r="E32" s="20" t="str">
        <f>$B$32</f>
        <v>## Contains response complete set of headers?</v>
      </c>
      <c r="F32" s="20" t="str">
        <f>$B$32</f>
        <v>## Contains response complete set of headers?</v>
      </c>
      <c r="G32" s="20" t="str">
        <f>$B$32</f>
        <v>## Contains response complete set of headers?</v>
      </c>
      <c r="H32" s="20" t="str">
        <f t="shared" ref="H32:I32" si="20">$B$32</f>
        <v>## Contains response complete set of headers?</v>
      </c>
      <c r="I32" s="20" t="str">
        <f t="shared" si="20"/>
        <v>## Contains response complete set of headers?</v>
      </c>
    </row>
    <row r="33" spans="1:9" ht="225" x14ac:dyDescent="0.25">
      <c r="A33" s="63"/>
      <c r="B33" s="8" t="s">
        <v>31</v>
      </c>
      <c r="C33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4" t="str">
        <f>D$5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33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4" t="str">
        <f>G$5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33" s="24" t="str">
        <f t="shared" ref="H33:I33" si="21">H$5</f>
        <v>#### Preparation:
- GETing CC (/core-model-1-4:control-construct)
- searching CC for op-s of /v1/list-records, storing operation-key
  - POST /v1/list-records
    - operation-key from above
    - reasonable parameters</v>
      </c>
      <c r="I33" s="24" t="str">
        <f t="shared" si="21"/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34" spans="1:9" ht="75" x14ac:dyDescent="0.25">
      <c r="A34" s="63"/>
      <c r="B34" s="8" t="s">
        <v>32</v>
      </c>
      <c r="C34" s="48" t="s">
        <v>118</v>
      </c>
      <c r="D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8" t="s">
        <v>119</v>
      </c>
      <c r="G34" s="48" t="s">
        <v>119</v>
      </c>
      <c r="H34" s="48" t="s">
        <v>119</v>
      </c>
      <c r="I34" s="48" t="s">
        <v>119</v>
      </c>
    </row>
    <row r="35" spans="1:9" ht="60" x14ac:dyDescent="0.25">
      <c r="A35" s="63"/>
      <c r="B35" s="6" t="str">
        <f>$B7</f>
        <v>#### Clearing:
- not applicable</v>
      </c>
      <c r="C35" s="23" t="s">
        <v>123</v>
      </c>
      <c r="D35" s="30" t="str">
        <f>$B7</f>
        <v>#### Clearing:
- not applicable</v>
      </c>
      <c r="E35" s="30" t="str">
        <f>$B7</f>
        <v>#### Clearing:
- not applicable</v>
      </c>
      <c r="F35" s="30" t="str">
        <f>$B7</f>
        <v>#### Clearing:
- not applicable</v>
      </c>
      <c r="G35" s="30" t="str">
        <f>$B7</f>
        <v>#### Clearing:
- not applicable</v>
      </c>
      <c r="H35" s="30" t="str">
        <f t="shared" ref="H35:I35" si="22">$B7</f>
        <v>#### Clearing:
- not applicable</v>
      </c>
      <c r="I35" s="30" t="str">
        <f t="shared" si="22"/>
        <v>#### Clearing:
- not applicable</v>
      </c>
    </row>
    <row r="36" spans="1:9" x14ac:dyDescent="0.25">
      <c r="A36" s="63" t="s">
        <v>33</v>
      </c>
      <c r="B36" s="7" t="s">
        <v>34</v>
      </c>
      <c r="C36" s="20" t="str">
        <f>$B$36</f>
        <v>## Is the initial x-correlator ín the response?</v>
      </c>
      <c r="D36" s="20" t="str">
        <f>$B$36</f>
        <v>## Is the initial x-correlator ín the response?</v>
      </c>
      <c r="E36" s="20" t="str">
        <f>$B$36</f>
        <v>## Is the initial x-correlator ín the response?</v>
      </c>
      <c r="F36" s="20" t="str">
        <f>$B$36</f>
        <v>## Is the initial x-correlator ín the response?</v>
      </c>
      <c r="G36" s="20" t="str">
        <f>$B$36</f>
        <v>## Is the initial x-correlator ín the response?</v>
      </c>
      <c r="H36" s="20" t="str">
        <f t="shared" ref="H36:I36" si="23">$B$36</f>
        <v>## Is the initial x-correlator ín the response?</v>
      </c>
      <c r="I36" s="20" t="str">
        <f t="shared" si="23"/>
        <v>## Is the initial x-correlator ín the response?</v>
      </c>
    </row>
    <row r="37" spans="1:9" ht="225" x14ac:dyDescent="0.25">
      <c r="A37" s="63"/>
      <c r="B37" s="8" t="s">
        <v>31</v>
      </c>
      <c r="C37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4" t="str">
        <f>D$5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37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4" t="str">
        <f>G$5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37" s="24" t="str">
        <f t="shared" ref="H37:I37" si="24">H$5</f>
        <v>#### Preparation:
- GETing CC (/core-model-1-4:control-construct)
- searching CC for op-s of /v1/list-records, storing operation-key
  - POST /v1/list-records
    - operation-key from above
    - reasonable parameters</v>
      </c>
      <c r="I37" s="24" t="str">
        <f t="shared" si="24"/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38" spans="1:9" ht="60" x14ac:dyDescent="0.25">
      <c r="A38" s="63"/>
      <c r="B38" s="8" t="s">
        <v>35</v>
      </c>
      <c r="C38" s="25" t="str">
        <f ca="1">$C38</f>
        <v>#### Testing:
- checking for ResponseCode==204
- checking for response headers containing x-correlator==dummyXCorrelator</v>
      </c>
      <c r="D38" s="25" t="str">
        <f ca="1">$C38</f>
        <v>#### Testing:
- checking for ResponseCode==204
- checking for response headers containing x-correlator==dummyXCorrelator</v>
      </c>
      <c r="E38" s="25" t="str">
        <f ca="1">$C38</f>
        <v>#### Testing:
- checking for ResponseCode==204
- checking for response headers containing x-correlator==dummyXCorrelator</v>
      </c>
      <c r="F38" s="48" t="s">
        <v>120</v>
      </c>
      <c r="G38" s="48" t="s">
        <v>120</v>
      </c>
      <c r="H38" s="48" t="s">
        <v>120</v>
      </c>
      <c r="I38" s="48" t="s">
        <v>120</v>
      </c>
    </row>
    <row r="39" spans="1:9" ht="60" x14ac:dyDescent="0.25">
      <c r="A39" s="63"/>
      <c r="B39" s="6" t="str">
        <f>$B7</f>
        <v>#### Clearing:
- not applicable</v>
      </c>
      <c r="C39" s="23" t="s">
        <v>123</v>
      </c>
      <c r="D39" s="23" t="str">
        <f>$B7</f>
        <v>#### Clearing:
- not applicable</v>
      </c>
      <c r="E39" s="23" t="str">
        <f>$B7</f>
        <v>#### Clearing:
- not applicable</v>
      </c>
      <c r="F39" s="23" t="str">
        <f>$B7</f>
        <v>#### Clearing:
- not applicable</v>
      </c>
      <c r="G39" s="23" t="str">
        <f>$B7</f>
        <v>#### Clearing:
- not applicable</v>
      </c>
      <c r="H39" s="23" t="str">
        <f t="shared" ref="H39:I39" si="25">$B7</f>
        <v>#### Clearing:
- not applicable</v>
      </c>
      <c r="I39" s="23" t="str">
        <f t="shared" si="25"/>
        <v>#### Clearing:
- not applicable</v>
      </c>
    </row>
    <row r="40" spans="1:9" x14ac:dyDescent="0.25">
      <c r="A40" s="63" t="s">
        <v>36</v>
      </c>
      <c r="B40" s="7" t="s">
        <v>37</v>
      </c>
      <c r="C40" s="20" t="str">
        <f>$B$40</f>
        <v>## Is the correct life-cycle-state ín the response?</v>
      </c>
      <c r="D40" s="20" t="str">
        <f>$B$40</f>
        <v>## Is the correct life-cycle-state ín the response?</v>
      </c>
      <c r="E40" s="20" t="str">
        <f>$B$40</f>
        <v>## Is the correct life-cycle-state ín the response?</v>
      </c>
      <c r="F40" s="20" t="str">
        <f>$B$40</f>
        <v>## Is the correct life-cycle-state ín the response?</v>
      </c>
      <c r="G40" s="20" t="str">
        <f>$B$40</f>
        <v>## Is the correct life-cycle-state ín the response?</v>
      </c>
      <c r="H40" s="20" t="str">
        <f t="shared" ref="H40:I40" si="26">$B$40</f>
        <v>## Is the correct life-cycle-state ín the response?</v>
      </c>
      <c r="I40" s="20" t="str">
        <f t="shared" si="26"/>
        <v>## Is the correct life-cycle-state ín the response?</v>
      </c>
    </row>
    <row r="41" spans="1:9" ht="225" x14ac:dyDescent="0.25">
      <c r="A41" s="64"/>
      <c r="B41" s="8" t="s">
        <v>31</v>
      </c>
      <c r="C41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4" t="str">
        <f>D$5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41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4" t="str">
        <f>G$5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41" s="24" t="str">
        <f t="shared" ref="H41:I41" si="27">H$5</f>
        <v>#### Preparation:
- GETing CC (/core-model-1-4:control-construct)
- searching CC for op-s of /v1/list-records, storing operation-key
  - POST /v1/list-records
    - operation-key from above
    - reasonable parameters</v>
      </c>
      <c r="I41" s="24" t="str">
        <f t="shared" si="27"/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42" spans="1:9" ht="75" x14ac:dyDescent="0.25">
      <c r="A42" s="64"/>
      <c r="B42" s="8" t="s">
        <v>38</v>
      </c>
      <c r="C42" s="25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5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5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5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5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/v1/record-oam-request/configuration/life-cycle-state</v>
      </c>
      <c r="H42" s="25" t="str">
        <f>CONCATENATE("#### Testing:
- checking for ResponseCode==200
- checking for response headers containing life-cycle-state is equal to the value as present in the control-construct for ",H3,"/configuration/life-cycle-state")</f>
        <v>#### Testing:
- checking for ResponseCode==200
- checking for response headers containing life-cycle-state is equal to the value as present in the control-construct for /v1/list-records/configuration/life-cycle-state</v>
      </c>
      <c r="I42" s="25" t="str">
        <f>CONCATENATE("#### Testing:
- checking for ResponseCode==200
- checking for response headers containing life-cycle-state is equal to the value as present in the control-construct for ",I3,"/configuration/life-cycle-state")</f>
        <v>#### Testing:
- checking for ResponseCode==200
- checking for response headers containing life-cycle-state is equal to the value as present in the control-construct for /v1/list-records-of-application/configuration/life-cycle-state</v>
      </c>
    </row>
    <row r="43" spans="1:9" ht="60" x14ac:dyDescent="0.25">
      <c r="A43" s="64"/>
      <c r="B43" s="6" t="str">
        <f>$B7</f>
        <v>#### Clearing:
- not applicable</v>
      </c>
      <c r="C43" s="23" t="s">
        <v>123</v>
      </c>
      <c r="D43" s="23" t="str">
        <f>$B7</f>
        <v>#### Clearing:
- not applicable</v>
      </c>
      <c r="E43" s="23" t="str">
        <f>$B7</f>
        <v>#### Clearing:
- not applicable</v>
      </c>
      <c r="F43" s="23" t="str">
        <f>$B7</f>
        <v>#### Clearing:
- not applicable</v>
      </c>
      <c r="G43" s="23" t="str">
        <f>$B7</f>
        <v>#### Clearing:
- not applicable</v>
      </c>
      <c r="H43" s="23" t="str">
        <f t="shared" ref="H43:I43" si="28">$B7</f>
        <v>#### Clearing:
- not applicable</v>
      </c>
      <c r="I43" s="23" t="str">
        <f t="shared" si="28"/>
        <v>#### Clearing:
- not applicable</v>
      </c>
    </row>
    <row r="44" spans="1:9" ht="45" x14ac:dyDescent="0.25">
      <c r="A44" s="63" t="s">
        <v>39</v>
      </c>
      <c r="B44" s="7" t="s">
        <v>40</v>
      </c>
      <c r="C44" s="27" t="s">
        <v>89</v>
      </c>
      <c r="D44" s="27" t="s">
        <v>89</v>
      </c>
      <c r="E44" s="27" t="s">
        <v>89</v>
      </c>
      <c r="F44" s="27" t="s">
        <v>89</v>
      </c>
      <c r="G44" s="27" t="s">
        <v>89</v>
      </c>
      <c r="H44" s="27" t="s">
        <v>89</v>
      </c>
      <c r="I44" s="27" t="s">
        <v>89</v>
      </c>
    </row>
    <row r="45" spans="1:9" ht="30" x14ac:dyDescent="0.25">
      <c r="A45" s="64"/>
      <c r="B45" s="8" t="s">
        <v>41</v>
      </c>
      <c r="C45" s="31" t="s">
        <v>69</v>
      </c>
      <c r="D45" s="31" t="s">
        <v>69</v>
      </c>
      <c r="E45" s="31" t="s">
        <v>69</v>
      </c>
      <c r="F45" s="31" t="s">
        <v>69</v>
      </c>
      <c r="G45" s="31" t="s">
        <v>69</v>
      </c>
      <c r="H45" s="31" t="s">
        <v>69</v>
      </c>
      <c r="I45" s="31" t="s">
        <v>69</v>
      </c>
    </row>
    <row r="46" spans="1:9" ht="300" x14ac:dyDescent="0.25">
      <c r="A46" s="64"/>
      <c r="B46" s="8" t="s">
        <v>184</v>
      </c>
      <c r="C46" s="29" t="s">
        <v>130</v>
      </c>
      <c r="D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NewApplicationCausesRequestForOamRequestInformation,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NewApplicationCausesRequestForOamRequestInformation,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search CC for http-s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search CC for http-s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1" t="str">
        <f>CONCATENATE("#### Preparation:
- GETing CC (/core-model-1-4:control-construct)
  - search CC for output fc-port of ServiceRequestCausesLoggingRequest, 
its corresponding op-c, http-c and tcp-c, storing them for later verification request
- searching CC for op-s of ",F3,", storing operation-key")
&amp;CONCATENATE("
- GETting EaTL/CC (while using IP, protocol and port from above)
   - searching CC for op-c of /v1/list-records-of-flow, storing operation-key
- POST ",F3,"
    -operation-key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- searching CC for op-s of /v1/list-applications, storing operation-key
- GETting EaTL/CC (while using IP, protocol and port from above)
   - searching CC for op-c of /v1/list-records-of-flow, storing operation-key
- POST /v1/list-applications
    -operation-key from above
    - reasonable parameters</v>
      </c>
      <c r="G46" s="21" t="str">
        <f>CONCATENATE("#### Preparation:
- GETing CC (/core-model-1-4:control-construct)
  -  search CC for output fc-port of ServiceRequestCausesLoggingRequest, 
its corresponding op-c, http-c and tcp-c, storing them for later verification request")
&amp;CONCATENATE("
  - searching CC for op-s of ",G3,", storing operation-key
")
&amp;CONCATENATE("
- GETting EaTL/CC (while using IP, protocol and port from above)
   - searching CC for op-c of /v1/list-records-of-flow, storing operation-key
- POST ",G3,"-
  - operation-key from above
  - all attributes filled with random values
  - reasonable parameters")</f>
        <v>#### Preparation:
- GETing CC (/core-model-1-4:control-construct)
  -  search CC for output fc-port of ServiceRequestCausesLoggingRequest, 
its corresponding op-c, http-c and tcp-c, storing them for later verification request
  - searching CC for op-s of /v1/record-oam-request, storing operation-key
- GETting EaTL/CC (while using IP, protocol and port from above)
   - searching CC for op-c of /v1/list-records-of-flow, storing operation-key
- POST /v1/record-oam-request-
  - operation-key from above
  - all attributes filled with random values
  - reasonable parameters</v>
      </c>
      <c r="H46" s="21" t="str">
        <f>CONCATENATE("#### Preparation:
- GETing CC (/core-model-1-4:control-construct)
  - search CC for output fc-port of ServiceRequestCausesLoggingRequest, 
its corresponding op-c, http-c and tcp-c, storing them for later verification request")
&amp;CONCATENATE("
  - searching CC for op-s of ",H3,", storing operation-key
")
&amp;CONCATENATE("
- GETting EaTL/CC (while using IP, protocol and port from above)
   - searching CC for op-c of /v1/list-records-of-flow, storing operation-key
- POST ",H3,"-
  - operation-key from above
  - all attributes filled with random values
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/v1/list-records, storing operation-key
- GETting EaTL/CC (while using IP, protocol and port from above)
   - searching CC for op-c of /v1/list-records-of-flow, storing operation-key
- POST /v1/list-records-
  - operation-key from above
  - all attributes filled with random values
  - reasonable parameters</v>
      </c>
      <c r="I46" s="21" t="str">
        <f>CONCATENATE("#### Preparation:
- GETing CC (/core-model-1-4:control-construct)
  - search CC for output fc-port of ServiceRequestCausesLoggingRequest, 
its corresponding op-c, http-c and tcp-c, storing them for later verification request")
&amp;CONCATENATE("
  - find randon http-c and store
  - searching CC for op-s of ",I3,", storing operation-key
")
&amp;CONCATENATE("
- GETting EaTL/CC (while using IP, protocol and port from above)
   - searching CC for op-c of /v1/list-records-of-flow, storing operation-key
- POST ",I3,"-
  - operation-key from above
  - attribute according to chosen http-c
  - reasonable parameters")</f>
        <v>#### Preparation:
- GETing CC (/core-model-1-4:control-construct)
  - search CC for output fc-port of ServiceRequestCausesLoggingRequest, 
its corresponding op-c, http-c and tcp-c, storing them for later verification request
  - find randon http-c and store
  - searching CC for op-s of /v1/list-records-of-application, storing operation-key
- GETting EaTL/CC (while using IP, protocol and port from above)
   - searching CC for op-c of /v1/list-records-of-flow, storing operation-key
- POST /v1/list-records-of-application-
  - operation-key from above
  - attribute according to chosen http-c
  - reasonable parameters</v>
      </c>
    </row>
    <row r="47" spans="1:9" ht="135" x14ac:dyDescent="0.25">
      <c r="A47" s="64"/>
      <c r="B47" s="8" t="s">
        <v>185</v>
      </c>
      <c r="C47" s="29" t="str">
        <f t="shared" ref="C47:I47" si="29">CONCATENATE("#### Testing:
- POST ExecutionAndTraceLog/v1/list-records-of-flow with 
   - IP, protocol and port from above
   - operation-key from above
   - DummyValue of x-correlator
   - checking response for entry with application-name==OamLog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application-name==OamLog and operation-name==/v1/bequeath-your-data-and-die
   - checking same record for containing DummyXCorrelator &amp;DummyTraceIndicator</v>
      </c>
      <c r="D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operation-name==/v1/regard-application
   - checking same record for containing DummyXCorrelator &amp;DummyTraceIndicator</v>
      </c>
      <c r="E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operation-name==/v1/disregard-application
   - checking same record for containing DummyXCorrelator &amp;DummyTraceIndicator</v>
      </c>
      <c r="F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operation-name==/v1/list-applications
   - checking same record for containing DummyXCorrelator &amp;DummyTraceIndicator</v>
      </c>
      <c r="G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operation-name==/v1/record-oam-request
   - checking same record for containing DummyXCorrelator &amp;DummyTraceIndicator</v>
      </c>
      <c r="H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operation-name==/v1/list-records
   - checking same record for containing DummyXCorrelator &amp;DummyTraceIndicator</v>
      </c>
      <c r="I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operation-name==/v1/list-records-of-application
   - checking same record for containing DummyXCorrelator &amp;DummyTraceIndicator</v>
      </c>
    </row>
    <row r="48" spans="1:9" ht="60.75" thickBot="1" x14ac:dyDescent="0.3">
      <c r="A48" s="64"/>
      <c r="B48" s="9" t="str">
        <f>$B7</f>
        <v>#### Clearing:
- not applicable</v>
      </c>
      <c r="C48" s="23" t="s">
        <v>123</v>
      </c>
      <c r="D48" s="32" t="str">
        <f t="shared" ref="D48:I48" si="30">$B7</f>
        <v>#### Clearing:
- not applicable</v>
      </c>
      <c r="E48" s="32" t="str">
        <f t="shared" si="30"/>
        <v>#### Clearing:
- not applicable</v>
      </c>
      <c r="F48" s="32" t="str">
        <f t="shared" si="30"/>
        <v>#### Clearing:
- not applicable</v>
      </c>
      <c r="G48" s="32" t="str">
        <f t="shared" si="30"/>
        <v>#### Clearing:
- not applicable</v>
      </c>
      <c r="H48" s="32" t="str">
        <f t="shared" si="30"/>
        <v>#### Clearing:
- not applicable</v>
      </c>
      <c r="I48" s="32" t="str">
        <f t="shared" si="30"/>
        <v>#### Clearing:
- not applicable</v>
      </c>
    </row>
    <row r="49" spans="1:9" ht="19.5" thickBot="1" x14ac:dyDescent="0.3">
      <c r="A49" s="56" t="s">
        <v>42</v>
      </c>
      <c r="B49" s="10"/>
      <c r="C49" s="33"/>
      <c r="D49" s="3"/>
      <c r="E49" s="3"/>
      <c r="F49" s="3"/>
      <c r="G49" s="3"/>
      <c r="H49" s="3"/>
      <c r="I49" s="62"/>
    </row>
    <row r="50" spans="1:9" ht="30.75" thickTop="1" x14ac:dyDescent="0.25">
      <c r="A50" s="65" t="s">
        <v>43</v>
      </c>
      <c r="B50" s="11" t="s">
        <v>44</v>
      </c>
      <c r="C50" s="34" t="s">
        <v>44</v>
      </c>
      <c r="D50" s="34" t="s">
        <v>44</v>
      </c>
      <c r="E50" s="34" t="s">
        <v>44</v>
      </c>
      <c r="F50" s="34" t="s">
        <v>44</v>
      </c>
      <c r="G50" s="34" t="s">
        <v>199</v>
      </c>
      <c r="H50" s="34" t="s">
        <v>44</v>
      </c>
      <c r="I50" s="34" t="s">
        <v>44</v>
      </c>
    </row>
    <row r="51" spans="1:9" ht="153.6" customHeight="1" x14ac:dyDescent="0.25">
      <c r="A51" s="63"/>
      <c r="B51" s="12" t="s">
        <v>45</v>
      </c>
      <c r="C51" s="35" t="s">
        <v>90</v>
      </c>
      <c r="D51" s="52" t="s">
        <v>90</v>
      </c>
      <c r="E51" s="52" t="s">
        <v>90</v>
      </c>
      <c r="F51" s="35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s="24" t="s">
        <v>90</v>
      </c>
      <c r="H51" s="35" t="str">
        <f>CONCATENATE("#### Preparation:
- GETing CC (/core-model-1-4:control-construct
- searching CC for op-s of ",H3,", storing it.
- POST ",H3," with
     - operation-key from above
      - reasonable parameters ")</f>
        <v xml:space="preserve">#### Preparation:
- GETing CC (/core-model-1-4:control-construct
- searching CC for op-s of /v1/list-records, storing it.
- POST /v1/list-records with
     - operation-key from above
      - reasonable parameters </v>
      </c>
      <c r="I51" s="35" t="str">
        <f>CONCATENATE("#### Preparation:
- GETing CC (/core-model-1-4:control-construct
  - searching CC for op-s of ",I3,", storing it.
  - searching CC for output fc-port of NewApplicationCausesRequestForOamRequestInformation, find corresponding http-c, store them
- POST ",I3," with
     - operation-key from above
     - attribute according to chosen http-c
      - reasonable parameters ")</f>
        <v xml:space="preserve">#### Preparation:
- GETing CC (/core-model-1-4:control-construct
  - searching CC for op-s of /v1/list-records-of-application, storing it.
  - searching CC for output fc-port of NewApplicationCausesRequestForOamRequestInformation, find corresponding http-c, store them
- POST /v1/list-records-of-application with
     - operation-key from above
     - attribute according to chosen http-c
      - reasonable parameters </v>
      </c>
    </row>
    <row r="52" spans="1:9" ht="171" customHeight="1" x14ac:dyDescent="0.25">
      <c r="A52" s="63"/>
      <c r="B52" s="13" t="s">
        <v>46</v>
      </c>
      <c r="C52" s="35" t="s">
        <v>90</v>
      </c>
      <c r="D52" s="52" t="s">
        <v>90</v>
      </c>
      <c r="E52" s="52" t="s">
        <v>90</v>
      </c>
      <c r="F52" s="51" t="s">
        <v>204</v>
      </c>
      <c r="G52" s="51"/>
      <c r="H52" s="24" t="s">
        <v>46</v>
      </c>
      <c r="I52" s="24" t="s">
        <v>46</v>
      </c>
    </row>
    <row r="53" spans="1:9" ht="30" x14ac:dyDescent="0.25">
      <c r="A53" s="63"/>
      <c r="B53" s="14" t="s">
        <v>47</v>
      </c>
      <c r="C53" s="36" t="s">
        <v>90</v>
      </c>
      <c r="D53" s="52" t="s">
        <v>90</v>
      </c>
      <c r="E53" s="52" t="s">
        <v>90</v>
      </c>
      <c r="F53" s="37" t="str">
        <f>$B7</f>
        <v>#### Clearing:
- not applicable</v>
      </c>
      <c r="G53" s="37"/>
      <c r="H53" s="37" t="str">
        <f>$B7</f>
        <v>#### Clearing:
- not applicable</v>
      </c>
      <c r="I53" s="37" t="str">
        <f>$B7</f>
        <v>#### Clearing:
- not applicable</v>
      </c>
    </row>
    <row r="54" spans="1:9" x14ac:dyDescent="0.25">
      <c r="A54" s="64" t="s">
        <v>48</v>
      </c>
      <c r="B54" s="11" t="s">
        <v>49</v>
      </c>
      <c r="C54" s="34" t="s">
        <v>49</v>
      </c>
      <c r="D54" s="34" t="s">
        <v>49</v>
      </c>
      <c r="E54" s="34" t="s">
        <v>49</v>
      </c>
      <c r="F54" s="34" t="s">
        <v>49</v>
      </c>
      <c r="G54" s="34" t="s">
        <v>49</v>
      </c>
    </row>
    <row r="55" spans="1:9" ht="180" x14ac:dyDescent="0.25">
      <c r="A55" s="64"/>
      <c r="B55" s="12" t="s">
        <v>50</v>
      </c>
      <c r="C55" s="24" t="s">
        <v>90</v>
      </c>
      <c r="D55" s="52" t="s">
        <v>90</v>
      </c>
      <c r="E55" s="52" t="s">
        <v>90</v>
      </c>
      <c r="F55" s="35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55" s="52" t="s">
        <v>90</v>
      </c>
    </row>
    <row r="56" spans="1:9" ht="75" x14ac:dyDescent="0.25">
      <c r="A56" s="64"/>
      <c r="B56" s="13" t="s">
        <v>51</v>
      </c>
      <c r="C56" s="24" t="s">
        <v>90</v>
      </c>
      <c r="D56" s="52" t="s">
        <v>90</v>
      </c>
      <c r="E56" s="52" t="s">
        <v>90</v>
      </c>
      <c r="F56" s="24" t="s">
        <v>51</v>
      </c>
      <c r="G56" s="52" t="s">
        <v>90</v>
      </c>
    </row>
    <row r="57" spans="1:9" ht="30" x14ac:dyDescent="0.25">
      <c r="A57" s="64"/>
      <c r="B57" s="14" t="s">
        <v>47</v>
      </c>
      <c r="C57" s="37" t="s">
        <v>90</v>
      </c>
      <c r="D57" s="52" t="s">
        <v>90</v>
      </c>
      <c r="E57" s="52" t="s">
        <v>90</v>
      </c>
      <c r="F57" s="37" t="s">
        <v>91</v>
      </c>
      <c r="G57" s="52" t="s">
        <v>90</v>
      </c>
    </row>
    <row r="58" spans="1:9" ht="45" x14ac:dyDescent="0.25">
      <c r="A58" s="64"/>
      <c r="B58" s="13" t="s">
        <v>52</v>
      </c>
      <c r="C58" s="24"/>
      <c r="D58" s="52" t="s">
        <v>90</v>
      </c>
      <c r="E58" s="52" t="s">
        <v>90</v>
      </c>
      <c r="F58" s="24" t="s">
        <v>131</v>
      </c>
      <c r="G58" s="52" t="s">
        <v>90</v>
      </c>
    </row>
    <row r="59" spans="1:9" x14ac:dyDescent="0.25">
      <c r="A59" s="63" t="s">
        <v>53</v>
      </c>
      <c r="B59" s="7" t="s">
        <v>54</v>
      </c>
      <c r="C59" s="20" t="str">
        <f>$B$59</f>
        <v>## Gets lifeCycleState propagated?</v>
      </c>
      <c r="D59" s="20" t="str">
        <f>$B$59</f>
        <v>## Gets lifeCycleState propagated?</v>
      </c>
      <c r="E59" s="20" t="str">
        <f>$B$59</f>
        <v>## Gets lifeCycleState propagated?</v>
      </c>
      <c r="F59" s="20" t="str">
        <f>$B$59</f>
        <v>## Gets lifeCycleState propagated?</v>
      </c>
      <c r="G59" s="20" t="str">
        <f t="shared" ref="G59:I59" si="31">$B$59</f>
        <v>## Gets lifeCycleState propagated?</v>
      </c>
      <c r="H59" s="20" t="str">
        <f t="shared" si="31"/>
        <v>## Gets lifeCycleState propagated?</v>
      </c>
      <c r="I59" s="20" t="str">
        <f t="shared" si="31"/>
        <v>## Gets lifeCycleState propagated?</v>
      </c>
    </row>
    <row r="60" spans="1:9" ht="240" x14ac:dyDescent="0.25">
      <c r="A60" s="64"/>
      <c r="B60" s="8" t="s">
        <v>55</v>
      </c>
      <c r="C60" s="21" t="s">
        <v>143</v>
      </c>
      <c r="D60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1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1" t="str">
        <f>CONCATENATE("#### Preparation:
- GETing CC (/core-model-1-4:control-construct)
- searching CC for op-s of ",G3,", storing operation-key
- PUTting op-s-configuration/life-cycle-state with random alternative value")
&amp;CONCATENATE("
  - POST ",G3,"
    - all attributes filled with random values
    -operation-key from above
    - reasonable parameters")</f>
        <v>#### Preparation:
- GETing CC (/core-model-1-4:control-construct)
- searching CC for op-s of /v1/record-oam-request, storing operation-key
- PUTting op-s-configuration/life-cycle-state with random alternative value
  - POST /v1/record-oam-request
    - all attributes filled with random values
    -operation-key from above
    - reasonable parameters</v>
      </c>
      <c r="H60" s="21" t="str">
        <f>CONCATENATE("#### Preparation:
- GETing CC (/core-model-1-4:control-construct)
- searching CC for op-s of ",H3,", storing operation-key
- PUTting op-s-configuration/life-cycle-state with random alternative value")
&amp;CONCATENATE("
  - POST ",H3,"
    -operation-key from above
    - reasonable parameters")</f>
        <v>#### Preparation:
- GETing CC (/core-model-1-4:control-construct)
- searching CC for op-s of /v1/list-records, storing operation-key
- PUTting op-s-configuration/life-cycle-state with random alternative value
  - POST /v1/list-records
    -operation-key from above
    - reasonable parameters</v>
      </c>
      <c r="I60" s="21" t="str">
        <f>CONCATENATE("#### Preparation:
- GETing CC (/core-model-1-4:control-construct)
  - searching CC for op-s of ",I3,", storing operation-key
  - searching CC for output fc-port of NewApplicationCausesRequestForOamRequestInformation, find corresponding http-c, store them
- PUTting op-s-configuration/life-cycle-state with random alternative value")
&amp;CONCATENATE("
- POST ",I3,"
    - operation-key from above
    - attribute according to chosen http-c
    - reasonable parameters")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PUTting op-s-configuration/life-cycle-state with random alternative value
- POST /v1/list-records-of-application
    - operation-key from above
    - attribute according to chosen http-c
    - reasonable parameters</v>
      </c>
    </row>
    <row r="61" spans="1:9" ht="60" x14ac:dyDescent="0.25">
      <c r="A61" s="64"/>
      <c r="B61" s="8" t="s">
        <v>56</v>
      </c>
      <c r="C61" s="25" t="s">
        <v>56</v>
      </c>
      <c r="D61" s="25" t="s">
        <v>56</v>
      </c>
      <c r="E61" s="25" t="s">
        <v>56</v>
      </c>
      <c r="F61" s="25" t="s">
        <v>92</v>
      </c>
      <c r="G61" s="25" t="s">
        <v>56</v>
      </c>
      <c r="H61" s="25" t="s">
        <v>92</v>
      </c>
      <c r="I61" s="25" t="s">
        <v>92</v>
      </c>
    </row>
    <row r="62" spans="1:9" ht="75" x14ac:dyDescent="0.25">
      <c r="A62" s="64"/>
      <c r="B62" s="15" t="s">
        <v>57</v>
      </c>
      <c r="C62" s="38" t="s">
        <v>144</v>
      </c>
      <c r="D62" s="38" t="s">
        <v>57</v>
      </c>
      <c r="E62" s="38" t="s">
        <v>57</v>
      </c>
      <c r="F62" s="38" t="s">
        <v>57</v>
      </c>
      <c r="G62" s="38" t="s">
        <v>57</v>
      </c>
      <c r="H62" s="38" t="s">
        <v>57</v>
      </c>
      <c r="I62" s="38" t="s">
        <v>57</v>
      </c>
    </row>
    <row r="63" spans="1:9" x14ac:dyDescent="0.25">
      <c r="A63" s="63" t="s">
        <v>58</v>
      </c>
      <c r="B63" s="7" t="s">
        <v>59</v>
      </c>
      <c r="C63" s="20" t="str">
        <f>$B$63</f>
        <v>## Get attributes checked for completeness?</v>
      </c>
      <c r="D63" s="20" t="str">
        <f>$B$63</f>
        <v>## Get attributes checked for completeness?</v>
      </c>
      <c r="E63" s="20" t="str">
        <f>$B$63</f>
        <v>## Get attributes checked for completeness?</v>
      </c>
      <c r="F63" s="20" t="str">
        <f>$B$63</f>
        <v>## Get attributes checked for completeness?</v>
      </c>
      <c r="G63" s="20" t="str">
        <f t="shared" ref="G63" si="32">$B$63</f>
        <v>## Get attributes checked for completeness?</v>
      </c>
    </row>
    <row r="64" spans="1:9" ht="255" x14ac:dyDescent="0.25">
      <c r="A64" s="63"/>
      <c r="B64" s="8" t="s">
        <v>60</v>
      </c>
      <c r="C64" s="21" t="s">
        <v>145</v>
      </c>
      <c r="D64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 and tcp-c BUT one randomly chosen attribute missing
    -operation-key from above
    - reasonable parameters</v>
      </c>
      <c r="E64" s="2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9" t="s">
        <v>90</v>
      </c>
      <c r="G64" s="21" t="str">
        <f>CONCATENATE("#### Preparation:
- GETing CC (/core-model-1-4:control-construct)
- searching CC for op-s of ",G3,", storing operation-key")
&amp;CONCATENATE("
  - POST ",G3,"
   - all attributes filled with random values
    -operation-key from above
    - reasonable parameters")</f>
        <v>#### Preparation:
- GETing CC (/core-model-1-4:control-construct)
- searching CC for op-s of /v1/record-oam-request, storing operation-key
  - POST /v1/record-oam-request
   - all attributes filled with random values
    -operation-key from above
    - reasonable parameters</v>
      </c>
    </row>
    <row r="65" spans="1:7" ht="45" x14ac:dyDescent="0.25">
      <c r="A65" s="63"/>
      <c r="B65" s="8" t="s">
        <v>61</v>
      </c>
      <c r="C65" s="25" t="str">
        <f ca="1">$C65</f>
        <v>#### Testing:
- checking for ResponseCode==400</v>
      </c>
      <c r="D65" s="25" t="str">
        <f ca="1">$C65</f>
        <v>#### Testing:
- checking for ResponseCode==400</v>
      </c>
      <c r="E65" s="25" t="str">
        <f ca="1">$C65</f>
        <v>#### Testing:
- checking for ResponseCode==400</v>
      </c>
      <c r="F65" s="39" t="s">
        <v>90</v>
      </c>
      <c r="G65" s="25" t="str">
        <f ca="1">$C65</f>
        <v>#### Testing:
- checking for ResponseCode==400</v>
      </c>
    </row>
    <row r="66" spans="1:7" ht="30" x14ac:dyDescent="0.25">
      <c r="A66" s="63"/>
      <c r="B66" s="15" t="s">
        <v>47</v>
      </c>
      <c r="C66" s="23" t="str">
        <f>$B7</f>
        <v>#### Clearing:
- not applicable</v>
      </c>
      <c r="D66" s="23" t="str">
        <f>$B7</f>
        <v>#### Clearing:
- not applicable</v>
      </c>
      <c r="E66" s="23" t="str">
        <f>$B7</f>
        <v>#### Clearing:
- not applicable</v>
      </c>
      <c r="F66" s="40" t="s">
        <v>90</v>
      </c>
      <c r="G66" s="23" t="str">
        <f>$B7</f>
        <v>#### Clearing:
- not applicable</v>
      </c>
    </row>
    <row r="67" spans="1:7" x14ac:dyDescent="0.25">
      <c r="A67" s="63" t="s">
        <v>132</v>
      </c>
      <c r="B67" s="7" t="s">
        <v>62</v>
      </c>
      <c r="C67" s="20" t="str">
        <f>$B$67</f>
        <v>## Get each attributes checked for correctness?</v>
      </c>
      <c r="D67" s="20" t="str">
        <f>$B$67</f>
        <v>## Get each attributes checked for correctness?</v>
      </c>
      <c r="E67" s="20" t="str">
        <f>$B$67</f>
        <v>## Get each attributes checked for correctness?</v>
      </c>
      <c r="F67" s="20" t="str">
        <f>$B$67</f>
        <v>## Get each attributes checked for correctness?</v>
      </c>
      <c r="G67" s="20" t="str">
        <f t="shared" ref="G67" si="33">$B$67</f>
        <v>## Get each attributes checked for correctness?</v>
      </c>
    </row>
    <row r="68" spans="1:7" x14ac:dyDescent="0.25">
      <c r="A68" s="63"/>
      <c r="B68" s="8"/>
      <c r="C68" s="41" t="s">
        <v>94</v>
      </c>
      <c r="D68" s="41" t="s">
        <v>93</v>
      </c>
      <c r="E68" s="41" t="s">
        <v>121</v>
      </c>
      <c r="F68" s="39" t="s">
        <v>90</v>
      </c>
      <c r="G68" s="41" t="s">
        <v>121</v>
      </c>
    </row>
    <row r="69" spans="1:7" ht="225" x14ac:dyDescent="0.25">
      <c r="A69" s="63"/>
      <c r="B69" s="8"/>
      <c r="C69" s="21" t="s">
        <v>168</v>
      </c>
      <c r="D69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E69" s="24" t="str">
        <f>E$5 &amp; " but release-number attribute with random dummy value (that doesnot comply specification"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 but release-number attribute with random dummy value (that doesnot comply specification</v>
      </c>
      <c r="G69" s="21" t="str">
        <f>CONCATENATE("#### Preparation:
- GETing CC (/core-model-1-4:control-construct)
- searching CC for op-s of ",G3,", storing operation-key")
&amp;CONCATENATE("
  - POST ",G3,"
    - all attributes filled with random values  BUT release-number attribute with random dummy value differing from pattern in different ways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release-number attribute with random dummy value differing from pattern in different ways
    -operation-key from above
    - reasonable parameters</v>
      </c>
    </row>
    <row r="70" spans="1:7" ht="30" x14ac:dyDescent="0.25">
      <c r="A70" s="63"/>
      <c r="B70" s="8"/>
      <c r="C70" s="25" t="str">
        <f ca="1">$C70</f>
        <v>#### Testing:
- checking for ResponseCode==400</v>
      </c>
      <c r="D70" s="48" t="s">
        <v>15</v>
      </c>
      <c r="E70" s="48" t="s">
        <v>15</v>
      </c>
      <c r="G70" s="25" t="str">
        <f ca="1">$C70</f>
        <v>#### Testing:
- checking for ResponseCode==400</v>
      </c>
    </row>
    <row r="71" spans="1:7" ht="30" x14ac:dyDescent="0.25">
      <c r="A71" s="63"/>
      <c r="B71" s="8"/>
      <c r="C71" s="22" t="str">
        <f>$B15</f>
        <v>#### Clearing:
- not applicable</v>
      </c>
      <c r="D71" s="22" t="str">
        <f>$B7</f>
        <v>#### Clearing:
- not applicable</v>
      </c>
      <c r="E71" s="22" t="str">
        <f>$B11</f>
        <v>#### Clearing:
- not applicable</v>
      </c>
      <c r="G71" s="22" t="str">
        <f>$B7</f>
        <v>#### Clearing:
- not applicable</v>
      </c>
    </row>
    <row r="72" spans="1:7" x14ac:dyDescent="0.25">
      <c r="A72" s="63"/>
      <c r="B72" s="8"/>
      <c r="C72" s="41" t="s">
        <v>156</v>
      </c>
      <c r="D72" s="41" t="s">
        <v>121</v>
      </c>
      <c r="G72" s="41" t="s">
        <v>117</v>
      </c>
    </row>
    <row r="73" spans="1:7" ht="240" x14ac:dyDescent="0.25">
      <c r="A73" s="63"/>
      <c r="B73" s="8"/>
      <c r="C73" s="21" t="s">
        <v>169</v>
      </c>
      <c r="D73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73" s="21" t="str">
        <f>CONCATENATE("#### Preparation:
- GETing CC (/core-model-1-4:control-construct)
- searching CC for op-s of ",G3,", storing operation-key")
&amp;CONCATENATE("
  - POST ",G3,"
    - all attributes filled with random values  BUT  method attribute with random dummy value 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 method attribute with random dummy value 
    -operation-key from above
    - reasonable parameters</v>
      </c>
    </row>
    <row r="74" spans="1:7" ht="30" x14ac:dyDescent="0.25">
      <c r="A74" s="63"/>
      <c r="B74" s="8"/>
      <c r="C74" s="25" t="str">
        <f ca="1">$C74</f>
        <v>#### Testing:
- checking for ResponseCode==400</v>
      </c>
      <c r="D74" s="25" t="str">
        <f ca="1">$C70</f>
        <v>#### Testing:
- checking for ResponseCode==400</v>
      </c>
      <c r="G74" s="25" t="str">
        <f ca="1">$C82</f>
        <v>#### Testing:
- checking for ResponseCode==400</v>
      </c>
    </row>
    <row r="75" spans="1:7" ht="30" x14ac:dyDescent="0.25">
      <c r="A75" s="63"/>
      <c r="B75" s="8"/>
      <c r="C75" s="50" t="str">
        <f t="shared" ref="C75" si="34">$B35</f>
        <v>#### Clearing:
- not applicable</v>
      </c>
      <c r="D75" s="22" t="str">
        <f>$B15</f>
        <v>#### Clearing:
- not applicable</v>
      </c>
      <c r="G75" s="22" t="str">
        <f>$B23</f>
        <v>#### Clearing:
- not applicable</v>
      </c>
    </row>
    <row r="76" spans="1:7" x14ac:dyDescent="0.25">
      <c r="A76" s="63"/>
      <c r="B76" s="8"/>
      <c r="C76" s="41" t="s">
        <v>95</v>
      </c>
      <c r="D76" s="41" t="s">
        <v>164</v>
      </c>
      <c r="G76" s="41" t="s">
        <v>218</v>
      </c>
    </row>
    <row r="77" spans="1:7" ht="240" x14ac:dyDescent="0.25">
      <c r="A77" s="63"/>
      <c r="B77" s="8"/>
      <c r="C77" s="21" t="s">
        <v>146</v>
      </c>
      <c r="D77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  <c r="G77" s="21" t="str">
        <f>CONCATENATE("#### Preparation:
- GETing CC (/core-model-1-4:control-construct)
- searching CC for op-s of ",G3,", storing operation-key")
&amp;CONCATENATE("
  - POST ",G3,"
    - all attributes filled with random values  BUT  response-code attribute with random dummy value  non-integrer(string)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 response-code attribute with random dummy value  non-integrer(string)
    -operation-key from above
    - reasonable parameters</v>
      </c>
    </row>
    <row r="78" spans="1:7" ht="30" x14ac:dyDescent="0.25">
      <c r="A78" s="63"/>
      <c r="B78" s="8"/>
      <c r="C78" s="25" t="str">
        <f ca="1">$C78</f>
        <v>#### Testing:
- checking for ResponseCode==400</v>
      </c>
      <c r="D78" s="25" t="str">
        <f ca="1">$C74</f>
        <v>#### Testing:
- checking for ResponseCode==400</v>
      </c>
      <c r="G78" s="25" t="str">
        <f ca="1">$C82</f>
        <v>#### Testing:
- checking for ResponseCode==400</v>
      </c>
    </row>
    <row r="79" spans="1:7" ht="30" x14ac:dyDescent="0.25">
      <c r="A79" s="63"/>
      <c r="B79" s="8"/>
      <c r="C79" s="22" t="str">
        <f>$B15</f>
        <v>#### Clearing:
- not applicable</v>
      </c>
      <c r="D79" s="50" t="str">
        <f t="shared" ref="D79" si="35">$B35</f>
        <v>#### Clearing:
- not applicable</v>
      </c>
      <c r="G79" s="22" t="str">
        <f>$B27</f>
        <v>#### Clearing:
- not applicable</v>
      </c>
    </row>
    <row r="80" spans="1:7" x14ac:dyDescent="0.25">
      <c r="A80" s="63"/>
      <c r="B80" s="8"/>
      <c r="C80" s="41" t="s">
        <v>96</v>
      </c>
      <c r="D80" s="41" t="s">
        <v>134</v>
      </c>
      <c r="G80" s="41" t="s">
        <v>219</v>
      </c>
    </row>
    <row r="81" spans="1:7" ht="255" x14ac:dyDescent="0.25">
      <c r="A81" s="63"/>
      <c r="B81" s="8"/>
      <c r="C81" s="21" t="s">
        <v>147</v>
      </c>
      <c r="D81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them")
&amp;CONCATENATE("
  - POST ",D3,"
    - all attributes according to chosen http-c and tcp-c BUT 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 and tcp-c BUT address attribute with random dummy value differing from pattern in different ways
    -operation-key from above
    - reasonable parameters</v>
      </c>
      <c r="G81" s="21" t="str">
        <f>CONCATENATE("#### Preparation:
- GETing CC (/core-model-1-4:control-construct)
- searching CC for op-s of ",G3,", storing operation-key")
&amp;CONCATENATE("
  - POST ",G3,"
    - all attributes filled with random values  BUT timestamp attribute with random dummy value differing from pattern in different ways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timestamp attribute with random dummy value differing from pattern in different ways
    -operation-key from above
    - reasonable parameters</v>
      </c>
    </row>
    <row r="82" spans="1:7" ht="30" x14ac:dyDescent="0.25">
      <c r="A82" s="63"/>
      <c r="B82" s="8"/>
      <c r="C82" s="25" t="str">
        <f ca="1">$C82</f>
        <v>#### Testing:
- checking for ResponseCode==400</v>
      </c>
      <c r="D82" s="25" t="str">
        <f ca="1">$C78</f>
        <v>#### Testing:
- checking for ResponseCode==400</v>
      </c>
      <c r="G82" s="25" t="str">
        <f ca="1">$C82</f>
        <v>#### Testing:
- checking for ResponseCode==400</v>
      </c>
    </row>
    <row r="83" spans="1:7" ht="30" x14ac:dyDescent="0.25">
      <c r="A83" s="63"/>
      <c r="B83" s="8"/>
      <c r="C83" s="22" t="str">
        <f>$B19</f>
        <v>#### Clearing:
- not applicable</v>
      </c>
      <c r="D83" s="22" t="str">
        <f>$B15</f>
        <v>#### Clearing:
- not applicable</v>
      </c>
      <c r="G83" s="22" t="str">
        <f>$B19</f>
        <v>#### Clearing:
- not applicable</v>
      </c>
    </row>
    <row r="84" spans="1:7" x14ac:dyDescent="0.25">
      <c r="A84" s="63"/>
      <c r="B84" s="8"/>
      <c r="C84" s="22"/>
      <c r="D84" s="41" t="s">
        <v>135</v>
      </c>
    </row>
    <row r="85" spans="1:7" ht="165" x14ac:dyDescent="0.25">
      <c r="A85" s="63"/>
      <c r="B85" s="8"/>
      <c r="C85" s="22"/>
      <c r="D85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</row>
    <row r="86" spans="1:7" ht="30" x14ac:dyDescent="0.25">
      <c r="A86" s="63"/>
      <c r="B86" s="8"/>
      <c r="C86" s="22"/>
      <c r="D86" s="25" t="str">
        <f ca="1">$C82</f>
        <v>#### Testing:
- checking for ResponseCode==400</v>
      </c>
      <c r="G86" s="21"/>
    </row>
    <row r="87" spans="1:7" ht="30" x14ac:dyDescent="0.25">
      <c r="A87" s="63"/>
      <c r="B87" s="8"/>
      <c r="C87" s="22"/>
      <c r="D87" s="22" t="str">
        <f>$B19</f>
        <v>#### Clearing:
- not applicable</v>
      </c>
      <c r="G87" s="25"/>
    </row>
    <row r="88" spans="1:7" x14ac:dyDescent="0.25">
      <c r="A88" s="63" t="s">
        <v>63</v>
      </c>
      <c r="B88" s="7" t="s">
        <v>64</v>
      </c>
      <c r="C88" s="20" t="str">
        <f>$B$88</f>
        <v>## Get each attributes checked if getting correctly updated?</v>
      </c>
      <c r="D88" s="20" t="str">
        <f>$B$88</f>
        <v>## Get each attributes checked if getting correctly updated?</v>
      </c>
      <c r="E88" s="20" t="str">
        <f>$B$88</f>
        <v>## Get each attributes checked if getting correctly updated?</v>
      </c>
      <c r="F88" s="20" t="str">
        <f>$B$88</f>
        <v>## Get each attributes checked if getting correctly updated?</v>
      </c>
      <c r="G88" s="20" t="str">
        <f>$B$88</f>
        <v>## Get each attributes checked if getting correctly updated?</v>
      </c>
    </row>
    <row r="89" spans="1:7" x14ac:dyDescent="0.25">
      <c r="A89" s="63"/>
      <c r="B89" s="8"/>
      <c r="C89" s="41" t="s">
        <v>154</v>
      </c>
      <c r="D89" s="41" t="s">
        <v>98</v>
      </c>
      <c r="E89" s="41" t="s">
        <v>99</v>
      </c>
      <c r="F89" s="52" t="s">
        <v>90</v>
      </c>
      <c r="G89" s="41" t="s">
        <v>220</v>
      </c>
    </row>
    <row r="90" spans="1:7" ht="303" customHeight="1" x14ac:dyDescent="0.25">
      <c r="A90" s="64"/>
      <c r="B90" s="8" t="s">
        <v>65</v>
      </c>
      <c r="C90" s="21" t="s">
        <v>159</v>
      </c>
      <c r="D90" s="21" t="s">
        <v>140</v>
      </c>
      <c r="E90" s="21" t="s">
        <v>133</v>
      </c>
      <c r="F90" s="52" t="s">
        <v>90</v>
      </c>
      <c r="G90" s="21" t="s">
        <v>224</v>
      </c>
    </row>
    <row r="91" spans="1:7" ht="105.6" customHeight="1" x14ac:dyDescent="0.25">
      <c r="A91" s="64"/>
      <c r="B91" s="8" t="s">
        <v>66</v>
      </c>
      <c r="C91" s="25" t="s">
        <v>170</v>
      </c>
      <c r="D91" s="25" t="s">
        <v>194</v>
      </c>
      <c r="E91" s="25" t="s">
        <v>171</v>
      </c>
      <c r="F91" s="52" t="s">
        <v>90</v>
      </c>
      <c r="G91" s="25" t="s">
        <v>225</v>
      </c>
    </row>
    <row r="92" spans="1:7" ht="75" x14ac:dyDescent="0.25">
      <c r="A92" s="64"/>
      <c r="B92" s="8" t="s">
        <v>47</v>
      </c>
      <c r="C92" s="22" t="s">
        <v>157</v>
      </c>
      <c r="D92" s="22" t="s">
        <v>100</v>
      </c>
      <c r="E92" s="22" t="s">
        <v>101</v>
      </c>
      <c r="F92" s="52" t="s">
        <v>90</v>
      </c>
      <c r="G92" s="22" t="s">
        <v>101</v>
      </c>
    </row>
    <row r="93" spans="1:7" ht="75" x14ac:dyDescent="0.25">
      <c r="A93" s="55"/>
      <c r="B93" s="13" t="s">
        <v>52</v>
      </c>
      <c r="C93" s="24" t="s">
        <v>102</v>
      </c>
      <c r="D93" s="24" t="s">
        <v>102</v>
      </c>
      <c r="E93" s="24" t="s">
        <v>102</v>
      </c>
      <c r="G93" s="24" t="s">
        <v>221</v>
      </c>
    </row>
    <row r="94" spans="1:7" x14ac:dyDescent="0.25">
      <c r="A94" s="63"/>
      <c r="B94" s="8"/>
      <c r="C94" s="41" t="s">
        <v>97</v>
      </c>
      <c r="D94" s="41" t="s">
        <v>165</v>
      </c>
      <c r="E94" s="41" t="s">
        <v>90</v>
      </c>
      <c r="F94" s="52" t="s">
        <v>90</v>
      </c>
      <c r="G94" s="41"/>
    </row>
    <row r="95" spans="1:7" ht="250.5" customHeight="1" x14ac:dyDescent="0.25">
      <c r="A95" s="64"/>
      <c r="B95" s="8" t="s">
        <v>65</v>
      </c>
      <c r="C95" s="21" t="s">
        <v>158</v>
      </c>
      <c r="D95" s="21" t="s">
        <v>205</v>
      </c>
      <c r="E95" s="21"/>
      <c r="F95" s="52" t="s">
        <v>90</v>
      </c>
      <c r="G95" s="21" t="s">
        <v>90</v>
      </c>
    </row>
    <row r="96" spans="1:7" ht="75" x14ac:dyDescent="0.25">
      <c r="A96" s="64"/>
      <c r="B96" s="8" t="s">
        <v>66</v>
      </c>
      <c r="C96" s="25" t="s">
        <v>172</v>
      </c>
      <c r="D96" s="25" t="s">
        <v>175</v>
      </c>
      <c r="E96" s="25"/>
      <c r="F96" s="52" t="s">
        <v>90</v>
      </c>
      <c r="G96" s="25"/>
    </row>
    <row r="97" spans="1:7" ht="75" x14ac:dyDescent="0.25">
      <c r="A97" s="64"/>
      <c r="B97" s="8" t="s">
        <v>47</v>
      </c>
      <c r="C97" s="22" t="s">
        <v>148</v>
      </c>
      <c r="D97" s="25" t="s">
        <v>166</v>
      </c>
      <c r="E97" s="22"/>
      <c r="F97" s="52" t="s">
        <v>90</v>
      </c>
      <c r="G97" s="22"/>
    </row>
    <row r="98" spans="1:7" ht="75" x14ac:dyDescent="0.25">
      <c r="A98" s="55"/>
      <c r="B98" s="13" t="s">
        <v>52</v>
      </c>
      <c r="C98" s="24" t="s">
        <v>102</v>
      </c>
      <c r="D98" s="24" t="s">
        <v>102</v>
      </c>
      <c r="E98" s="24"/>
      <c r="G98" s="24"/>
    </row>
    <row r="99" spans="1:7" x14ac:dyDescent="0.25">
      <c r="A99" s="55"/>
      <c r="B99" s="8"/>
      <c r="C99" s="41" t="s">
        <v>155</v>
      </c>
      <c r="D99" s="41" t="s">
        <v>136</v>
      </c>
    </row>
    <row r="100" spans="1:7" ht="225" x14ac:dyDescent="0.25">
      <c r="A100" s="55"/>
      <c r="B100" s="8"/>
      <c r="C100" s="21" t="s">
        <v>162</v>
      </c>
      <c r="D100" s="21" t="s">
        <v>206</v>
      </c>
    </row>
    <row r="101" spans="1:7" ht="75" x14ac:dyDescent="0.25">
      <c r="A101" s="55"/>
      <c r="B101" s="8"/>
      <c r="C101" s="25" t="s">
        <v>163</v>
      </c>
      <c r="D101" s="25" t="s">
        <v>173</v>
      </c>
    </row>
    <row r="102" spans="1:7" ht="30" x14ac:dyDescent="0.25">
      <c r="A102" s="55"/>
      <c r="B102" s="8"/>
      <c r="C102" s="22" t="s">
        <v>153</v>
      </c>
      <c r="D102" s="25" t="s">
        <v>141</v>
      </c>
    </row>
    <row r="103" spans="1:7" ht="75" x14ac:dyDescent="0.25">
      <c r="A103" s="55"/>
      <c r="B103" s="8"/>
      <c r="C103" s="24" t="s">
        <v>102</v>
      </c>
      <c r="D103" s="24" t="s">
        <v>102</v>
      </c>
    </row>
    <row r="104" spans="1:7" x14ac:dyDescent="0.25">
      <c r="A104" s="55"/>
      <c r="B104" s="8"/>
      <c r="C104" s="41" t="s">
        <v>103</v>
      </c>
      <c r="D104" s="41" t="s">
        <v>139</v>
      </c>
    </row>
    <row r="105" spans="1:7" ht="240" x14ac:dyDescent="0.25">
      <c r="A105" s="55"/>
      <c r="B105" s="8"/>
      <c r="C105" s="21" t="s">
        <v>161</v>
      </c>
      <c r="D105" s="21" t="s">
        <v>207</v>
      </c>
    </row>
    <row r="106" spans="1:7" ht="75" x14ac:dyDescent="0.25">
      <c r="A106" s="55"/>
      <c r="B106" s="8"/>
      <c r="C106" s="25" t="s">
        <v>104</v>
      </c>
      <c r="D106" s="25" t="s">
        <v>174</v>
      </c>
    </row>
    <row r="107" spans="1:7" ht="30" x14ac:dyDescent="0.25">
      <c r="A107" s="55"/>
      <c r="B107" s="8"/>
      <c r="C107" s="22" t="s">
        <v>105</v>
      </c>
      <c r="D107" s="25" t="s">
        <v>142</v>
      </c>
    </row>
    <row r="108" spans="1:7" ht="75" x14ac:dyDescent="0.25">
      <c r="A108" s="55"/>
      <c r="B108" s="8"/>
      <c r="C108" s="24" t="s">
        <v>102</v>
      </c>
      <c r="D108" s="24" t="s">
        <v>102</v>
      </c>
    </row>
    <row r="109" spans="1:7" x14ac:dyDescent="0.25">
      <c r="A109" s="55"/>
      <c r="B109" s="8"/>
      <c r="C109" s="41" t="s">
        <v>106</v>
      </c>
    </row>
    <row r="110" spans="1:7" ht="240" x14ac:dyDescent="0.25">
      <c r="A110" s="55"/>
      <c r="B110" s="8"/>
      <c r="C110" s="21" t="s">
        <v>160</v>
      </c>
    </row>
    <row r="111" spans="1:7" ht="75" x14ac:dyDescent="0.25">
      <c r="A111" s="55"/>
      <c r="B111" s="8"/>
      <c r="C111" s="25" t="s">
        <v>107</v>
      </c>
    </row>
    <row r="112" spans="1:7" ht="30" x14ac:dyDescent="0.25">
      <c r="A112" s="55"/>
      <c r="B112" s="8"/>
      <c r="C112" s="22" t="s">
        <v>108</v>
      </c>
    </row>
    <row r="113" spans="1:7" ht="75" x14ac:dyDescent="0.25">
      <c r="A113" s="55"/>
      <c r="B113" s="8"/>
      <c r="C113" s="24" t="s">
        <v>102</v>
      </c>
    </row>
    <row r="114" spans="1:7" x14ac:dyDescent="0.25">
      <c r="A114" s="63" t="s">
        <v>67</v>
      </c>
      <c r="B114" s="7" t="s">
        <v>68</v>
      </c>
      <c r="C114" s="27" t="s">
        <v>68</v>
      </c>
      <c r="D114" s="27" t="s">
        <v>68</v>
      </c>
      <c r="E114" s="27" t="s">
        <v>68</v>
      </c>
      <c r="F114" s="27" t="s">
        <v>68</v>
      </c>
      <c r="G114" s="27" t="s">
        <v>68</v>
      </c>
    </row>
    <row r="115" spans="1:7" x14ac:dyDescent="0.25">
      <c r="A115" s="63"/>
      <c r="B115" s="12"/>
      <c r="C115" s="42" t="s">
        <v>109</v>
      </c>
      <c r="D115" s="2"/>
      <c r="E115" s="43" t="s">
        <v>90</v>
      </c>
      <c r="F115" s="52" t="s">
        <v>90</v>
      </c>
      <c r="G115" s="59" t="s">
        <v>90</v>
      </c>
    </row>
    <row r="116" spans="1:7" ht="30" x14ac:dyDescent="0.25">
      <c r="A116" s="64"/>
      <c r="B116" s="8" t="s">
        <v>69</v>
      </c>
      <c r="C116" s="24" t="str">
        <f>$B$116</f>
        <v>#### Requires:
- ExecutionAndTraceLog server to operate</v>
      </c>
      <c r="D116" s="24" t="str">
        <f>$B$116</f>
        <v>#### Requires:
- ExecutionAndTraceLog server to operate</v>
      </c>
      <c r="E116" s="43" t="s">
        <v>90</v>
      </c>
      <c r="F116" s="52" t="s">
        <v>90</v>
      </c>
      <c r="G116" s="24" t="s">
        <v>90</v>
      </c>
    </row>
    <row r="117" spans="1:7" ht="330" x14ac:dyDescent="0.25">
      <c r="A117" s="64"/>
      <c r="B117" s="8" t="s">
        <v>192</v>
      </c>
      <c r="C117" s="44" t="s">
        <v>193</v>
      </c>
      <c r="D117" s="44" t="s">
        <v>214</v>
      </c>
      <c r="E117" s="43" t="s">
        <v>90</v>
      </c>
      <c r="F117" s="52" t="s">
        <v>90</v>
      </c>
      <c r="G117" s="60" t="s">
        <v>90</v>
      </c>
    </row>
    <row r="118" spans="1:7" ht="165" x14ac:dyDescent="0.25">
      <c r="A118" s="64"/>
      <c r="B118" s="8" t="s">
        <v>186</v>
      </c>
      <c r="C118" s="31" t="s">
        <v>203</v>
      </c>
      <c r="D118" s="31" t="s">
        <v>222</v>
      </c>
      <c r="E118" s="43" t="s">
        <v>90</v>
      </c>
      <c r="F118" s="52" t="s">
        <v>90</v>
      </c>
      <c r="G118" s="51" t="s">
        <v>90</v>
      </c>
    </row>
    <row r="119" spans="1:7" ht="90" x14ac:dyDescent="0.25">
      <c r="A119" s="64"/>
      <c r="B119" s="5" t="str">
        <f>$B7</f>
        <v>#### Clearing:
- not applicable</v>
      </c>
      <c r="C119" s="45" t="s">
        <v>226</v>
      </c>
      <c r="D119" s="45" t="str">
        <f>$B7</f>
        <v>#### Clearing:
- not applicable</v>
      </c>
      <c r="E119" s="43" t="s">
        <v>90</v>
      </c>
      <c r="F119" s="52" t="s">
        <v>90</v>
      </c>
      <c r="G119" s="61" t="s">
        <v>90</v>
      </c>
    </row>
    <row r="120" spans="1:7" x14ac:dyDescent="0.25">
      <c r="A120" s="63" t="s">
        <v>70</v>
      </c>
      <c r="B120" s="11" t="s">
        <v>71</v>
      </c>
      <c r="C120" s="34" t="s">
        <v>71</v>
      </c>
      <c r="D120" s="34" t="s">
        <v>71</v>
      </c>
      <c r="E120" s="34" t="s">
        <v>198</v>
      </c>
      <c r="F120" s="34" t="s">
        <v>71</v>
      </c>
      <c r="G120" s="34" t="s">
        <v>71</v>
      </c>
    </row>
    <row r="121" spans="1:7" x14ac:dyDescent="0.25">
      <c r="A121" s="63"/>
      <c r="B121" s="13"/>
      <c r="C121" s="39" t="s">
        <v>90</v>
      </c>
      <c r="D121" s="39" t="s">
        <v>208</v>
      </c>
      <c r="E121" s="39" t="s">
        <v>110</v>
      </c>
      <c r="F121" s="39" t="s">
        <v>90</v>
      </c>
      <c r="G121" s="52" t="s">
        <v>90</v>
      </c>
    </row>
    <row r="122" spans="1:7" ht="237.75" customHeight="1" x14ac:dyDescent="0.25">
      <c r="A122" s="63"/>
      <c r="B122" s="12" t="s">
        <v>72</v>
      </c>
      <c r="C122" s="39" t="s">
        <v>90</v>
      </c>
      <c r="D122" s="21" t="s">
        <v>140</v>
      </c>
      <c r="E122" s="21" t="s">
        <v>176</v>
      </c>
      <c r="F122" s="39" t="s">
        <v>90</v>
      </c>
      <c r="G122" s="52" t="s">
        <v>90</v>
      </c>
    </row>
    <row r="123" spans="1:7" ht="105" x14ac:dyDescent="0.25">
      <c r="A123" s="63"/>
      <c r="B123" s="13" t="s">
        <v>73</v>
      </c>
      <c r="C123" s="39" t="s">
        <v>90</v>
      </c>
      <c r="D123" s="25" t="s">
        <v>213</v>
      </c>
      <c r="E123" s="24" t="s">
        <v>209</v>
      </c>
      <c r="F123" s="39" t="s">
        <v>90</v>
      </c>
      <c r="G123" s="52" t="s">
        <v>90</v>
      </c>
    </row>
    <row r="124" spans="1:7" ht="45" x14ac:dyDescent="0.25">
      <c r="A124" s="63"/>
      <c r="B124" s="13" t="s">
        <v>47</v>
      </c>
      <c r="C124" s="39"/>
      <c r="D124" s="22" t="s">
        <v>100</v>
      </c>
      <c r="E124" s="22" t="s">
        <v>7</v>
      </c>
    </row>
    <row r="125" spans="1:7" ht="60" x14ac:dyDescent="0.25">
      <c r="A125" s="63"/>
      <c r="B125" s="13" t="s">
        <v>52</v>
      </c>
      <c r="C125" s="39"/>
      <c r="D125" s="24" t="s">
        <v>111</v>
      </c>
      <c r="E125" s="24" t="s">
        <v>111</v>
      </c>
    </row>
    <row r="126" spans="1:7" ht="30" x14ac:dyDescent="0.25">
      <c r="A126" s="63" t="s">
        <v>74</v>
      </c>
      <c r="B126" s="7" t="s">
        <v>75</v>
      </c>
      <c r="C126" s="27" t="s">
        <v>75</v>
      </c>
      <c r="D126" s="27" t="s">
        <v>75</v>
      </c>
      <c r="E126" s="27" t="s">
        <v>75</v>
      </c>
      <c r="F126" s="27" t="s">
        <v>75</v>
      </c>
      <c r="G126" s="27" t="s">
        <v>75</v>
      </c>
    </row>
    <row r="127" spans="1:7" x14ac:dyDescent="0.25">
      <c r="A127" s="63"/>
      <c r="B127" s="8"/>
      <c r="C127" s="41" t="s">
        <v>151</v>
      </c>
      <c r="D127" s="41" t="s">
        <v>113</v>
      </c>
      <c r="E127" s="39" t="s">
        <v>90</v>
      </c>
      <c r="F127" s="39" t="s">
        <v>90</v>
      </c>
      <c r="G127" s="52" t="s">
        <v>90</v>
      </c>
    </row>
    <row r="128" spans="1:7" ht="30" x14ac:dyDescent="0.25">
      <c r="A128" s="63"/>
      <c r="B128" s="8" t="s">
        <v>41</v>
      </c>
      <c r="C128" s="31" t="s">
        <v>41</v>
      </c>
      <c r="D128" s="31" t="s">
        <v>41</v>
      </c>
      <c r="E128" s="39" t="s">
        <v>90</v>
      </c>
      <c r="F128" s="39" t="s">
        <v>90</v>
      </c>
      <c r="G128" s="52" t="s">
        <v>90</v>
      </c>
    </row>
    <row r="129" spans="1:7" ht="388.5" customHeight="1" x14ac:dyDescent="0.25">
      <c r="A129" s="63"/>
      <c r="B129" s="8" t="s">
        <v>187</v>
      </c>
      <c r="C129" s="21" t="s">
        <v>188</v>
      </c>
      <c r="D129" s="21" t="s">
        <v>195</v>
      </c>
      <c r="E129" s="39" t="s">
        <v>90</v>
      </c>
      <c r="F129" s="39" t="s">
        <v>90</v>
      </c>
      <c r="G129" s="52" t="s">
        <v>90</v>
      </c>
    </row>
    <row r="130" spans="1:7" ht="150" x14ac:dyDescent="0.25">
      <c r="A130" s="63"/>
      <c r="B130" s="8" t="s">
        <v>189</v>
      </c>
      <c r="C130" s="29" t="s">
        <v>200</v>
      </c>
      <c r="D130" s="29" t="s">
        <v>200</v>
      </c>
    </row>
    <row r="131" spans="1:7" ht="75" x14ac:dyDescent="0.25">
      <c r="A131" s="63"/>
      <c r="B131" s="8" t="s">
        <v>47</v>
      </c>
      <c r="C131" s="22" t="s">
        <v>152</v>
      </c>
      <c r="D131" s="22" t="s">
        <v>100</v>
      </c>
    </row>
    <row r="132" spans="1:7" ht="75" x14ac:dyDescent="0.25">
      <c r="A132" s="63"/>
      <c r="B132" s="13" t="s">
        <v>52</v>
      </c>
      <c r="C132" s="24" t="s">
        <v>102</v>
      </c>
      <c r="D132" s="24" t="s">
        <v>102</v>
      </c>
    </row>
    <row r="133" spans="1:7" x14ac:dyDescent="0.25">
      <c r="A133" s="63"/>
      <c r="B133" s="8"/>
      <c r="C133" s="41" t="s">
        <v>112</v>
      </c>
      <c r="D133" s="41" t="s">
        <v>167</v>
      </c>
      <c r="E133" s="39" t="s">
        <v>90</v>
      </c>
      <c r="F133" s="39" t="s">
        <v>90</v>
      </c>
    </row>
    <row r="134" spans="1:7" ht="30" x14ac:dyDescent="0.25">
      <c r="A134" s="63"/>
      <c r="B134" s="8" t="s">
        <v>41</v>
      </c>
      <c r="C134" s="31" t="s">
        <v>41</v>
      </c>
      <c r="D134" s="31" t="s">
        <v>41</v>
      </c>
      <c r="E134" s="39" t="s">
        <v>90</v>
      </c>
      <c r="F134" s="39" t="s">
        <v>90</v>
      </c>
    </row>
    <row r="135" spans="1:7" ht="345" x14ac:dyDescent="0.25">
      <c r="A135" s="63"/>
      <c r="B135" s="8" t="s">
        <v>187</v>
      </c>
      <c r="C135" s="21" t="s">
        <v>190</v>
      </c>
      <c r="D135" s="21" t="s">
        <v>210</v>
      </c>
      <c r="E135" s="39" t="s">
        <v>90</v>
      </c>
      <c r="F135" s="39" t="s">
        <v>90</v>
      </c>
    </row>
    <row r="136" spans="1:7" ht="150" x14ac:dyDescent="0.25">
      <c r="A136" s="63"/>
      <c r="B136" s="8" t="s">
        <v>189</v>
      </c>
      <c r="C136" s="29" t="s">
        <v>200</v>
      </c>
      <c r="D136" s="29" t="s">
        <v>200</v>
      </c>
    </row>
    <row r="137" spans="1:7" ht="75" x14ac:dyDescent="0.25">
      <c r="A137" s="63"/>
      <c r="B137" s="8" t="s">
        <v>47</v>
      </c>
      <c r="C137" s="22" t="s">
        <v>149</v>
      </c>
      <c r="D137" s="25" t="s">
        <v>166</v>
      </c>
    </row>
    <row r="138" spans="1:7" ht="75" x14ac:dyDescent="0.25">
      <c r="A138" s="63"/>
      <c r="B138" s="13" t="s">
        <v>52</v>
      </c>
      <c r="C138" s="24" t="s">
        <v>102</v>
      </c>
      <c r="D138" s="24" t="s">
        <v>102</v>
      </c>
    </row>
    <row r="139" spans="1:7" x14ac:dyDescent="0.25">
      <c r="A139" s="63"/>
      <c r="B139" s="8"/>
      <c r="C139" s="41" t="s">
        <v>150</v>
      </c>
      <c r="D139" s="41" t="s">
        <v>137</v>
      </c>
      <c r="E139" s="52" t="s">
        <v>90</v>
      </c>
    </row>
    <row r="140" spans="1:7" ht="30" x14ac:dyDescent="0.25">
      <c r="A140" s="63"/>
      <c r="B140" s="8"/>
      <c r="C140" s="31" t="s">
        <v>41</v>
      </c>
      <c r="D140" s="31" t="s">
        <v>41</v>
      </c>
    </row>
    <row r="141" spans="1:7" ht="409.6" customHeight="1" x14ac:dyDescent="0.25">
      <c r="A141" s="63"/>
      <c r="B141" s="8"/>
      <c r="C141" s="21" t="s">
        <v>191</v>
      </c>
      <c r="D141" s="21" t="s">
        <v>211</v>
      </c>
    </row>
    <row r="142" spans="1:7" ht="135" x14ac:dyDescent="0.25">
      <c r="A142" s="63"/>
      <c r="B142" s="8"/>
      <c r="C142" s="29" t="s">
        <v>200</v>
      </c>
      <c r="D142" s="29" t="s">
        <v>200</v>
      </c>
    </row>
    <row r="143" spans="1:7" ht="30" x14ac:dyDescent="0.25">
      <c r="A143" s="63"/>
      <c r="B143" s="8"/>
      <c r="C143" s="22" t="s">
        <v>153</v>
      </c>
      <c r="D143" s="25" t="s">
        <v>141</v>
      </c>
    </row>
    <row r="144" spans="1:7" ht="75" x14ac:dyDescent="0.25">
      <c r="A144" s="63"/>
      <c r="B144" s="8"/>
      <c r="C144" s="24" t="s">
        <v>102</v>
      </c>
      <c r="D144" s="24" t="s">
        <v>102</v>
      </c>
    </row>
    <row r="145" spans="1:7" x14ac:dyDescent="0.25">
      <c r="A145" s="63"/>
      <c r="B145" s="8"/>
      <c r="C145" s="41" t="s">
        <v>114</v>
      </c>
      <c r="D145" s="41" t="s">
        <v>138</v>
      </c>
    </row>
    <row r="146" spans="1:7" ht="30" x14ac:dyDescent="0.25">
      <c r="A146" s="63"/>
      <c r="B146" s="8"/>
      <c r="C146" s="31" t="s">
        <v>41</v>
      </c>
      <c r="D146" s="31" t="s">
        <v>41</v>
      </c>
    </row>
    <row r="147" spans="1:7" ht="360" x14ac:dyDescent="0.25">
      <c r="A147" s="63"/>
      <c r="B147" s="8"/>
      <c r="C147" s="21" t="s">
        <v>177</v>
      </c>
      <c r="D147" s="21" t="s">
        <v>212</v>
      </c>
    </row>
    <row r="148" spans="1:7" ht="135" x14ac:dyDescent="0.25">
      <c r="A148" s="63"/>
      <c r="B148" s="8"/>
      <c r="C148" s="29" t="s">
        <v>200</v>
      </c>
      <c r="D148" s="29" t="s">
        <v>200</v>
      </c>
    </row>
    <row r="149" spans="1:7" ht="30" x14ac:dyDescent="0.25">
      <c r="A149" s="63"/>
      <c r="B149" s="8"/>
      <c r="C149" s="22" t="s">
        <v>105</v>
      </c>
      <c r="D149" s="25" t="s">
        <v>142</v>
      </c>
    </row>
    <row r="150" spans="1:7" ht="75" x14ac:dyDescent="0.25">
      <c r="A150" s="63"/>
      <c r="B150" s="8"/>
      <c r="C150" s="24" t="s">
        <v>102</v>
      </c>
      <c r="D150" s="24" t="s">
        <v>102</v>
      </c>
    </row>
    <row r="151" spans="1:7" x14ac:dyDescent="0.25">
      <c r="A151" s="63"/>
      <c r="B151" s="8"/>
      <c r="C151" s="41" t="s">
        <v>115</v>
      </c>
    </row>
    <row r="152" spans="1:7" ht="30" x14ac:dyDescent="0.25">
      <c r="A152" s="63"/>
      <c r="B152" s="8"/>
      <c r="C152" s="31" t="s">
        <v>41</v>
      </c>
    </row>
    <row r="153" spans="1:7" ht="360" x14ac:dyDescent="0.25">
      <c r="A153" s="63"/>
      <c r="B153" s="8"/>
      <c r="C153" s="21" t="s">
        <v>178</v>
      </c>
    </row>
    <row r="154" spans="1:7" ht="135" x14ac:dyDescent="0.25">
      <c r="A154" s="63"/>
      <c r="B154" s="8"/>
      <c r="C154" s="29" t="s">
        <v>200</v>
      </c>
    </row>
    <row r="155" spans="1:7" ht="30" x14ac:dyDescent="0.25">
      <c r="A155" s="63"/>
      <c r="B155" s="8"/>
      <c r="C155" s="22" t="s">
        <v>108</v>
      </c>
    </row>
    <row r="156" spans="1:7" ht="75" x14ac:dyDescent="0.25">
      <c r="A156" s="63"/>
      <c r="B156" s="8"/>
      <c r="C156" s="24" t="s">
        <v>102</v>
      </c>
    </row>
    <row r="157" spans="1:7" ht="30" x14ac:dyDescent="0.25">
      <c r="A157" s="64" t="s">
        <v>76</v>
      </c>
      <c r="B157" s="7" t="s">
        <v>77</v>
      </c>
      <c r="C157" s="27" t="s">
        <v>77</v>
      </c>
      <c r="D157" s="27" t="s">
        <v>77</v>
      </c>
      <c r="E157" s="27" t="s">
        <v>77</v>
      </c>
      <c r="F157" s="27" t="s">
        <v>77</v>
      </c>
      <c r="G157" s="27" t="s">
        <v>77</v>
      </c>
    </row>
    <row r="158" spans="1:7" x14ac:dyDescent="0.25">
      <c r="A158" s="64"/>
      <c r="B158" s="8"/>
      <c r="C158" s="31" t="s">
        <v>90</v>
      </c>
      <c r="D158" s="31" t="s">
        <v>90</v>
      </c>
      <c r="E158" s="41" t="s">
        <v>116</v>
      </c>
      <c r="F158" s="31" t="s">
        <v>90</v>
      </c>
    </row>
    <row r="159" spans="1:7" ht="30" x14ac:dyDescent="0.25">
      <c r="A159" s="64"/>
      <c r="B159" s="8" t="s">
        <v>41</v>
      </c>
      <c r="C159" s="31" t="s">
        <v>90</v>
      </c>
      <c r="D159" s="31" t="s">
        <v>90</v>
      </c>
      <c r="E159" s="31" t="s">
        <v>41</v>
      </c>
      <c r="F159" s="31" t="s">
        <v>90</v>
      </c>
    </row>
    <row r="160" spans="1:7" ht="332.25" customHeight="1" x14ac:dyDescent="0.25">
      <c r="A160" s="64"/>
      <c r="B160" s="8" t="s">
        <v>179</v>
      </c>
      <c r="C160" s="31" t="s">
        <v>90</v>
      </c>
      <c r="D160" s="31" t="s">
        <v>90</v>
      </c>
      <c r="E160" s="21" t="s">
        <v>196</v>
      </c>
      <c r="F160" s="31" t="s">
        <v>90</v>
      </c>
    </row>
    <row r="161" spans="1:7" ht="150" x14ac:dyDescent="0.25">
      <c r="A161" s="64"/>
      <c r="B161" s="8" t="s">
        <v>180</v>
      </c>
      <c r="C161" s="29"/>
      <c r="E161" s="29" t="s">
        <v>201</v>
      </c>
    </row>
    <row r="162" spans="1:7" ht="30" x14ac:dyDescent="0.25">
      <c r="A162" s="64"/>
      <c r="B162" s="15" t="s">
        <v>47</v>
      </c>
      <c r="C162" s="29"/>
      <c r="E162" s="22" t="s">
        <v>7</v>
      </c>
    </row>
    <row r="163" spans="1:7" ht="75" x14ac:dyDescent="0.25">
      <c r="A163" s="64"/>
      <c r="B163" s="13" t="s">
        <v>52</v>
      </c>
      <c r="C163" s="29"/>
      <c r="E163" s="24" t="s">
        <v>102</v>
      </c>
    </row>
    <row r="164" spans="1:7" ht="30" x14ac:dyDescent="0.25">
      <c r="A164" s="64" t="s">
        <v>78</v>
      </c>
      <c r="B164" s="7" t="s">
        <v>79</v>
      </c>
      <c r="C164" s="27" t="s">
        <v>79</v>
      </c>
      <c r="D164" s="27" t="s">
        <v>79</v>
      </c>
      <c r="E164" s="27" t="s">
        <v>79</v>
      </c>
      <c r="F164" s="27" t="s">
        <v>79</v>
      </c>
      <c r="G164" s="27" t="s">
        <v>79</v>
      </c>
    </row>
    <row r="165" spans="1:7" x14ac:dyDescent="0.25">
      <c r="A165" s="64"/>
      <c r="B165" s="8"/>
      <c r="C165" s="46"/>
      <c r="D165" s="41" t="s">
        <v>113</v>
      </c>
      <c r="E165" s="46"/>
      <c r="F165" s="46"/>
    </row>
    <row r="166" spans="1:7" ht="30" x14ac:dyDescent="0.25">
      <c r="A166" s="64"/>
      <c r="B166" s="8" t="s">
        <v>41</v>
      </c>
      <c r="C166" s="29" t="s">
        <v>90</v>
      </c>
      <c r="D166" s="31" t="s">
        <v>41</v>
      </c>
      <c r="E166" s="29" t="s">
        <v>90</v>
      </c>
      <c r="F166" s="29" t="s">
        <v>90</v>
      </c>
    </row>
    <row r="167" spans="1:7" ht="240" x14ac:dyDescent="0.25">
      <c r="A167" s="64"/>
      <c r="B167" s="8" t="s">
        <v>179</v>
      </c>
      <c r="C167" s="29" t="s">
        <v>90</v>
      </c>
      <c r="D167" s="21" t="s">
        <v>197</v>
      </c>
      <c r="E167" s="29" t="s">
        <v>90</v>
      </c>
      <c r="F167" s="29" t="s">
        <v>90</v>
      </c>
    </row>
    <row r="168" spans="1:7" ht="150" x14ac:dyDescent="0.25">
      <c r="A168" s="64"/>
      <c r="B168" s="8" t="s">
        <v>181</v>
      </c>
      <c r="C168" s="29"/>
      <c r="D168" s="29" t="s">
        <v>202</v>
      </c>
    </row>
    <row r="169" spans="1:7" ht="45" x14ac:dyDescent="0.25">
      <c r="A169" s="64"/>
      <c r="B169" s="15" t="s">
        <v>47</v>
      </c>
      <c r="C169" s="29"/>
      <c r="D169" s="22" t="s">
        <v>100</v>
      </c>
    </row>
    <row r="170" spans="1:7" ht="75" x14ac:dyDescent="0.25">
      <c r="A170" s="64"/>
      <c r="B170" s="13" t="s">
        <v>52</v>
      </c>
      <c r="C170" s="47"/>
      <c r="D170" s="24" t="s">
        <v>102</v>
      </c>
    </row>
    <row r="171" spans="1:7" ht="30" x14ac:dyDescent="0.25">
      <c r="A171" s="64" t="s">
        <v>80</v>
      </c>
      <c r="B171" s="7" t="s">
        <v>81</v>
      </c>
      <c r="C171" s="27" t="s">
        <v>79</v>
      </c>
      <c r="D171" s="27" t="s">
        <v>79</v>
      </c>
      <c r="E171" s="27" t="s">
        <v>79</v>
      </c>
      <c r="F171" s="27" t="s">
        <v>79</v>
      </c>
      <c r="G171" s="27" t="s">
        <v>79</v>
      </c>
    </row>
    <row r="172" spans="1:7" ht="30" x14ac:dyDescent="0.25">
      <c r="A172" s="64"/>
      <c r="B172" s="8" t="s">
        <v>41</v>
      </c>
      <c r="C172" s="46" t="s">
        <v>90</v>
      </c>
      <c r="D172" s="46" t="s">
        <v>90</v>
      </c>
      <c r="E172" s="46" t="s">
        <v>90</v>
      </c>
      <c r="F172" s="46" t="s">
        <v>90</v>
      </c>
    </row>
    <row r="173" spans="1:7" ht="135" x14ac:dyDescent="0.25">
      <c r="A173" s="64"/>
      <c r="B173" s="8" t="s">
        <v>179</v>
      </c>
      <c r="C173" s="29" t="s">
        <v>90</v>
      </c>
      <c r="D173" s="29" t="s">
        <v>90</v>
      </c>
      <c r="E173" s="29" t="s">
        <v>90</v>
      </c>
      <c r="F173" s="29" t="s">
        <v>90</v>
      </c>
    </row>
    <row r="174" spans="1:7" ht="150" x14ac:dyDescent="0.25">
      <c r="A174" s="64"/>
      <c r="B174" s="8" t="s">
        <v>182</v>
      </c>
      <c r="C174" s="29"/>
    </row>
    <row r="175" spans="1:7" ht="30" x14ac:dyDescent="0.25">
      <c r="A175" s="64"/>
      <c r="B175" s="15" t="s">
        <v>47</v>
      </c>
      <c r="C175" s="29"/>
    </row>
    <row r="176" spans="1:7" ht="30" x14ac:dyDescent="0.25">
      <c r="A176" s="55"/>
      <c r="B176" s="13" t="s">
        <v>52</v>
      </c>
      <c r="C176" s="29"/>
    </row>
    <row r="177" spans="1:7" ht="30" x14ac:dyDescent="0.25">
      <c r="A177" s="64" t="s">
        <v>82</v>
      </c>
      <c r="B177" s="7" t="s">
        <v>83</v>
      </c>
      <c r="C177" s="27" t="s">
        <v>83</v>
      </c>
      <c r="D177" s="27" t="s">
        <v>83</v>
      </c>
      <c r="E177" s="27" t="s">
        <v>83</v>
      </c>
      <c r="F177" s="27" t="s">
        <v>83</v>
      </c>
      <c r="G177" s="27" t="s">
        <v>83</v>
      </c>
    </row>
    <row r="178" spans="1:7" ht="30" x14ac:dyDescent="0.25">
      <c r="A178" s="64"/>
      <c r="B178" s="8" t="s">
        <v>41</v>
      </c>
      <c r="C178" s="52" t="s">
        <v>90</v>
      </c>
      <c r="D178" s="52" t="s">
        <v>90</v>
      </c>
      <c r="E178" s="52" t="s">
        <v>90</v>
      </c>
      <c r="F178" s="52" t="s">
        <v>90</v>
      </c>
    </row>
    <row r="179" spans="1:7" ht="135" x14ac:dyDescent="0.25">
      <c r="A179" s="64"/>
      <c r="B179" s="8" t="s">
        <v>179</v>
      </c>
      <c r="C179" s="52" t="s">
        <v>90</v>
      </c>
      <c r="D179" s="52" t="s">
        <v>90</v>
      </c>
      <c r="E179" s="52" t="s">
        <v>90</v>
      </c>
      <c r="F179" s="52" t="s">
        <v>90</v>
      </c>
    </row>
    <row r="180" spans="1:7" ht="150" x14ac:dyDescent="0.25">
      <c r="A180" s="64"/>
      <c r="B180" s="8" t="s">
        <v>183</v>
      </c>
    </row>
    <row r="181" spans="1:7" ht="30" x14ac:dyDescent="0.25">
      <c r="A181" s="64"/>
      <c r="B181" s="8" t="s">
        <v>47</v>
      </c>
      <c r="C181" s="29" t="s">
        <v>90</v>
      </c>
    </row>
    <row r="182" spans="1:7" ht="30" x14ac:dyDescent="0.25">
      <c r="A182" s="64"/>
      <c r="B182" s="16" t="s">
        <v>52</v>
      </c>
      <c r="C182" s="29" t="s">
        <v>90</v>
      </c>
    </row>
    <row r="183" spans="1:7" x14ac:dyDescent="0.25">
      <c r="A183" s="64"/>
      <c r="C183" s="29"/>
    </row>
    <row r="184" spans="1:7" s="53" customFormat="1" x14ac:dyDescent="0.25">
      <c r="A184" s="57"/>
      <c r="C184" s="49"/>
    </row>
    <row r="185" spans="1:7" s="53" customFormat="1" x14ac:dyDescent="0.25">
      <c r="A185" s="57"/>
    </row>
    <row r="186" spans="1:7" s="53" customFormat="1" x14ac:dyDescent="0.25">
      <c r="A186" s="57"/>
    </row>
    <row r="187" spans="1:7" s="53" customFormat="1" x14ac:dyDescent="0.25">
      <c r="A187" s="57"/>
    </row>
    <row r="188" spans="1:7" s="53" customFormat="1" x14ac:dyDescent="0.25">
      <c r="A188" s="57"/>
    </row>
    <row r="189" spans="1:7" s="53" customFormat="1" x14ac:dyDescent="0.25">
      <c r="A189" s="57"/>
    </row>
    <row r="190" spans="1:7" s="53" customFormat="1" x14ac:dyDescent="0.25">
      <c r="A190" s="57"/>
    </row>
    <row r="191" spans="1:7" s="53" customFormat="1" x14ac:dyDescent="0.25">
      <c r="A191" s="57"/>
    </row>
    <row r="192" spans="1:7" s="53" customFormat="1" x14ac:dyDescent="0.25">
      <c r="A192" s="57"/>
    </row>
    <row r="193" spans="1:1" s="53" customFormat="1" x14ac:dyDescent="0.25">
      <c r="A193" s="57"/>
    </row>
    <row r="194" spans="1:1" s="53" customFormat="1" x14ac:dyDescent="0.25">
      <c r="A194" s="57"/>
    </row>
    <row r="195" spans="1:1" s="53" customFormat="1" x14ac:dyDescent="0.25">
      <c r="A195" s="57"/>
    </row>
    <row r="196" spans="1:1" s="53" customFormat="1" x14ac:dyDescent="0.25">
      <c r="A196" s="57"/>
    </row>
    <row r="197" spans="1:1" s="53" customFormat="1" x14ac:dyDescent="0.25">
      <c r="A197" s="57"/>
    </row>
    <row r="198" spans="1:1" s="53" customFormat="1" x14ac:dyDescent="0.25">
      <c r="A198" s="57"/>
    </row>
    <row r="199" spans="1:1" s="53" customFormat="1" x14ac:dyDescent="0.25">
      <c r="A199" s="57"/>
    </row>
    <row r="200" spans="1:1" s="53" customFormat="1" x14ac:dyDescent="0.25">
      <c r="A200" s="57"/>
    </row>
    <row r="201" spans="1:1" s="53" customFormat="1" x14ac:dyDescent="0.25">
      <c r="A201" s="57"/>
    </row>
    <row r="202" spans="1:1" s="53" customFormat="1" x14ac:dyDescent="0.25">
      <c r="A202" s="57"/>
    </row>
    <row r="203" spans="1:1" s="53" customFormat="1" x14ac:dyDescent="0.25">
      <c r="A203" s="57"/>
    </row>
    <row r="204" spans="1:1" s="53" customFormat="1" x14ac:dyDescent="0.25">
      <c r="A204" s="57"/>
    </row>
    <row r="205" spans="1:1" s="53" customFormat="1" x14ac:dyDescent="0.25">
      <c r="A205" s="57"/>
    </row>
    <row r="206" spans="1:1" s="53" customFormat="1" x14ac:dyDescent="0.25">
      <c r="A206" s="57"/>
    </row>
    <row r="207" spans="1:1" s="53" customFormat="1" x14ac:dyDescent="0.25">
      <c r="A207" s="57"/>
    </row>
    <row r="208" spans="1:1" s="53" customFormat="1" x14ac:dyDescent="0.25">
      <c r="A208" s="57"/>
    </row>
    <row r="209" spans="1:1" s="53" customFormat="1" x14ac:dyDescent="0.25">
      <c r="A209" s="57"/>
    </row>
    <row r="210" spans="1:1" s="53" customFormat="1" x14ac:dyDescent="0.25">
      <c r="A210" s="57"/>
    </row>
    <row r="211" spans="1:1" s="53" customFormat="1" x14ac:dyDescent="0.25">
      <c r="A211" s="57"/>
    </row>
    <row r="212" spans="1:1" s="53" customFormat="1" x14ac:dyDescent="0.25">
      <c r="A212" s="57"/>
    </row>
    <row r="213" spans="1:1" s="53" customFormat="1" x14ac:dyDescent="0.25">
      <c r="A213" s="57"/>
    </row>
    <row r="214" spans="1:1" s="53" customFormat="1" x14ac:dyDescent="0.25">
      <c r="A214" s="57"/>
    </row>
    <row r="215" spans="1:1" s="53" customFormat="1" x14ac:dyDescent="0.25">
      <c r="A215" s="57"/>
    </row>
    <row r="216" spans="1:1" s="53" customFormat="1" x14ac:dyDescent="0.25">
      <c r="A216" s="57"/>
    </row>
    <row r="217" spans="1:1" s="53" customFormat="1" x14ac:dyDescent="0.25">
      <c r="A217" s="57"/>
    </row>
    <row r="218" spans="1:1" s="53" customFormat="1" x14ac:dyDescent="0.25">
      <c r="A218" s="57"/>
    </row>
    <row r="219" spans="1:1" s="53" customFormat="1" x14ac:dyDescent="0.25">
      <c r="A219" s="57"/>
    </row>
    <row r="220" spans="1:1" s="53" customFormat="1" x14ac:dyDescent="0.25">
      <c r="A220" s="57"/>
    </row>
    <row r="221" spans="1:1" s="53" customFormat="1" x14ac:dyDescent="0.25">
      <c r="A221" s="57"/>
    </row>
    <row r="222" spans="1:1" s="53" customFormat="1" x14ac:dyDescent="0.25">
      <c r="A222" s="57"/>
    </row>
    <row r="223" spans="1:1" s="53" customFormat="1" x14ac:dyDescent="0.25">
      <c r="A223" s="57"/>
    </row>
  </sheetData>
  <mergeCells count="25">
    <mergeCell ref="A44:A48"/>
    <mergeCell ref="A177:A183"/>
    <mergeCell ref="A59:A62"/>
    <mergeCell ref="A63:A66"/>
    <mergeCell ref="A88:A92"/>
    <mergeCell ref="A114:A119"/>
    <mergeCell ref="A171:A175"/>
    <mergeCell ref="A94:A97"/>
    <mergeCell ref="A67:A87"/>
    <mergeCell ref="A120:A125"/>
    <mergeCell ref="A126:A156"/>
    <mergeCell ref="A157:A163"/>
    <mergeCell ref="A164:A170"/>
    <mergeCell ref="A50:A53"/>
    <mergeCell ref="A54:A58"/>
    <mergeCell ref="A24:A27"/>
    <mergeCell ref="A28:A31"/>
    <mergeCell ref="A32:A35"/>
    <mergeCell ref="A36:A39"/>
    <mergeCell ref="A40:A43"/>
    <mergeCell ref="A4:A7"/>
    <mergeCell ref="A8:A11"/>
    <mergeCell ref="A12:A15"/>
    <mergeCell ref="A16:A19"/>
    <mergeCell ref="A20:A2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2022-06-13T07:20:59Z</dcterms:created>
  <dcterms:modified xsi:type="dcterms:W3CDTF">2023-05-15T11:42:07Z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  <property fmtid="{D5CDD505-2E9C-101B-9397-08002B2CF9AE}" pid="13" name="MSIP_Label_ec655256-13e9-4c0b-ba73-c54361842301_Enabled">
    <vt:lpwstr>true</vt:lpwstr>
  </property>
  <property fmtid="{D5CDD505-2E9C-101B-9397-08002B2CF9AE}" pid="14" name="MSIP_Label_ec655256-13e9-4c0b-ba73-c54361842301_SetDate">
    <vt:lpwstr>2023-04-06T06:05:08Z</vt:lpwstr>
  </property>
  <property fmtid="{D5CDD505-2E9C-101B-9397-08002B2CF9AE}" pid="15" name="MSIP_Label_ec655256-13e9-4c0b-ba73-c54361842301_Method">
    <vt:lpwstr>Privileged</vt:lpwstr>
  </property>
  <property fmtid="{D5CDD505-2E9C-101B-9397-08002B2CF9AE}" pid="16" name="MSIP_Label_ec655256-13e9-4c0b-ba73-c54361842301_Name">
    <vt:lpwstr>Public</vt:lpwstr>
  </property>
  <property fmtid="{D5CDD505-2E9C-101B-9397-08002B2CF9AE}" pid="17" name="MSIP_Label_ec655256-13e9-4c0b-ba73-c54361842301_SiteId">
    <vt:lpwstr>edf442f5-b994-4c86-a131-b42b03a16c95</vt:lpwstr>
  </property>
  <property fmtid="{D5CDD505-2E9C-101B-9397-08002B2CF9AE}" pid="18" name="MSIP_Label_ec655256-13e9-4c0b-ba73-c54361842301_ActionId">
    <vt:lpwstr>b0389645-4f42-4b86-9d93-fb922e97a090</vt:lpwstr>
  </property>
  <property fmtid="{D5CDD505-2E9C-101B-9397-08002B2CF9AE}" pid="19" name="MSIP_Label_ec655256-13e9-4c0b-ba73-c54361842301_ContentBits">
    <vt:lpwstr>0</vt:lpwstr>
  </property>
</Properties>
</file>