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00759329\Desktop\Telefonica\ApplicationPattern\ApplicationPattern_v2\TypeApprovalRegister\TypeApprovalRegister-5\testing\"/>
    </mc:Choice>
  </mc:AlternateContent>
  <xr:revisionPtr revIDLastSave="0" documentId="13_ncr:1_{78D06BB8-4672-4207-AACC-975D068BD73A}" xr6:coauthVersionLast="47" xr6:coauthVersionMax="47" xr10:uidLastSave="{00000000-0000-0000-0000-000000000000}"/>
  <bookViews>
    <workbookView xWindow="285" yWindow="270" windowWidth="20205" windowHeight="10650" xr2:uid="{00000000-000D-0000-FFFF-FFFF00000000}"/>
  </bookViews>
  <sheets>
    <sheet name="service layer- spe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1" i="1" l="1"/>
  <c r="I60" i="1"/>
  <c r="I5" i="1"/>
  <c r="I77" i="1"/>
  <c r="I69" i="1"/>
  <c r="I64" i="1"/>
  <c r="I46" i="1"/>
  <c r="I29" i="1"/>
  <c r="I25" i="1"/>
  <c r="I21" i="1"/>
  <c r="I17" i="1"/>
  <c r="I13" i="1"/>
  <c r="I9" i="1"/>
  <c r="I84" i="1"/>
  <c r="G31" i="1"/>
  <c r="H60" i="1"/>
  <c r="H51" i="1"/>
  <c r="H46" i="1"/>
  <c r="H17" i="1"/>
  <c r="H21" i="1"/>
  <c r="H13" i="1"/>
  <c r="H9" i="1"/>
  <c r="H5" i="1"/>
  <c r="I70" i="1" l="1"/>
  <c r="D73" i="1" l="1"/>
  <c r="D21" i="1"/>
  <c r="D17" i="1"/>
  <c r="D13" i="1"/>
  <c r="D9" i="1"/>
  <c r="I47" i="1"/>
  <c r="H47" i="1"/>
  <c r="G47" i="1"/>
  <c r="F47" i="1"/>
  <c r="E47" i="1"/>
  <c r="D47" i="1"/>
  <c r="C47" i="1"/>
  <c r="G46" i="1"/>
  <c r="F46" i="1"/>
  <c r="E46" i="1"/>
  <c r="D46" i="1"/>
  <c r="B35" i="1" l="1"/>
  <c r="C35" i="1"/>
  <c r="C39" i="1" s="1"/>
  <c r="C41" i="1" l="1"/>
  <c r="F115" i="1"/>
  <c r="D115" i="1"/>
  <c r="C115" i="1"/>
  <c r="F112" i="1"/>
  <c r="D112" i="1"/>
  <c r="C112" i="1"/>
  <c r="C33" i="1" l="1"/>
  <c r="G51" i="1" l="1"/>
  <c r="F73" i="1"/>
  <c r="F69" i="1"/>
  <c r="E69" i="1"/>
  <c r="F64" i="1"/>
  <c r="D64" i="1"/>
  <c r="F60" i="1"/>
  <c r="D60" i="1"/>
  <c r="F29" i="1"/>
  <c r="F25" i="1"/>
  <c r="F21" i="1"/>
  <c r="F17" i="1"/>
  <c r="F13" i="1"/>
  <c r="F9" i="1"/>
  <c r="F5" i="1"/>
  <c r="D69" i="1"/>
  <c r="D29" i="1"/>
  <c r="D25" i="1"/>
  <c r="D5" i="1"/>
  <c r="E71" i="1" l="1"/>
  <c r="D71" i="1"/>
  <c r="G13" i="1" l="1"/>
  <c r="E13" i="1"/>
  <c r="B15" i="1"/>
  <c r="I71" i="1" s="1"/>
  <c r="C14" i="1"/>
  <c r="C12" i="1"/>
  <c r="E64" i="1"/>
  <c r="F40" i="1"/>
  <c r="F42" i="1"/>
  <c r="F43" i="1"/>
  <c r="D84" i="1" l="1"/>
  <c r="E84" i="1"/>
  <c r="F84" i="1"/>
  <c r="G84" i="1"/>
  <c r="H84" i="1"/>
  <c r="D67" i="1"/>
  <c r="E67" i="1"/>
  <c r="F67" i="1"/>
  <c r="G67" i="1"/>
  <c r="H67" i="1"/>
  <c r="I67" i="1"/>
  <c r="I66" i="1"/>
  <c r="F66" i="1"/>
  <c r="E66" i="1"/>
  <c r="D66" i="1"/>
  <c r="D63" i="1"/>
  <c r="E63" i="1"/>
  <c r="F63" i="1"/>
  <c r="G63" i="1"/>
  <c r="H63" i="1"/>
  <c r="I63" i="1"/>
  <c r="G60" i="1"/>
  <c r="E60" i="1"/>
  <c r="D59" i="1"/>
  <c r="E59" i="1"/>
  <c r="F59" i="1"/>
  <c r="G59" i="1"/>
  <c r="H59" i="1"/>
  <c r="I59" i="1"/>
  <c r="H53" i="1"/>
  <c r="G53" i="1"/>
  <c r="D48" i="1"/>
  <c r="E48" i="1"/>
  <c r="F48" i="1"/>
  <c r="G48" i="1"/>
  <c r="H48" i="1"/>
  <c r="I48" i="1"/>
  <c r="I43" i="1"/>
  <c r="I42" i="1"/>
  <c r="E43" i="1"/>
  <c r="E42" i="1"/>
  <c r="D43" i="1"/>
  <c r="D42" i="1"/>
  <c r="H43" i="1"/>
  <c r="H42" i="1"/>
  <c r="G43" i="1"/>
  <c r="G42" i="1"/>
  <c r="D40" i="1"/>
  <c r="E40" i="1"/>
  <c r="G40" i="1"/>
  <c r="H40" i="1"/>
  <c r="I40" i="1"/>
  <c r="H39" i="1"/>
  <c r="G39" i="1"/>
  <c r="I39" i="1"/>
  <c r="E39" i="1"/>
  <c r="F39" i="1"/>
  <c r="D39" i="1"/>
  <c r="D36" i="1"/>
  <c r="E36" i="1"/>
  <c r="F36" i="1"/>
  <c r="G36" i="1"/>
  <c r="H36" i="1"/>
  <c r="I36" i="1"/>
  <c r="H35" i="1"/>
  <c r="G35" i="1"/>
  <c r="I35" i="1"/>
  <c r="E35" i="1"/>
  <c r="F35" i="1"/>
  <c r="D35" i="1"/>
  <c r="D30" i="1"/>
  <c r="E30" i="1"/>
  <c r="F30" i="1"/>
  <c r="G30" i="1"/>
  <c r="I30" i="1"/>
  <c r="D31" i="1"/>
  <c r="E31" i="1"/>
  <c r="F31" i="1"/>
  <c r="I31" i="1"/>
  <c r="D32" i="1"/>
  <c r="E32" i="1"/>
  <c r="F32" i="1"/>
  <c r="G32" i="1"/>
  <c r="H32" i="1"/>
  <c r="I32" i="1"/>
  <c r="G29" i="1"/>
  <c r="E29" i="1"/>
  <c r="D26" i="1"/>
  <c r="E26" i="1"/>
  <c r="F26" i="1"/>
  <c r="G26" i="1"/>
  <c r="I26" i="1"/>
  <c r="D27" i="1"/>
  <c r="E27" i="1"/>
  <c r="F27" i="1"/>
  <c r="G27" i="1"/>
  <c r="I27" i="1"/>
  <c r="D28" i="1"/>
  <c r="E28" i="1"/>
  <c r="F28" i="1"/>
  <c r="G28" i="1"/>
  <c r="H28" i="1"/>
  <c r="I28" i="1"/>
  <c r="G25" i="1"/>
  <c r="E25" i="1"/>
  <c r="D24" i="1"/>
  <c r="E24" i="1"/>
  <c r="F24" i="1"/>
  <c r="G24" i="1"/>
  <c r="H24" i="1"/>
  <c r="I24" i="1"/>
  <c r="D22" i="1"/>
  <c r="E22" i="1"/>
  <c r="F22" i="1"/>
  <c r="G22" i="1"/>
  <c r="H22" i="1"/>
  <c r="I22" i="1"/>
  <c r="D23" i="1"/>
  <c r="E23" i="1"/>
  <c r="F23" i="1"/>
  <c r="G23" i="1"/>
  <c r="H23" i="1"/>
  <c r="I23" i="1"/>
  <c r="G21" i="1"/>
  <c r="E21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G17" i="1"/>
  <c r="E17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I41" i="1"/>
  <c r="D12" i="1"/>
  <c r="E12" i="1"/>
  <c r="F12" i="1"/>
  <c r="G12" i="1"/>
  <c r="H12" i="1"/>
  <c r="I12" i="1"/>
  <c r="H37" i="1"/>
  <c r="G5" i="1"/>
  <c r="G41" i="1" s="1"/>
  <c r="G9" i="1"/>
  <c r="E9" i="1"/>
  <c r="D10" i="1"/>
  <c r="E10" i="1"/>
  <c r="F10" i="1"/>
  <c r="G10" i="1"/>
  <c r="H10" i="1"/>
  <c r="I10" i="1"/>
  <c r="D11" i="1"/>
  <c r="E11" i="1"/>
  <c r="F11" i="1"/>
  <c r="G11" i="1"/>
  <c r="H11" i="1"/>
  <c r="I11" i="1"/>
  <c r="G7" i="1"/>
  <c r="H7" i="1"/>
  <c r="I7" i="1"/>
  <c r="F7" i="1"/>
  <c r="E7" i="1"/>
  <c r="E5" i="1"/>
  <c r="E37" i="1" s="1"/>
  <c r="D8" i="1"/>
  <c r="E8" i="1"/>
  <c r="F8" i="1"/>
  <c r="G8" i="1"/>
  <c r="H8" i="1"/>
  <c r="I8" i="1"/>
  <c r="D7" i="1"/>
  <c r="D33" i="1"/>
  <c r="D4" i="1"/>
  <c r="E4" i="1"/>
  <c r="F4" i="1"/>
  <c r="G4" i="1"/>
  <c r="H4" i="1"/>
  <c r="I4" i="1"/>
  <c r="C84" i="1"/>
  <c r="C67" i="1"/>
  <c r="C66" i="1"/>
  <c r="C63" i="1"/>
  <c r="C59" i="1"/>
  <c r="C48" i="1"/>
  <c r="C42" i="1"/>
  <c r="C40" i="1"/>
  <c r="C37" i="1"/>
  <c r="C36" i="1"/>
  <c r="C32" i="1"/>
  <c r="C30" i="1"/>
  <c r="C28" i="1"/>
  <c r="C26" i="1"/>
  <c r="C24" i="1"/>
  <c r="C22" i="1"/>
  <c r="C20" i="1"/>
  <c r="C18" i="1"/>
  <c r="C16" i="1"/>
  <c r="C11" i="1"/>
  <c r="C43" i="1" s="1"/>
  <c r="C10" i="1"/>
  <c r="C8" i="1"/>
  <c r="C4" i="1"/>
  <c r="B115" i="1"/>
  <c r="B71" i="1"/>
  <c r="B48" i="1"/>
  <c r="B43" i="1"/>
  <c r="B39" i="1"/>
  <c r="B31" i="1"/>
  <c r="B27" i="1"/>
  <c r="B23" i="1"/>
  <c r="I83" i="1" s="1"/>
  <c r="B19" i="1"/>
  <c r="C83" i="1" s="1"/>
  <c r="C79" i="1"/>
  <c r="B11" i="1"/>
  <c r="C75" i="1" s="1"/>
  <c r="F71" i="1" l="1"/>
  <c r="D75" i="1"/>
  <c r="D41" i="1"/>
  <c r="E33" i="1"/>
  <c r="E41" i="1"/>
  <c r="H33" i="1"/>
  <c r="F37" i="1"/>
  <c r="F41" i="1"/>
  <c r="F75" i="1"/>
  <c r="G37" i="1"/>
  <c r="D37" i="1"/>
  <c r="I37" i="1"/>
  <c r="H41" i="1"/>
  <c r="G33" i="1"/>
  <c r="I33" i="1"/>
  <c r="I79" i="1"/>
  <c r="F33" i="1"/>
  <c r="I78" i="1" l="1"/>
  <c r="F38" i="1"/>
  <c r="I38" i="1"/>
  <c r="E38" i="1"/>
  <c r="D38" i="1"/>
  <c r="F70" i="1"/>
  <c r="D70" i="1"/>
  <c r="E70" i="1"/>
  <c r="I65" i="1"/>
  <c r="E65" i="1"/>
  <c r="F65" i="1"/>
  <c r="D34" i="1"/>
  <c r="E34" i="1"/>
  <c r="F34" i="1"/>
  <c r="I34" i="1"/>
</calcChain>
</file>

<file path=xl/sharedStrings.xml><?xml version="1.0" encoding="utf-8"?>
<sst xmlns="http://schemas.openxmlformats.org/spreadsheetml/2006/main" count="612" uniqueCount="238">
  <si>
    <t>Testcases</t>
  </si>
  <si>
    <t>Individual services</t>
  </si>
  <si>
    <t>Continuous Integration</t>
  </si>
  <si>
    <t>Generic Description</t>
  </si>
  <si>
    <t>/v1/bequeath-your-data-and-die</t>
  </si>
  <si>
    <t>/v1/list-applications</t>
  </si>
  <si>
    <t>Idempotent?</t>
  </si>
  <si>
    <t>request header parameter completeness</t>
  </si>
  <si>
    <t>originator parameter correctness</t>
  </si>
  <si>
    <t>x-correlator pattern</t>
  </si>
  <si>
    <t>trace-indicator pattern</t>
  </si>
  <si>
    <t>security key missing</t>
  </si>
  <si>
    <t>security key checked?</t>
  </si>
  <si>
    <t>response header completeness</t>
  </si>
  <si>
    <t>x-correlator responded?</t>
  </si>
  <si>
    <t>life-cycle-state responded?</t>
  </si>
  <si>
    <t>Request notified?</t>
  </si>
  <si>
    <t>Acceptance</t>
  </si>
  <si>
    <t>response body completeness</t>
  </si>
  <si>
    <t>response body vs oam put</t>
  </si>
  <si>
    <t>life-cycle-state propogated?</t>
  </si>
  <si>
    <t>Request body Attribute completeness</t>
  </si>
  <si>
    <t>Request body Attribute checked?</t>
  </si>
  <si>
    <t>Request body Attribute updated?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</si>
  <si>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</si>
  <si>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 xml:space="preserve"> FC updated?</t>
  </si>
  <si>
    <t>ALT notified for update-ltp</t>
  </si>
  <si>
    <t>ALT notified for delete-ltp-and-dependents</t>
  </si>
  <si>
    <t>ALT notified for update-fc</t>
  </si>
  <si>
    <t>ALT notified for update-fc-port</t>
  </si>
  <si>
    <t>ALT notified for delete-fc-port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</si>
  <si>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</si>
  <si>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</si>
  <si>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</si>
  <si>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</si>
  <si>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</si>
  <si>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</si>
  <si>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</si>
  <si>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#### Testing:
- checking for ResponseCode==400</t>
  </si>
  <si>
    <t>## Gets originator checked for compliance with specification?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</si>
  <si>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</si>
  <si>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</si>
  <si>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</si>
  <si>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</si>
  <si>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</si>
  <si>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</si>
  <si>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</si>
  <si>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</si>
  <si>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</si>
  <si>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</si>
  <si>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</si>
  <si>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</si>
  <si>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## Is the initial x-correlator ín the response?</t>
  </si>
  <si>
    <t>#### Testing:
- checking for ResponseCode==204/200
- checking for response headers containing x-correlator==dummyXCorrelator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</si>
  <si>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</si>
  <si>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</si>
  <si>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 xml:space="preserve">## Gets the service consumption/request indicated to EaTL/OL and the Parameters of the request processed?
</t>
  </si>
  <si>
    <t>#### Requires:
- ExecutionAndTraceLog/OamLog server to operate</t>
  </si>
  <si>
    <t>#### Testing:
- POST ExecutionAndTraceLog/v1/list-records-of-flow with 
   - IP and port from above
   - operation-key from above
   - DummyValue of x-correlator
   - checking response 
   - checking same record for containing DummyXCorrelator and DummyTraceIndicator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</si>
  <si>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</si>
  <si>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</si>
  <si>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</si>
  <si>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</si>
  <si>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</si>
  <si>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</si>
  <si>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</si>
  <si>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</si>
  <si>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</si>
  <si>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</si>
  <si>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</si>
  <si>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</si>
  <si>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</si>
  <si>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</si>
  <si>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</si>
  <si>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</si>
  <si>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 xml:space="preserve">#### Preparation:
- For each attribute present in request body -&gt; {POST [operation-under-test] in such a way that it does not cause any change due to idempotence, BUT the chosen attribute with random and wrong pattern/value 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</si>
  <si>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</si>
  <si>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</si>
  <si>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</si>
  <si>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t>## Gets the forwarding happened for the incoming request?</t>
  </si>
  <si>
    <t>#### Requires:
- ExecutionAndTraceLog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</si>
  <si>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(while using IP and port from above)
   - searching CC for op-c of /v1/list-records-of-flow, storing operation-key
- POST [operation-under-test] in such a way that it does not cause any change due to idempotence.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</si>
  <si>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</si>
  <si>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</si>
  <si>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</si>
  <si>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</si>
  <si>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 xml:space="preserve">## Gets the change indicated to ALT when an ltp is updated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</si>
  <si>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PUT resource.
 -with attributes that could update or delete ltp or fc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</si>
  <si>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</si>
  <si>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 xml:space="preserve">## Gets the change indicated to ALT when an ltp is deleted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</si>
  <si>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</si>
  <si>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</si>
  <si>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 xml:space="preserve">## Gets the change indicated to ALT when an fc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</si>
  <si>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</si>
  <si>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 xml:space="preserve">## Gets the change indicated to ALT when an fc-port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</si>
  <si>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</si>
  <si>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 xml:space="preserve">## Gets the change indicated to ALT when an fc-port is deleted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</si>
  <si>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</si>
  <si>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/v1/regard-application</t>
  </si>
  <si>
    <t>/v1/disregard-application</t>
  </si>
  <si>
    <t>/v1/document-approval-status</t>
  </si>
  <si>
    <t>/v1/list-approved-applications-in-generic-representation</t>
  </si>
  <si>
    <t>/v1/redirect-info-about-approval-status-changes</t>
  </si>
  <si>
    <t>NA</t>
  </si>
  <si>
    <t xml:space="preserve">## Gets the service consumption indicated to EaTL and the Parameters of the request processed?
</t>
  </si>
  <si>
    <t>#### Testing:
- checking for ResponseCode==200
- checking for lifeCycleState being identical with alternative op-s-configuration/life-cycle-state</t>
  </si>
  <si>
    <t>## Get application-name checked for correctness?</t>
  </si>
  <si>
    <t>## Get subscriber-release-number checked for correctness?</t>
  </si>
  <si>
    <t>## Get new-application-address checked for correctness?</t>
  </si>
  <si>
    <t>## Get new-application-port checked for correctness?</t>
  </si>
  <si>
    <t>#### Clearance check:
- Check if the logical-termination-point instance is the same as initial configuration
- Check if the forwarding-construct instance is the same as initial configuration</t>
  </si>
  <si>
    <t>## Get new-application-address updated?</t>
  </si>
  <si>
    <t>#### Testing:
- checking for ResponseCode==204
- GETing CC (/core-model-1-4:control-construct)
- searching CC for http-c of RegistryOffice and its corresonding op-c list and checking if an op-c among the list having the operation-name is updated with dummyValue.</t>
  </si>
  <si>
    <t>## Get new-application-port updated?</t>
  </si>
  <si>
    <t>#### Clearance check:
- Check if the logical-termination-point instance is the same as initial configuration</t>
  </si>
  <si>
    <t>##Gets new-application-address update trigger update-ltp to ALT?</t>
  </si>
  <si>
    <t>##Gets new-application-port update trigger update-ltp to ALT?</t>
  </si>
  <si>
    <t>TypeApprovalRegister</t>
  </si>
  <si>
    <t>## Get new-application-release checked for correctness?</t>
  </si>
  <si>
    <t>## Get new-application-release updated?</t>
  </si>
  <si>
    <t>BequeathingDataAndDieCausesForwardings</t>
  </si>
  <si>
    <t>##Gets new-application-release update trigger update-ltp to ALT?</t>
  </si>
  <si>
    <t>## Get approval-status checked for correctness?</t>
  </si>
  <si>
    <t>## Get subscriber-address checked for correctness?</t>
  </si>
  <si>
    <t>## Get subscriber-port checked for correctness?</t>
  </si>
  <si>
    <t>## Get application created?</t>
  </si>
  <si>
    <t>#### Clearing:
- /v1/disregard-application with values according to generated dummy values.</t>
  </si>
  <si>
    <t>## Get application deleted?</t>
  </si>
  <si>
    <t>#### Clearing:
-NA</t>
  </si>
  <si>
    <t>#Get approval-status updated?</t>
  </si>
  <si>
    <t>#### Clearing:
- PUT RegistryOffice/subscriber-operation with initial value</t>
  </si>
  <si>
    <t>#### Testing:
- checking for ResponseCode==204
- GETing CC (/core-model-1-4:control-construct)
- searching CC for http-c of RegistryOffice and its corresonding tcp-c  having the remote-address updated with dummyValue.</t>
  </si>
  <si>
    <t>#### Clearing:
- PUT RegistryOffice/subscriber-address with initial value</t>
  </si>
  <si>
    <t>#### Testing:
- checking for ResponseCode==204
- GETing CC (/core-model-1-4:control-construct)
- searching CC for http-c of RegistryOffice and its corresonding tcp-c  having the remote-port updated with dummyValue.</t>
  </si>
  <si>
    <t>#### Clearing:
- PUT RegistryOffice/subscriber-port with initial value</t>
  </si>
  <si>
    <t>RegisteringCausesInfoAboutApprovalStatusToRegistryOffice</t>
  </si>
  <si>
    <t>UpdateOfApprovalStatusCausesInfoToRegistryOffice</t>
  </si>
  <si>
    <t>##Gets subscriber-operation update trigger update-ltp to ALT?</t>
  </si>
  <si>
    <t>#### Clearing:
- PUT chosen Registryoffice/subscriber-operation with intial value</t>
  </si>
  <si>
    <t>##Gets subscriber-address update trigger update-ltp to ALT?</t>
  </si>
  <si>
    <t>#### Clearing:
- PUT chosen Registryoffice/subscriber-address with intial value</t>
  </si>
  <si>
    <t>##Gets subscriber-port update trigger update-ltp to ALT?</t>
  </si>
  <si>
    <t>#### Clearing:
- PUT chosen Registryoffice/subscriber-port with intial value</t>
  </si>
  <si>
    <t>#### Preparation:
- POST [operation-under-test] in such a way that it does not cause any change due to idempotence, BUT originator differing from the specification in various ways (e.g. a string of length&lt;3)</t>
  </si>
  <si>
    <t xml:space="preserve">#### Testing:
- Checking for response-code 200
- checking the response body for each attribute against the specification
</t>
  </si>
  <si>
    <t xml:space="preserve">NA
</t>
  </si>
  <si>
    <t>## Get release-number checked for correctness?</t>
  </si>
  <si>
    <t>#### Preparation:
- GETing CC (/core-model-1-4:control-construct)
- searching CC for op-s of /v1/regard-application, storing operation-key
- searching CC for op-s of /v1/disregard-application, storing operation-key                                                                                                                                           - searching CC for op-s of  /v/1/list-applications,  storing operation-key                                                                                                                                                                                                                                                                                          
- POST /v1/regard-application with
  - dummy values generated for application-name, release-number
   -operation-key from above
   - reasonable parameter</t>
  </si>
  <si>
    <t>#### Testing:
- checking for ResponseCode==204
- POST  /v1/list-applications
- searching /v1/list-applications response for applictaion instance of application-name=dummyApplicationName and its corresponding release-number and default value of approval-status= REGISTERED</t>
  </si>
  <si>
    <t>#### Clearance check:                                                                                                  -POST /v1/list-applications
- Check if the applications list is same as initial configuration</t>
  </si>
  <si>
    <t>#### Preparation:
- GETing CC (/core-model-1-4:control-construct)
- searching CC for op-s of /v1/regard-application, storing operation-key
- searching CC for op-s of /v1/disregard-application, storing operation-key                                                                                                                                           - searching CC for op-s of  /v/1/list-applications,  storing operation-key
- POST /v1/regard-application with
  - dummy values generated for application-name, release-number
   -operation-key from above
   - reasonable parameter
- POST /v1/list-applications
   -Search response for entry having application-name=dummyApplicationName and release-number=dummyReleaseNumber
   - store the instance
- POST /v1/disregard-application with 
    - application-name= dummyApplicationName and release-number=dummyReleaseNumber</t>
  </si>
  <si>
    <t>#### Testing:
- checking for ResponseCode==204
- POST /v1/list-applications
- searching /v1/list-applications response for applictaion instance of application-name=dummyApplicationName and its corresponding release-number to be absent</t>
  </si>
  <si>
    <t>#### Preparation:
- GETing CC (/core-model-1-4:control-construct)
- searching CC for op-s of /v1/document-approval-status, storing operation-key
- searching CC for op-s of /v1/disregard-application, storing operation-key                                                                                                                                           - searching CC for op-s of  /v/1/list-applications,  storing operation-key
- POST /v1/document-approval-status with
  - dummy values generated for application-name, release-number and approval-status=random approval-status selected from enum
   -operation-key from above
   - reasonable parameter</t>
  </si>
  <si>
    <t>#### Testing:
- checking for ResponseCode==204
- POST  /v1/list-applications
- searching /v1/list-applications response for applictaion instance of application-name=dummyApplicationName and its corresponding release-number and  approval-status= randomApprovalStatus</t>
  </si>
  <si>
    <t>#### Clearance check:
-POST /v1/list-applications
- Check if the applications list is same as initial configuration</t>
  </si>
  <si>
    <t>#### Preparation:
- GETing CC (/core-model-1-4:control-construct)
- searching CC for op-s of /v1/document-approval-status, storing operation-key                                                                                                                        - searching CC for op-s of /v1/regard-application, storing operation-key
- searching CC for op-s of /v1/disregard-application, storing operation-key                                                                                                                                           - searching CC for op-s of  /v/1/list-applications,  storing operation-key   - POST /v1/regard-application with
  - dummy values generated for application-name, release-number
   -operation-key from above
   - reasonable parameter
- POST /v1/document-approval-status with
  -  application-name, release-number according the to the generated dummy value and approval-status=alternative approval-status selected from enum
   -operation-key from above
   - reasonable parameter</t>
  </si>
  <si>
    <t xml:space="preserve">#### Testing:
- Checking for response-code 200
- checking the response body for each attribute against the specification 
- checking the response body length  === above fetched approved applications list length .
</t>
  </si>
  <si>
    <t>## Get subscriber-protocol checked for correctness?</t>
  </si>
  <si>
    <t>## Gets subscriber-operation updated?</t>
  </si>
  <si>
    <t>## Gets subscriber-address updated?</t>
  </si>
  <si>
    <t>## Gets subscriber-port updated?</t>
  </si>
  <si>
    <t>## Gets subscriber-release-number updated?</t>
  </si>
  <si>
    <t>#### Testing:
- checking for ResponseCode==204
- GETing CC (/core-model-1-4:control-construct)
- searching CC for http-c of RegistryOffice and its corresonding tcp-c  having the release-number updated with dummyValue.</t>
  </si>
  <si>
    <t>#### Clearing:
- PUT RegistryOffice/subscriber-release-number with initial value</t>
  </si>
  <si>
    <t>## Gets subscriber-protocol updated?</t>
  </si>
  <si>
    <t>#### Testing:
- checking for ResponseCode==204
- GETing CC (/core-model-1-4:control-construct)
- searching CC for http-c of RegistryOffice and its corresonding tcp-c  having the remote-protocol updated with dummyValue.</t>
  </si>
  <si>
    <t>#### Clearing:
- PUT RegistryOffice/subscriber-protocol with initial value</t>
  </si>
  <si>
    <t>#### Clearing:                                                                                                                               - PUT remote-protocol with original value
- PUT remote-address with original value
- PUT remote-port with original value</t>
  </si>
  <si>
    <t>#### Clearing:
- PUTting op-s-configuration/life-cycle-state back to original value                          - PUT remote-protocol with original value
- PUT remote-address with original value
- PUT remote-port with original value</t>
  </si>
  <si>
    <t>## Get new-application-protocol checked for correctness?</t>
  </si>
  <si>
    <t>## Get new-application-name updated?</t>
  </si>
  <si>
    <t>#### Clearing:
- PUT application-name with original value                                                                                                                                 - PUT remote-protocol with original value
- PUT remote-address with original value
- PUT remote-port with original value</t>
  </si>
  <si>
    <t>#### Clearing:
- PUT release-number with original value                                                                                  - PUT remote-protocol with original value
- PUT remote-address with original value
- PUT remote-port with original value</t>
  </si>
  <si>
    <t>#### Testing:
- checking for ResponseCode==204
- GETing CC (/core-model-1-4:control-construct)
- searching CC for chosen  http-c  and check if the release-number is updated with dummyValue.</t>
  </si>
  <si>
    <t>#### Testing:
- checking for ResponseCode==204
- GETing CC (/core-model-1-4:control-construct)
- searching CC for chosen tcp-c  and check if the remote-address is updated with dummyValue.</t>
  </si>
  <si>
    <t>#### Clearing:
- PUT remote-address with original value</t>
  </si>
  <si>
    <t>#### Testing:
- checking for ResponseCode==204
- GETing CC (/core-model-1-4:control-construct)
- searching CC for chosen tcp-c  and check if the remote-port is updated with dummyValue.</t>
  </si>
  <si>
    <t>#### Clearing:
- PUT remote-port with original value</t>
  </si>
  <si>
    <t>## Get new-application-protocol updated?</t>
  </si>
  <si>
    <t>#### Testing:
- checking for ResponseCode==204
- GETing CC (/core-model-1-4:control-construct)
- searching CC for chosen tcp-c  and check if the remote-protocol is updated with dummyValue.</t>
  </si>
  <si>
    <t>#### Clearing:
- PUT remote-protocol with original value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</si>
  <si>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new-application-release according to http-c                                                     -new-application-protocol with  generated alternative of exisitng value
   - new-application-address and  new-application-port with random generated dummy values (assure sufficiently high probability that set does not exist!), BUT new-application-name attribute with random dummy value that matches the specified pattern.
    -operation-key from above
    - reasonable parameters</t>
  </si>
  <si>
    <t>##Gets new-application-name update trigger update-ltp to ALT?</t>
  </si>
  <si>
    <t>#### Clearing:
- PUT application-name  with original value                                                                     - PUT remote-protocol with original value
- PUT remote-address with original value
- PUT remote-port with original value</t>
  </si>
  <si>
    <t>#### Clearing:
- PUT release-number with original value                                                                          - PUT remote-protocol with original value
- PUT remote-address with original value
- PUT remote-port with original value</t>
  </si>
  <si>
    <t>##Gets new-application-protocol update trigger update-ltp to ALT?</t>
  </si>
  <si>
    <t>##Gets subscriber-protocol update trigger update-ltp to ALT?</t>
  </si>
  <si>
    <t>#### Clearing:
- PUT chosen Registryoffice/subscriber-protocol with intial value</t>
  </si>
  <si>
    <t xml:space="preserve">#### Testing:
- checking for ResponseCode==204 (not 400 because of idempotence)
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</si>
  <si>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
- GETting EaTL/CC (while using protocol,IP and port from above)
   - searching CC for op-c of /v1/list-records-of-flow, storing operation-key
- POST /v1/bequeath-your-data-and-die with
   - new-application-name according to chosen http-c
   - new-application-release according to chosen http-c                                               -new-application-protocol with  generated alternative of exisitng value
   - new-application-address , new-application-port  with random generated dummy values (assure sufficiently high probability that set does not exist!) 
   -operation-key from above
   - all parameters with realistic values (incl. DummyXCorrelator)")</t>
  </si>
  <si>
    <t>#### Preparation:
- GETing [application-under-test]/CC (/core-model-1-4:control-construct)
   -find op-c using callback "ServiceRequestCausesLoggingRequest"                           - find http-c ,tcp-c  of the corresponding op-c, store them for later
- GETting EaTL/CC or OL/CC (while using  protocol,IP and port from above)
   - searching CC for op-c of /v1/list-records-of-flow or /v1/list-records-of-application, storing operation-key
- POST [operation-under-test]  in such a way that it does not cause any change due to idempotence.</t>
  </si>
  <si>
    <t>#### Preparation:
- GETing CC (/core-model-1-4:control-construct)
- searching CC for op-s of /v1/bequeath-your-data-and-die, storing operation-key
- find http-s from CC                                                                                                         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                          -new-application-protocol with  generated alternative of exisitng value
   - new-application-address , new-application-port  with random generated dummy values (assure sufficiently high probability that set does not exist!)
   -operation-key from above
   - reasonable parameter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</si>
  <si>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       -new-application-protocol with  generated alternative of exisitng value
   - new-application-address and new-application-port 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</si>
  <si>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-new-application-protocol with  generated alternative of exisitng value
   - new-application-address and new-application-port 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</si>
  <si>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-new-application-protocol with  generated alternative of exisitng value
   - new-application-address and  new-application-port 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</si>
  <si>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-new-application-protocol with  generated alternative of exisitng value
   - new-application-address and  new-application-port 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</si>
  <si>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 xml:space="preserve">#### Preparation:
- GETing CC (/core-model-1-4:control-construct)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-new-application-protocol with  generated alternative of exisitng value
   -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</si>
  <si>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-new-application-protocol with  generated alternative of exisitng value
   - new-application-address and new-application-port with random generated dummy values (assure sufficiently high probability that set does not exist!)
    - all parameters with reasonable values
   - BUT operationKey parameter with random dummy value.
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</si>
  <si>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PUTting op-s-configuration/life-cycle-state with random alternative value
- POST /v1/bequeath-your-data-and-die with
   - new-application-name according to chosen http-c
   - new-application-release according to chosen http-c                                    -new-application-protocol with  generated alternative of exisitng value
   - new-application-address and new-application-port  with random generated dummy values (assure sufficiently high probability that set does not exist!)
   -operation-key from above
   - reasonable parameter</t>
  </si>
  <si>
    <t xml:space="preserve"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-new-application-protocol with  generated alternative of exisitng value
   - new-application-address and new-application-port 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</si>
  <si>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                                       -new-application-protocol with  generated alternative of exisitng value
   - new-application-address and new-application-port 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</si>
  <si>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                                                            - new-application-release according to chosen http-c                                         -  new-application-protocol attribute with random dummy value differing from specified range.       
   - new-application-address and new-application-port with random generated dummy values (assure sufficiently high probability that set does not exist!),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</si>
  <si>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                                                              - new-application-release according to chosen http-c                                       -new-application-protocol with  generated alternative of exisitng value
   -  new-application-port  with random generated dummy values (assure sufficiently high probability that set does not exist!), BUT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</si>
  <si>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                                                        - new-application-release according to chosen http-c                                        -new-application-protocol with  generated alternative of exisitng value
   - new-application-address with random generated dummy values (assure sufficiently high probability that set does not exist!),
    -  new-application-port attribute with random dummy value differing from specified range.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</si>
  <si>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                                                      -new-application-protocol with  generated alternative of exisitng value
   - new-application-address  and 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</si>
  <si>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
   - new-application-release attribute according to chosen http-c                  - new-application-protocol  with alternative value of existing value 
   - new-application-address and new-application-port  according to chosen tcp-c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</si>
  <si>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
   - new-application-release attribute according to chosen http-c
   - new-application-address  with random generated dummy values (assure sufficiently high probability that set does not exist!)
- new-application-port and new-application-protocol according to chosen tcp-c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</si>
  <si>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
   - new-application-release attribute according to chosen http-c
   - new-application-protocol  and new-application-address according to chosen tcp-c
- new-application-port  with random generated dummy value within specified range 
    -operation-key from above
    - reasonable parameters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</si>
  <si>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</si>
  <si>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ResponseCode==200
- checking for response headers containing x-correlator==dummyXCorrelator</t>
  </si>
  <si>
    <t>#### Testing:
- checking for ResponseCode==204
- checking for response headers containing x-correlator==dummyXCorrelator</t>
  </si>
  <si>
    <t>#### Testing:
- checking for ResponseCode==204
- checking for ResponseHeaders (x-correlator, exec-time, backend-time and life-cycle-state) being present and checking for correctness of type of each parameter.</t>
  </si>
  <si>
    <t>#### Preparation:
- GETing CC (/core-model-1-4:control-construct)
   - find op-c using callback "ServiceRequestCausesLoggingRequest"                           - find http-c ,tcp-c  of the corresponding op-c, store them
   - searching CC for op-s of /v1/bequeath-your-data-and-die, storing operation-key
  - find http-s from CC, store them
   - find op-c using callback "PromptForEmbeddingCausesRequestForBequeathingData"
- find http-c ,tcp-c  of the corresponding op-c, store them
- GETting EaTL/CC (while using protocol , IP and port from above)
   - searching CC for op-c of /v1/list-records-of-flow, storing operation-key
- POST /v1/bequeath-your-data-and-die with  
     - all attributes according to chosen http-c
     - operation-key from above
   - all parameters with realistic values (incl. DummyXCorrelator)</t>
  </si>
  <si>
    <t>#### Testing:
- POST ExecutionAndTraceLog/v1/list-records-of-flow with 
   -protocol, IP and port from above
   - operation-key from above
   - DummyValue of x-correlator
   - checking response 
   - checking same record for containing DummyXCorrelator and 
each callback is present .
POST - 3 min - eatl log -x-core - check entries
timer 10 min - loop for every 1 min, to check if last forwarding is executed/not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</si>
  <si>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                               - find op-c using callback "ServiceRequestCausesLtpUpdateRequest"
- find http-c  of the corresponding op-c, store them
- GETting EaTL/CC (while using protocol ,IP and port from above)
   - searching CC for op-c of /v1/list-records-of-flow, storing operation-key
 POST /v1/bequeath-your-data-and-die with
   - new-application-release according to chosen  http-c                                   - new-application-protocol  with alternative value of existing value
   - new-application-address and new-application-port with random generated dummy values (assure sufficiently high probability that set does not exist!), BUT new-application-name attribute with random generated string
    -operation-key from above
    - reasonable parameters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</si>
  <si>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                                - find op-c using callback "ServiceRequestCausesLtpUpdateRequest"
- find http-c  of the corresponding op-c, store them
- GETting EaTL/CC (while using IP and port from above)
   - searching CC for op-c of /v1/list-records-of-flow, storing operation-key
 POST /v1/bequeath-your-data-and-die with
   - new-application-name according to http-c                                                       - new-application-protocol  with alternative value of existing value
   -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</si>
  <si>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                               - find op-c using callback "ServiceRequestCausesLtpUpdateRequest"
- find http-c  of the corresponding op-c, store them
- GETting EaTL/CC (while using protocol, IP and port from above)
   - searching CC for op-c of /v1/list-records-of-flow, storing operation-key
 POST /v1/bequeath-your-data-and-die with
   - new-application-name according to http-c
   - new-application-release attribute according to chosen http-c
  -  new-application-protocol with random generated value alternative to the existing value
 - new-application-address and new-application-port according to chosen tcp-c
    -operation-key from above
    - reasonable parameters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</si>
  <si>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                               - find op-c using callback "ServiceRequestCausesLtpUpdateRequest"
- find http-c  of the corresponding op-c, store them
- GETting EaTL/CC (while using protocol, IP and port from above)
   - searching CC for op-c of /v1/list-records-of-flow, storing operation-key
 POST /v1/bequeath-your-data-and-die with
   - new-application-name according to http-c
   - new-application-release attribute according to chosen http-c                   - new-application-protocol  according to chosen tcp-c
   - new-application-address with random generated dummy values (assure sufficiently high probability that set does not exist!)
  -  new-application-port according to chosen tcp-c
    -operation-key from above
    - reasonable parameters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</si>
  <si>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                                  - find op-c using callback "ServiceRequestCausesLtpUpdateRequest"
- find http-c  of the corresponding op-c, store them
- GETting EaTL/CC (while using protocol, IP and port from above)
   - searching CC for op-c of /v1/list-records-of-flow, storing operation-key
 POST /v1/bequeath-your-data-and-die with
   - new-application-name according to http-c
   - new-application-release attribute according to chosen http-c
  -  new-application-port with random generated value within specified range
 - new-application-address and new-application-protocol according to chosen tcp-c
    -operation-key from above
    - reasonable parameters</t>
  </si>
  <si>
    <t>#### Preparation:
- GETing CC (/core-model-1-4:control-construct)
 - find op-c using callback "ServiceRequestCausesLoggingRequest"                          - find http-c ,tcp-c  of the corresponding op-c, store them
- searching CC for op-s of /v1/redirect-info-about-approval-status-changes, storing operation-key
-find op-c using callback "UpdateOfApprovalStatusCausesInfoToRegistryOffice"
- find http-c ,tcp-c  of the corresponding op-c, store them                                  - find op-c using callback "ServiceRequestCausesLtpUpdateRequest"
- find http-c  of the corresponding op-c, store them
- GETting EaTL/CC (while using IP and port from above)
   - searching CC for op-c of /v1/list-records-of-flow, storing operation-key
- POST /v1/redirect-info-about-approval-status-changes
   - all attributes according to set of chosen http-c, tcp-c and op-c,BUT subascriber-protocol attribute with alternate value(generated accordng to the pattern)
    -operation-key from above
    - reasonable parameters</t>
  </si>
  <si>
    <t>#### Preparation:
- GETing CC (/core-model-1-4:control-construct)
 -find op-c using callback "ServiceRequestCausesLoggingRequest"                          - find http-c ,tcp-c  of the corresponding op-c, store them
- searching CC for op-s of /v1/redirect-info-about-approval-status-changes, storing operation-key
- -find op-c using callback "UpdateOfApprovalStatusCausesInfoToRegistryOffice"
- find http-c ,tcp-c  of the corresponding op-c, store them                               - find op-c using callback "ServiceRequestCausesLtpUpdateRequest"
- find http-c  of the corresponding op-c, store them
- GETting EaTL/CC (while using protocol,IP and port from above)
   - searching CC for op-c of /v1/list-records-of-flow, storing operation-key
- POST /v1/redirect-info-about-approval-status-changes
   - all attributes according to set of chosen http-c, tcp-c and op-c,BUT subascriber-address attribute with alternate value(generated accordng to the pattern)
    -operation-key from above
    - reasonable parameters</t>
  </si>
  <si>
    <t>#### Preparation:
- GETing CC (/core-model-1-4:control-construct)
 -find op-c using callback "ServiceRequestCausesLoggingRequest"                          - find http-c ,tcp-c  of the corresponding op-c, store them
- searching CC for op-s of /v1/redirect-info-about-approval-status-changes, storing operation-key
-find op-c using callback "UpdateOfApprovalStatusCausesInfoToRegistryOffice"
- find http-c ,tcp-c  of the corresponding op-c, store them                                     - find op-c using callback "ServiceRequestCausesLtpUpdateRequest"
- find http-c  of the corresponding op-c, store them
- GETting EaTL/CC (while using IP and port from above)
   - searching CC for op-c of /v1/list-records-of-flow, storing operation-key
- POST /v1/redirect-info-about-approval-status-changes
   - all attributes according to set of chosen http-c, tcp-c and op-c,BUT subascriber-port attribute with alternate value(generated accordng to the pattern)
    -operation-key from above
    - reasonable parameters</t>
  </si>
  <si>
    <t xml:space="preserve">#### Testing:
- POST ExecutionAndTraceLog/v1/list-records-of-flow with 
   - protocol, IP and port from above
   - operation-key from above
   - DummyValue of x-correlator
   - checking response for entry with application data from ServiceRequestCausesLtpUpdateRequest
   - checking same record for containing DummyXCorrelator, trace-indicator=expected unique trace-indicator(values appened with unique numbers) and other attributes as expected.
</t>
  </si>
  <si>
    <t>#### Preparation:
- GETing CC (/core-model-1-4:control-construct)
   -find op-c using callback "ServiceRequestCausesLoggingRequest"                          - find http-c ,tcp-c  of the corresponding op-c, store them                                             -find op-c using callback "RegisteringCausesInfoAboutApprovalStatusToRegistryOffice"                                                         - find http-c of the corresponding op-c, store them
   - searching CC for op-s of /v1/regard-application, storing operation-key
  - searching CC forfor op-s of /v1/list-applications, storing operation-key                                                                                                                -POST /v1/list-applications
    - store applications list 
- GETting EaTL/CC (while using protocol, IP and port from above)
   - searching CC for op-c of /v1/list-records-of-flow, storing operation-key
- POST /v1/regard-application                                                                                                        -get random application instance from the above stored applications list
     - all attributes according to chosen application instance
     - operation-key from above
   - all parameters with realistic values (incl. DummyXCorrelator)</t>
  </si>
  <si>
    <t>#### Preparation:
- GETing CC (/core-model-1-4:control-construct)
   -find op-c using callback "ServiceRequestCausesLoggingRequest"                          - find http-c ,tcp-c  of the corresponding op-c, store them                                          -find op-c using callback "UpdateOfApprovalStatusCausesInfoToRegistryOffice"                                                        - find http-c  of the corresponding op-c, store them
   - searching CC for op-s of /v1/document-approval-status, storing operation-key
    - searching CC forfor op-s of /v1/list-applications, storing operation-key                                                                                                                -POST /v1/list-applications
    - store applications list 
- GETting EaTL/CC (while using protocol,IP and port from above)
   - searching CC for op-c of /v1/list-records-of-flow, storing operation-key
- POST /v1/document-approval-status                                                                              -get random application instance from the above stored applications list
     - all attributes according to chosen application instance
     - operation-key from above
   - all parameters with realistic values (incl. DummyXCorrelator)</t>
  </si>
  <si>
    <t>#### Testing:
- POST ExecutionAndTraceLog/v1/list-records-of-flow with 
   - protocol, IP and port from above
   - operation-key from above
   - DummyValue of x-correlator
   - checking response 
   - checking same record for containing DummyXCorrelator and applicatin-name and release-number from FC "RegisteringCausesInfoAboutApprovalStatusToRegistryOffice"</t>
  </si>
  <si>
    <t>#### Testing:
- POST ExecutionAndTraceLog/v1/list-records-of-flow with 
   - protocol, IP and port from above
   - operation-key from above
   - DummyValue of x-correlator
   - checking response 
   - checking same record for containing DummyXCorrelator and applicatin-name and release-number from FC  "UpdateOfApprovalStatusCausesInfoToRegistryOffice"</t>
  </si>
  <si>
    <t>#### Preparation:
- GETing CC (/core-model-1-4:control-construct)
- searching CC for op-s of 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   - all attributes according to chosen http-c, tcp-c and op-c  BUT subscriber-protocol attribute with random dummy value differing from specification
    -operation-key from above
    - reasonable parameters</t>
  </si>
  <si>
    <t>#### Preparation:
- GETing CC (/core-model-1-4:control-construct)
- searching CC for op-s of /v1/redirect-info-about-approval-status-changes, storing operation-key 
   -find op-c using callback UpdateOfApprovalStatusCausesInfoToRegistryOffice                                   - find http-c ,tcp-c  of the corresponding op-c, store them
- POST /v1/redirect-info-about-approval-status-changes with
  - all attributes according to set of chosen http-c, tcp-c and op-c,BUT subascriber-operation attribute with generated random string.
   -operation-key from above
   - reasonable parameter</t>
  </si>
  <si>
    <t>#### Preparation:
- GETing CC (/core-model-1-4:control-construct)
- searching CC for op-s of /v1/redirect-info-about-approval-status-changes, storing operation-key 
  -find op-c using callback UpdateOfApprovalStatusCausesInfoToRegistryOffice                                   - find http-c ,tcp-c  of the corresponding op-c, store them
- POST /v1/redirect-info-about-approval-status-changes with
  - all attributes according to set of chosen http-c, tcp-c and op-c,BUT subascriber-release-number attribute with some random value(complying the pattern).
   -operation-key from above
   - reasonable parameter</t>
  </si>
  <si>
    <t>#### Preparation:
- GETing CC (/core-model-1-4:control-construct)
- searching CC for op-s of /v1/redirect-info-about-approval-status-changes, storing operation-key 
 -find op-c using callback UpdateOfApprovalStatusCausesInfoToRegistryOffice                                   - find http-c ,tcp-c  of the corresponding op-c, store them
- POST /v1/redirect-info-about-approval-status-changes with
  - all attributes according to set of chosen http-c, tcp-c and op-c,BUT subascriber-protocol attribute with alternative value of existing value.
   -operation-key from above
   - reasonable parameter</t>
  </si>
  <si>
    <t>#### Preparation:
- GETing CC (/core-model-1-4:control-construct)
- searching CC for op-s of /v1/redirect-info-about-approval-status-changes, storing operation-key 
   -find op-c using callback UpdateOfApprovalStatusCausesInfoToRegistryOffice                                   - find http-c ,tcp-c  of the corresponding op-c, store them
- POST /v1/redirect-info-about-approval-status-changes with
  - all attributes according to set of chosen http-c, tcp-c and op-c,BUT subascriber-address attribute with some random value(complying the pattern).
   -operation-key from above
   - reasonable parameter</t>
  </si>
  <si>
    <t>#### Preparation:
- GETing CC (/core-model-1-4:control-construct)
- searching CC for op-s of /v1/redirect-info-about-approval-status-changes, storing operation-key 
   -find op-c using callback UpdateOfApprovalStatusCausesInfoToRegistryOffice                                   - find http-c ,tcp-c  of the corresponding op-c, store them
- POST /v1/redirect-info-about-approval-status-changes with
  - all attributes according to set of chosen http-c, tcp-c and op-c,BUT subascriber-port attribute with some random value(complying the specification).
   -operation-key from above
   - reasonable parameter</t>
  </si>
  <si>
    <t>##Gets subscriber-release-number update trigger update-ltp to ALT?</t>
  </si>
  <si>
    <t>#### Preparation:
- GETing CC (/core-model-1-4:control-construct)
 - find op-c using callback "ServiceRequestCausesLoggingRequest"                          - find http-c ,tcp-c  of the corresponding op-c, store them
- searching CC for op-s of /v1/redirect-info-about-approval-status-changes, storing operation-key        
-find op-c using callback "UpdateOfApprovalStatusCausesInfoToRegistryOffice"
- find http-c ,tcp-c  of the corresponding op-c, store them                                  - find op-c using callback "ServiceRequestCausesLtpUpdateRequest"
- find http-c  of the corresponding op-c, store them
- GETting EaTL/CC (while using protocol ,IP and port from above)
   - searching CC for op-c of /v1/list-records-of-flow, storing operation-key
- POST /v1/redirect-info-about-approval-status-changes
   - all attributes according to set of chosen http-c, tcp-c and op-c,BUT subscriber-operation attribute with random string.
    -operation-key from above
    - reasonable parameters</t>
  </si>
  <si>
    <t>#### Preparation:
- GETing CC (/core-model-1-4:control-construct)
 - find op-c using callback "ServiceRequestCausesLoggingRequest"                          - find http-c ,tcp-c  of the corresponding op-c, store them
- searching CC for op-s of /v1/redirect-info-about-approval-status-changes, storing operation-key        
-find op-c using callback "UpdateOfApprovalStatusCausesInfoToRegistryOffice"
- find http-c ,tcp-c  of the corresponding op-c, store them                                  - find op-c using callback "ServiceRequestCausesLtpUpdateRequest"
- find http-c  of the corresponding op-c, store them
- GETting EaTL/CC (while using protocol ,IP and port from above)
   - searching CC for op-c of /v1/list-records-of-flow, storing operation-key
- POST /v1/redirect-info-about-approval-status-changes
   - all attributes according to set of chosen http-c, tcp-c and op-c,BUT subscriber-release-number attribute with random value.
    -operation-key from above
    - reasonable parameters</t>
  </si>
  <si>
    <t>#### Clearing:
- PUT chosen Registryoffice/subscriber-release-number with intial value</t>
  </si>
  <si>
    <t>#### Testing:
- checking for ResponseCode==204
- GETing CC (/core-model-1-4:control-construct)
- searching CC for http-c fetched above and check if the application-name is updated with dummyValue.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</si>
</sst>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78">
    <xf numFmtId="0" fontId="0" fillId="0" borderId="0" xfId="0"/>
    <xf numFmtId="0" fontId="2" fillId="2" borderId="0" xfId="1" applyFont="1" applyBorder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3" fillId="4" borderId="0" xfId="0" applyFont="1" applyFill="1"/>
    <xf numFmtId="0" fontId="0" fillId="3" borderId="0" xfId="0" applyFill="1" applyAlignment="1">
      <alignment horizontal="left" vertical="top"/>
    </xf>
    <xf numFmtId="0" fontId="2" fillId="6" borderId="0" xfId="1" applyFont="1" applyFill="1" applyBorder="1" applyAlignment="1">
      <alignment horizontal="left" vertical="top" wrapText="1"/>
    </xf>
    <xf numFmtId="0" fontId="0" fillId="6" borderId="0" xfId="0" applyFill="1" applyAlignment="1">
      <alignment horizontal="left" vertical="top"/>
    </xf>
    <xf numFmtId="0" fontId="0" fillId="6" borderId="0" xfId="0" applyFill="1"/>
    <xf numFmtId="0" fontId="1" fillId="5" borderId="2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left" vertical="top"/>
    </xf>
    <xf numFmtId="0" fontId="2" fillId="6" borderId="3" xfId="0" applyFont="1" applyFill="1" applyBorder="1" applyAlignment="1" applyProtection="1">
      <alignment horizontal="left" vertical="top" wrapText="1"/>
      <protection locked="0"/>
    </xf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4" fillId="4" borderId="0" xfId="0" applyFont="1" applyFill="1" applyAlignment="1">
      <alignment wrapText="1"/>
    </xf>
    <xf numFmtId="0" fontId="4" fillId="4" borderId="1" xfId="0" applyFont="1" applyFill="1" applyBorder="1" applyAlignment="1">
      <alignment wrapText="1"/>
    </xf>
    <xf numFmtId="0" fontId="6" fillId="7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4" xfId="2" applyFont="1" applyFill="1" applyBorder="1" applyAlignment="1">
      <alignment horizontal="left" vertical="top" wrapText="1"/>
    </xf>
    <xf numFmtId="0" fontId="7" fillId="7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5" xfId="2" applyFont="1" applyFill="1" applyBorder="1" applyAlignment="1">
      <alignment horizontal="left" vertical="top" wrapText="1"/>
    </xf>
    <xf numFmtId="0" fontId="0" fillId="6" borderId="3" xfId="0" applyFill="1" applyBorder="1" applyAlignment="1" applyProtection="1">
      <alignment horizontal="left" vertical="top"/>
      <protection locked="0"/>
    </xf>
    <xf numFmtId="0" fontId="0" fillId="7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0" xfId="0" applyFill="1"/>
    <xf numFmtId="0" fontId="1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0" xfId="0" applyFont="1"/>
    <xf numFmtId="0" fontId="0" fillId="7" borderId="2" xfId="0" applyFill="1" applyBorder="1" applyAlignment="1">
      <alignment horizontal="left" vertical="top"/>
    </xf>
    <xf numFmtId="0" fontId="8" fillId="8" borderId="2" xfId="0" applyFont="1" applyFill="1" applyBorder="1" applyAlignment="1">
      <alignment horizontal="left" vertical="top" wrapText="1"/>
    </xf>
    <xf numFmtId="0" fontId="7" fillId="8" borderId="2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9" fillId="8" borderId="2" xfId="0" applyFont="1" applyFill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8" borderId="7" xfId="2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0" fillId="6" borderId="9" xfId="0" applyFill="1" applyBorder="1" applyAlignment="1" applyProtection="1">
      <alignment horizontal="left" vertical="top"/>
      <protection locked="0"/>
    </xf>
    <xf numFmtId="0" fontId="0" fillId="7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10" xfId="0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9" fillId="8" borderId="11" xfId="0" applyFont="1" applyFill="1" applyBorder="1" applyAlignment="1">
      <alignment horizontal="left" vertical="top" wrapText="1"/>
    </xf>
    <xf numFmtId="0" fontId="0" fillId="8" borderId="2" xfId="0" applyFill="1" applyBorder="1"/>
    <xf numFmtId="0" fontId="7" fillId="0" borderId="8" xfId="2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/>
    </xf>
    <xf numFmtId="0" fontId="7" fillId="8" borderId="1" xfId="2" applyFont="1" applyFill="1" applyBorder="1" applyAlignment="1">
      <alignment horizontal="left" vertical="top" wrapText="1"/>
    </xf>
    <xf numFmtId="0" fontId="7" fillId="8" borderId="10" xfId="2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4" fillId="4" borderId="0" xfId="0" applyFont="1" applyFill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0" fillId="4" borderId="0" xfId="0" applyFill="1" applyAlignment="1">
      <alignment horizontal="center" vertical="top" wrapText="1"/>
    </xf>
  </cellXfs>
  <cellStyles count="3">
    <cellStyle name="40% - Accent1" xfId="1" builtinId="31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340"/>
  <sheetViews>
    <sheetView tabSelected="1" zoomScale="60" zoomScaleNormal="60" workbookViewId="0">
      <pane xSplit="1" ySplit="3" topLeftCell="B178" activePane="bottomRight" state="frozen"/>
      <selection pane="topRight" activeCell="B1" sqref="B1"/>
      <selection pane="bottomLeft" activeCell="A4" sqref="A4"/>
      <selection pane="bottomRight" activeCell="C131" sqref="C131"/>
    </sheetView>
  </sheetViews>
  <sheetFormatPr defaultColWidth="70.7109375" defaultRowHeight="15" x14ac:dyDescent="0.25"/>
  <cols>
    <col min="1" max="1" width="30.7109375" style="17" customWidth="1"/>
    <col min="2" max="2" width="70.7109375" style="31"/>
    <col min="3" max="3" width="70.7109375" style="63"/>
    <col min="4" max="4" width="70.7109375" style="56"/>
    <col min="5" max="17" width="70.7109375" style="57"/>
    <col min="19" max="19" width="70.7109375" style="57"/>
  </cols>
  <sheetData>
    <row r="1" spans="1:108" s="5" customFormat="1" ht="18.75" x14ac:dyDescent="0.25">
      <c r="A1" s="1" t="s">
        <v>117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3"/>
      <c r="AA1" s="33"/>
      <c r="AB1" s="33"/>
      <c r="AC1" s="33"/>
      <c r="AD1" s="33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</row>
    <row r="2" spans="1:108" ht="18.75" x14ac:dyDescent="0.25">
      <c r="A2" s="1" t="s">
        <v>0</v>
      </c>
      <c r="B2" s="6"/>
      <c r="C2" s="10" t="s">
        <v>1</v>
      </c>
      <c r="D2" s="10"/>
      <c r="E2" s="10"/>
      <c r="F2" s="10"/>
      <c r="G2" s="10"/>
      <c r="H2" s="10"/>
      <c r="I2" s="10"/>
      <c r="J2" s="32"/>
      <c r="K2" s="32"/>
      <c r="L2" s="32"/>
      <c r="M2" s="32"/>
      <c r="N2" s="32"/>
      <c r="O2"/>
      <c r="P2"/>
      <c r="Q2"/>
      <c r="S2"/>
    </row>
    <row r="3" spans="1:108" ht="18.75" x14ac:dyDescent="0.25">
      <c r="A3" s="7" t="s">
        <v>2</v>
      </c>
      <c r="B3" s="8" t="s">
        <v>3</v>
      </c>
      <c r="C3" s="11" t="s">
        <v>4</v>
      </c>
      <c r="D3" s="11" t="s">
        <v>98</v>
      </c>
      <c r="E3" s="11" t="s">
        <v>99</v>
      </c>
      <c r="F3" s="11" t="s">
        <v>100</v>
      </c>
      <c r="G3" s="11" t="s">
        <v>5</v>
      </c>
      <c r="H3" s="11" t="s">
        <v>101</v>
      </c>
      <c r="I3" s="11" t="s">
        <v>102</v>
      </c>
      <c r="J3" s="32"/>
      <c r="K3" s="32"/>
      <c r="L3" s="32"/>
      <c r="M3" s="32"/>
      <c r="N3" s="32"/>
      <c r="O3"/>
      <c r="P3"/>
      <c r="Q3"/>
      <c r="S3"/>
    </row>
    <row r="4" spans="1:108" x14ac:dyDescent="0.25">
      <c r="A4" s="71" t="s">
        <v>6</v>
      </c>
      <c r="B4" s="18" t="s">
        <v>31</v>
      </c>
      <c r="C4" s="35" t="str">
        <f t="shared" ref="C4:I4" si="0">$B$4</f>
        <v>## Is service idempotent?</v>
      </c>
      <c r="D4" s="35" t="str">
        <f t="shared" si="0"/>
        <v>## Is service idempotent?</v>
      </c>
      <c r="E4" s="35" t="str">
        <f t="shared" si="0"/>
        <v>## Is service idempotent?</v>
      </c>
      <c r="F4" s="35" t="str">
        <f t="shared" si="0"/>
        <v>## Is service idempotent?</v>
      </c>
      <c r="G4" s="35" t="str">
        <f t="shared" si="0"/>
        <v>## Is service idempotent?</v>
      </c>
      <c r="H4" s="35" t="str">
        <f t="shared" si="0"/>
        <v>## Is service idempotent?</v>
      </c>
      <c r="I4" s="35" t="str">
        <f t="shared" si="0"/>
        <v>## Is service idempotent?</v>
      </c>
      <c r="J4"/>
      <c r="K4"/>
      <c r="L4"/>
      <c r="M4"/>
      <c r="N4"/>
      <c r="O4"/>
      <c r="P4"/>
      <c r="Q4"/>
      <c r="S4"/>
    </row>
    <row r="5" spans="1:108" ht="287.25" customHeight="1" x14ac:dyDescent="0.25">
      <c r="A5" s="71"/>
      <c r="B5" s="19" t="s">
        <v>32</v>
      </c>
      <c r="C5" s="36" t="s">
        <v>191</v>
      </c>
      <c r="D5" s="36" t="str">
        <f>CONCATENATE("#### Preparation:
- GETing CC (/core-model-1-4:control-construct)
- searching CC for op-s of ",D3,", storing operation-key                                   -searching CC for op-s of ",G3,", storing operation-key                                   -  POST  ",G3,",
- store  applications list")
&amp;CONCATENATE("
  - POST ",D3,"
  - Chosing random application instance from above stored applications list","
    -all attributes according to chosen application instance
    -operation-key from above
    - reasonable parameters")</f>
        <v>#### Preparation:
- GETing CC (/core-model-1-4:control-construct)
- searching CC for op-s of /v1/regard-application, storing operation-key                                   -searching CC for op-s of /v1/list-applications, storing operation-key                                   -  POST  /v1/list-applications,
- store  applications list
  - POST /v1/regard-application
  - Chosing random application instance from above stored applications list
    -all attributes according to chosen application instance
    -operation-key from above
    - reasonable parameters</v>
      </c>
      <c r="E5" s="36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36" t="str">
        <f>CONCATENATE("#### Preparation:
- GETing CC (/core-model-1-4:control-construct)
- searching CC for op-s of ",F3,", storing operation-key
-searching CC for op-s of ",G3,", storing operation-key                                   -  POST ",G3,"                                                                                                                      - store applications list")
&amp;CONCATENATE("
  - POST ",F3,"
  - Chosing random application instance from above stored applications list","
    - all attributes according to chosen application instance
    -operation-key from above
    - reasonable parameters")</f>
        <v>#### Preparation:
- GETing CC (/core-model-1-4:control-construct)
- searching CC for op-s of /v1/document-approval-status, storing operation-key
-searching CC for op-s of /v1/list-applications, storing operation-key                                   -  POST /v1/list-applications                                                                                                                      - store applications list
  - POST /v1/document-approval-status
  - Chosing random application instance from above stored applications list
    - all attributes according to chosen application instance
    -operation-key from above
    - reasonable parameters</v>
      </c>
      <c r="G5" s="36" t="str">
        <f>CONCATENATE("#### Preparation:
- GETing CC (/core-model-1-4:control-construct)
- searching CC for op-s of ",G3,", storing operation-key")
&amp;CONCATENATE("
  - POST ",G3,"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H5" s="36" t="str">
        <f>CONCATENATE("- POST ",H3,"
    - reasonable parameters")</f>
        <v>- POST /v1/list-approved-applications-in-generic-representation
    - reasonable parameters</v>
      </c>
      <c r="I5" s="36" t="str">
        <f>CONCATENATE("#### Preparation:
- GETing CC (/core-model-1-4:control-construct)
- searching CC for op-s of ",I3,", storing operation-key
 -find op-c using callback UpdateOfApprovalStatusCausesInfoToRegistryOffice                                   - find http-c ,tcp-c  of the corresponding op-c, store them")
&amp;CONCATENATE("
  - POST ",I3,"
    - all attributes according to chosen http-c, tcp-c and op-c
    -operation-key from above
    - reasonable parameters")</f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
    -operation-key from above
    - reasonable parameters</v>
      </c>
      <c r="J5"/>
      <c r="K5"/>
      <c r="L5"/>
      <c r="M5"/>
      <c r="N5"/>
      <c r="O5"/>
      <c r="P5"/>
      <c r="Q5"/>
      <c r="S5"/>
    </row>
    <row r="6" spans="1:108" ht="45" x14ac:dyDescent="0.25">
      <c r="A6" s="71"/>
      <c r="B6" s="19" t="s">
        <v>33</v>
      </c>
      <c r="C6" s="70" t="s">
        <v>188</v>
      </c>
      <c r="D6" s="69" t="s">
        <v>188</v>
      </c>
      <c r="E6" s="69" t="s">
        <v>188</v>
      </c>
      <c r="F6" s="69" t="s">
        <v>188</v>
      </c>
      <c r="G6" s="69" t="s">
        <v>188</v>
      </c>
      <c r="H6" s="69" t="s">
        <v>188</v>
      </c>
      <c r="I6" s="69" t="s">
        <v>188</v>
      </c>
      <c r="J6"/>
      <c r="K6"/>
      <c r="L6"/>
      <c r="M6"/>
      <c r="N6"/>
      <c r="O6"/>
      <c r="P6"/>
      <c r="Q6"/>
      <c r="S6"/>
    </row>
    <row r="7" spans="1:108" ht="60" x14ac:dyDescent="0.25">
      <c r="A7" s="71"/>
      <c r="B7" s="20" t="s">
        <v>34</v>
      </c>
      <c r="C7" s="39" t="s">
        <v>167</v>
      </c>
      <c r="D7" s="39" t="str">
        <f t="shared" ref="D7:I7" si="1">$B7</f>
        <v>#### Clearing:
- not applicable</v>
      </c>
      <c r="E7" s="39" t="str">
        <f t="shared" si="1"/>
        <v>#### Clearing:
- not applicable</v>
      </c>
      <c r="F7" s="39" t="str">
        <f t="shared" si="1"/>
        <v>#### Clearing:
- not applicable</v>
      </c>
      <c r="G7" s="39" t="str">
        <f t="shared" si="1"/>
        <v>#### Clearing:
- not applicable</v>
      </c>
      <c r="H7" s="39" t="str">
        <f t="shared" si="1"/>
        <v>#### Clearing:
- not applicable</v>
      </c>
      <c r="I7" s="39" t="str">
        <f t="shared" si="1"/>
        <v>#### Clearing:
- not applicable</v>
      </c>
      <c r="J7"/>
      <c r="K7"/>
      <c r="L7"/>
      <c r="M7"/>
      <c r="N7"/>
      <c r="O7"/>
      <c r="P7"/>
      <c r="Q7"/>
      <c r="S7"/>
    </row>
    <row r="8" spans="1:108" x14ac:dyDescent="0.25">
      <c r="A8" s="71" t="s">
        <v>7</v>
      </c>
      <c r="B8" s="21" t="s">
        <v>35</v>
      </c>
      <c r="C8" s="35" t="str">
        <f t="shared" ref="C8:I8" si="2">$B$8</f>
        <v>## Get parameters checked for completeness?</v>
      </c>
      <c r="D8" s="35" t="str">
        <f t="shared" si="2"/>
        <v>## Get parameters checked for completeness?</v>
      </c>
      <c r="E8" s="35" t="str">
        <f t="shared" si="2"/>
        <v>## Get parameters checked for completeness?</v>
      </c>
      <c r="F8" s="35" t="str">
        <f t="shared" si="2"/>
        <v>## Get parameters checked for completeness?</v>
      </c>
      <c r="G8" s="35" t="str">
        <f t="shared" si="2"/>
        <v>## Get parameters checked for completeness?</v>
      </c>
      <c r="H8" s="35" t="str">
        <f t="shared" si="2"/>
        <v>## Get parameters checked for completeness?</v>
      </c>
      <c r="I8" s="35" t="str">
        <f t="shared" si="2"/>
        <v>## Get parameters checked for completeness?</v>
      </c>
      <c r="J8"/>
      <c r="K8"/>
      <c r="L8"/>
      <c r="M8"/>
      <c r="N8"/>
      <c r="O8"/>
      <c r="P8"/>
      <c r="Q8"/>
      <c r="S8"/>
    </row>
    <row r="9" spans="1:108" ht="300" x14ac:dyDescent="0.25">
      <c r="A9" s="71"/>
      <c r="B9" s="22" t="s">
        <v>36</v>
      </c>
      <c r="C9" s="38" t="s">
        <v>192</v>
      </c>
      <c r="D9" s="36" t="str">
        <f>CONCATENATE("#### Preparation:
- GETing CC (/core-model-1-4:control-construct)
- searching CC for op-s of ",D$3,", storing operation-key
- searching CC for op-s of ",G3,", storing operation-key                                -  POST  ",G3,",
- store applications list ")
&amp;CONCATENATE("
  - POST ",D$3,"
    - Chosing random application instance from the above stored applications list","
    - all attributes according to chosen application instance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/v1/list-applications,
- store applications list 
  - POST /v1/regard-application
    - Chosing random application instance from the above stored applications list
    - all attributes according to chosen application instance
    -operation-key from above
    -  BUT one randomly chosen parameter (user, originator, x-correlator, trace-indicator or customer-journey) missing (not empty string!)</v>
      </c>
      <c r="E9" s="36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36" t="str">
        <f>CONCATENATE("#### Preparation:
- GETing CC (/core-model-1-4:control-construct)
- searching CC for op-s of ",F3,", storing operation-key
- searching CC for op-s of ",G3,", storing operation-key                                -  POST  ",G3,",
- store applications list")
&amp;CONCATENATE("
  - POST ",F3,"
  - Chosing random application instance from above stored applications list","
    - all attributes according to chosen application instance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/v1/list-applications,
- store applications list
  - POST /v1/document-approval-status
  - Chosing random application instance from above stored applications list
    - all attributes according to chosen application instance
    -operation-key from above
    -  BUT one randomly chosen parameter (user, originator, x-correlator, trace-indicator or customer-journey) missing (not empty string!)</v>
      </c>
      <c r="G9" s="36" t="str">
        <f>CONCATENATE("#### Preparation:
- GETing CC (/core-model-1-4:control-construct)
- searching CC for op-s of ",G3,", storing operation-key")
&amp;CONCATENATE("
  - POST ",G3,"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H9" s="36" t="str">
        <f>CONCATENATE(" - POST ",H3,"
    -  BUT one randomly chosen parameter (user, originator, x-correlator, trace-indicator or customer-journey) missing (not empty string!)")</f>
        <v xml:space="preserve"> - POST /v1/list-approved-applications-in-generic-representation
    -  BUT one randomly chosen parameter (user, originator, x-correlator, trace-indicator or customer-journey) missing (not empty string!)</v>
      </c>
      <c r="I9" s="36" t="str">
        <f>CONCATENATE("#### Preparation:
- GETing CC (/core-model-1-4:control-construct)
- searching CC for op-s of ",I3,", storing operation-key
 -find op-c using callback UpdateOfApprovalStatusCausesInfoToRegistryOffice                                   - find http-c ,tcp-c  of the corresponding op-c, store them")
&amp;CONCATENATE("
  - POST ",I3,"
    - all attributes according to chosen http-c, tcp-c and op-c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
    -operation-key from above
    -  BUT one randomly chosen parameter (user, originator, x-correlator, trace-indicator or customer-journey) missing (not empty string!)</v>
      </c>
      <c r="J9"/>
      <c r="K9"/>
      <c r="L9"/>
      <c r="M9"/>
      <c r="N9"/>
      <c r="O9"/>
      <c r="P9"/>
      <c r="Q9"/>
      <c r="S9"/>
    </row>
    <row r="10" spans="1:108" ht="30" x14ac:dyDescent="0.25">
      <c r="A10" s="71"/>
      <c r="B10" s="22" t="s">
        <v>37</v>
      </c>
      <c r="C10" s="41" t="str">
        <f t="shared" ref="C10:I10" si="3">$B10</f>
        <v>#### Testing:
- checking for ResponseCode == 400</v>
      </c>
      <c r="D10" s="41" t="str">
        <f t="shared" si="3"/>
        <v>#### Testing:
- checking for ResponseCode == 400</v>
      </c>
      <c r="E10" s="41" t="str">
        <f t="shared" si="3"/>
        <v>#### Testing:
- checking for ResponseCode == 400</v>
      </c>
      <c r="F10" s="41" t="str">
        <f t="shared" si="3"/>
        <v>#### Testing:
- checking for ResponseCode == 400</v>
      </c>
      <c r="G10" s="41" t="str">
        <f t="shared" si="3"/>
        <v>#### Testing:
- checking for ResponseCode == 400</v>
      </c>
      <c r="H10" s="41" t="str">
        <f t="shared" si="3"/>
        <v>#### Testing:
- checking for ResponseCode == 400</v>
      </c>
      <c r="I10" s="41" t="str">
        <f t="shared" si="3"/>
        <v>#### Testing:
- checking for ResponseCode == 400</v>
      </c>
      <c r="J10"/>
      <c r="K10"/>
      <c r="L10"/>
      <c r="M10"/>
      <c r="N10"/>
      <c r="O10"/>
      <c r="P10"/>
      <c r="Q10"/>
      <c r="S10"/>
    </row>
    <row r="11" spans="1:108" ht="60" x14ac:dyDescent="0.25">
      <c r="A11" s="71"/>
      <c r="B11" s="20" t="str">
        <f t="shared" ref="B11" si="4">$B7</f>
        <v>#### Clearing:
- not applicable</v>
      </c>
      <c r="C11" s="42" t="str">
        <f>$C7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11" s="42" t="str">
        <f t="shared" ref="D11:I11" si="5">$B7</f>
        <v>#### Clearing:
- not applicable</v>
      </c>
      <c r="E11" s="42" t="str">
        <f t="shared" si="5"/>
        <v>#### Clearing:
- not applicable</v>
      </c>
      <c r="F11" s="42" t="str">
        <f t="shared" si="5"/>
        <v>#### Clearing:
- not applicable</v>
      </c>
      <c r="G11" s="42" t="str">
        <f t="shared" si="5"/>
        <v>#### Clearing:
- not applicable</v>
      </c>
      <c r="H11" s="42" t="str">
        <f t="shared" si="5"/>
        <v>#### Clearing:
- not applicable</v>
      </c>
      <c r="I11" s="42" t="str">
        <f t="shared" si="5"/>
        <v>#### Clearing:
- not applicable</v>
      </c>
      <c r="J11"/>
      <c r="K11"/>
      <c r="L11"/>
      <c r="M11"/>
      <c r="N11"/>
      <c r="O11"/>
      <c r="P11"/>
      <c r="Q11"/>
      <c r="S11"/>
    </row>
    <row r="12" spans="1:108" x14ac:dyDescent="0.25">
      <c r="A12" s="71" t="s">
        <v>8</v>
      </c>
      <c r="B12" s="21" t="s">
        <v>39</v>
      </c>
      <c r="C12" s="43" t="str">
        <f t="shared" ref="C12" si="6">$B$12</f>
        <v>## Gets originator checked for compliance with specification?</v>
      </c>
      <c r="D12" s="43" t="str">
        <f t="shared" ref="D12:I12" si="7">$B$12</f>
        <v>## Gets originator checked for compliance with specification?</v>
      </c>
      <c r="E12" s="43" t="str">
        <f t="shared" si="7"/>
        <v>## Gets originator checked for compliance with specification?</v>
      </c>
      <c r="F12" s="43" t="str">
        <f t="shared" si="7"/>
        <v>## Gets originator checked for compliance with specification?</v>
      </c>
      <c r="G12" s="43" t="str">
        <f t="shared" si="7"/>
        <v>## Gets originator checked for compliance with specification?</v>
      </c>
      <c r="H12" s="43" t="str">
        <f t="shared" si="7"/>
        <v>## Gets originator checked for compliance with specification?</v>
      </c>
      <c r="I12" s="43" t="str">
        <f t="shared" si="7"/>
        <v>## Gets originator checked for compliance with specification?</v>
      </c>
      <c r="J12"/>
      <c r="K12"/>
      <c r="L12"/>
      <c r="M12"/>
      <c r="N12"/>
      <c r="O12"/>
      <c r="P12"/>
      <c r="Q12"/>
      <c r="S12"/>
    </row>
    <row r="13" spans="1:108" ht="300" x14ac:dyDescent="0.25">
      <c r="A13" s="76"/>
      <c r="B13" s="22" t="s">
        <v>143</v>
      </c>
      <c r="C13" s="36" t="s">
        <v>193</v>
      </c>
      <c r="D13" s="36" t="str">
        <f>CONCATENATE("#### Preparation:
- GETing CC (/core-model-1-4:control-construct)
- searching CC for op-s of ",D$3,", storing operation-key
- searching CC for op-s of ",G3,", storing operation-key                                -  POST  ",G3,",
- store applications list ")
&amp;CONCATENATE("
  - POST ",D$3,"
    - Chosing random application instance from the above stored applications list","
    - all attributes according to chosen application instance
     - all parameters with realistic values, BUT
          1.  originator set to be a string of 0, 1 or 2 (random) letters length (too short).")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/v1/list-applications,
- store applications list 
  - POST /v1/regard-application
    - Chosing random application instance from the above stored applications list
    - all attributes according to chosen application instance
     - all parameters with realistic values, BUT
          1.  originator set to be a string of 0, 1 or 2 (random) letters length (too short).</v>
      </c>
      <c r="E13" s="36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36" t="str">
        <f>CONCATENATE("#### Preparation:
- GETing CC (/core-model-1-4:control-construct)
- searching CC for op-s of ",F$3,", storing operation-key
-  searching CC for op-s of ",G3,", storing operation-key                                -  POST  ",G3,"
- store applications list ")
&amp;CONCATENATE("
  - POST ",F$3,"
  - Chosing random application instance from above stored applications list","
    - all attributes according to chosen application instance
    - all parameters with realistic values, BUT 
          1.  originator set to be a string of 0, 1 or 2 (random) letters length (too short).")</f>
        <v>#### Preparation:
- GETing CC (/core-model-1-4:control-construct)
- searching CC for op-s of /v1/document-approval-status, storing operation-key
-  searching CC for op-s of /v1/list-applications, storing operation-key                                -  POST  /v1/list-applications
- store applications list 
  - POST /v1/document-approval-status
  - Chosing random application instance from above stored applications list
    - all attributes according to chosen application instance
    - all parameters with realistic values, BUT 
          1.  originator set to be a string of 0, 1 or 2 (random) letters length (too short).</v>
      </c>
      <c r="G13" s="36" t="str">
        <f>CONCATENATE("#### Preparation:
- GETing CC (/core-model-1-4:control-construct)
- searching CC for op-s of ",G$3,", storing operation-key")
&amp;CONCATENATE("
  - POST ",G$3,"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H13" s="36" t="str">
        <f>CONCATENATE("- POST ",H$3,"
    - all parameters with realistic values, BUT 
          1.  originator set to be a string of 0, 1 or 2 (random) letters length (too short).")</f>
        <v>- POST /v1/list-approved-applications-in-generic-representation
    - all parameters with realistic values, BUT 
          1.  originator set to be a string of 0, 1 or 2 (random) letters length (too short).</v>
      </c>
      <c r="I13" s="36" t="str">
        <f>CONCATENATE("#### Preparation:
- GETing CC (/core-model-1-4:control-construct)
- searching CC for op-s of ",I$3,", storing operation-key
-find op-c using callback UpdateOfApprovalStatusCausesInfoToRegistryOffice                                   - find http-c ,tcp-c  of the corresponding op-c, store them")
&amp;CONCATENATE("
  - POST ",I$3,"
  - all attributes according to chosen http-c, tcp-c and op-c
      - all parameters with realistic values, BUT 
          1.  originator set to be a string of 0, 1 or 2 (random) letters length (too short).")</f>
        <v>#### Preparation:
- GETing CC (/core-model-1-4:control-construct)
- searching CC for op-s of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- all attributes according to chosen http-c, tcp-c and op-c
      - all parameters with realistic values, BUT 
          1.  originator set to be a string of 0, 1 or 2 (random) letters length (too short).</v>
      </c>
      <c r="J13"/>
      <c r="K13"/>
      <c r="L13"/>
      <c r="M13"/>
      <c r="N13"/>
      <c r="O13"/>
      <c r="P13"/>
      <c r="Q13"/>
      <c r="S13"/>
    </row>
    <row r="14" spans="1:108" ht="30" x14ac:dyDescent="0.25">
      <c r="A14" s="76"/>
      <c r="B14" s="22" t="s">
        <v>38</v>
      </c>
      <c r="C14" s="41" t="str">
        <f t="shared" ref="C14" si="8">$B14</f>
        <v>#### Testing:
- checking for ResponseCode==400</v>
      </c>
      <c r="D14" s="41" t="str">
        <f t="shared" ref="D14:I14" si="9">$B14</f>
        <v>#### Testing:
- checking for ResponseCode==400</v>
      </c>
      <c r="E14" s="41" t="str">
        <f t="shared" si="9"/>
        <v>#### Testing:
- checking for ResponseCode==400</v>
      </c>
      <c r="F14" s="41" t="str">
        <f t="shared" si="9"/>
        <v>#### Testing:
- checking for ResponseCode==400</v>
      </c>
      <c r="G14" s="41" t="str">
        <f t="shared" si="9"/>
        <v>#### Testing:
- checking for ResponseCode==400</v>
      </c>
      <c r="H14" s="41" t="str">
        <f t="shared" si="9"/>
        <v>#### Testing:
- checking for ResponseCode==400</v>
      </c>
      <c r="I14" s="41" t="str">
        <f t="shared" si="9"/>
        <v>#### Testing:
- checking for ResponseCode==400</v>
      </c>
      <c r="J14"/>
      <c r="K14"/>
      <c r="L14"/>
      <c r="M14"/>
      <c r="N14"/>
      <c r="O14"/>
      <c r="P14"/>
      <c r="Q14"/>
      <c r="S14"/>
    </row>
    <row r="15" spans="1:108" ht="60" x14ac:dyDescent="0.25">
      <c r="A15" s="76"/>
      <c r="B15" s="20" t="str">
        <f t="shared" ref="B15" si="10">$B7</f>
        <v>#### Clearing:
- not applicable</v>
      </c>
      <c r="C15" s="39" t="s">
        <v>167</v>
      </c>
      <c r="D15" s="39" t="str">
        <f t="shared" ref="D15:I15" si="11">$B7</f>
        <v>#### Clearing:
- not applicable</v>
      </c>
      <c r="E15" s="39" t="str">
        <f t="shared" si="11"/>
        <v>#### Clearing:
- not applicable</v>
      </c>
      <c r="F15" s="39" t="str">
        <f t="shared" si="11"/>
        <v>#### Clearing:
- not applicable</v>
      </c>
      <c r="G15" s="39" t="str">
        <f t="shared" si="11"/>
        <v>#### Clearing:
- not applicable</v>
      </c>
      <c r="H15" s="39" t="str">
        <f t="shared" si="11"/>
        <v>#### Clearing:
- not applicable</v>
      </c>
      <c r="I15" s="39" t="str">
        <f t="shared" si="11"/>
        <v>#### Clearing:
- not applicable</v>
      </c>
      <c r="J15"/>
      <c r="K15"/>
      <c r="L15"/>
      <c r="M15"/>
      <c r="N15"/>
      <c r="O15"/>
      <c r="P15"/>
      <c r="Q15"/>
      <c r="S15"/>
    </row>
    <row r="16" spans="1:108" x14ac:dyDescent="0.25">
      <c r="A16" s="71" t="s">
        <v>9</v>
      </c>
      <c r="B16" s="21" t="s">
        <v>40</v>
      </c>
      <c r="C16" s="44" t="str">
        <f t="shared" ref="C16:I16" si="12">$B$16</f>
        <v>## Gets x-correlator checked for complying the pattern?</v>
      </c>
      <c r="D16" s="44" t="str">
        <f t="shared" si="12"/>
        <v>## Gets x-correlator checked for complying the pattern?</v>
      </c>
      <c r="E16" s="44" t="str">
        <f t="shared" si="12"/>
        <v>## Gets x-correlator checked for complying the pattern?</v>
      </c>
      <c r="F16" s="44" t="str">
        <f t="shared" si="12"/>
        <v>## Gets x-correlator checked for complying the pattern?</v>
      </c>
      <c r="G16" s="44" t="str">
        <f t="shared" si="12"/>
        <v>## Gets x-correlator checked for complying the pattern?</v>
      </c>
      <c r="H16" s="44" t="str">
        <f t="shared" si="12"/>
        <v>## Gets x-correlator checked for complying the pattern?</v>
      </c>
      <c r="I16" s="44" t="str">
        <f t="shared" si="12"/>
        <v>## Gets x-correlator checked for complying the pattern?</v>
      </c>
      <c r="J16"/>
      <c r="K16"/>
      <c r="L16"/>
      <c r="M16"/>
      <c r="N16"/>
      <c r="O16"/>
      <c r="P16"/>
      <c r="Q16"/>
      <c r="S16"/>
    </row>
    <row r="17" spans="1:19" ht="285" x14ac:dyDescent="0.25">
      <c r="A17" s="71"/>
      <c r="B17" s="22" t="s">
        <v>41</v>
      </c>
      <c r="C17" s="36" t="s">
        <v>194</v>
      </c>
      <c r="D17" s="36" t="str">
        <f>CONCATENATE("#### Preparation:
- GETing CC (/core-model-1-4:control-construct)
- searching CC for op-s of ",D$3,", storing operation-key
- searching CC for op-s of ",G3,", storing operation-key                                -  POST  ",G3,",
- store applications list ")
&amp;CONCATENATE("
  - POST ",D$3,"
    - Chosing random application instance from the above stored applications list","
    - all attributes according to chosen application instance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/v1/list-applications,
- store applications list 
  - POST /v1/regard-application
    - Chosing random application instance from the above stored applications list
    - all attributes according to chosen application instance
    -operation-key from above
    - reasonable parameters, BUT dummyXCorrelators differing from the pattern in various ways (e.g. empty string)</v>
      </c>
      <c r="E17" s="36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36" t="str">
        <f>CONCATENATE("#### Preparation:
- GETing CC (/core-model-1-4:control-construct)
- searching CC for op-s of ",F$3,", storing operation-key
-  searching CC for op-s of ",G3,", storing operation-key                                -  POST ",G3,",
- store applications list ")
&amp;CONCATENATE("
  - POST ",F$3,"
  - Chosing random application instance from above stored applications list","
    - all attributes according to chosen application instance
    -operation-key from above
   - reasonable parameters, BUT dummyXCorrelators differing from the pattern in various ways (e.g. empty string)")</f>
        <v>#### Preparation:
- GETing CC (/core-model-1-4:control-construct)
- searching CC for op-s of /v1/document-approval-status, storing operation-key
-  searching CC for op-s of /v1/list-applications, storing operation-key                                -  POST /v1/list-applications,
- store applications list 
  - POST /v1/document-approval-status
  - Chosing random application instance from above stored applications list
    - all attributes according to chosen application instance
    -operation-key from above
   - reasonable parameters, BUT dummyXCorrelators differing from the pattern in various ways (e.g. empty string)</v>
      </c>
      <c r="G17" s="36" t="str">
        <f>CONCATENATE("#### Preparation:
- GETing CC (/core-model-1-4:control-construct)
- searching CC for op-s of ",G$3,", storing operation-key")
&amp;CONCATENATE("
  - POST ",G$3,"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H17" s="36" t="str">
        <f>CONCATENATE("- POST ",H$3,"
    - reasonable parameters, BUT dummyXCorrelators differing from the pattern in various ways (e.g. empty string)")</f>
        <v>- POST /v1/list-approved-applications-in-generic-representation
    - reasonable parameters, BUT dummyXCorrelators differing from the pattern in various ways (e.g. empty string)</v>
      </c>
      <c r="I17" s="36" t="str">
        <f>CONCATENATE("#### Preparation:
- GETing CC (/core-model-1-4:control-construct)
- searching CC for op-s of ",I$3,", storing operation-key
 -find op-c using callback UpdateOfApprovalStatusCausesInfoToRegistryOffice                                   - find http-c ,tcp-c  of the corresponding op-c, store them")
&amp;CONCATENATE("
  - POST ",I$3,"
  - all attributes according to chosen http-c, tcp-c and op-c
    -operation-key from above
    - reasonable parameters, BUT dummyXCorrelators differing from the pattern in various ways (e.g. empty string)")</f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- all attributes according to chosen http-c, tcp-c and op-c
    -operation-key from above
    - reasonable parameters, BUT dummyXCorrelators differing from the pattern in various ways (e.g. empty string)</v>
      </c>
      <c r="J17"/>
      <c r="K17"/>
      <c r="L17"/>
      <c r="M17"/>
      <c r="N17"/>
      <c r="O17"/>
      <c r="P17"/>
      <c r="Q17"/>
      <c r="S17"/>
    </row>
    <row r="18" spans="1:19" ht="30" x14ac:dyDescent="0.25">
      <c r="A18" s="71"/>
      <c r="B18" s="22" t="s">
        <v>38</v>
      </c>
      <c r="C18" s="40" t="str">
        <f t="shared" ref="C18:I18" si="13">$B18</f>
        <v>#### Testing:
- checking for ResponseCode==400</v>
      </c>
      <c r="D18" s="40" t="str">
        <f t="shared" si="13"/>
        <v>#### Testing:
- checking for ResponseCode==400</v>
      </c>
      <c r="E18" s="40" t="str">
        <f t="shared" si="13"/>
        <v>#### Testing:
- checking for ResponseCode==400</v>
      </c>
      <c r="F18" s="40" t="str">
        <f t="shared" si="13"/>
        <v>#### Testing:
- checking for ResponseCode==400</v>
      </c>
      <c r="G18" s="40" t="str">
        <f t="shared" si="13"/>
        <v>#### Testing:
- checking for ResponseCode==400</v>
      </c>
      <c r="H18" s="40" t="str">
        <f t="shared" si="13"/>
        <v>#### Testing:
- checking for ResponseCode==400</v>
      </c>
      <c r="I18" s="40" t="str">
        <f t="shared" si="13"/>
        <v>#### Testing:
- checking for ResponseCode==400</v>
      </c>
      <c r="J18"/>
      <c r="K18"/>
      <c r="L18"/>
      <c r="M18"/>
      <c r="N18"/>
      <c r="O18"/>
      <c r="P18"/>
      <c r="Q18"/>
      <c r="S18"/>
    </row>
    <row r="19" spans="1:19" ht="60" x14ac:dyDescent="0.25">
      <c r="A19" s="71"/>
      <c r="B19" s="20" t="str">
        <f t="shared" ref="B19" si="14">$B7</f>
        <v>#### Clearing:
- not applicable</v>
      </c>
      <c r="C19" s="39" t="s">
        <v>167</v>
      </c>
      <c r="D19" s="45" t="str">
        <f t="shared" ref="D19:I19" si="15">$B7</f>
        <v>#### Clearing:
- not applicable</v>
      </c>
      <c r="E19" s="45" t="str">
        <f t="shared" si="15"/>
        <v>#### Clearing:
- not applicable</v>
      </c>
      <c r="F19" s="45" t="str">
        <f t="shared" si="15"/>
        <v>#### Clearing:
- not applicable</v>
      </c>
      <c r="G19" s="45" t="str">
        <f t="shared" si="15"/>
        <v>#### Clearing:
- not applicable</v>
      </c>
      <c r="H19" s="45" t="str">
        <f t="shared" si="15"/>
        <v>#### Clearing:
- not applicable</v>
      </c>
      <c r="I19" s="45" t="str">
        <f t="shared" si="15"/>
        <v>#### Clearing:
- not applicable</v>
      </c>
      <c r="J19"/>
      <c r="K19"/>
      <c r="L19"/>
      <c r="M19"/>
      <c r="N19"/>
      <c r="O19"/>
      <c r="P19"/>
      <c r="Q19"/>
      <c r="S19"/>
    </row>
    <row r="20" spans="1:19" x14ac:dyDescent="0.25">
      <c r="A20" s="71" t="s">
        <v>10</v>
      </c>
      <c r="B20" s="21" t="s">
        <v>42</v>
      </c>
      <c r="C20" s="43" t="str">
        <f t="shared" ref="C20:I20" si="16">$B$20</f>
        <v>## Gets trace-indicator checked for complying the pattern?</v>
      </c>
      <c r="D20" s="43" t="str">
        <f t="shared" si="16"/>
        <v>## Gets trace-indicator checked for complying the pattern?</v>
      </c>
      <c r="E20" s="43" t="str">
        <f t="shared" si="16"/>
        <v>## Gets trace-indicator checked for complying the pattern?</v>
      </c>
      <c r="F20" s="43" t="str">
        <f t="shared" si="16"/>
        <v>## Gets trace-indicator checked for complying the pattern?</v>
      </c>
      <c r="G20" s="43" t="str">
        <f t="shared" si="16"/>
        <v>## Gets trace-indicator checked for complying the pattern?</v>
      </c>
      <c r="H20" s="43" t="str">
        <f t="shared" si="16"/>
        <v>## Gets trace-indicator checked for complying the pattern?</v>
      </c>
      <c r="I20" s="43" t="str">
        <f t="shared" si="16"/>
        <v>## Gets trace-indicator checked for complying the pattern?</v>
      </c>
      <c r="J20"/>
      <c r="K20"/>
      <c r="L20"/>
      <c r="M20"/>
      <c r="N20"/>
      <c r="O20"/>
      <c r="P20"/>
      <c r="Q20"/>
      <c r="S20"/>
    </row>
    <row r="21" spans="1:19" ht="285" x14ac:dyDescent="0.25">
      <c r="A21" s="71"/>
      <c r="B21" s="22" t="s">
        <v>43</v>
      </c>
      <c r="C21" s="36" t="s">
        <v>195</v>
      </c>
      <c r="D21" s="36" t="str">
        <f>CONCATENATE("#### Preparation:
- GETing CC (/core-model-1-4:control-construct)
- searching CC for op-s of ",D$3,", storing operation-key
- searching CC for op-s of ",G3,", storing operation-key                                -  POST  ",G3,",
- store applications list ")
&amp;CONCATENATE("
  - POST ",D$3,"
    - Chosing random application instance from the above stored applications list","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/v1/list-applications,
- store applications list 
  - POST /v1/regard-application
    - Chosing random application instance from the above stored applications list
    -operation-key from above
    - reasonable parameters,BUT dummyTraceIndicator differing from the pattern in various ways (e.g. empty string)</v>
      </c>
      <c r="E21" s="36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36" t="str">
        <f>CONCATENATE("#### Preparation:
- GETing CC (/core-model-1-4:control-construct)
- searching CC for op-s of ",F$3,", storing operation-key
- searching CC for op-s of ",G3,", storing operation-key                                -  POST  ",G3,"
- store applications list ")
&amp;CONCATENATE("
  - POST ",F$3,"
  - Chosing random application instance from above stored applications list","
    - all attributes according to chosen application instance
    -operation-key from above
   - reasonable parameters, BUT dummyTraceIndicator differing from the pattern in various ways (e.g. empty string)")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
- store applications list 
  - POST /v1/document-approval-status
  - Chosing random application instance from above stored applications list
    - all attributes according to chosen application instance
    -operation-key from above
   - reasonable parameters, BUT dummyTraceIndicator differing from the pattern in various ways (e.g. empty string)</v>
      </c>
      <c r="G21" s="36" t="str">
        <f>CONCATENATE("#### Preparation:
- GETing CC (/core-model-1-4:control-construct)
- searching CC for op-s of ",G$3,", storing operation-key")
&amp;CONCATENATE("
  - POST ",G$3,"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H21" s="36" t="str">
        <f>CONCATENATE("- POST ",H$3,"
    - reasonable parameters, BUT dummyTraceIndicator differing from the pattern in various ways (e.g. empty string)")</f>
        <v>- POST /v1/list-approved-applications-in-generic-representation
    - reasonable parameters, BUT dummyTraceIndicator differing from the pattern in various ways (e.g. empty string)</v>
      </c>
      <c r="I21" s="36" t="str">
        <f>CONCATENATE("#### Preparation:
- GETing CC (/core-model-1-4:control-construct)
- searching CC for op-s of ",I$3,", storing operation-key
-find op-c using callback UpdateOfApprovalStatusCausesInfoToRegistryOffice                                   - find http-c ,tcp-c  of the corresponding op-c, store them")
&amp;CONCATENATE("
  - POST ",I$3,"
  - all attributes according to chosen http-c, tcp-c and op-c
    -operation-key from above
    - reasonable parameters,BUT dummyTraceIndicator differing from the pattern in various ways (e.g. empty string)")</f>
        <v>#### Preparation:
- GETing CC (/core-model-1-4:control-construct)
- searching CC for op-s of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- all attributes according to chosen http-c, tcp-c and op-c
    -operation-key from above
    - reasonable parameters,BUT dummyTraceIndicator differing from the pattern in various ways (e.g. empty string)</v>
      </c>
      <c r="J21"/>
      <c r="K21"/>
      <c r="L21"/>
      <c r="M21"/>
      <c r="N21"/>
      <c r="O21"/>
      <c r="P21"/>
      <c r="Q21"/>
      <c r="S21"/>
    </row>
    <row r="22" spans="1:19" ht="30" x14ac:dyDescent="0.25">
      <c r="A22" s="71"/>
      <c r="B22" s="22" t="s">
        <v>38</v>
      </c>
      <c r="C22" s="40" t="str">
        <f t="shared" ref="C22:I22" si="17">$B22</f>
        <v>#### Testing:
- checking for ResponseCode==400</v>
      </c>
      <c r="D22" s="40" t="str">
        <f t="shared" si="17"/>
        <v>#### Testing:
- checking for ResponseCode==400</v>
      </c>
      <c r="E22" s="40" t="str">
        <f t="shared" si="17"/>
        <v>#### Testing:
- checking for ResponseCode==400</v>
      </c>
      <c r="F22" s="40" t="str">
        <f t="shared" si="17"/>
        <v>#### Testing:
- checking for ResponseCode==400</v>
      </c>
      <c r="G22" s="40" t="str">
        <f t="shared" si="17"/>
        <v>#### Testing:
- checking for ResponseCode==400</v>
      </c>
      <c r="H22" s="40" t="str">
        <f t="shared" si="17"/>
        <v>#### Testing:
- checking for ResponseCode==400</v>
      </c>
      <c r="I22" s="40" t="str">
        <f t="shared" si="17"/>
        <v>#### Testing:
- checking for ResponseCode==400</v>
      </c>
      <c r="J22"/>
      <c r="K22"/>
      <c r="L22"/>
      <c r="M22"/>
      <c r="N22"/>
      <c r="O22"/>
      <c r="P22"/>
      <c r="Q22"/>
      <c r="S22"/>
    </row>
    <row r="23" spans="1:19" ht="60" x14ac:dyDescent="0.25">
      <c r="A23" s="71"/>
      <c r="B23" s="20" t="str">
        <f t="shared" ref="B23" si="18">$B7</f>
        <v>#### Clearing:
- not applicable</v>
      </c>
      <c r="C23" s="39" t="s">
        <v>167</v>
      </c>
      <c r="D23" s="45" t="str">
        <f t="shared" ref="D23:I23" si="19">$B7</f>
        <v>#### Clearing:
- not applicable</v>
      </c>
      <c r="E23" s="45" t="str">
        <f t="shared" si="19"/>
        <v>#### Clearing:
- not applicable</v>
      </c>
      <c r="F23" s="45" t="str">
        <f t="shared" si="19"/>
        <v>#### Clearing:
- not applicable</v>
      </c>
      <c r="G23" s="45" t="str">
        <f t="shared" si="19"/>
        <v>#### Clearing:
- not applicable</v>
      </c>
      <c r="H23" s="45" t="str">
        <f t="shared" si="19"/>
        <v>#### Clearing:
- not applicable</v>
      </c>
      <c r="I23" s="45" t="str">
        <f t="shared" si="19"/>
        <v>#### Clearing:
- not applicable</v>
      </c>
      <c r="J23"/>
      <c r="K23"/>
      <c r="L23"/>
      <c r="M23"/>
      <c r="N23"/>
      <c r="O23"/>
      <c r="P23"/>
      <c r="Q23"/>
      <c r="S23"/>
    </row>
    <row r="24" spans="1:19" x14ac:dyDescent="0.25">
      <c r="A24" s="71" t="s">
        <v>11</v>
      </c>
      <c r="B24" s="21" t="s">
        <v>44</v>
      </c>
      <c r="C24" s="35" t="str">
        <f t="shared" ref="C24:I24" si="20">$B$24</f>
        <v>## Gets security key checked for availability?</v>
      </c>
      <c r="D24" s="35" t="str">
        <f t="shared" si="20"/>
        <v>## Gets security key checked for availability?</v>
      </c>
      <c r="E24" s="35" t="str">
        <f t="shared" si="20"/>
        <v>## Gets security key checked for availability?</v>
      </c>
      <c r="F24" s="35" t="str">
        <f t="shared" si="20"/>
        <v>## Gets security key checked for availability?</v>
      </c>
      <c r="G24" s="35" t="str">
        <f t="shared" si="20"/>
        <v>## Gets security key checked for availability?</v>
      </c>
      <c r="H24" s="35" t="str">
        <f t="shared" si="20"/>
        <v>## Gets security key checked for availability?</v>
      </c>
      <c r="I24" s="35" t="str">
        <f t="shared" si="20"/>
        <v>## Gets security key checked for availability?</v>
      </c>
      <c r="J24"/>
      <c r="K24"/>
      <c r="L24"/>
      <c r="M24"/>
      <c r="N24"/>
      <c r="O24"/>
      <c r="P24"/>
      <c r="Q24"/>
      <c r="S24"/>
    </row>
    <row r="25" spans="1:19" ht="255" x14ac:dyDescent="0.25">
      <c r="A25" s="71"/>
      <c r="B25" s="22" t="s">
        <v>45</v>
      </c>
      <c r="C25" s="36" t="s">
        <v>196</v>
      </c>
      <c r="D25" s="36" t="str">
        <f>CONCATENATE("#### Preparation:
- GETing CC (/core-model-1-4:control-construct)
- searching CC for op-s of ",G3,", storing operation-key                                -  POST ",G3,",
- store applications list                                                                      ")
&amp;CONCATENATE("
  - POST ",D$3,"
    - Chosing random application instance from the above stored applications list","
    - all attributes according to chosen application instance
     - reasonable parameters
    - BUT operationKey parameter missing (does not mean empty string)""")</f>
        <v>#### Preparation:
- GETing CC (/core-model-1-4:control-construct)
- searching CC for op-s of /v1/list-applications, storing operation-key                                -  POST /v1/list-applications,
- store applications list                                                                      
  - POST /v1/regard-application
    - Chosing random application instance from the above stored applications list
    - all attributes according to chosen application instance
     - reasonable parameters
    - BUT operationKey parameter missing (does not mean empty string)"</v>
      </c>
      <c r="E25" s="36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5" s="36" t="str">
        <f>CONCATENATE("#### Preparation:
- GETing CC (/core-model-1-4:control-construct)
- searching CC for op-s of ",G3,", storing operation-key                                -  POST ",G3,",
- store applications list ")
&amp;CONCATENATE("
  - POST ",F$3,"
  - Chosing random application instance from above stored applications list","
    - all attributes according to chosen application instance
    - reasonable parameters
    - BUT operationKey parameter missing (does not mean empty string)")</f>
        <v>#### Preparation:
- GETing CC (/core-model-1-4:control-construct)
- searching CC for op-s of /v1/list-applications, storing operation-key                                -  POST /v1/list-applications,
- store applications list 
  - POST /v1/document-approval-status
  - Chosing random application instance from above stored applications list
    - all attributes according to chosen application instance
    - reasonable parameters
    - BUT operationKey parameter missing (does not mean empty string)</v>
      </c>
      <c r="G25" s="36" t="str">
        <f>CONCATENATE("#### Preparation:")
&amp;CONCATENATE("
  - POST ",G$3,"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H25" s="36" t="s">
        <v>103</v>
      </c>
      <c r="I25" s="36" t="str">
        <f>CONCATENATE("#### Preparation:
- GETing CC (/core-model-1-4:control-construct)
-find op-c using callback UpdateOfApprovalStatusCausesInfoToRegistryOffice                                   - find http-c ,tcp-c  of the corresponding op-c, store them")
&amp;CONCATENATE("
  - POST ",I$3,"
  - all attributes according to chosen http-c, tcp-c and op-c
    - reasonable parameters
    - BUT operationKey parameter missing (does not mean empty string)")</f>
        <v>#### Preparation:
- GETing CC (/core-model-1-4:control-construct)
-find op-c using callback UpdateOfApprovalStatusCausesInfoToRegistryOffice                                   - find http-c ,tcp-c  of the corresponding op-c, store them
  - POST /v1/redirect-info-about-approval-status-changes
  - all attributes according to chosen http-c, tcp-c and op-c
    - reasonable parameters
    - BUT operationKey parameter missing (does not mean empty string)</v>
      </c>
      <c r="J25"/>
      <c r="K25"/>
      <c r="L25"/>
      <c r="M25"/>
      <c r="N25"/>
      <c r="O25"/>
      <c r="P25"/>
      <c r="Q25"/>
      <c r="S25"/>
    </row>
    <row r="26" spans="1:19" ht="30" x14ac:dyDescent="0.25">
      <c r="A26" s="71"/>
      <c r="B26" s="22" t="s">
        <v>46</v>
      </c>
      <c r="C26" s="41" t="str">
        <f t="shared" ref="C26:I26" si="21">$B26</f>
        <v>#### Testing:
- checking for ResponseCode==401</v>
      </c>
      <c r="D26" s="41" t="str">
        <f t="shared" si="21"/>
        <v>#### Testing:
- checking for ResponseCode==401</v>
      </c>
      <c r="E26" s="41" t="str">
        <f t="shared" si="21"/>
        <v>#### Testing:
- checking for ResponseCode==401</v>
      </c>
      <c r="F26" s="41" t="str">
        <f t="shared" si="21"/>
        <v>#### Testing:
- checking for ResponseCode==401</v>
      </c>
      <c r="G26" s="41" t="str">
        <f t="shared" si="21"/>
        <v>#### Testing:
- checking for ResponseCode==401</v>
      </c>
      <c r="H26" s="41" t="s">
        <v>103</v>
      </c>
      <c r="I26" s="41" t="str">
        <f t="shared" si="21"/>
        <v>#### Testing:
- checking for ResponseCode==401</v>
      </c>
      <c r="J26"/>
      <c r="K26"/>
      <c r="L26"/>
      <c r="M26"/>
      <c r="N26"/>
      <c r="O26"/>
      <c r="P26"/>
      <c r="Q26"/>
      <c r="S26"/>
    </row>
    <row r="27" spans="1:19" ht="60" x14ac:dyDescent="0.25">
      <c r="A27" s="71"/>
      <c r="B27" s="20" t="str">
        <f>$B7</f>
        <v>#### Clearing:
- not applicable</v>
      </c>
      <c r="C27" s="39" t="s">
        <v>167</v>
      </c>
      <c r="D27" s="39" t="str">
        <f t="shared" ref="D27:I27" si="22">$B7</f>
        <v>#### Clearing:
- not applicable</v>
      </c>
      <c r="E27" s="39" t="str">
        <f t="shared" si="22"/>
        <v>#### Clearing:
- not applicable</v>
      </c>
      <c r="F27" s="39" t="str">
        <f t="shared" si="22"/>
        <v>#### Clearing:
- not applicable</v>
      </c>
      <c r="G27" s="39" t="str">
        <f t="shared" si="22"/>
        <v>#### Clearing:
- not applicable</v>
      </c>
      <c r="H27" s="39" t="s">
        <v>103</v>
      </c>
      <c r="I27" s="39" t="str">
        <f t="shared" si="22"/>
        <v>#### Clearing:
- not applicable</v>
      </c>
      <c r="J27"/>
      <c r="K27"/>
      <c r="L27"/>
      <c r="M27"/>
      <c r="N27"/>
      <c r="O27"/>
      <c r="P27"/>
      <c r="Q27"/>
      <c r="S27"/>
    </row>
    <row r="28" spans="1:19" x14ac:dyDescent="0.25">
      <c r="A28" s="71" t="s">
        <v>12</v>
      </c>
      <c r="B28" s="21" t="s">
        <v>47</v>
      </c>
      <c r="C28" s="35" t="str">
        <f t="shared" ref="C28:I28" si="23">$B$28</f>
        <v>## Gets security key checked for correctness?</v>
      </c>
      <c r="D28" s="35" t="str">
        <f t="shared" si="23"/>
        <v>## Gets security key checked for correctness?</v>
      </c>
      <c r="E28" s="35" t="str">
        <f t="shared" si="23"/>
        <v>## Gets security key checked for correctness?</v>
      </c>
      <c r="F28" s="35" t="str">
        <f t="shared" si="23"/>
        <v>## Gets security key checked for correctness?</v>
      </c>
      <c r="G28" s="35" t="str">
        <f t="shared" si="23"/>
        <v>## Gets security key checked for correctness?</v>
      </c>
      <c r="H28" s="35" t="str">
        <f t="shared" si="23"/>
        <v>## Gets security key checked for correctness?</v>
      </c>
      <c r="I28" s="35" t="str">
        <f t="shared" si="23"/>
        <v>## Gets security key checked for correctness?</v>
      </c>
      <c r="J28"/>
      <c r="K28"/>
      <c r="L28"/>
      <c r="M28"/>
      <c r="N28"/>
      <c r="O28"/>
      <c r="P28"/>
      <c r="Q28"/>
      <c r="S28"/>
    </row>
    <row r="29" spans="1:19" ht="255" x14ac:dyDescent="0.25">
      <c r="A29" s="71"/>
      <c r="B29" s="22" t="s">
        <v>48</v>
      </c>
      <c r="C29" s="36" t="s">
        <v>197</v>
      </c>
      <c r="D29" s="36" t="str">
        <f>CONCATENATE("#### Preparation:
- GETing CC (/core-model-1-4:control-construct)
 - searching CC for op-s of ",G3,", storing operation-key                                -  POST ",G3,",
- store applications list")
&amp;CONCATENATE("
  - POST ",D$3,"
    - Chosing random application instance from the above stored applications list","
    - all attributes according to chosen application instance
     - reasonable parameters
     - BUT operationKey parameter with random dummy value""")</f>
        <v>#### Preparation:
- GETing CC (/core-model-1-4:control-construct)
 - searching CC for op-s of /v1/list-applications, storing operation-key                                -  POST /v1/list-applications,
- store applications list
  - POST /v1/regard-application
    - Chosing random application instance from the above stored applications list
    - all attributes according to chosen application instance
     - reasonable parameters
     - BUT operationKey parameter with random dummy value"</v>
      </c>
      <c r="E29" s="36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29" s="36" t="str">
        <f>CONCATENATE("#### Preparation:
- GETing CC (/core-model-1-4:control-construct)
- searching CC for op-s of ",G3,", storing operation-key                                -  POST ",G3,",
- store applications list ")
&amp;CONCATENATE("
  - POST ",F$3,"
  - Chosing random application instance from above stored applications list","
    - all attributes according to chosen application instance
    - reasonable parameters
     - BUT operationKey parameter with random dummy value")</f>
        <v>#### Preparation:
- GETing CC (/core-model-1-4:control-construct)
- searching CC for op-s of /v1/list-applications, storing operation-key                                -  POST /v1/list-applications,
- store applications list 
  - POST /v1/document-approval-status
  - Chosing random application instance from above stored applications list
    - all attributes according to chosen application instance
    - reasonable parameters
     - BUT operationKey parameter with random dummy value</v>
      </c>
      <c r="G29" s="36" t="str">
        <f>CONCATENATE("#### Preparation:")
&amp;CONCATENATE("
  - POST ",G$3,"
    - reasonable parameters
     - BUT operationKey parameter with random dummy value")</f>
        <v>#### Preparation:
  - POST /v1/list-applications
    - reasonable parameters
     - BUT operationKey parameter with random dummy value</v>
      </c>
      <c r="H29" s="36" t="s">
        <v>103</v>
      </c>
      <c r="I29" s="36" t="str">
        <f>CONCATENATE("#### Preparation:
- GETing CC (/core-model-1-4:control-construct)
-find op-c using callback UpdateOfApprovalStatusCausesInfoToRegistryOffice                                   - find http-c ,tcp-c  of the corresponding op-c, store them")
&amp;CONCATENATE("
  - POST ",I$3,"
  - all attributes according to chosen http-c, tcp-c and op-c
    - reasonable parameters
     - BUT operationKey parameter with random dummy value")</f>
        <v>#### Preparation:
- GETing CC (/core-model-1-4:control-construct)
-find op-c using callback UpdateOfApprovalStatusCausesInfoToRegistryOffice                                   - find http-c ,tcp-c  of the corresponding op-c, store them
  - POST /v1/redirect-info-about-approval-status-changes
  - all attributes according to chosen http-c, tcp-c and op-c
    - reasonable parameters
     - BUT operationKey parameter with random dummy value</v>
      </c>
      <c r="J29"/>
      <c r="K29"/>
      <c r="L29"/>
      <c r="M29"/>
      <c r="N29"/>
      <c r="O29"/>
      <c r="P29"/>
      <c r="Q29"/>
      <c r="S29"/>
    </row>
    <row r="30" spans="1:19" ht="30" x14ac:dyDescent="0.25">
      <c r="A30" s="71"/>
      <c r="B30" s="22" t="s">
        <v>46</v>
      </c>
      <c r="C30" s="41" t="str">
        <f t="shared" ref="C30:I30" si="24">$B30</f>
        <v>#### Testing:
- checking for ResponseCode==401</v>
      </c>
      <c r="D30" s="41" t="str">
        <f t="shared" si="24"/>
        <v>#### Testing:
- checking for ResponseCode==401</v>
      </c>
      <c r="E30" s="41" t="str">
        <f t="shared" si="24"/>
        <v>#### Testing:
- checking for ResponseCode==401</v>
      </c>
      <c r="F30" s="41" t="str">
        <f t="shared" si="24"/>
        <v>#### Testing:
- checking for ResponseCode==401</v>
      </c>
      <c r="G30" s="41" t="str">
        <f t="shared" si="24"/>
        <v>#### Testing:
- checking for ResponseCode==401</v>
      </c>
      <c r="H30" s="41" t="s">
        <v>103</v>
      </c>
      <c r="I30" s="41" t="str">
        <f t="shared" si="24"/>
        <v>#### Testing:
- checking for ResponseCode==401</v>
      </c>
      <c r="J30"/>
      <c r="K30"/>
      <c r="L30"/>
      <c r="M30"/>
      <c r="N30"/>
      <c r="O30"/>
      <c r="P30"/>
      <c r="Q30"/>
      <c r="S30"/>
    </row>
    <row r="31" spans="1:19" ht="60" x14ac:dyDescent="0.25">
      <c r="A31" s="71"/>
      <c r="B31" s="20" t="str">
        <f>$B7</f>
        <v>#### Clearing:
- not applicable</v>
      </c>
      <c r="C31" s="39" t="s">
        <v>167</v>
      </c>
      <c r="D31" s="39" t="str">
        <f t="shared" ref="D31:I31" si="25">$B7</f>
        <v>#### Clearing:
- not applicable</v>
      </c>
      <c r="E31" s="39" t="str">
        <f t="shared" si="25"/>
        <v>#### Clearing:
- not applicable</v>
      </c>
      <c r="F31" s="39" t="str">
        <f t="shared" si="25"/>
        <v>#### Clearing:
- not applicable</v>
      </c>
      <c r="G31" s="39" t="str">
        <f>$B7</f>
        <v>#### Clearing:
- not applicable</v>
      </c>
      <c r="H31" s="39" t="s">
        <v>103</v>
      </c>
      <c r="I31" s="39" t="str">
        <f t="shared" si="25"/>
        <v>#### Clearing:
- not applicable</v>
      </c>
      <c r="J31"/>
      <c r="K31"/>
      <c r="L31"/>
      <c r="M31"/>
      <c r="N31"/>
      <c r="O31"/>
      <c r="P31"/>
      <c r="Q31"/>
      <c r="S31"/>
    </row>
    <row r="32" spans="1:19" x14ac:dyDescent="0.25">
      <c r="A32" s="71" t="s">
        <v>13</v>
      </c>
      <c r="B32" s="21" t="s">
        <v>49</v>
      </c>
      <c r="C32" s="35" t="str">
        <f t="shared" ref="C32:I32" si="26">$B$32</f>
        <v>## Contains response complete set of headers?</v>
      </c>
      <c r="D32" s="35" t="str">
        <f t="shared" si="26"/>
        <v>## Contains response complete set of headers?</v>
      </c>
      <c r="E32" s="35" t="str">
        <f t="shared" si="26"/>
        <v>## Contains response complete set of headers?</v>
      </c>
      <c r="F32" s="35" t="str">
        <f t="shared" si="26"/>
        <v>## Contains response complete set of headers?</v>
      </c>
      <c r="G32" s="35" t="str">
        <f t="shared" si="26"/>
        <v>## Contains response complete set of headers?</v>
      </c>
      <c r="H32" s="35" t="str">
        <f t="shared" si="26"/>
        <v>## Contains response complete set of headers?</v>
      </c>
      <c r="I32" s="35" t="str">
        <f t="shared" si="26"/>
        <v>## Contains response complete set of headers?</v>
      </c>
      <c r="J32"/>
      <c r="K32"/>
      <c r="L32"/>
      <c r="M32"/>
      <c r="N32"/>
      <c r="O32"/>
      <c r="P32"/>
      <c r="Q32"/>
      <c r="S32"/>
    </row>
    <row r="33" spans="1:19" ht="255" x14ac:dyDescent="0.25">
      <c r="A33" s="71"/>
      <c r="B33" s="22" t="s">
        <v>50</v>
      </c>
      <c r="C33" s="38" t="str">
        <f>C$5</f>
        <v>#### Preparation:
- GETing CC (/core-model-1-4:control-construct)
- searching CC for op-s of /v1/bequeath-your-data-and-die, storing operation-key
- find http-s from CC                                                                                                         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                          -new-application-protocol with  generated alternative of exisitng value
   - new-application-address , new-application-port  with random generated dummy values (assure sufficiently high probability that set does not exist!)
   -operation-key from above
   - reasonable parameter</v>
      </c>
      <c r="D33" s="38" t="str">
        <f t="shared" ref="D33:I33" si="27">D$5</f>
        <v>#### Preparation:
- GETing CC (/core-model-1-4:control-construct)
- searching CC for op-s of /v1/regard-application, storing operation-key                                   -searching CC for op-s of /v1/list-applications, storing operation-key                                   -  POST  /v1/list-applications,
- store  applications list
  - POST /v1/regard-application
  - Chosing random application instance from above stored applications list
    -all attributes according to chosen application instance
    -operation-key from above
    - reasonable parameters</v>
      </c>
      <c r="E33" s="38" t="str">
        <f t="shared" si="27"/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3" s="38" t="str">
        <f t="shared" si="27"/>
        <v>#### Preparation:
- GETing CC (/core-model-1-4:control-construct)
- searching CC for op-s of /v1/document-approval-status, storing operation-key
-searching CC for op-s of /v1/list-applications, storing operation-key                                   -  POST /v1/list-applications                                                                                                                      - store applications list
  - POST /v1/document-approval-status
  - Chosing random application instance from above stored applications list
    - all attributes according to chosen application instance
    -operation-key from above
    - reasonable parameters</v>
      </c>
      <c r="G33" s="38" t="str">
        <f t="shared" si="27"/>
        <v>#### Preparation:
- GETing CC (/core-model-1-4:control-construct)
- searching CC for op-s of /v1/list-applications, storing operation-key
  - POST /v1/list-applications
    -operation-key from above
    - reasonable parameters</v>
      </c>
      <c r="H33" s="38" t="str">
        <f t="shared" si="27"/>
        <v>- POST /v1/list-approved-applications-in-generic-representation
    - reasonable parameters</v>
      </c>
      <c r="I33" s="38" t="str">
        <f t="shared" si="27"/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
    -operation-key from above
    - reasonable parameters</v>
      </c>
      <c r="J33"/>
      <c r="K33"/>
      <c r="L33"/>
      <c r="M33"/>
      <c r="N33"/>
      <c r="O33"/>
      <c r="P33"/>
      <c r="Q33"/>
      <c r="S33"/>
    </row>
    <row r="34" spans="1:19" ht="75" x14ac:dyDescent="0.25">
      <c r="A34" s="71"/>
      <c r="B34" s="22" t="s">
        <v>51</v>
      </c>
      <c r="C34" s="40" t="s">
        <v>211</v>
      </c>
      <c r="D34" s="40" t="str">
        <f>$C34</f>
        <v>#### Testing:
- checking for ResponseCode==204
- checking for ResponseHeaders (x-correlator, exec-time, backend-time and life-cycle-state) being present and checking for correctness of type of each parameter.</v>
      </c>
      <c r="E34" s="40" t="str">
        <f>$C34</f>
        <v>#### Testing:
- checking for ResponseCode==204
- checking for ResponseHeaders (x-correlator, exec-time, backend-time and life-cycle-state) being present and checking for correctness of type of each parameter.</v>
      </c>
      <c r="F34" s="40" t="str">
        <f>$C34</f>
        <v>#### Testing:
- checking for ResponseCode==204
- checking for ResponseHeaders (x-correlator, exec-time, backend-time and life-cycle-state) being present and checking for correctness of type of each parameter.</v>
      </c>
      <c r="G34" s="40" t="s">
        <v>208</v>
      </c>
      <c r="H34" s="40" t="s">
        <v>208</v>
      </c>
      <c r="I34" s="40" t="str">
        <f>$C34</f>
        <v>#### Testing:
- checking for ResponseCode==204
- checking for ResponseHeaders (x-correlator, exec-time, backend-time and life-cycle-state) being present and checking for correctness of type of each parameter.</v>
      </c>
      <c r="J34"/>
      <c r="K34"/>
      <c r="L34"/>
      <c r="M34"/>
      <c r="N34"/>
      <c r="O34"/>
      <c r="P34"/>
      <c r="Q34"/>
      <c r="S34"/>
    </row>
    <row r="35" spans="1:19" ht="60" x14ac:dyDescent="0.25">
      <c r="A35" s="71"/>
      <c r="B35" s="20" t="str">
        <f>$B7</f>
        <v>#### Clearing:
- not applicable</v>
      </c>
      <c r="C35" s="42" t="str">
        <f>$C31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35" s="45" t="str">
        <f t="shared" ref="D35:I35" si="28">$B7</f>
        <v>#### Clearing:
- not applicable</v>
      </c>
      <c r="E35" s="45" t="str">
        <f t="shared" si="28"/>
        <v>#### Clearing:
- not applicable</v>
      </c>
      <c r="F35" s="45" t="str">
        <f t="shared" si="28"/>
        <v>#### Clearing:
- not applicable</v>
      </c>
      <c r="G35" s="45" t="str">
        <f t="shared" si="28"/>
        <v>#### Clearing:
- not applicable</v>
      </c>
      <c r="H35" s="45" t="str">
        <f t="shared" si="28"/>
        <v>#### Clearing:
- not applicable</v>
      </c>
      <c r="I35" s="45" t="str">
        <f t="shared" si="28"/>
        <v>#### Clearing:
- not applicable</v>
      </c>
      <c r="J35"/>
      <c r="K35"/>
      <c r="L35"/>
      <c r="M35"/>
      <c r="N35"/>
      <c r="O35"/>
      <c r="P35"/>
      <c r="Q35"/>
      <c r="S35"/>
    </row>
    <row r="36" spans="1:19" x14ac:dyDescent="0.25">
      <c r="A36" s="71" t="s">
        <v>14</v>
      </c>
      <c r="B36" s="21" t="s">
        <v>52</v>
      </c>
      <c r="C36" s="35" t="str">
        <f t="shared" ref="C36:I36" si="29">$B$36</f>
        <v>## Is the initial x-correlator ín the response?</v>
      </c>
      <c r="D36" s="35" t="str">
        <f t="shared" si="29"/>
        <v>## Is the initial x-correlator ín the response?</v>
      </c>
      <c r="E36" s="35" t="str">
        <f t="shared" si="29"/>
        <v>## Is the initial x-correlator ín the response?</v>
      </c>
      <c r="F36" s="35" t="str">
        <f t="shared" si="29"/>
        <v>## Is the initial x-correlator ín the response?</v>
      </c>
      <c r="G36" s="35" t="str">
        <f t="shared" si="29"/>
        <v>## Is the initial x-correlator ín the response?</v>
      </c>
      <c r="H36" s="35" t="str">
        <f t="shared" si="29"/>
        <v>## Is the initial x-correlator ín the response?</v>
      </c>
      <c r="I36" s="35" t="str">
        <f t="shared" si="29"/>
        <v>## Is the initial x-correlator ín the response?</v>
      </c>
      <c r="J36"/>
      <c r="K36"/>
      <c r="L36"/>
      <c r="M36"/>
      <c r="N36"/>
      <c r="O36"/>
      <c r="P36"/>
      <c r="Q36"/>
      <c r="S36"/>
    </row>
    <row r="37" spans="1:19" ht="255" x14ac:dyDescent="0.25">
      <c r="A37" s="71"/>
      <c r="B37" s="22" t="s">
        <v>50</v>
      </c>
      <c r="C37" s="38" t="str">
        <f t="shared" ref="C37:I37" si="30">C$5</f>
        <v>#### Preparation:
- GETing CC (/core-model-1-4:control-construct)
- searching CC for op-s of /v1/bequeath-your-data-and-die, storing operation-key
- find http-s from CC                                                                                                         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                          -new-application-protocol with  generated alternative of exisitng value
   - new-application-address , new-application-port  with random generated dummy values (assure sufficiently high probability that set does not exist!)
   -operation-key from above
   - reasonable parameter</v>
      </c>
      <c r="D37" s="38" t="str">
        <f t="shared" si="30"/>
        <v>#### Preparation:
- GETing CC (/core-model-1-4:control-construct)
- searching CC for op-s of /v1/regard-application, storing operation-key                                   -searching CC for op-s of /v1/list-applications, storing operation-key                                   -  POST  /v1/list-applications,
- store  applications list
  - POST /v1/regard-application
  - Chosing random application instance from above stored applications list
    -all attributes according to chosen application instance
    -operation-key from above
    - reasonable parameters</v>
      </c>
      <c r="E37" s="38" t="str">
        <f t="shared" si="30"/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38" t="str">
        <f t="shared" si="30"/>
        <v>#### Preparation:
- GETing CC (/core-model-1-4:control-construct)
- searching CC for op-s of /v1/document-approval-status, storing operation-key
-searching CC for op-s of /v1/list-applications, storing operation-key                                   -  POST /v1/list-applications                                                                                                                      - store applications list
  - POST /v1/document-approval-status
  - Chosing random application instance from above stored applications list
    - all attributes according to chosen application instance
    -operation-key from above
    - reasonable parameters</v>
      </c>
      <c r="G37" s="38" t="str">
        <f t="shared" si="30"/>
        <v>#### Preparation:
- GETing CC (/core-model-1-4:control-construct)
- searching CC for op-s of /v1/list-applications, storing operation-key
  - POST /v1/list-applications
    -operation-key from above
    - reasonable parameters</v>
      </c>
      <c r="H37" s="38" t="str">
        <f t="shared" si="30"/>
        <v>- POST /v1/list-approved-applications-in-generic-representation
    - reasonable parameters</v>
      </c>
      <c r="I37" s="38" t="str">
        <f t="shared" si="30"/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
    -operation-key from above
    - reasonable parameters</v>
      </c>
      <c r="J37"/>
      <c r="K37"/>
      <c r="L37"/>
      <c r="M37"/>
      <c r="N37"/>
      <c r="O37"/>
      <c r="P37"/>
      <c r="Q37"/>
      <c r="S37"/>
    </row>
    <row r="38" spans="1:19" ht="45" x14ac:dyDescent="0.25">
      <c r="A38" s="71"/>
      <c r="B38" s="22" t="s">
        <v>53</v>
      </c>
      <c r="C38" s="41" t="s">
        <v>210</v>
      </c>
      <c r="D38" s="41" t="str">
        <f>$C38</f>
        <v>#### Testing:
- checking for ResponseCode==204
- checking for response headers containing x-correlator==dummyXCorrelator</v>
      </c>
      <c r="E38" s="41" t="str">
        <f>$C38</f>
        <v>#### Testing:
- checking for ResponseCode==204
- checking for response headers containing x-correlator==dummyXCorrelator</v>
      </c>
      <c r="F38" s="41" t="str">
        <f>$C38</f>
        <v>#### Testing:
- checking for ResponseCode==204
- checking for response headers containing x-correlator==dummyXCorrelator</v>
      </c>
      <c r="G38" s="41" t="s">
        <v>209</v>
      </c>
      <c r="H38" s="41" t="s">
        <v>209</v>
      </c>
      <c r="I38" s="41" t="str">
        <f>$C38</f>
        <v>#### Testing:
- checking for ResponseCode==204
- checking for response headers containing x-correlator==dummyXCorrelator</v>
      </c>
      <c r="J38"/>
      <c r="K38"/>
      <c r="L38"/>
      <c r="M38"/>
      <c r="N38"/>
      <c r="O38"/>
      <c r="P38"/>
      <c r="Q38"/>
      <c r="S38"/>
    </row>
    <row r="39" spans="1:19" ht="60" x14ac:dyDescent="0.25">
      <c r="A39" s="71"/>
      <c r="B39" s="20" t="str">
        <f>$B7</f>
        <v>#### Clearing:
- not applicable</v>
      </c>
      <c r="C39" s="42" t="str">
        <f>$C35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39" s="39" t="str">
        <f t="shared" ref="D39:I39" si="31">$B7</f>
        <v>#### Clearing:
- not applicable</v>
      </c>
      <c r="E39" s="39" t="str">
        <f t="shared" si="31"/>
        <v>#### Clearing:
- not applicable</v>
      </c>
      <c r="F39" s="39" t="str">
        <f t="shared" si="31"/>
        <v>#### Clearing:
- not applicable</v>
      </c>
      <c r="G39" s="39" t="str">
        <f t="shared" si="31"/>
        <v>#### Clearing:
- not applicable</v>
      </c>
      <c r="H39" s="39" t="str">
        <f t="shared" si="31"/>
        <v>#### Clearing:
- not applicable</v>
      </c>
      <c r="I39" s="39" t="str">
        <f t="shared" si="31"/>
        <v>#### Clearing:
- not applicable</v>
      </c>
      <c r="J39"/>
      <c r="K39"/>
      <c r="L39"/>
      <c r="M39"/>
      <c r="N39"/>
      <c r="O39"/>
      <c r="P39"/>
      <c r="Q39"/>
      <c r="S39"/>
    </row>
    <row r="40" spans="1:19" x14ac:dyDescent="0.25">
      <c r="A40" s="71" t="s">
        <v>15</v>
      </c>
      <c r="B40" s="21" t="s">
        <v>54</v>
      </c>
      <c r="C40" s="35" t="str">
        <f t="shared" ref="C40:I40" si="32">$B$40</f>
        <v>## Is the correct life-cycle-state ín the response?</v>
      </c>
      <c r="D40" s="35" t="str">
        <f t="shared" si="32"/>
        <v>## Is the correct life-cycle-state ín the response?</v>
      </c>
      <c r="E40" s="35" t="str">
        <f t="shared" si="32"/>
        <v>## Is the correct life-cycle-state ín the response?</v>
      </c>
      <c r="F40" s="35" t="str">
        <f t="shared" si="32"/>
        <v>## Is the correct life-cycle-state ín the response?</v>
      </c>
      <c r="G40" s="35" t="str">
        <f t="shared" si="32"/>
        <v>## Is the correct life-cycle-state ín the response?</v>
      </c>
      <c r="H40" s="35" t="str">
        <f t="shared" si="32"/>
        <v>## Is the correct life-cycle-state ín the response?</v>
      </c>
      <c r="I40" s="35" t="str">
        <f t="shared" si="32"/>
        <v>## Is the correct life-cycle-state ín the response?</v>
      </c>
      <c r="J40"/>
      <c r="K40"/>
      <c r="L40"/>
      <c r="M40"/>
      <c r="N40"/>
      <c r="O40"/>
      <c r="P40"/>
      <c r="Q40"/>
      <c r="S40"/>
    </row>
    <row r="41" spans="1:19" ht="255" x14ac:dyDescent="0.25">
      <c r="A41" s="73"/>
      <c r="B41" s="22" t="s">
        <v>50</v>
      </c>
      <c r="C41" s="38" t="str">
        <f>C$5</f>
        <v>#### Preparation:
- GETing CC (/core-model-1-4:control-construct)
- searching CC for op-s of /v1/bequeath-your-data-and-die, storing operation-key
- find http-s from CC                                                                                                         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                          -new-application-protocol with  generated alternative of exisitng value
   - new-application-address , new-application-port  with random generated dummy values (assure sufficiently high probability that set does not exist!)
   -operation-key from above
   - reasonable parameter</v>
      </c>
      <c r="D41" s="38" t="str">
        <f t="shared" ref="D41:I41" si="33">D$5</f>
        <v>#### Preparation:
- GETing CC (/core-model-1-4:control-construct)
- searching CC for op-s of /v1/regard-application, storing operation-key                                   -searching CC for op-s of /v1/list-applications, storing operation-key                                   -  POST  /v1/list-applications,
- store  applications list
  - POST /v1/regard-application
  - Chosing random application instance from above stored applications list
    -all attributes according to chosen application instance
    -operation-key from above
    - reasonable parameters</v>
      </c>
      <c r="E41" s="38" t="str">
        <f t="shared" si="33"/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38" t="str">
        <f t="shared" si="33"/>
        <v>#### Preparation:
- GETing CC (/core-model-1-4:control-construct)
- searching CC for op-s of /v1/document-approval-status, storing operation-key
-searching CC for op-s of /v1/list-applications, storing operation-key                                   -  POST /v1/list-applications                                                                                                                      - store applications list
  - POST /v1/document-approval-status
  - Chosing random application instance from above stored applications list
    - all attributes according to chosen application instance
    -operation-key from above
    - reasonable parameters</v>
      </c>
      <c r="G41" s="38" t="str">
        <f t="shared" si="33"/>
        <v>#### Preparation:
- GETing CC (/core-model-1-4:control-construct)
- searching CC for op-s of /v1/list-applications, storing operation-key
  - POST /v1/list-applications
    -operation-key from above
    - reasonable parameters</v>
      </c>
      <c r="H41" s="38" t="str">
        <f t="shared" si="33"/>
        <v>- POST /v1/list-approved-applications-in-generic-representation
    - reasonable parameters</v>
      </c>
      <c r="I41" s="38" t="str">
        <f t="shared" si="33"/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
    -operation-key from above
    - reasonable parameters</v>
      </c>
      <c r="J41"/>
      <c r="K41"/>
      <c r="L41"/>
      <c r="M41"/>
      <c r="N41"/>
      <c r="O41"/>
      <c r="P41"/>
      <c r="Q41"/>
      <c r="S41"/>
    </row>
    <row r="42" spans="1:19" ht="75" x14ac:dyDescent="0.25">
      <c r="A42" s="73"/>
      <c r="B42" s="22" t="s">
        <v>55</v>
      </c>
      <c r="C42" s="41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41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2" s="41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2" s="41" t="str">
        <f>CONCATENATE("#### Testing:
- checking for ResponseCode==204
- checking for response headers containing life-cycle-state is equal to the value as present in the control-construct for ",F3,"/configuration/life-cycle-state")</f>
        <v>#### Testing:
- checking for ResponseCode==204
- checking for response headers containing life-cycle-state is equal to the value as present in the control-construct for /v1/document-approval-status/configuration/life-cycle-state</v>
      </c>
      <c r="G42" s="41" t="str">
        <f>CONCATENATE("#### Testing:
- checking for ResponseCode==200
- checking for response headers containing life-cycle-state is equal to the value as present in the control-construct for ",G3,"/configuration/life-cycle-state")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H42" s="41" t="str">
        <f>CONCATENATE("#### Testing:
- checking for ResponseCode==200
- checking for response headers containing life-cycle-state is equal to the value as present in the control-construct for ",H3,"/configuration/life-cycle-state")</f>
        <v>#### Testing:
- checking for ResponseCode==200
- checking for response headers containing life-cycle-state is equal to the value as present in the control-construct for /v1/list-approved-applications-in-generic-representation/configuration/life-cycle-state</v>
      </c>
      <c r="I42" s="41" t="str">
        <f>CONCATENATE("#### Testing:
- checking for ResponseCode==204
- checking for response headers containing life-cycle-state is equal to the value as present in the control-construct for ",I3,"/configuration/life-cycle-state")</f>
        <v>#### Testing:
- checking for ResponseCode==204
- checking for response headers containing life-cycle-state is equal to the value as present in the control-construct for /v1/redirect-info-about-approval-status-changes/configuration/life-cycle-state</v>
      </c>
      <c r="J42"/>
      <c r="K42"/>
      <c r="L42"/>
      <c r="M42"/>
      <c r="N42"/>
      <c r="O42"/>
      <c r="P42"/>
      <c r="Q42"/>
      <c r="S42"/>
    </row>
    <row r="43" spans="1:19" ht="60" x14ac:dyDescent="0.25">
      <c r="A43" s="73"/>
      <c r="B43" s="20" t="str">
        <f>$B7</f>
        <v>#### Clearing:
- not applicable</v>
      </c>
      <c r="C43" s="42" t="str">
        <f>$C39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43" s="39" t="str">
        <f t="shared" ref="D43:I43" si="34">$B7</f>
        <v>#### Clearing:
- not applicable</v>
      </c>
      <c r="E43" s="39" t="str">
        <f t="shared" si="34"/>
        <v>#### Clearing:
- not applicable</v>
      </c>
      <c r="F43" s="39" t="str">
        <f t="shared" si="34"/>
        <v>#### Clearing:
- not applicable</v>
      </c>
      <c r="G43" s="39" t="str">
        <f t="shared" si="34"/>
        <v>#### Clearing:
- not applicable</v>
      </c>
      <c r="H43" s="39" t="str">
        <f t="shared" si="34"/>
        <v>#### Clearing:
- not applicable</v>
      </c>
      <c r="I43" s="39" t="str">
        <f t="shared" si="34"/>
        <v>#### Clearing:
- not applicable</v>
      </c>
      <c r="J43"/>
      <c r="K43"/>
      <c r="L43"/>
      <c r="M43"/>
      <c r="N43"/>
      <c r="O43"/>
      <c r="P43"/>
      <c r="Q43"/>
      <c r="S43"/>
    </row>
    <row r="44" spans="1:19" ht="45" x14ac:dyDescent="0.25">
      <c r="A44" s="71" t="s">
        <v>16</v>
      </c>
      <c r="B44" s="21" t="s">
        <v>56</v>
      </c>
      <c r="C44" s="43" t="s">
        <v>104</v>
      </c>
      <c r="D44" s="43" t="s">
        <v>104</v>
      </c>
      <c r="E44" s="43" t="s">
        <v>104</v>
      </c>
      <c r="F44" s="43" t="s">
        <v>104</v>
      </c>
      <c r="G44" s="43" t="s">
        <v>104</v>
      </c>
      <c r="H44" s="43" t="s">
        <v>104</v>
      </c>
      <c r="I44" s="43" t="s">
        <v>104</v>
      </c>
      <c r="J44"/>
      <c r="K44"/>
      <c r="L44"/>
      <c r="M44"/>
      <c r="N44"/>
      <c r="O44"/>
      <c r="P44"/>
      <c r="Q44"/>
      <c r="S44"/>
    </row>
    <row r="45" spans="1:19" ht="30" x14ac:dyDescent="0.25">
      <c r="A45" s="73"/>
      <c r="B45" s="22" t="s">
        <v>57</v>
      </c>
      <c r="C45" s="46" t="s">
        <v>80</v>
      </c>
      <c r="D45" s="46" t="s">
        <v>80</v>
      </c>
      <c r="E45" s="46" t="s">
        <v>80</v>
      </c>
      <c r="F45" s="46" t="s">
        <v>80</v>
      </c>
      <c r="G45" s="46" t="s">
        <v>80</v>
      </c>
      <c r="H45" s="46" t="s">
        <v>80</v>
      </c>
      <c r="I45" s="46" t="s">
        <v>80</v>
      </c>
      <c r="J45"/>
      <c r="K45"/>
      <c r="L45"/>
      <c r="M45"/>
      <c r="N45"/>
      <c r="O45"/>
      <c r="P45"/>
      <c r="Q45"/>
      <c r="S45"/>
    </row>
    <row r="46" spans="1:19" ht="315" x14ac:dyDescent="0.25">
      <c r="A46" s="73"/>
      <c r="B46" s="22" t="s">
        <v>190</v>
      </c>
      <c r="C46" s="40" t="s">
        <v>189</v>
      </c>
      <c r="D46" s="36" t="str">
        <f>CONCATENATE("#### Preparation:
- GETing CC (/core-model-1-4:control-construct)","
-  find op-c using callback ServiceRequestCausesLoggingRequest             ",      "- find http-c ,tcp-c  of the corresponding op-c, store them","
- searching CC for op-s of ",D3,", storing operation-key
 - searching CC for op-s of ",G3,", storing operation-key                                -  POST ",G3,"
- store applications list")
&amp;CONCATENATE("
- GETting EaTL/CC (while using protocol,IP and port from above)
   - searching CC for op-c of /v1/list-records-of-flow, storing operation-key                              
  - POST ",D3,"
    - Chosing random application instance from the above stored applications list","
    - all attributes according to chosen application instance
    -operation-key from above
    - reasonable parameters")</f>
        <v>#### Preparation:
- GETing CC (/core-model-1-4:control-construct)
-  find op-c using callback ServiceRequestCausesLoggingRequest             - find http-c ,tcp-c  of the corresponding op-c, store them
- searching CC for op-s of /v1/regard-application, storing operation-key
 - searching CC for op-s of /v1/list-applications, storing operation-key                                -  POST /v1/list-applications
- store applications list
- GETting EaTL/CC (while using protocol,IP and port from above)
   - searching CC for op-c of /v1/list-records-of-flow, storing operation-key                              
  - POST /v1/regard-application
    - Chosing random application instance from the above stored applications list
    - all attributes according to chosen application instance
    -operation-key from above
    - reasonable parameters</v>
      </c>
      <c r="E46" s="36" t="str">
        <f>CONCATENATE("#### Preparation:
- GETing CC (/core-model-1-4:control-construct)","
-  find op-c using callback ServiceRequestCausesLoggingRequest             ",      "- find http-c ,tcp-c  of the corresponding op-c, store them","
- searching CC for op-s of ",E3,", storing operation-key")
&amp;CONCATENATE("
- GETting EaTL/CC (while using protocol, IP and port from above)
   - searching CC for op-c of /v1/list-records-of-flow, storing operation-key
  - POST ",E3,"
    - all attributes filed with random values
    -operation-key from above
    - reasonable parameters")</f>
        <v>#### Preparation:
- GETing CC (/core-model-1-4:control-construct)
-  find op-c using callback ServiceRequestCausesLoggingRequest             - find http-c ,tcp-c  of the corresponding op-c, store them
- searching CC for op-s of /v1/disregard-application, storing operation-key
- GETting EaTL/CC (while using protocol, IP and port from above)
   - searching CC for op-c of /v1/list-records-of-flow, storing operation-key
  - POST /v1/disregard-application
    - all attributes filed with random values
    -operation-key from above
    - reasonable parameters</v>
      </c>
      <c r="F46" s="36" t="str">
        <f>CONCATENATE("#### Preparation:
- GETing CC (/core-model-1-4:control-construct)","
-  find op-c using callback ServiceRequestCausesLoggingRequest             ",      "- find http-c ,tcp-c  of the corresponding op-c, store them","
- searching CC for op-s of ",F3,", storing operation-key
 - searching CC for op-s of ",G3,", storing operation-key                                -  POST ",G3,"
- store applications list")
&amp;CONCATENATE("
- GETting EaTL/CC (while using protocol,IP and port from above)
   - searching CC for op-c of /v1/list-records-of-flow, storing operation-key
  - POST ",F3,"
    - Chosing random application instance from the above stored applications list","
    - all attributes according to chosen application instance
    -operation-key from above
    - reasonable parameters")</f>
        <v>#### Preparation:
- GETing CC (/core-model-1-4:control-construct)
-  find op-c using callback ServiceRequestCausesLoggingRequest             - find http-c ,tcp-c  of the corresponding op-c, store them
- searching CC for op-s of /v1/document-approval-status, storing operation-key
 - searching CC for op-s of /v1/list-applications, storing operation-key                                -  POST /v1/list-applications
- store applications list
- GETting EaTL/CC (while using protocol,IP and port from above)
   - searching CC for op-c of /v1/list-records-of-flow, storing operation-key
  - POST /v1/document-approval-status
    - Chosing random application instance from the above stored applications list
    - all attributes according to chosen application instance
    -operation-key from above
    - reasonable parameters</v>
      </c>
      <c r="G46" s="36" t="str">
        <f>CONCATENATE("#### Preparation:
- GETing CC (/core-model-1-4:control-construct)","
-  find op-c using callback ServiceRequestCausesLoggingRequest             ",      "- find http-c ,tcp-c  of the corresponding op-c, store them","
- searching CC for op-s of ",G3,", storing operation-key")
&amp;CONCATENATE("
- GETting EaTL/CC (while using protocol,IP and port from above)
   - searching CC for op-c of /v1/list-records-of-flow, storing operation-key
  - POST ",G3,"
    -operation-key from above
    - reasonable parameters")</f>
        <v>#### Preparation:
- GETing CC (/core-model-1-4:control-construct)
-  find op-c using callback ServiceRequestCausesLoggingRequest             - find http-c ,tcp-c  of the corresponding op-c, store them
- searching CC for op-s of /v1/list-applications, storing operation-key
- GETting EaTL/CC (while using protocol,IP and port from above)
   - searching CC for op-c of /v1/list-records-of-flow, storing operation-key
  - POST /v1/list-applications
    -operation-key from above
    - reasonable parameters</v>
      </c>
      <c r="H46" s="36" t="str">
        <f>CONCATENATE("#### Preparation:
- GETing CC (/core-model-1-4:control-construct)","
-  find op-c using callback ServiceRequestCausesLoggingRequest             ","- find http-c ,tcp-c  of the corresponding op-c, store them"
&amp;CONCATENATE("
- GETting EaTL/CC (while using protocol,IP and port from above)
   - searching CC for op-c of /v1/list-records-of-flow, storing operation-key
  - POST ",H3,"
    - reasonable parameters"))</f>
        <v>#### Preparation:
- GETing CC (/core-model-1-4:control-construct)
-  find op-c using callback ServiceRequestCausesLoggingRequest             - find http-c ,tcp-c  of the corresponding op-c, store them
- GETting EaTL/CC (while using protocol,IP and port from above)
   - searching CC for op-c of /v1/list-records-of-flow, storing operation-key
  - POST /v1/list-approved-applications-in-generic-representation
    - reasonable parameters</v>
      </c>
      <c r="I46" s="36" t="str">
        <f>CONCATENATE("#### Preparation:
- GETing CC (/core-model-1-4:control-construct)","
-  find op-c using callback ServiceRequestCausesLoggingRequest             ",      "- find http-c ,tcp-c  of the corresponding op-c, store them","
- searching CC for op-s of ",I3,", storing operation-key
-find op-c using callback UpdateOfApprovalStatusCausesInfoToRegistryOffice                                   - find http-c ,tcp-c  of the corresponding op-c, store them")
&amp;CONCATENATE("
- GETting EaTL/CC (while using protocol,IP and port from above)
   - searching CC for op-c of /v1/list-records-of-flow, storing operation-key
  - POST ",I3,"
   - all attributes according to chosen http-c, tcp-c and op-c
    -operation-key from above
    - reasonable parameters")</f>
        <v>#### Preparation:
- GETing CC (/core-model-1-4:control-construct)
-  find op-c using callback ServiceRequestCausesLoggingRequest             - find http-c ,tcp-c  of the corresponding op-c, store them
- searching CC for op-s of /v1/redirect-info-about-approval-status-changes, storing operation-key
-find op-c using callback UpdateOfApprovalStatusCausesInfoToRegistryOffice                                   - find http-c ,tcp-c  of the corresponding op-c, store them
- GETting EaTL/CC (while using protocol,IP and port from above)
   - searching CC for op-c of /v1/list-records-of-flow, storing operation-key
  - POST /v1/redirect-info-about-approval-status-changes
   - all attributes according to chosen http-c, tcp-c and op-c
    -operation-key from above
    - reasonable parameters</v>
      </c>
      <c r="J46"/>
      <c r="K46"/>
      <c r="L46"/>
      <c r="M46"/>
      <c r="N46"/>
      <c r="O46"/>
      <c r="P46"/>
      <c r="Q46"/>
      <c r="S46"/>
    </row>
    <row r="47" spans="1:19" ht="150" x14ac:dyDescent="0.25">
      <c r="A47" s="73"/>
      <c r="B47" s="22" t="s">
        <v>58</v>
      </c>
      <c r="C47" s="40" t="str">
        <f>CONCATENATE("#### Testing:
- POST ExecutionAndTraceLog/v1/list-records-of-flow"," with 
   - protcol , IP and port from above
   - operation-key from above
   - DummyValue of x-correlator
   - checking response for entry with application-name==TypeApprovalRegister and operation-name==", C3,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application-name==TypeApprovalRegister and operation-name==/v1/bequeath-your-data-and-die
   - checking same record for containing DummyXCorrelator &amp;DummyTraceIndicator</v>
      </c>
      <c r="D47" s="40" t="str">
        <f>CONCATENATE("#### Testing:
- POST ExecutionAndTraceLog/v1/list-records-of-flow"," with 
   - protcol , IP and port from above
   - operation-key from above
   - DummyValue of x-correlator
   - checking response for entry with application-name==TypeApprovalRegister and operation-name==", D3,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application-name==TypeApprovalRegister and operation-name==/v1/regard-application
   - checking same record for containing DummyXCorrelator &amp;DummyTraceIndicator</v>
      </c>
      <c r="E47" s="40" t="str">
        <f>CONCATENATE("#### Testing:
- POST ExecutionAndTraceLog/v1/list-records-of-flow"," with 
   -  protcol , IP and port from above
   - operation-key from above
   - DummyValue of x-correlator
   - checking response for entry with application-name==TypeApprovalRegister and operation-name==", E3, "
   - checking same record for containing DummyXCorrelator &amp;DummyTraceIndicator")</f>
        <v>#### Testing:
- POST ExecutionAndTraceLog/v1/list-records-of-flow with 
   -  protcol , IP and port from above
   - operation-key from above
   - DummyValue of x-correlator
   - checking response for entry with application-name==TypeApprovalRegister and operation-name==/v1/disregard-application
   - checking same record for containing DummyXCorrelator &amp;DummyTraceIndicator</v>
      </c>
      <c r="F47" s="40" t="str">
        <f>CONCATENATE("#### Testing:
- POST ExecutionAndTraceLog/v1/list-records-of-flow"," with 
   - protcol , IP and port from above
   - operation-key from above
   - DummyValue of x-correlator
   - checking response for entry with application-name==TypeApprovalRegister and operation-name==", F3,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application-name==TypeApprovalRegister and operation-name==/v1/document-approval-status
   - checking same record for containing DummyXCorrelator &amp;DummyTraceIndicator</v>
      </c>
      <c r="G47" s="40" t="str">
        <f>CONCATENATE("#### Testing:
- POST ExecutionAndTraceLog/v1/list-records-of-flow"," with 
   - protcol , IP and port from above
   - operation-key from above
   - DummyValue of x-correlator
   - checking response for entry with application-name==TypeApprovalRegister and operation-name==", G3,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application-name==TypeApprovalRegister and operation-name==/v1/list-applications
   - checking same record for containing DummyXCorrelator &amp;DummyTraceIndicator</v>
      </c>
      <c r="H47" s="40" t="str">
        <f>CONCATENATE("#### Testing:
- POST ExecutionAndTraceLog/v1/list-records-of-flow"," with 
   -  protcol , IP and port from above
   - operation-key from above
   - DummyValue of x-correlator
   - checking response for entry with application-name==TypeApprovalRegister and operation-name==", H3, "
   - checking same record for containing DummyXCorrelator &amp;DummyTraceIndicator")</f>
        <v>#### Testing:
- POST ExecutionAndTraceLog/v1/list-records-of-flow with 
   -  protcol , IP and port from above
   - operation-key from above
   - DummyValue of x-correlator
   - checking response for entry with application-name==TypeApprovalRegister and operation-name==/v1/list-approved-applications-in-generic-representation
   - checking same record for containing DummyXCorrelator &amp;DummyTraceIndicator</v>
      </c>
      <c r="I47" s="40" t="str">
        <f>CONCATENATE("#### Testing:
- POST ExecutionAndTraceLog/v1/list-records-of-flow"," with 
   - protcol , IP and port from above
   - operation-key from above
   - DummyValue of x-correlator
   - checking response for entry with application-name==TypeApprovalRegister and operation-name==", I3,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application-name==TypeApprovalRegister and operation-name==/v1/redirect-info-about-approval-status-changes
   - checking same record for containing DummyXCorrelator &amp;DummyTraceIndicator</v>
      </c>
      <c r="J47"/>
      <c r="K47"/>
      <c r="L47"/>
      <c r="M47"/>
      <c r="N47"/>
      <c r="O47"/>
      <c r="P47"/>
      <c r="Q47"/>
      <c r="S47"/>
    </row>
    <row r="48" spans="1:19" ht="60.75" thickBot="1" x14ac:dyDescent="0.3">
      <c r="A48" s="73"/>
      <c r="B48" s="23" t="str">
        <f>$B7</f>
        <v>#### Clearing:
- not applicable</v>
      </c>
      <c r="C48" s="64" t="str">
        <f>$C7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48" s="47" t="str">
        <f t="shared" ref="D48:I48" si="35">$B7</f>
        <v>#### Clearing:
- not applicable</v>
      </c>
      <c r="E48" s="47" t="str">
        <f t="shared" si="35"/>
        <v>#### Clearing:
- not applicable</v>
      </c>
      <c r="F48" s="47" t="str">
        <f t="shared" si="35"/>
        <v>#### Clearing:
- not applicable</v>
      </c>
      <c r="G48" s="47" t="str">
        <f t="shared" si="35"/>
        <v>#### Clearing:
- not applicable</v>
      </c>
      <c r="H48" s="47" t="str">
        <f t="shared" si="35"/>
        <v>#### Clearing:
- not applicable</v>
      </c>
      <c r="I48" s="47" t="str">
        <f t="shared" si="35"/>
        <v>#### Clearing:
- not applicable</v>
      </c>
      <c r="J48"/>
      <c r="K48"/>
      <c r="L48"/>
      <c r="M48"/>
      <c r="N48"/>
      <c r="O48"/>
      <c r="P48"/>
      <c r="Q48"/>
      <c r="S48"/>
    </row>
    <row r="49" spans="1:19" ht="19.5" thickBot="1" x14ac:dyDescent="0.3">
      <c r="A49" s="12" t="s">
        <v>17</v>
      </c>
      <c r="B49" s="24"/>
      <c r="C49" s="48"/>
      <c r="D49" s="9"/>
      <c r="E49" s="9"/>
      <c r="F49" s="9"/>
      <c r="G49" s="9"/>
      <c r="H49" s="9"/>
      <c r="I49" s="9"/>
      <c r="J49"/>
      <c r="K49"/>
      <c r="L49"/>
      <c r="M49"/>
      <c r="N49"/>
      <c r="O49"/>
      <c r="P49"/>
      <c r="Q49"/>
      <c r="S49"/>
    </row>
    <row r="50" spans="1:19" ht="30.75" thickTop="1" x14ac:dyDescent="0.25">
      <c r="A50" s="71" t="s">
        <v>18</v>
      </c>
      <c r="B50" s="25" t="s">
        <v>59</v>
      </c>
      <c r="C50" s="49" t="s">
        <v>59</v>
      </c>
      <c r="D50" s="49" t="s">
        <v>59</v>
      </c>
      <c r="E50" s="49" t="s">
        <v>59</v>
      </c>
      <c r="F50" s="49" t="s">
        <v>59</v>
      </c>
      <c r="G50" s="49" t="s">
        <v>59</v>
      </c>
      <c r="H50" s="49" t="s">
        <v>59</v>
      </c>
      <c r="I50" s="49" t="s">
        <v>59</v>
      </c>
      <c r="J50"/>
      <c r="K50"/>
      <c r="L50"/>
      <c r="M50"/>
      <c r="N50"/>
      <c r="O50"/>
      <c r="P50"/>
      <c r="Q50"/>
      <c r="S50"/>
    </row>
    <row r="51" spans="1:19" ht="120" x14ac:dyDescent="0.25">
      <c r="A51" s="73"/>
      <c r="B51" s="26" t="s">
        <v>60</v>
      </c>
      <c r="C51" s="51" t="s">
        <v>103</v>
      </c>
      <c r="D51" t="s">
        <v>103</v>
      </c>
      <c r="E51" t="s">
        <v>103</v>
      </c>
      <c r="F51" t="s">
        <v>103</v>
      </c>
      <c r="G51" s="51" t="str">
        <f>CONCATENATE("#### Preparation:
- GETing CC (/core-model-1-4:control-construct
- searching CC for op-s of ",G3,", storing it.
- POST ",G3," with
     - operation-key from above
      - reasonable parameters ")</f>
        <v xml:space="preserve">#### Preparation:
- GETing CC (/core-model-1-4:control-construct
- searching CC for op-s of /v1/list-applications, storing it.
- POST /v1/list-applications with
     - operation-key from above
      - reasonable parameters </v>
      </c>
      <c r="H51" s="51" t="str">
        <f>CONCATENATE("#### Preparation:
- GETing CC (/core-model-1-4:control-construct
   - searching CC for op-s of ",G3,", storing it.
- POST ",G3," with
     - operation-key from above
      - reasonable parameters ",", storing approved applications list.
- POST ",H3," with
      - reasonable parameters ")</f>
        <v xml:space="preserve">#### Preparation:
- GETing CC (/core-model-1-4:control-construct
   - searching CC for op-s of /v1/list-applications, storing it.
- POST /v1/list-applications with
     - operation-key from above
      - reasonable parameters , storing approved applications list.
- POST /v1/list-approved-applications-in-generic-representation with
      - reasonable parameters </v>
      </c>
      <c r="I51" t="s">
        <v>103</v>
      </c>
      <c r="J51"/>
      <c r="K51"/>
      <c r="L51"/>
      <c r="M51"/>
      <c r="N51"/>
      <c r="O51"/>
      <c r="P51"/>
      <c r="Q51"/>
      <c r="S51"/>
    </row>
    <row r="52" spans="1:19" ht="90" x14ac:dyDescent="0.25">
      <c r="A52" s="73"/>
      <c r="B52" s="27" t="s">
        <v>61</v>
      </c>
      <c r="C52" s="51" t="s">
        <v>103</v>
      </c>
      <c r="D52" t="s">
        <v>103</v>
      </c>
      <c r="E52" t="s">
        <v>103</v>
      </c>
      <c r="F52" t="s">
        <v>103</v>
      </c>
      <c r="G52" s="38" t="s">
        <v>144</v>
      </c>
      <c r="H52" s="38" t="s">
        <v>156</v>
      </c>
      <c r="I52" t="s">
        <v>103</v>
      </c>
      <c r="J52"/>
      <c r="K52"/>
      <c r="L52"/>
      <c r="M52"/>
      <c r="N52"/>
      <c r="O52"/>
      <c r="P52"/>
      <c r="Q52"/>
      <c r="S52"/>
    </row>
    <row r="53" spans="1:19" s="9" customFormat="1" ht="30" x14ac:dyDescent="0.25">
      <c r="A53" s="73"/>
      <c r="B53" s="28" t="s">
        <v>62</v>
      </c>
      <c r="C53" s="65" t="s">
        <v>103</v>
      </c>
      <c r="D53" t="s">
        <v>103</v>
      </c>
      <c r="E53" t="s">
        <v>103</v>
      </c>
      <c r="F53" t="s">
        <v>103</v>
      </c>
      <c r="G53" s="53" t="str">
        <f>$B7</f>
        <v>#### Clearing:
- not applicable</v>
      </c>
      <c r="H53" s="53" t="str">
        <f>$B7</f>
        <v>#### Clearing:
- not applicable</v>
      </c>
      <c r="I53" t="s">
        <v>103</v>
      </c>
    </row>
    <row r="54" spans="1:19" x14ac:dyDescent="0.25">
      <c r="A54" s="77" t="s">
        <v>19</v>
      </c>
      <c r="B54" s="25" t="s">
        <v>63</v>
      </c>
      <c r="C54" s="49" t="s">
        <v>63</v>
      </c>
      <c r="D54" s="49" t="s">
        <v>63</v>
      </c>
      <c r="E54" s="49" t="s">
        <v>63</v>
      </c>
      <c r="F54" s="49" t="s">
        <v>63</v>
      </c>
      <c r="G54" s="49" t="s">
        <v>63</v>
      </c>
      <c r="H54" s="49"/>
      <c r="I54" s="49" t="s">
        <v>63</v>
      </c>
      <c r="J54"/>
      <c r="K54"/>
      <c r="L54"/>
      <c r="M54"/>
      <c r="N54"/>
      <c r="O54"/>
      <c r="P54"/>
      <c r="Q54"/>
      <c r="S54"/>
    </row>
    <row r="55" spans="1:19" ht="135" x14ac:dyDescent="0.25">
      <c r="A55" s="77"/>
      <c r="B55" s="26" t="s">
        <v>64</v>
      </c>
      <c r="C55" s="38" t="s">
        <v>103</v>
      </c>
      <c r="D55" t="s">
        <v>103</v>
      </c>
      <c r="E55" t="s">
        <v>103</v>
      </c>
      <c r="F55" t="s">
        <v>103</v>
      </c>
      <c r="G55" s="51" t="s">
        <v>103</v>
      </c>
      <c r="H55" s="51"/>
      <c r="I55" t="s">
        <v>103</v>
      </c>
      <c r="J55"/>
      <c r="K55"/>
      <c r="L55"/>
      <c r="M55"/>
      <c r="N55"/>
      <c r="O55"/>
      <c r="P55"/>
      <c r="Q55"/>
      <c r="S55"/>
    </row>
    <row r="56" spans="1:19" ht="75" x14ac:dyDescent="0.25">
      <c r="A56" s="77"/>
      <c r="B56" s="27" t="s">
        <v>65</v>
      </c>
      <c r="C56" s="38" t="s">
        <v>103</v>
      </c>
      <c r="D56" t="s">
        <v>103</v>
      </c>
      <c r="E56" t="s">
        <v>103</v>
      </c>
      <c r="F56" t="s">
        <v>103</v>
      </c>
      <c r="G56" s="38" t="s">
        <v>145</v>
      </c>
      <c r="H56" s="38"/>
      <c r="I56" t="s">
        <v>103</v>
      </c>
      <c r="J56"/>
      <c r="K56"/>
      <c r="L56"/>
      <c r="M56"/>
      <c r="N56"/>
      <c r="O56"/>
      <c r="P56"/>
      <c r="Q56"/>
      <c r="S56"/>
    </row>
    <row r="57" spans="1:19" ht="30" x14ac:dyDescent="0.25">
      <c r="A57" s="77"/>
      <c r="B57" s="28" t="s">
        <v>62</v>
      </c>
      <c r="C57" s="53" t="s">
        <v>103</v>
      </c>
      <c r="D57" t="s">
        <v>103</v>
      </c>
      <c r="E57" t="s">
        <v>103</v>
      </c>
      <c r="F57" t="s">
        <v>103</v>
      </c>
      <c r="G57" s="53" t="s">
        <v>103</v>
      </c>
      <c r="H57" s="53"/>
      <c r="I57" t="s">
        <v>103</v>
      </c>
      <c r="J57"/>
      <c r="K57"/>
      <c r="L57"/>
      <c r="M57"/>
      <c r="N57"/>
      <c r="O57"/>
      <c r="P57"/>
      <c r="Q57"/>
      <c r="S57"/>
    </row>
    <row r="58" spans="1:19" ht="30" x14ac:dyDescent="0.25">
      <c r="A58" s="13"/>
      <c r="B58" s="27" t="s">
        <v>66</v>
      </c>
      <c r="C58" s="38"/>
      <c r="D58" t="s">
        <v>103</v>
      </c>
      <c r="E58" t="s">
        <v>103</v>
      </c>
      <c r="F58" t="s">
        <v>103</v>
      </c>
      <c r="G58" s="38" t="s">
        <v>103</v>
      </c>
      <c r="H58" s="38"/>
      <c r="I58" t="s">
        <v>103</v>
      </c>
      <c r="J58"/>
      <c r="K58"/>
      <c r="L58"/>
      <c r="M58"/>
      <c r="N58"/>
      <c r="O58"/>
      <c r="P58"/>
      <c r="Q58"/>
      <c r="S58"/>
    </row>
    <row r="59" spans="1:19" x14ac:dyDescent="0.25">
      <c r="A59" s="71" t="s">
        <v>20</v>
      </c>
      <c r="B59" s="21" t="s">
        <v>67</v>
      </c>
      <c r="C59" s="35" t="str">
        <f t="shared" ref="C59:I59" si="36">$B$59</f>
        <v>## Gets lifeCycleState propagated?</v>
      </c>
      <c r="D59" s="35" t="str">
        <f t="shared" si="36"/>
        <v>## Gets lifeCycleState propagated?</v>
      </c>
      <c r="E59" s="35" t="str">
        <f t="shared" si="36"/>
        <v>## Gets lifeCycleState propagated?</v>
      </c>
      <c r="F59" s="35" t="str">
        <f t="shared" si="36"/>
        <v>## Gets lifeCycleState propagated?</v>
      </c>
      <c r="G59" s="35" t="str">
        <f t="shared" si="36"/>
        <v>## Gets lifeCycleState propagated?</v>
      </c>
      <c r="H59" s="35" t="str">
        <f t="shared" si="36"/>
        <v>## Gets lifeCycleState propagated?</v>
      </c>
      <c r="I59" s="35" t="str">
        <f t="shared" si="36"/>
        <v>## Gets lifeCycleState propagated?</v>
      </c>
      <c r="J59"/>
      <c r="K59"/>
      <c r="L59"/>
      <c r="M59"/>
      <c r="N59"/>
      <c r="O59"/>
      <c r="P59"/>
      <c r="Q59"/>
      <c r="S59"/>
    </row>
    <row r="60" spans="1:19" ht="285" x14ac:dyDescent="0.25">
      <c r="A60" s="73"/>
      <c r="B60" s="22" t="s">
        <v>68</v>
      </c>
      <c r="C60" s="36" t="s">
        <v>198</v>
      </c>
      <c r="D60" s="36" t="str">
        <f>CONCATENATE("#### Preparation:
- GETing CC (/core-model-1-4:control-construct)
- searching CC for op-s of ",D3,", storing operation-key
- searching CC for op-s of ",G3,", storing operation-key                                -  POST  ",G3,"
- store applications list
- PUTting op-s-configuration/life-cycle-state with random alternative value")
&amp;CONCATENATE("
  - POST ",D3,"
    - Chosing random application instance from the above stored applications list","
    - all attributes according to chosen application instance
    -operation-key from above
    - reasonable parameters")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
- store applications list
- PUTting op-s-configuration/life-cycle-state with random alternative value
  - POST /v1/regard-application
    - Chosing random application instance from the above stored applications list
    - all attributes according to chosen application instance
    -operation-key from above
    - reasonable parameters</v>
      </c>
      <c r="E60" s="36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60" s="36" t="str">
        <f>CONCATENATE("#### Preparation:
- GETing CC (/core-model-1-4:control-construct)
- searching CC for op-s of ",F3,", storing operation-key
- searching CC for op-s of ",G3,", storing operation-key                                -  POST  ",G3,"
- store applications list
- PUTting op-s-configuration/life-cycle-state with random alternative value")
&amp;CONCATENATE("
  - POST ",F3,,"
    - Chosing random application instance from the above stored applications list","                                                                                                                                      - all attributes according to chosen application instance
    -operation-key from above
    - reasonable parameters")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
- store applications list
- PUTting op-s-configuration/life-cycle-state with random alternative value
  - POST /v1/document-approval-status
    - Chosing random application instance from the above stored applications list                                                                                                                                      - all attributes according to chosen application instance
    -operation-key from above
    - reasonable parameters</v>
      </c>
      <c r="G60" s="36" t="str">
        <f>CONCATENATE("#### Preparation:
- GETing CC (/core-model-1-4:control-construct)
- searching CC for op-s of ",G3,", storing operation-key
- PUTting op-s-configuration/life-cycle-state with random alternative value")
&amp;CONCATENATE("
  - POST ",G3,"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H60" s="36" t="str">
        <f>CONCATENATE("#### Preparation:
- GETing CC (/core-model-1-4:control-construct)
- PUTting op-s-configuration/life-cycle-state with random alternative value")
&amp;CONCATENATE("
  - POST ",H3,"
    - reasonable parameters")</f>
        <v>#### Preparation:
- GETing CC (/core-model-1-4:control-construct)
- PUTting op-s-configuration/life-cycle-state with random alternative value
  - POST /v1/list-approved-applications-in-generic-representation
    - reasonable parameters</v>
      </c>
      <c r="I60" s="36" t="str">
        <f>CONCATENATE("#### Preparation:
- GETing CC (/core-model-1-4:control-construct)
- searching CC for op-s of ",I3,", storing operation-key","
 -find op-c using callback UpdateOfApprovalStatusCausesInfoToRegistryOffice","                                   - find http-c ,tcp-c  of the corresponding op-c, store them
- PUTting op-s-configuration/life-cycle-state with random alternative value")
&amp;CONCATENATE("
  - POST ",I3,"
    - all attributes according to chosen http-c, tcp-c and op-c
    -operation-key from above
    - reasonable parameters")</f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- PUTting op-s-configuration/life-cycle-state with random alternative value
  - POST /v1/redirect-info-about-approval-status-changes
    - all attributes according to chosen http-c, tcp-c and op-c
    -operation-key from above
    - reasonable parameters</v>
      </c>
      <c r="J60"/>
      <c r="K60"/>
      <c r="L60"/>
      <c r="M60"/>
      <c r="N60"/>
      <c r="O60"/>
      <c r="P60"/>
      <c r="Q60"/>
      <c r="S60"/>
    </row>
    <row r="61" spans="1:19" ht="60" x14ac:dyDescent="0.25">
      <c r="A61" s="73"/>
      <c r="B61" s="22" t="s">
        <v>69</v>
      </c>
      <c r="C61" s="41" t="s">
        <v>69</v>
      </c>
      <c r="D61" s="41"/>
      <c r="E61" s="41" t="s">
        <v>69</v>
      </c>
      <c r="F61" s="41" t="s">
        <v>69</v>
      </c>
      <c r="G61" s="41" t="s">
        <v>105</v>
      </c>
      <c r="H61" s="41" t="s">
        <v>105</v>
      </c>
      <c r="I61" s="41" t="s">
        <v>69</v>
      </c>
      <c r="J61"/>
      <c r="K61"/>
      <c r="L61"/>
      <c r="M61"/>
      <c r="N61"/>
      <c r="O61"/>
      <c r="P61"/>
      <c r="Q61"/>
      <c r="S61"/>
    </row>
    <row r="62" spans="1:19" ht="75" x14ac:dyDescent="0.25">
      <c r="A62" s="73"/>
      <c r="B62" s="29" t="s">
        <v>70</v>
      </c>
      <c r="C62" s="54" t="s">
        <v>168</v>
      </c>
      <c r="D62" s="54" t="s">
        <v>70</v>
      </c>
      <c r="E62" s="54" t="s">
        <v>70</v>
      </c>
      <c r="F62" s="54" t="s">
        <v>70</v>
      </c>
      <c r="G62" s="54" t="s">
        <v>70</v>
      </c>
      <c r="H62" s="54" t="s">
        <v>70</v>
      </c>
      <c r="I62" s="54" t="s">
        <v>70</v>
      </c>
      <c r="J62"/>
      <c r="K62"/>
      <c r="L62"/>
      <c r="M62"/>
      <c r="N62"/>
      <c r="O62"/>
      <c r="P62"/>
      <c r="Q62"/>
      <c r="S62"/>
    </row>
    <row r="63" spans="1:19" x14ac:dyDescent="0.25">
      <c r="A63" s="71" t="s">
        <v>21</v>
      </c>
      <c r="B63" s="21" t="s">
        <v>71</v>
      </c>
      <c r="C63" s="35" t="str">
        <f t="shared" ref="C63:I63" si="37">$B$63</f>
        <v>## Get attributes checked for completeness?</v>
      </c>
      <c r="D63" s="35" t="str">
        <f t="shared" si="37"/>
        <v>## Get attributes checked for completeness?</v>
      </c>
      <c r="E63" s="35" t="str">
        <f t="shared" si="37"/>
        <v>## Get attributes checked for completeness?</v>
      </c>
      <c r="F63" s="35" t="str">
        <f t="shared" si="37"/>
        <v>## Get attributes checked for completeness?</v>
      </c>
      <c r="G63" s="35" t="str">
        <f t="shared" si="37"/>
        <v>## Get attributes checked for completeness?</v>
      </c>
      <c r="H63" s="35" t="str">
        <f t="shared" si="37"/>
        <v>## Get attributes checked for completeness?</v>
      </c>
      <c r="I63" s="35" t="str">
        <f t="shared" si="37"/>
        <v>## Get attributes checked for completeness?</v>
      </c>
      <c r="J63"/>
      <c r="K63"/>
      <c r="L63"/>
      <c r="M63"/>
      <c r="N63"/>
      <c r="O63"/>
      <c r="P63"/>
      <c r="Q63"/>
      <c r="S63"/>
    </row>
    <row r="64" spans="1:19" ht="285" x14ac:dyDescent="0.25">
      <c r="A64" s="71"/>
      <c r="B64" s="22" t="s">
        <v>72</v>
      </c>
      <c r="C64" s="36" t="s">
        <v>199</v>
      </c>
      <c r="D64" s="36" t="str">
        <f>CONCATENATE("#### Preparation:
- GETing CC (/core-model-1-4:control-construct)
- searching CC for op-s of ",D3,", storing operation-key
- searching CC for op-s of ",G3,", storing operation-key                                -  POST  ",G3,"
- store applications list ")
&amp;CONCATENATE("
  - POST ",D3,"
    - Chosing random application instance from the above stored applications list","
    - all attributes according to chosen application instance  BUT one randomly chosen attribute missing
    -operation-key from above
    - reasonable parameters")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
- store applications list 
  - POST /v1/regard-application
    - Chosing random application instance from the above stored applications list
    - all attributes according to chosen application instance  BUT one randomly chosen attribute missing
    -operation-key from above
    - reasonable parameters</v>
      </c>
      <c r="E64" s="36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64" s="36" t="str">
        <f>CONCATENATE("#### Preparation:
- GETing CC (/core-model-1-4:control-construct)
- searching CC for op-s of ",F3,", storing operation-key
- searching CC for op-s of ",G3,", storing operation-key                                -  POST  ",G3,"
- store applications list ")
&amp;CONCATENATE("
  - POST ",F3,,"
    - Chosing random application instance from the above stored applications list","
    - all attributes according to chosen application instance  BUT one randomly chosen attribute missing
    -operation-key from above
    - reasonable parameters")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
- store applications list 
  - POST /v1/document-approval-status
    - Chosing random application instance from the above stored applications list
    - all attributes according to chosen application instance  BUT one randomly chosen attribute missing
    -operation-key from above
    - reasonable parameters</v>
      </c>
      <c r="G64" s="50" t="s">
        <v>103</v>
      </c>
      <c r="H64" s="50" t="s">
        <v>103</v>
      </c>
      <c r="I64" s="36" t="str">
        <f>CONCATENATE("#### Preparation:
- GETing CC (/core-model-1-4:control-construct)
- searching CC for op-s of ",I3,", storing operation-key
-find op-c using callback UpdateOfApprovalStatusCausesInfoToRegistryOffice                                   - find http-c ,tcp-c  of the corresponding op-c, store them")
&amp;CONCATENATE("
  - POST ",I3,"
    - all attributes according to chosen http-c, tcp-c and op-c  BUT one randomly chosen attribute missing
    -operation-key from above
    - reasonable parameters")</f>
        <v>#### Preparation:
- GETing CC (/core-model-1-4:control-construct)
- searching CC for op-s of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  BUT one randomly chosen attribute missing
    -operation-key from above
    - reasonable parameters</v>
      </c>
      <c r="J64"/>
      <c r="K64"/>
      <c r="L64"/>
      <c r="M64"/>
      <c r="N64"/>
      <c r="O64"/>
      <c r="P64"/>
      <c r="Q64"/>
      <c r="S64"/>
    </row>
    <row r="65" spans="1:19" ht="45" x14ac:dyDescent="0.25">
      <c r="A65" s="71"/>
      <c r="B65" s="22" t="s">
        <v>73</v>
      </c>
      <c r="C65" s="41" t="s">
        <v>38</v>
      </c>
      <c r="D65" s="41" t="s">
        <v>38</v>
      </c>
      <c r="E65" s="41" t="str">
        <f>$C65</f>
        <v>#### Testing:
- checking for ResponseCode==400</v>
      </c>
      <c r="F65" s="41" t="str">
        <f>$C65</f>
        <v>#### Testing:
- checking for ResponseCode==400</v>
      </c>
      <c r="G65" s="50" t="s">
        <v>103</v>
      </c>
      <c r="H65" s="50" t="s">
        <v>103</v>
      </c>
      <c r="I65" s="41" t="str">
        <f>$C65</f>
        <v>#### Testing:
- checking for ResponseCode==400</v>
      </c>
      <c r="J65"/>
      <c r="K65"/>
      <c r="L65"/>
      <c r="M65"/>
      <c r="N65"/>
      <c r="O65"/>
      <c r="P65"/>
      <c r="Q65"/>
      <c r="S65"/>
    </row>
    <row r="66" spans="1:19" ht="30" x14ac:dyDescent="0.25">
      <c r="A66" s="71"/>
      <c r="B66" s="29" t="s">
        <v>62</v>
      </c>
      <c r="C66" s="39" t="str">
        <f>$B7</f>
        <v>#### Clearing:
- not applicable</v>
      </c>
      <c r="D66" s="39" t="str">
        <f>$B7</f>
        <v>#### Clearing:
- not applicable</v>
      </c>
      <c r="E66" s="39" t="str">
        <f>$B7</f>
        <v>#### Clearing:
- not applicable</v>
      </c>
      <c r="F66" s="39" t="str">
        <f>$B7</f>
        <v>#### Clearing:
- not applicable</v>
      </c>
      <c r="G66" s="52" t="s">
        <v>103</v>
      </c>
      <c r="H66" s="52" t="s">
        <v>103</v>
      </c>
      <c r="I66" s="39" t="str">
        <f>$B7</f>
        <v>#### Clearing:
- not applicable</v>
      </c>
      <c r="J66"/>
      <c r="K66"/>
      <c r="L66"/>
      <c r="M66"/>
      <c r="N66"/>
      <c r="O66"/>
      <c r="P66"/>
      <c r="Q66"/>
      <c r="S66"/>
    </row>
    <row r="67" spans="1:19" x14ac:dyDescent="0.25">
      <c r="A67" s="71" t="s">
        <v>22</v>
      </c>
      <c r="B67" s="21" t="s">
        <v>74</v>
      </c>
      <c r="C67" s="35" t="str">
        <f t="shared" ref="C67:I67" si="38">$B$67</f>
        <v>## Get each attributes checked for correctness?</v>
      </c>
      <c r="D67" s="35" t="str">
        <f t="shared" si="38"/>
        <v>## Get each attributes checked for correctness?</v>
      </c>
      <c r="E67" s="35" t="str">
        <f t="shared" si="38"/>
        <v>## Get each attributes checked for correctness?</v>
      </c>
      <c r="F67" s="35" t="str">
        <f t="shared" si="38"/>
        <v>## Get each attributes checked for correctness?</v>
      </c>
      <c r="G67" s="35" t="str">
        <f t="shared" si="38"/>
        <v>## Get each attributes checked for correctness?</v>
      </c>
      <c r="H67" s="35" t="str">
        <f t="shared" si="38"/>
        <v>## Get each attributes checked for correctness?</v>
      </c>
      <c r="I67" s="35" t="str">
        <f t="shared" si="38"/>
        <v>## Get each attributes checked for correctness?</v>
      </c>
      <c r="J67"/>
      <c r="K67"/>
      <c r="L67"/>
      <c r="M67"/>
      <c r="N67"/>
      <c r="O67"/>
      <c r="P67"/>
      <c r="Q67"/>
      <c r="S67"/>
    </row>
    <row r="68" spans="1:19" x14ac:dyDescent="0.25">
      <c r="A68" s="71"/>
      <c r="B68" s="22"/>
      <c r="C68" s="55" t="s">
        <v>118</v>
      </c>
      <c r="D68" s="55" t="s">
        <v>106</v>
      </c>
      <c r="E68" s="55" t="s">
        <v>146</v>
      </c>
      <c r="F68" s="55" t="s">
        <v>146</v>
      </c>
      <c r="G68"/>
      <c r="H68"/>
      <c r="I68" s="55" t="s">
        <v>107</v>
      </c>
      <c r="J68"/>
      <c r="K68"/>
      <c r="L68"/>
      <c r="M68"/>
      <c r="N68"/>
      <c r="O68"/>
      <c r="P68"/>
      <c r="Q68"/>
      <c r="S68"/>
    </row>
    <row r="69" spans="1:19" ht="270" x14ac:dyDescent="0.25">
      <c r="A69" s="73"/>
      <c r="B69" s="22" t="s">
        <v>75</v>
      </c>
      <c r="C69" s="36" t="s">
        <v>200</v>
      </c>
      <c r="D69" s="36" t="str">
        <f>CONCATENATE("#### Preparation:
- GETing CC (/core-model-1-4:control-construct)
- searching CC for op-s of ",D3,", storing operation-key
-  searching CC for op-s of ",G3,", storing operation-key                                -  POST ",G3,"
- store applications list ")
&amp;CONCATENATE("
  - POST ",D3,"
    - Chosing random application instance from the above stored applications list","
    - all attributes according to chosen application-instance 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 searching CC for op-s of /v1/list-applications, storing operation-key                                -  POST /v1/list-applications
- store applications list 
  - POST /v1/regard-application
    - Chosing random application instance from the above stored applications list
    - all attributes according to chosen application-instance  BUT application-name attribute with random dummy value with length&lt;3
    -operation-key from above
    - reasonable parameters</v>
      </c>
      <c r="E69" s="36" t="str">
        <f>CONCATENATE("#### Preparation:
- GETing CC (/core-model-1-4:control-construct)
- searching CC for op-s of ",E3,", storing operation-key")
&amp;CONCATENATE("
  - POST ",E3,"
    - all attributes  filled with random dummy values  BUT release-number attribute with random dummy value differing from pattern in different ways
    -operation-key from above
    - reasonable parameters")</f>
        <v>#### Preparation:
- GETing CC (/core-model-1-4:control-construct)
- searching CC for op-s of /v1/disregard-application, storing operation-key
  - POST /v1/disregard-application
    - all attributes  filled with random dummy values  BUT release-number attribute with random dummy value differing from pattern in different ways
    -operation-key from above
    - reasonable parameters</v>
      </c>
      <c r="F69" s="36" t="str">
        <f>CONCATENATE("#### Preparation:
- GETing CC (/core-model-1-4:control-construct)
- searching CC for op-s of ",F3,", storing operation-key
- searching CC for op-s of ",G3,", storing operation-key                                -  POST  ",G3,"
- store applications list")
&amp;CONCATENATE("
  - POST ",F3,"
    - Chosing random application instance from the above stored applications list","
    - all attributes according to chosen application instance  BUT release-number attribute with random dummy value differing from pattern in different ways
    -operation-key from above
    - reasonable parameters")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
- store applications list
  - POST /v1/document-approval-status
    - Chosing random application instance from the above stored applications list
    - all attributes according to chosen application instance  BUT release-number attribute with random dummy value differing from pattern in different ways
    -operation-key from above
    - reasonable parameters</v>
      </c>
      <c r="G69" s="50" t="s">
        <v>103</v>
      </c>
      <c r="H69" s="50" t="s">
        <v>103</v>
      </c>
      <c r="I69" s="36" t="str">
        <f>CONCATENATE("#### Preparation:
- GETing CC (/core-model-1-4:control-construct)
- searching CC for op-s of ",I3,", storing operation-key
-find op-c using callback UpdateOfApprovalStatusCausesInfoToRegistryOffice                                   - find http-c ,tcp-c  of the corresponding op-c, store them")
&amp;CONCATENATE("
  - POST ",I3,"
      - all attributes according to chosen http-c, tcp-c and op-c  BUT subscriber-release-number attribute with random dummy value differing from pattern in different ways
    -operation-key from above
    - reasonable parameters")</f>
        <v>#### Preparation:
- GETing CC (/core-model-1-4:control-construct)
- searching CC for op-s of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    - all attributes according to chosen http-c, tcp-c and op-c  BUT subscriber-release-number attribute with random dummy value differing from pattern in different ways
    -operation-key from above
    - reasonable parameters</v>
      </c>
      <c r="J69"/>
      <c r="K69"/>
      <c r="L69"/>
      <c r="M69"/>
      <c r="N69"/>
      <c r="O69"/>
      <c r="P69"/>
      <c r="Q69"/>
      <c r="S69"/>
    </row>
    <row r="70" spans="1:19" ht="45" x14ac:dyDescent="0.25">
      <c r="A70" s="73"/>
      <c r="B70" s="22" t="s">
        <v>73</v>
      </c>
      <c r="C70" s="41" t="s">
        <v>38</v>
      </c>
      <c r="D70" s="41" t="str">
        <f>$C70</f>
        <v>#### Testing:
- checking for ResponseCode==400</v>
      </c>
      <c r="E70" s="41" t="str">
        <f>$C70</f>
        <v>#### Testing:
- checking for ResponseCode==400</v>
      </c>
      <c r="F70" s="41" t="str">
        <f>$C70</f>
        <v>#### Testing:
- checking for ResponseCode==400</v>
      </c>
      <c r="G70" s="50" t="s">
        <v>103</v>
      </c>
      <c r="H70" s="50" t="s">
        <v>103</v>
      </c>
      <c r="I70" s="41" t="str">
        <f>$C74</f>
        <v>#### Testing:
- checking for ResponseCode==400</v>
      </c>
      <c r="J70"/>
      <c r="K70"/>
      <c r="L70"/>
      <c r="M70"/>
      <c r="N70"/>
      <c r="O70"/>
      <c r="P70"/>
      <c r="Q70"/>
      <c r="S70"/>
    </row>
    <row r="71" spans="1:19" ht="30" x14ac:dyDescent="0.25">
      <c r="A71" s="73"/>
      <c r="B71" s="22" t="str">
        <f>$B7</f>
        <v>#### Clearing:
- not applicable</v>
      </c>
      <c r="C71" s="39" t="s">
        <v>34</v>
      </c>
      <c r="D71" s="37" t="str">
        <f>$B7</f>
        <v>#### Clearing:
- not applicable</v>
      </c>
      <c r="E71" s="37" t="str">
        <f>$B7</f>
        <v>#### Clearing:
- not applicable</v>
      </c>
      <c r="F71" s="37" t="str">
        <f>$B11</f>
        <v>#### Clearing:
- not applicable</v>
      </c>
      <c r="G71" s="50" t="s">
        <v>103</v>
      </c>
      <c r="H71" s="50" t="s">
        <v>103</v>
      </c>
      <c r="I71" s="37" t="str">
        <f>$B15</f>
        <v>#### Clearing:
- not applicable</v>
      </c>
      <c r="J71"/>
      <c r="K71"/>
      <c r="L71"/>
      <c r="M71"/>
      <c r="N71"/>
      <c r="O71"/>
      <c r="P71"/>
      <c r="Q71"/>
      <c r="S71"/>
    </row>
    <row r="72" spans="1:19" x14ac:dyDescent="0.25">
      <c r="A72" s="14"/>
      <c r="B72" s="22"/>
      <c r="C72" s="55" t="s">
        <v>169</v>
      </c>
      <c r="D72" s="55" t="s">
        <v>146</v>
      </c>
      <c r="E72"/>
      <c r="F72" s="55" t="s">
        <v>122</v>
      </c>
      <c r="G72" s="50" t="s">
        <v>103</v>
      </c>
      <c r="H72" s="50" t="s">
        <v>103</v>
      </c>
      <c r="I72" s="55" t="s">
        <v>157</v>
      </c>
      <c r="J72"/>
      <c r="K72"/>
      <c r="L72"/>
      <c r="M72"/>
      <c r="N72"/>
      <c r="O72"/>
      <c r="P72"/>
      <c r="Q72"/>
      <c r="S72"/>
    </row>
    <row r="73" spans="1:19" ht="285" x14ac:dyDescent="0.25">
      <c r="A73" s="14"/>
      <c r="B73" s="22"/>
      <c r="C73" s="36" t="s">
        <v>201</v>
      </c>
      <c r="D73" s="36" t="str">
        <f>CONCATENATE("#### Preparation:
- GETing CC (/core-model-1-4:control-construct)
- searching CC for op-s of ",D3,", storing operation-key
- searching CC for op-s of ",G3,", storing operation-key                                -  POST ",G3,"
- store applications list ")
&amp;CONCATENATE("
  - POST ",D3,"
    - Chosing random application instance from the above stored applications list","
    - all attributes according to chosen application instance  BUT release-number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searching CC for op-s of /v1/list-applications, storing operation-key                                -  POST /v1/list-applications
- store applications list 
  - POST /v1/regard-application
    - Chosing random application instance from the above stored applications list
    - all attributes according to chosen application instance  BUT release-number attribute with random dummy value differing from pattern in different ways
    -operation-key from above
    - reasonable parameters</v>
      </c>
      <c r="E73"/>
      <c r="F73" s="36" t="str">
        <f>CONCATENATE("#### Preparation:
- GETing CC (/core-model-1-4:control-construct)
- searching CC for op-s of ",F3,", storing operation-key
-searching CC for op-s of ",G3,", storing operation-key                                -  POST ",G3,"
- store applications list")
&amp;CONCATENATE("
  - POST ",F3,"
    - Chosing random application instance from the above stored applications list","
    - all attributes according to chosen application instance  BUT approval-status attribute with random dummy value !=  value in enumeration
    -operation-key from above
    - reasonable parameters")</f>
        <v>#### Preparation:
- GETing CC (/core-model-1-4:control-construct)
- searching CC for op-s of /v1/document-approval-status, storing operation-key
-searching CC for op-s of /v1/list-applications, storing operation-key                                -  POST /v1/list-applications
- store applications list
  - POST /v1/document-approval-status
    - Chosing random application instance from the above stored applications list
    - all attributes according to chosen application instance  BUT approval-status attribute with random dummy value !=  value in enumeration
    -operation-key from above
    - reasonable parameters</v>
      </c>
      <c r="G73"/>
      <c r="H73"/>
      <c r="I73" s="36" t="s">
        <v>227</v>
      </c>
      <c r="J73"/>
      <c r="K73"/>
      <c r="L73"/>
      <c r="M73"/>
      <c r="N73"/>
      <c r="O73"/>
      <c r="P73"/>
      <c r="Q73"/>
      <c r="S73"/>
    </row>
    <row r="74" spans="1:19" ht="30" x14ac:dyDescent="0.25">
      <c r="A74" s="14"/>
      <c r="B74" s="22"/>
      <c r="C74" s="41" t="s">
        <v>38</v>
      </c>
      <c r="D74" s="41" t="s">
        <v>38</v>
      </c>
      <c r="E74"/>
      <c r="F74" s="41" t="s">
        <v>38</v>
      </c>
      <c r="G74"/>
      <c r="H74"/>
      <c r="I74" s="37" t="s">
        <v>38</v>
      </c>
      <c r="J74"/>
      <c r="K74"/>
      <c r="L74"/>
      <c r="M74"/>
      <c r="N74"/>
      <c r="O74"/>
      <c r="P74"/>
      <c r="Q74"/>
      <c r="S74"/>
    </row>
    <row r="75" spans="1:19" ht="30" x14ac:dyDescent="0.25">
      <c r="A75" s="14"/>
      <c r="B75" s="22"/>
      <c r="C75" s="37" t="str">
        <f>$B11</f>
        <v>#### Clearing:
- not applicable</v>
      </c>
      <c r="D75" s="37" t="str">
        <f>$B11</f>
        <v>#### Clearing:
- not applicable</v>
      </c>
      <c r="E75"/>
      <c r="F75" s="37" t="str">
        <f>$B15</f>
        <v>#### Clearing:
- not applicable</v>
      </c>
      <c r="G75"/>
      <c r="H75"/>
      <c r="I75" s="37" t="s">
        <v>34</v>
      </c>
      <c r="J75"/>
      <c r="K75"/>
      <c r="L75"/>
      <c r="M75"/>
      <c r="N75"/>
      <c r="O75"/>
      <c r="P75"/>
      <c r="Q75"/>
      <c r="S75"/>
    </row>
    <row r="76" spans="1:19" x14ac:dyDescent="0.25">
      <c r="A76" s="14"/>
      <c r="B76" s="22"/>
      <c r="C76" s="55" t="s">
        <v>108</v>
      </c>
      <c r="D76"/>
      <c r="E76"/>
      <c r="F76"/>
      <c r="G76"/>
      <c r="H76"/>
      <c r="I76" s="55" t="s">
        <v>123</v>
      </c>
      <c r="J76"/>
      <c r="K76"/>
      <c r="L76"/>
      <c r="M76"/>
      <c r="N76"/>
      <c r="O76"/>
      <c r="P76"/>
      <c r="Q76"/>
      <c r="S76"/>
    </row>
    <row r="77" spans="1:19" ht="285" x14ac:dyDescent="0.25">
      <c r="A77" s="14"/>
      <c r="B77" s="22"/>
      <c r="C77" s="36" t="s">
        <v>202</v>
      </c>
      <c r="D77"/>
      <c r="E77"/>
      <c r="F77"/>
      <c r="G77"/>
      <c r="H77"/>
      <c r="I77" s="36" t="str">
        <f>CONCATENATE("#### Preparation:
- GETing CC (/core-model-1-4:control-construct)
- searching CC for op-s of ",I3,", storing operation-key
-find op-c using callback UpdateOfApprovalStatusCausesInfoToRegistryOffice                                   - find http-c ,tcp-c  of the corresponding op-c, store them")
&amp;CONCATENATE("
  - POST ",I3,"
     - all attributes according to chosen http-c, tcp-c and op-c  BUT subscriber-address attribute with random dummy value differing from pattern in different ways
    -operation-key from above
    - reasonable parameters")</f>
        <v>#### Preparation:
- GETing CC (/core-model-1-4:control-construct)
- searching CC for op-s of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   - all attributes according to chosen http-c, tcp-c and op-c  BUT subscriber-address attribute with random dummy value differing from pattern in different ways
    -operation-key from above
    - reasonable parameters</v>
      </c>
      <c r="J77"/>
      <c r="K77"/>
      <c r="L77"/>
      <c r="M77"/>
      <c r="N77"/>
      <c r="O77"/>
      <c r="P77"/>
      <c r="Q77"/>
      <c r="S77"/>
    </row>
    <row r="78" spans="1:19" ht="30" x14ac:dyDescent="0.25">
      <c r="A78" s="14"/>
      <c r="B78" s="22"/>
      <c r="C78" s="41" t="s">
        <v>38</v>
      </c>
      <c r="D78"/>
      <c r="E78"/>
      <c r="F78"/>
      <c r="G78"/>
      <c r="H78"/>
      <c r="I78" s="41" t="str">
        <f>$C82</f>
        <v>#### Testing:
- checking for ResponseCode==400</v>
      </c>
      <c r="J78"/>
      <c r="K78"/>
      <c r="L78"/>
      <c r="M78"/>
      <c r="N78"/>
      <c r="O78"/>
      <c r="P78"/>
      <c r="Q78"/>
      <c r="S78"/>
    </row>
    <row r="79" spans="1:19" ht="30" x14ac:dyDescent="0.25">
      <c r="A79" s="14"/>
      <c r="B79" s="22"/>
      <c r="C79" s="37" t="str">
        <f>$B15</f>
        <v>#### Clearing:
- not applicable</v>
      </c>
      <c r="D79"/>
      <c r="E79"/>
      <c r="F79"/>
      <c r="G79"/>
      <c r="H79"/>
      <c r="I79" s="37" t="str">
        <f>$B19</f>
        <v>#### Clearing:
- not applicable</v>
      </c>
      <c r="J79"/>
      <c r="K79"/>
      <c r="L79"/>
      <c r="M79"/>
      <c r="N79"/>
      <c r="O79"/>
      <c r="P79"/>
      <c r="Q79"/>
      <c r="S79"/>
    </row>
    <row r="80" spans="1:19" x14ac:dyDescent="0.25">
      <c r="A80" s="14"/>
      <c r="B80" s="22"/>
      <c r="C80" s="55" t="s">
        <v>109</v>
      </c>
      <c r="D80"/>
      <c r="E80"/>
      <c r="F80"/>
      <c r="G80"/>
      <c r="H80"/>
      <c r="I80" s="55" t="s">
        <v>124</v>
      </c>
      <c r="J80"/>
      <c r="K80"/>
      <c r="L80"/>
      <c r="M80"/>
      <c r="N80"/>
      <c r="O80"/>
      <c r="P80"/>
      <c r="Q80"/>
      <c r="S80"/>
    </row>
    <row r="81" spans="1:19" ht="285" x14ac:dyDescent="0.25">
      <c r="A81" s="14"/>
      <c r="B81" s="22"/>
      <c r="C81" s="36" t="s">
        <v>203</v>
      </c>
      <c r="D81"/>
      <c r="E81"/>
      <c r="F81"/>
      <c r="G81"/>
      <c r="H81"/>
      <c r="I81" s="36" t="str">
        <f>CONCATENATE("#### Preparation:
- GETing CC (/core-model-1-4:control-construct)
- searching CC for op-s of ",I3,", storing operation-key","
 -find op-c using callback UpdateOfApprovalStatusCausesInfoToRegistryOffice","                                   - find http-c ,tcp-c  of the corresponding op-c, store them")
&amp;CONCATENATE("
  - POST ",I3,"
     - all attributes according to chosen http-c, tcp-c and op-c  BUT subscriber-port attribute with random dummy value differing from specification
    -operation-key from above
    - reasonable parameters")</f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 - all attributes according to chosen http-c, tcp-c and op-c  BUT subscriber-port attribute with random dummy value differing from specification
    -operation-key from above
    - reasonable parameters</v>
      </c>
      <c r="J81"/>
      <c r="K81"/>
      <c r="L81"/>
      <c r="M81"/>
      <c r="N81"/>
      <c r="O81"/>
      <c r="P81"/>
      <c r="Q81"/>
      <c r="S81"/>
    </row>
    <row r="82" spans="1:19" ht="30" x14ac:dyDescent="0.25">
      <c r="A82" s="14"/>
      <c r="B82" s="22"/>
      <c r="C82" s="41" t="s">
        <v>38</v>
      </c>
      <c r="D82"/>
      <c r="E82"/>
      <c r="F82"/>
      <c r="G82"/>
      <c r="H82"/>
      <c r="I82" s="41" t="s">
        <v>38</v>
      </c>
      <c r="J82"/>
      <c r="K82"/>
      <c r="L82"/>
      <c r="M82"/>
      <c r="N82"/>
      <c r="O82"/>
      <c r="P82"/>
      <c r="Q82"/>
      <c r="S82"/>
    </row>
    <row r="83" spans="1:19" ht="30" x14ac:dyDescent="0.25">
      <c r="A83" s="14"/>
      <c r="B83" s="22"/>
      <c r="C83" s="37" t="str">
        <f>$B19</f>
        <v>#### Clearing:
- not applicable</v>
      </c>
      <c r="D83"/>
      <c r="E83"/>
      <c r="F83"/>
      <c r="G83"/>
      <c r="H83"/>
      <c r="I83" s="37" t="str">
        <f>$B23</f>
        <v>#### Clearing:
- not applicable</v>
      </c>
      <c r="J83"/>
      <c r="K83"/>
      <c r="L83"/>
      <c r="M83"/>
      <c r="N83"/>
      <c r="O83"/>
      <c r="P83"/>
      <c r="Q83"/>
      <c r="S83"/>
    </row>
    <row r="84" spans="1:19" x14ac:dyDescent="0.25">
      <c r="A84" s="75" t="s">
        <v>23</v>
      </c>
      <c r="B84" s="21" t="s">
        <v>76</v>
      </c>
      <c r="C84" s="35" t="str">
        <f t="shared" ref="C84:I84" si="39">$B$84</f>
        <v>## Get each attributes checked if getting correctly updated?</v>
      </c>
      <c r="D84" s="35" t="str">
        <f t="shared" si="39"/>
        <v>## Get each attributes checked if getting correctly updated?</v>
      </c>
      <c r="E84" s="35" t="str">
        <f t="shared" si="39"/>
        <v>## Get each attributes checked if getting correctly updated?</v>
      </c>
      <c r="F84" s="35" t="str">
        <f t="shared" si="39"/>
        <v>## Get each attributes checked if getting correctly updated?</v>
      </c>
      <c r="G84" s="35" t="str">
        <f t="shared" si="39"/>
        <v>## Get each attributes checked if getting correctly updated?</v>
      </c>
      <c r="H84" s="35" t="str">
        <f t="shared" si="39"/>
        <v>## Get each attributes checked if getting correctly updated?</v>
      </c>
      <c r="I84" s="35" t="str">
        <f t="shared" si="39"/>
        <v>## Get each attributes checked if getting correctly updated?</v>
      </c>
      <c r="J84"/>
      <c r="K84"/>
      <c r="L84"/>
      <c r="M84"/>
      <c r="N84"/>
      <c r="O84"/>
      <c r="P84"/>
      <c r="Q84"/>
      <c r="S84"/>
    </row>
    <row r="85" spans="1:19" x14ac:dyDescent="0.25">
      <c r="A85" s="75"/>
      <c r="B85" s="22"/>
      <c r="C85" s="55" t="s">
        <v>170</v>
      </c>
      <c r="D85" s="55" t="s">
        <v>125</v>
      </c>
      <c r="E85" s="55" t="s">
        <v>127</v>
      </c>
      <c r="F85" s="55" t="s">
        <v>125</v>
      </c>
      <c r="G85" t="s">
        <v>103</v>
      </c>
      <c r="H85" t="s">
        <v>103</v>
      </c>
      <c r="I85" s="6" t="s">
        <v>158</v>
      </c>
      <c r="J85"/>
      <c r="K85"/>
      <c r="L85"/>
      <c r="M85"/>
      <c r="N85"/>
      <c r="O85"/>
      <c r="P85"/>
      <c r="Q85"/>
      <c r="S85"/>
    </row>
    <row r="86" spans="1:19" ht="270" x14ac:dyDescent="0.25">
      <c r="A86" s="75"/>
      <c r="B86" s="22" t="s">
        <v>77</v>
      </c>
      <c r="C86" s="36" t="s">
        <v>181</v>
      </c>
      <c r="D86" s="36" t="s">
        <v>147</v>
      </c>
      <c r="E86" s="36" t="s">
        <v>150</v>
      </c>
      <c r="F86" s="36" t="s">
        <v>152</v>
      </c>
      <c r="G86" t="s">
        <v>103</v>
      </c>
      <c r="H86" t="s">
        <v>103</v>
      </c>
      <c r="I86" s="36" t="s">
        <v>228</v>
      </c>
      <c r="J86"/>
      <c r="K86"/>
      <c r="L86"/>
      <c r="M86"/>
      <c r="N86"/>
      <c r="O86"/>
      <c r="P86"/>
      <c r="Q86"/>
      <c r="S86"/>
    </row>
    <row r="87" spans="1:19" ht="90" x14ac:dyDescent="0.25">
      <c r="A87" s="75"/>
      <c r="B87" s="22" t="s">
        <v>78</v>
      </c>
      <c r="C87" s="41" t="s">
        <v>237</v>
      </c>
      <c r="D87" s="41" t="s">
        <v>148</v>
      </c>
      <c r="E87" s="41" t="s">
        <v>151</v>
      </c>
      <c r="F87" s="41" t="s">
        <v>153</v>
      </c>
      <c r="G87" t="s">
        <v>103</v>
      </c>
      <c r="H87" t="s">
        <v>103</v>
      </c>
      <c r="I87" s="41" t="s">
        <v>112</v>
      </c>
      <c r="J87"/>
      <c r="K87"/>
      <c r="L87"/>
      <c r="M87"/>
      <c r="N87"/>
      <c r="O87"/>
      <c r="P87"/>
      <c r="Q87"/>
      <c r="S87"/>
    </row>
    <row r="88" spans="1:19" ht="75" x14ac:dyDescent="0.25">
      <c r="A88" s="75"/>
      <c r="B88" s="22" t="s">
        <v>62</v>
      </c>
      <c r="C88" s="37" t="s">
        <v>171</v>
      </c>
      <c r="D88" s="37" t="s">
        <v>126</v>
      </c>
      <c r="E88" s="37" t="s">
        <v>128</v>
      </c>
      <c r="F88" s="37" t="s">
        <v>126</v>
      </c>
      <c r="G88" t="s">
        <v>103</v>
      </c>
      <c r="H88" t="s">
        <v>103</v>
      </c>
      <c r="I88" s="37" t="s">
        <v>130</v>
      </c>
      <c r="J88"/>
      <c r="K88"/>
      <c r="L88"/>
      <c r="M88"/>
      <c r="N88"/>
      <c r="O88"/>
      <c r="P88"/>
      <c r="Q88"/>
      <c r="S88"/>
    </row>
    <row r="89" spans="1:19" ht="75" x14ac:dyDescent="0.25">
      <c r="A89" s="75"/>
      <c r="B89" s="27" t="s">
        <v>66</v>
      </c>
      <c r="C89" s="37" t="s">
        <v>110</v>
      </c>
      <c r="D89" s="38" t="s">
        <v>149</v>
      </c>
      <c r="E89" s="38" t="s">
        <v>149</v>
      </c>
      <c r="F89" s="38" t="s">
        <v>154</v>
      </c>
      <c r="G89"/>
      <c r="H89"/>
      <c r="I89" s="38" t="s">
        <v>114</v>
      </c>
      <c r="J89"/>
      <c r="K89"/>
      <c r="L89"/>
      <c r="M89"/>
      <c r="N89"/>
      <c r="O89"/>
      <c r="P89"/>
      <c r="Q89"/>
      <c r="S89"/>
    </row>
    <row r="90" spans="1:19" x14ac:dyDescent="0.25">
      <c r="A90" s="14"/>
      <c r="B90" s="22"/>
      <c r="C90" s="55" t="s">
        <v>119</v>
      </c>
      <c r="D90"/>
      <c r="E90"/>
      <c r="F90" s="31" t="s">
        <v>129</v>
      </c>
      <c r="G90"/>
      <c r="H90"/>
      <c r="I90" s="6" t="s">
        <v>161</v>
      </c>
      <c r="J90"/>
      <c r="K90"/>
      <c r="L90"/>
      <c r="M90"/>
      <c r="N90"/>
      <c r="O90"/>
      <c r="P90"/>
      <c r="Q90"/>
      <c r="S90"/>
    </row>
    <row r="91" spans="1:19" ht="270" x14ac:dyDescent="0.25">
      <c r="A91" s="14"/>
      <c r="B91" s="22"/>
      <c r="C91" s="36" t="s">
        <v>204</v>
      </c>
      <c r="D91"/>
      <c r="E91"/>
      <c r="F91" s="36" t="s">
        <v>155</v>
      </c>
      <c r="G91"/>
      <c r="H91"/>
      <c r="I91" s="36" t="s">
        <v>229</v>
      </c>
      <c r="J91"/>
      <c r="K91"/>
      <c r="L91"/>
      <c r="M91"/>
      <c r="N91"/>
      <c r="O91"/>
      <c r="P91"/>
      <c r="Q91"/>
      <c r="S91"/>
    </row>
    <row r="92" spans="1:19" ht="90" x14ac:dyDescent="0.25">
      <c r="A92" s="14"/>
      <c r="B92" s="22"/>
      <c r="C92" s="41" t="s">
        <v>173</v>
      </c>
      <c r="D92"/>
      <c r="E92"/>
      <c r="F92" s="41" t="s">
        <v>153</v>
      </c>
      <c r="G92"/>
      <c r="H92"/>
      <c r="I92" s="41" t="s">
        <v>162</v>
      </c>
      <c r="J92"/>
      <c r="K92"/>
      <c r="L92"/>
      <c r="M92"/>
      <c r="N92"/>
      <c r="O92"/>
      <c r="P92"/>
      <c r="Q92"/>
      <c r="S92"/>
    </row>
    <row r="93" spans="1:19" ht="75" x14ac:dyDescent="0.25">
      <c r="A93" s="14"/>
      <c r="B93" s="22"/>
      <c r="C93" s="37" t="s">
        <v>172</v>
      </c>
      <c r="D93"/>
      <c r="E93"/>
      <c r="F93" s="37" t="s">
        <v>126</v>
      </c>
      <c r="G93"/>
      <c r="H93"/>
      <c r="I93" s="37" t="s">
        <v>163</v>
      </c>
      <c r="J93"/>
      <c r="K93"/>
      <c r="L93"/>
      <c r="M93"/>
      <c r="N93"/>
      <c r="O93"/>
      <c r="P93"/>
      <c r="Q93"/>
      <c r="S93"/>
    </row>
    <row r="94" spans="1:19" ht="75" x14ac:dyDescent="0.25">
      <c r="A94" s="14"/>
      <c r="B94" s="22"/>
      <c r="C94" s="38" t="s">
        <v>110</v>
      </c>
      <c r="D94"/>
      <c r="E94"/>
      <c r="F94" s="38" t="s">
        <v>154</v>
      </c>
      <c r="G94"/>
      <c r="H94"/>
      <c r="I94" s="38" t="s">
        <v>114</v>
      </c>
      <c r="J94"/>
      <c r="K94"/>
      <c r="L94"/>
      <c r="M94"/>
      <c r="N94"/>
      <c r="O94"/>
      <c r="P94"/>
      <c r="Q94"/>
      <c r="S94"/>
    </row>
    <row r="95" spans="1:19" x14ac:dyDescent="0.25">
      <c r="A95" s="14"/>
      <c r="B95" s="22"/>
      <c r="C95" s="55" t="s">
        <v>178</v>
      </c>
      <c r="E95"/>
      <c r="F95"/>
      <c r="G95"/>
      <c r="H95"/>
      <c r="I95" s="6" t="s">
        <v>164</v>
      </c>
      <c r="J95"/>
      <c r="K95"/>
      <c r="L95"/>
      <c r="M95"/>
      <c r="N95"/>
      <c r="O95"/>
      <c r="P95"/>
      <c r="Q95"/>
      <c r="S95"/>
    </row>
    <row r="96" spans="1:19" ht="255" x14ac:dyDescent="0.25">
      <c r="A96" s="14"/>
      <c r="B96" s="22"/>
      <c r="C96" s="36" t="s">
        <v>205</v>
      </c>
      <c r="E96"/>
      <c r="F96"/>
      <c r="G96"/>
      <c r="H96"/>
      <c r="I96" s="14" t="s">
        <v>230</v>
      </c>
      <c r="J96"/>
      <c r="K96"/>
      <c r="L96"/>
      <c r="M96"/>
      <c r="N96"/>
      <c r="O96"/>
      <c r="P96"/>
      <c r="Q96"/>
      <c r="S96"/>
    </row>
    <row r="97" spans="1:19" ht="75" x14ac:dyDescent="0.25">
      <c r="A97" s="14"/>
      <c r="B97" s="22"/>
      <c r="C97" s="41" t="s">
        <v>179</v>
      </c>
      <c r="E97"/>
      <c r="F97"/>
      <c r="G97"/>
      <c r="H97"/>
      <c r="I97" s="14" t="s">
        <v>165</v>
      </c>
      <c r="J97"/>
      <c r="K97"/>
      <c r="L97"/>
      <c r="M97"/>
      <c r="N97"/>
      <c r="O97"/>
      <c r="P97"/>
      <c r="Q97"/>
      <c r="S97"/>
    </row>
    <row r="98" spans="1:19" ht="30" x14ac:dyDescent="0.25">
      <c r="A98" s="14"/>
      <c r="B98" s="22"/>
      <c r="C98" s="37" t="s">
        <v>180</v>
      </c>
      <c r="E98"/>
      <c r="F98"/>
      <c r="G98"/>
      <c r="H98"/>
      <c r="I98" s="14" t="s">
        <v>166</v>
      </c>
      <c r="J98"/>
      <c r="K98"/>
      <c r="L98"/>
      <c r="M98"/>
      <c r="N98"/>
      <c r="O98"/>
      <c r="P98"/>
      <c r="Q98"/>
      <c r="S98"/>
    </row>
    <row r="99" spans="1:19" ht="75" x14ac:dyDescent="0.25">
      <c r="A99" s="14"/>
      <c r="B99" s="22"/>
      <c r="C99" s="38" t="s">
        <v>110</v>
      </c>
      <c r="E99"/>
      <c r="F99"/>
      <c r="G99"/>
      <c r="H99"/>
      <c r="I99" s="14" t="s">
        <v>114</v>
      </c>
      <c r="J99"/>
      <c r="K99"/>
      <c r="L99"/>
      <c r="M99"/>
      <c r="N99"/>
      <c r="O99"/>
      <c r="P99"/>
      <c r="Q99"/>
      <c r="S99"/>
    </row>
    <row r="100" spans="1:19" x14ac:dyDescent="0.25">
      <c r="A100" s="14"/>
      <c r="B100" s="22"/>
      <c r="C100" s="55" t="s">
        <v>111</v>
      </c>
      <c r="G100" s="50"/>
      <c r="I100" s="6" t="s">
        <v>159</v>
      </c>
      <c r="J100"/>
      <c r="K100"/>
      <c r="L100"/>
      <c r="M100"/>
      <c r="N100"/>
      <c r="O100"/>
      <c r="P100"/>
      <c r="Q100"/>
      <c r="S100"/>
    </row>
    <row r="101" spans="1:19" ht="270" x14ac:dyDescent="0.25">
      <c r="A101" s="14"/>
      <c r="B101" s="22"/>
      <c r="C101" s="36" t="s">
        <v>206</v>
      </c>
      <c r="G101" s="50"/>
      <c r="I101" s="36" t="s">
        <v>231</v>
      </c>
      <c r="J101"/>
      <c r="K101"/>
      <c r="L101"/>
      <c r="M101"/>
      <c r="N101"/>
      <c r="O101"/>
      <c r="P101"/>
      <c r="Q101"/>
      <c r="S101"/>
    </row>
    <row r="102" spans="1:19" ht="75" x14ac:dyDescent="0.25">
      <c r="A102" s="14"/>
      <c r="B102" s="22"/>
      <c r="C102" s="41" t="s">
        <v>174</v>
      </c>
      <c r="G102" s="50"/>
      <c r="I102" s="41" t="s">
        <v>131</v>
      </c>
      <c r="J102"/>
      <c r="K102"/>
      <c r="L102"/>
      <c r="M102"/>
      <c r="N102"/>
      <c r="O102"/>
      <c r="P102"/>
      <c r="Q102"/>
      <c r="S102"/>
    </row>
    <row r="103" spans="1:19" ht="30" x14ac:dyDescent="0.25">
      <c r="A103" s="14"/>
      <c r="B103" s="22"/>
      <c r="C103" s="37" t="s">
        <v>175</v>
      </c>
      <c r="G103" s="50"/>
      <c r="I103" s="37" t="s">
        <v>132</v>
      </c>
      <c r="J103"/>
      <c r="K103"/>
      <c r="L103"/>
      <c r="M103"/>
      <c r="N103"/>
      <c r="O103"/>
      <c r="P103"/>
      <c r="Q103"/>
      <c r="S103"/>
    </row>
    <row r="104" spans="1:19" ht="75" x14ac:dyDescent="0.25">
      <c r="A104" s="14"/>
      <c r="B104" s="22"/>
      <c r="C104" s="38" t="s">
        <v>110</v>
      </c>
      <c r="G104" s="50"/>
      <c r="I104" s="38" t="s">
        <v>114</v>
      </c>
      <c r="N104" s="50"/>
      <c r="O104" s="50"/>
      <c r="P104" s="50"/>
      <c r="Q104" s="50"/>
      <c r="R104" s="50"/>
      <c r="S104" s="50"/>
    </row>
    <row r="105" spans="1:19" x14ac:dyDescent="0.25">
      <c r="A105" s="14"/>
      <c r="B105" s="22"/>
      <c r="C105" s="55" t="s">
        <v>113</v>
      </c>
      <c r="G105" s="50"/>
      <c r="I105" s="6" t="s">
        <v>160</v>
      </c>
      <c r="N105" s="50"/>
      <c r="O105" s="50"/>
      <c r="P105" s="50"/>
      <c r="Q105" s="50"/>
      <c r="R105" s="50"/>
      <c r="S105" s="50"/>
    </row>
    <row r="106" spans="1:19" ht="270" x14ac:dyDescent="0.25">
      <c r="A106" s="14"/>
      <c r="B106" s="22"/>
      <c r="C106" s="36" t="s">
        <v>207</v>
      </c>
      <c r="G106" s="50"/>
      <c r="I106" s="36" t="s">
        <v>232</v>
      </c>
      <c r="N106" s="50"/>
      <c r="O106" s="50"/>
      <c r="P106" s="50"/>
      <c r="Q106" s="50"/>
      <c r="R106" s="50"/>
      <c r="S106" s="50"/>
    </row>
    <row r="107" spans="1:19" ht="75" x14ac:dyDescent="0.25">
      <c r="A107" s="14"/>
      <c r="B107" s="22"/>
      <c r="C107" s="41" t="s">
        <v>176</v>
      </c>
      <c r="G107" s="50"/>
      <c r="I107" s="41" t="s">
        <v>133</v>
      </c>
      <c r="N107" s="50"/>
      <c r="O107" s="50"/>
      <c r="P107" s="50"/>
      <c r="Q107" s="50"/>
      <c r="R107" s="50"/>
      <c r="S107" s="50"/>
    </row>
    <row r="108" spans="1:19" ht="30" x14ac:dyDescent="0.25">
      <c r="A108" s="14"/>
      <c r="B108" s="22"/>
      <c r="C108" s="37" t="s">
        <v>177</v>
      </c>
      <c r="G108" s="50"/>
      <c r="I108" s="37" t="s">
        <v>134</v>
      </c>
      <c r="N108" s="50"/>
      <c r="O108" s="50"/>
      <c r="P108" s="50"/>
      <c r="Q108" s="50"/>
      <c r="R108" s="50"/>
      <c r="S108" s="50"/>
    </row>
    <row r="109" spans="1:19" ht="75" x14ac:dyDescent="0.25">
      <c r="A109" s="14"/>
      <c r="B109" s="22"/>
      <c r="C109" s="38" t="s">
        <v>110</v>
      </c>
      <c r="G109" s="50"/>
      <c r="I109" s="38" t="s">
        <v>114</v>
      </c>
      <c r="N109" s="50"/>
      <c r="O109" s="50"/>
      <c r="P109" s="50"/>
      <c r="Q109" s="50"/>
      <c r="R109" s="50"/>
      <c r="S109" s="50"/>
    </row>
    <row r="110" spans="1:19" x14ac:dyDescent="0.25">
      <c r="A110" s="71" t="s">
        <v>24</v>
      </c>
      <c r="B110" s="21" t="s">
        <v>79</v>
      </c>
      <c r="C110" s="43" t="s">
        <v>79</v>
      </c>
      <c r="D110" s="43" t="s">
        <v>79</v>
      </c>
      <c r="E110" s="43" t="s">
        <v>79</v>
      </c>
      <c r="F110" s="43" t="s">
        <v>79</v>
      </c>
      <c r="G110" s="43" t="s">
        <v>79</v>
      </c>
      <c r="H110" s="43" t="s">
        <v>79</v>
      </c>
      <c r="I110" s="43" t="s">
        <v>79</v>
      </c>
      <c r="N110" s="50"/>
      <c r="O110" s="50"/>
      <c r="P110" s="50"/>
      <c r="Q110" s="50"/>
      <c r="R110" s="50"/>
      <c r="S110" s="50"/>
    </row>
    <row r="111" spans="1:19" x14ac:dyDescent="0.25">
      <c r="A111" s="71"/>
      <c r="B111" s="26"/>
      <c r="C111" s="59" t="s">
        <v>120</v>
      </c>
      <c r="D111" s="31" t="s">
        <v>135</v>
      </c>
      <c r="E111" s="68" t="s">
        <v>103</v>
      </c>
      <c r="F111" s="31" t="s">
        <v>136</v>
      </c>
      <c r="G111" t="s">
        <v>103</v>
      </c>
      <c r="H111" t="s">
        <v>103</v>
      </c>
      <c r="I111" t="s">
        <v>103</v>
      </c>
      <c r="N111" s="50"/>
      <c r="O111" s="50"/>
      <c r="P111" s="50"/>
      <c r="Q111" s="50"/>
      <c r="R111" s="50"/>
      <c r="S111" s="50"/>
    </row>
    <row r="112" spans="1:19" ht="30" x14ac:dyDescent="0.25">
      <c r="A112" s="73"/>
      <c r="B112" s="22" t="s">
        <v>80</v>
      </c>
      <c r="C112" s="38" t="str">
        <f>$B$112</f>
        <v>#### Requires:
- ExecutionAndTraceLog server to operate</v>
      </c>
      <c r="D112" s="38" t="str">
        <f>$B$112</f>
        <v>#### Requires:
- ExecutionAndTraceLog server to operate</v>
      </c>
      <c r="E112" s="68" t="s">
        <v>103</v>
      </c>
      <c r="F112" s="38" t="str">
        <f>$B$112</f>
        <v>#### Requires:
- ExecutionAndTraceLog server to operate</v>
      </c>
      <c r="G112" t="s">
        <v>103</v>
      </c>
      <c r="H112" t="s">
        <v>103</v>
      </c>
      <c r="I112" s="57" t="s">
        <v>103</v>
      </c>
      <c r="N112" s="50"/>
      <c r="O112" s="50"/>
      <c r="P112" s="50"/>
      <c r="Q112" s="50"/>
      <c r="R112" s="50"/>
      <c r="S112" s="50"/>
    </row>
    <row r="113" spans="1:19" ht="285" x14ac:dyDescent="0.25">
      <c r="A113" s="73"/>
      <c r="B113" s="22" t="s">
        <v>81</v>
      </c>
      <c r="C113" s="66" t="s">
        <v>212</v>
      </c>
      <c r="D113" s="66" t="s">
        <v>223</v>
      </c>
      <c r="E113" s="68" t="s">
        <v>103</v>
      </c>
      <c r="F113" s="66" t="s">
        <v>224</v>
      </c>
      <c r="G113" t="s">
        <v>103</v>
      </c>
      <c r="H113" t="s">
        <v>103</v>
      </c>
      <c r="I113" s="50" t="s">
        <v>103</v>
      </c>
      <c r="N113" s="50"/>
      <c r="O113" s="50"/>
      <c r="P113" s="50"/>
      <c r="Q113" s="50"/>
      <c r="R113" s="50"/>
      <c r="S113" s="50"/>
    </row>
    <row r="114" spans="1:19" ht="165" x14ac:dyDescent="0.25">
      <c r="A114" s="73"/>
      <c r="B114" s="22" t="s">
        <v>82</v>
      </c>
      <c r="C114" s="46" t="s">
        <v>213</v>
      </c>
      <c r="D114" s="46" t="s">
        <v>225</v>
      </c>
      <c r="E114" s="68" t="s">
        <v>103</v>
      </c>
      <c r="F114" s="46" t="s">
        <v>226</v>
      </c>
      <c r="G114" t="s">
        <v>103</v>
      </c>
      <c r="H114" t="s">
        <v>103</v>
      </c>
      <c r="I114" s="50" t="s">
        <v>103</v>
      </c>
      <c r="N114" s="50"/>
      <c r="O114" s="50"/>
      <c r="P114" s="50"/>
      <c r="Q114" s="50"/>
      <c r="R114" s="50"/>
      <c r="S114" s="50"/>
    </row>
    <row r="115" spans="1:19" ht="30" x14ac:dyDescent="0.25">
      <c r="A115" s="73"/>
      <c r="B115" s="19" t="str">
        <f>$B7</f>
        <v>#### Clearing:
- not applicable</v>
      </c>
      <c r="C115" s="67" t="str">
        <f>$B7</f>
        <v>#### Clearing:
- not applicable</v>
      </c>
      <c r="D115" s="67" t="str">
        <f>$B7</f>
        <v>#### Clearing:
- not applicable</v>
      </c>
      <c r="E115" s="68" t="s">
        <v>103</v>
      </c>
      <c r="F115" s="67" t="str">
        <f>$B7</f>
        <v>#### Clearing:
- not applicable</v>
      </c>
      <c r="G115" t="s">
        <v>103</v>
      </c>
      <c r="H115" t="s">
        <v>103</v>
      </c>
      <c r="I115" s="50" t="s">
        <v>103</v>
      </c>
      <c r="N115" s="50"/>
      <c r="O115" s="50"/>
      <c r="P115" s="50"/>
      <c r="Q115" s="50"/>
      <c r="R115" s="50"/>
      <c r="S115" s="50"/>
    </row>
    <row r="116" spans="1:19" x14ac:dyDescent="0.25">
      <c r="A116" s="71" t="s">
        <v>25</v>
      </c>
      <c r="B116" s="25" t="s">
        <v>83</v>
      </c>
      <c r="C116" s="49" t="s">
        <v>83</v>
      </c>
      <c r="D116" s="49" t="s">
        <v>83</v>
      </c>
      <c r="E116" s="49" t="s">
        <v>83</v>
      </c>
      <c r="F116" s="49" t="s">
        <v>83</v>
      </c>
      <c r="G116" s="49" t="s">
        <v>83</v>
      </c>
      <c r="H116" s="49" t="s">
        <v>83</v>
      </c>
      <c r="I116" s="49" t="s">
        <v>83</v>
      </c>
      <c r="M116" s="50"/>
      <c r="N116" s="50"/>
      <c r="O116" s="50"/>
      <c r="P116" s="50"/>
      <c r="Q116" s="50"/>
      <c r="R116" s="50"/>
      <c r="S116"/>
    </row>
    <row r="117" spans="1:19" x14ac:dyDescent="0.25">
      <c r="A117" s="71"/>
      <c r="B117" s="27"/>
      <c r="C117" s="50" t="s">
        <v>103</v>
      </c>
      <c r="D117" s="50" t="s">
        <v>103</v>
      </c>
      <c r="E117" s="50" t="s">
        <v>103</v>
      </c>
      <c r="F117" s="50" t="s">
        <v>103</v>
      </c>
      <c r="G117" s="50" t="s">
        <v>103</v>
      </c>
      <c r="H117" s="50" t="s">
        <v>103</v>
      </c>
      <c r="I117" s="50" t="s">
        <v>103</v>
      </c>
      <c r="N117" s="50"/>
      <c r="O117" s="50"/>
      <c r="P117" s="50"/>
      <c r="Q117" s="50"/>
      <c r="R117" s="50"/>
      <c r="S117" s="50"/>
    </row>
    <row r="118" spans="1:19" ht="120" x14ac:dyDescent="0.25">
      <c r="A118" s="71"/>
      <c r="B118" s="26" t="s">
        <v>84</v>
      </c>
      <c r="C118" s="50" t="s">
        <v>103</v>
      </c>
      <c r="D118" s="50" t="s">
        <v>103</v>
      </c>
      <c r="E118" s="50" t="s">
        <v>103</v>
      </c>
      <c r="F118" s="50" t="s">
        <v>103</v>
      </c>
      <c r="G118" s="50" t="s">
        <v>103</v>
      </c>
      <c r="H118" s="50" t="s">
        <v>103</v>
      </c>
      <c r="I118" s="50" t="s">
        <v>103</v>
      </c>
      <c r="N118" s="50"/>
      <c r="O118" s="50"/>
      <c r="P118" s="50"/>
      <c r="Q118" s="50"/>
      <c r="R118" s="50"/>
      <c r="S118" s="50"/>
    </row>
    <row r="119" spans="1:19" ht="60" x14ac:dyDescent="0.25">
      <c r="A119" s="73"/>
      <c r="B119" s="27" t="s">
        <v>85</v>
      </c>
      <c r="C119" s="50" t="s">
        <v>103</v>
      </c>
      <c r="D119" s="50" t="s">
        <v>103</v>
      </c>
      <c r="E119" s="50" t="s">
        <v>103</v>
      </c>
      <c r="F119" s="50" t="s">
        <v>103</v>
      </c>
      <c r="G119" s="50" t="s">
        <v>103</v>
      </c>
      <c r="H119" s="50" t="s">
        <v>103</v>
      </c>
      <c r="I119" s="50" t="s">
        <v>103</v>
      </c>
      <c r="N119" s="50"/>
      <c r="O119" s="50"/>
      <c r="P119" s="50"/>
      <c r="Q119" s="50"/>
      <c r="R119" s="50"/>
      <c r="S119" s="50"/>
    </row>
    <row r="120" spans="1:19" ht="30" x14ac:dyDescent="0.25">
      <c r="A120" s="73"/>
      <c r="B120" s="27" t="s">
        <v>62</v>
      </c>
      <c r="C120" s="50"/>
      <c r="D120"/>
      <c r="E120"/>
      <c r="F120"/>
      <c r="G120"/>
      <c r="H120"/>
      <c r="I120"/>
      <c r="N120" s="50"/>
      <c r="O120" s="50"/>
      <c r="P120" s="50"/>
      <c r="Q120" s="50"/>
      <c r="R120" s="50"/>
      <c r="S120" s="50"/>
    </row>
    <row r="121" spans="1:19" ht="30" x14ac:dyDescent="0.25">
      <c r="A121" s="14"/>
      <c r="B121" s="27" t="s">
        <v>66</v>
      </c>
      <c r="C121" s="50"/>
      <c r="D121"/>
      <c r="E121"/>
      <c r="F121"/>
      <c r="G121"/>
      <c r="H121"/>
      <c r="I121"/>
      <c r="N121" s="50"/>
      <c r="O121" s="50"/>
      <c r="P121" s="50"/>
      <c r="Q121" s="50"/>
      <c r="R121" s="50"/>
      <c r="S121" s="50"/>
    </row>
    <row r="122" spans="1:19" ht="30" x14ac:dyDescent="0.25">
      <c r="A122" s="71" t="s">
        <v>26</v>
      </c>
      <c r="B122" s="21" t="s">
        <v>86</v>
      </c>
      <c r="C122" s="43" t="s">
        <v>86</v>
      </c>
      <c r="D122" s="43" t="s">
        <v>86</v>
      </c>
      <c r="E122" s="43" t="s">
        <v>86</v>
      </c>
      <c r="F122" s="43" t="s">
        <v>86</v>
      </c>
      <c r="G122" s="43" t="s">
        <v>86</v>
      </c>
      <c r="H122" s="43" t="s">
        <v>86</v>
      </c>
      <c r="I122" s="43" t="s">
        <v>86</v>
      </c>
      <c r="N122" s="50"/>
      <c r="O122" s="50"/>
      <c r="P122" s="50"/>
      <c r="Q122" s="50"/>
      <c r="R122" s="50"/>
      <c r="S122" s="50"/>
    </row>
    <row r="123" spans="1:19" x14ac:dyDescent="0.25">
      <c r="A123" s="71"/>
      <c r="B123" s="22"/>
      <c r="C123" s="55" t="s">
        <v>182</v>
      </c>
      <c r="D123" s="50" t="s">
        <v>103</v>
      </c>
      <c r="E123" s="50" t="s">
        <v>103</v>
      </c>
      <c r="F123" s="50" t="s">
        <v>103</v>
      </c>
      <c r="G123" s="50" t="s">
        <v>103</v>
      </c>
      <c r="H123" s="50" t="s">
        <v>103</v>
      </c>
      <c r="I123" s="55" t="s">
        <v>137</v>
      </c>
      <c r="N123" s="50"/>
      <c r="O123" s="50"/>
      <c r="P123" s="50"/>
      <c r="Q123" s="50"/>
      <c r="R123" s="50"/>
      <c r="S123" s="50"/>
    </row>
    <row r="124" spans="1:19" ht="30" x14ac:dyDescent="0.25">
      <c r="A124" s="74"/>
      <c r="B124" s="22" t="s">
        <v>57</v>
      </c>
      <c r="C124" s="46" t="s">
        <v>57</v>
      </c>
      <c r="D124" s="50" t="s">
        <v>103</v>
      </c>
      <c r="E124" s="50" t="s">
        <v>103</v>
      </c>
      <c r="F124" s="50" t="s">
        <v>103</v>
      </c>
      <c r="G124" s="50" t="s">
        <v>103</v>
      </c>
      <c r="H124" s="50" t="s">
        <v>103</v>
      </c>
      <c r="I124" s="46" t="s">
        <v>57</v>
      </c>
      <c r="N124" s="50"/>
      <c r="O124" s="50"/>
      <c r="P124" s="50"/>
      <c r="Q124" s="50"/>
      <c r="R124" s="50"/>
      <c r="S124" s="50"/>
    </row>
    <row r="125" spans="1:19" ht="360" x14ac:dyDescent="0.25">
      <c r="A125" s="74"/>
      <c r="B125" s="22" t="s">
        <v>87</v>
      </c>
      <c r="C125" s="36" t="s">
        <v>214</v>
      </c>
      <c r="D125" s="50" t="s">
        <v>103</v>
      </c>
      <c r="E125" s="50" t="s">
        <v>103</v>
      </c>
      <c r="F125" s="50" t="s">
        <v>103</v>
      </c>
      <c r="G125" s="50" t="s">
        <v>103</v>
      </c>
      <c r="H125" s="50" t="s">
        <v>103</v>
      </c>
      <c r="I125" s="36" t="s">
        <v>234</v>
      </c>
      <c r="N125" s="50"/>
      <c r="O125" s="50"/>
      <c r="P125" s="50"/>
      <c r="Q125" s="50"/>
      <c r="R125" s="50"/>
      <c r="S125" s="50"/>
    </row>
    <row r="126" spans="1:19" ht="165" x14ac:dyDescent="0.25">
      <c r="A126" s="74"/>
      <c r="B126" s="22" t="s">
        <v>88</v>
      </c>
      <c r="C126" s="41" t="s">
        <v>222</v>
      </c>
      <c r="D126"/>
      <c r="E126"/>
      <c r="F126"/>
      <c r="G126"/>
      <c r="H126"/>
      <c r="I126" s="41" t="s">
        <v>222</v>
      </c>
      <c r="N126" s="50"/>
      <c r="O126" s="50"/>
      <c r="P126" s="50"/>
      <c r="Q126" s="50"/>
      <c r="R126" s="50"/>
      <c r="S126" s="50"/>
    </row>
    <row r="127" spans="1:19" ht="75" x14ac:dyDescent="0.25">
      <c r="A127" s="74"/>
      <c r="B127" s="22" t="s">
        <v>62</v>
      </c>
      <c r="C127" s="37" t="s">
        <v>183</v>
      </c>
      <c r="D127"/>
      <c r="E127"/>
      <c r="F127"/>
      <c r="G127"/>
      <c r="H127"/>
      <c r="I127" s="41" t="s">
        <v>138</v>
      </c>
      <c r="N127" s="50"/>
      <c r="O127" s="50"/>
      <c r="P127" s="50"/>
      <c r="Q127" s="50"/>
      <c r="R127" s="50"/>
      <c r="S127" s="50"/>
    </row>
    <row r="128" spans="1:19" ht="75" x14ac:dyDescent="0.25">
      <c r="A128"/>
      <c r="B128" s="27" t="s">
        <v>66</v>
      </c>
      <c r="C128" s="38" t="s">
        <v>110</v>
      </c>
      <c r="D128"/>
      <c r="E128"/>
      <c r="F128"/>
      <c r="G128"/>
      <c r="H128"/>
      <c r="I128" s="38" t="s">
        <v>114</v>
      </c>
      <c r="N128" s="50"/>
      <c r="O128" s="50"/>
      <c r="P128" s="50"/>
      <c r="Q128" s="50"/>
      <c r="R128" s="50"/>
      <c r="S128" s="50"/>
    </row>
    <row r="129" spans="1:19" x14ac:dyDescent="0.25">
      <c r="A129"/>
      <c r="B129" s="22"/>
      <c r="C129" s="55" t="s">
        <v>121</v>
      </c>
      <c r="D129"/>
      <c r="E129"/>
      <c r="F129"/>
      <c r="G129"/>
      <c r="H129"/>
      <c r="I129" s="55" t="s">
        <v>233</v>
      </c>
      <c r="N129" s="50"/>
      <c r="O129" s="50"/>
      <c r="P129" s="50"/>
      <c r="Q129" s="50"/>
      <c r="R129" s="50"/>
      <c r="S129" s="50"/>
    </row>
    <row r="130" spans="1:19" ht="30" x14ac:dyDescent="0.25">
      <c r="A130"/>
      <c r="B130" s="22"/>
      <c r="C130" s="46" t="s">
        <v>57</v>
      </c>
      <c r="D130"/>
      <c r="E130"/>
      <c r="F130"/>
      <c r="G130"/>
      <c r="H130"/>
      <c r="I130" s="46" t="s">
        <v>57</v>
      </c>
      <c r="J130"/>
      <c r="N130" s="50"/>
      <c r="O130" s="50"/>
      <c r="P130" s="50"/>
      <c r="Q130" s="50"/>
      <c r="R130" s="50"/>
      <c r="S130" s="50"/>
    </row>
    <row r="131" spans="1:19" ht="360" x14ac:dyDescent="0.25">
      <c r="A131"/>
      <c r="B131" s="22"/>
      <c r="C131" s="36" t="s">
        <v>215</v>
      </c>
      <c r="D131"/>
      <c r="E131"/>
      <c r="F131"/>
      <c r="G131"/>
      <c r="H131"/>
      <c r="I131" s="36" t="s">
        <v>235</v>
      </c>
      <c r="J131"/>
      <c r="N131" s="50"/>
      <c r="O131" s="50"/>
      <c r="P131" s="50"/>
      <c r="Q131" s="50"/>
      <c r="R131" s="50"/>
      <c r="S131" s="50"/>
    </row>
    <row r="132" spans="1:19" ht="165" x14ac:dyDescent="0.25">
      <c r="A132"/>
      <c r="B132" s="22"/>
      <c r="C132" s="41" t="s">
        <v>222</v>
      </c>
      <c r="D132"/>
      <c r="E132"/>
      <c r="F132"/>
      <c r="G132"/>
      <c r="H132"/>
      <c r="I132" s="41" t="s">
        <v>222</v>
      </c>
      <c r="J132"/>
      <c r="N132" s="52"/>
      <c r="O132" s="52"/>
      <c r="P132" s="52"/>
      <c r="Q132" s="52"/>
      <c r="R132" s="52"/>
      <c r="S132" s="52"/>
    </row>
    <row r="133" spans="1:19" ht="75" x14ac:dyDescent="0.25">
      <c r="A133"/>
      <c r="B133" s="22"/>
      <c r="C133" s="37" t="s">
        <v>184</v>
      </c>
      <c r="D133"/>
      <c r="E133"/>
      <c r="F133"/>
      <c r="G133"/>
      <c r="H133"/>
      <c r="I133" s="41" t="s">
        <v>236</v>
      </c>
      <c r="J133"/>
      <c r="N133" s="58"/>
      <c r="O133" s="58"/>
      <c r="P133" s="58"/>
      <c r="Q133" s="58"/>
      <c r="R133" s="58"/>
      <c r="S133" s="58"/>
    </row>
    <row r="134" spans="1:19" ht="75" x14ac:dyDescent="0.25">
      <c r="A134"/>
      <c r="B134" s="22"/>
      <c r="C134" s="38" t="s">
        <v>110</v>
      </c>
      <c r="D134"/>
      <c r="E134"/>
      <c r="F134"/>
      <c r="G134"/>
      <c r="H134"/>
      <c r="I134" s="38" t="s">
        <v>114</v>
      </c>
      <c r="J134"/>
      <c r="N134"/>
      <c r="O134"/>
      <c r="P134"/>
      <c r="Q134"/>
      <c r="S134"/>
    </row>
    <row r="135" spans="1:19" x14ac:dyDescent="0.25">
      <c r="A135"/>
      <c r="B135" s="22"/>
      <c r="C135" s="55" t="s">
        <v>185</v>
      </c>
      <c r="D135"/>
      <c r="E135"/>
      <c r="F135"/>
      <c r="G135"/>
      <c r="H135"/>
      <c r="I135" s="55" t="s">
        <v>186</v>
      </c>
      <c r="J135"/>
      <c r="N135"/>
      <c r="O135"/>
      <c r="P135"/>
      <c r="Q135"/>
      <c r="S135"/>
    </row>
    <row r="136" spans="1:19" ht="30" x14ac:dyDescent="0.25">
      <c r="A136"/>
      <c r="B136" s="22"/>
      <c r="C136" s="46" t="s">
        <v>57</v>
      </c>
      <c r="D136"/>
      <c r="E136"/>
      <c r="F136"/>
      <c r="G136"/>
      <c r="H136"/>
      <c r="I136" s="46" t="s">
        <v>57</v>
      </c>
      <c r="J136"/>
      <c r="N136"/>
      <c r="O136"/>
      <c r="P136"/>
      <c r="Q136"/>
      <c r="S136"/>
    </row>
    <row r="137" spans="1:19" ht="360" x14ac:dyDescent="0.25">
      <c r="A137"/>
      <c r="B137" s="22"/>
      <c r="C137" s="36" t="s">
        <v>216</v>
      </c>
      <c r="D137"/>
      <c r="E137"/>
      <c r="F137"/>
      <c r="G137"/>
      <c r="H137"/>
      <c r="I137" s="36" t="s">
        <v>219</v>
      </c>
      <c r="J137"/>
      <c r="N137"/>
      <c r="O137"/>
      <c r="P137"/>
      <c r="Q137"/>
      <c r="S137"/>
    </row>
    <row r="138" spans="1:19" ht="165" x14ac:dyDescent="0.25">
      <c r="A138"/>
      <c r="B138" s="22"/>
      <c r="C138" s="41" t="s">
        <v>222</v>
      </c>
      <c r="D138"/>
      <c r="E138"/>
      <c r="F138"/>
      <c r="G138"/>
      <c r="H138"/>
      <c r="I138" s="41" t="s">
        <v>222</v>
      </c>
      <c r="J138"/>
      <c r="N138"/>
      <c r="O138"/>
      <c r="P138"/>
      <c r="Q138"/>
      <c r="S138"/>
    </row>
    <row r="139" spans="1:19" ht="30" x14ac:dyDescent="0.25">
      <c r="A139"/>
      <c r="B139" s="22"/>
      <c r="C139" s="37" t="s">
        <v>180</v>
      </c>
      <c r="D139"/>
      <c r="E139"/>
      <c r="F139"/>
      <c r="G139"/>
      <c r="H139"/>
      <c r="I139" s="41" t="s">
        <v>187</v>
      </c>
      <c r="J139"/>
      <c r="N139"/>
      <c r="O139"/>
      <c r="P139"/>
      <c r="Q139"/>
      <c r="S139"/>
    </row>
    <row r="140" spans="1:19" ht="75" x14ac:dyDescent="0.25">
      <c r="A140"/>
      <c r="B140" s="22"/>
      <c r="C140" s="38" t="s">
        <v>110</v>
      </c>
      <c r="D140"/>
      <c r="E140"/>
      <c r="F140"/>
      <c r="G140"/>
      <c r="H140"/>
      <c r="I140" s="38" t="s">
        <v>114</v>
      </c>
      <c r="J140"/>
      <c r="N140"/>
      <c r="O140"/>
      <c r="P140"/>
      <c r="Q140"/>
      <c r="S140"/>
    </row>
    <row r="141" spans="1:19" x14ac:dyDescent="0.25">
      <c r="A141"/>
      <c r="B141" s="22"/>
      <c r="C141" s="55" t="s">
        <v>115</v>
      </c>
      <c r="D141"/>
      <c r="E141"/>
      <c r="F141"/>
      <c r="G141"/>
      <c r="H141"/>
      <c r="I141" s="55" t="s">
        <v>139</v>
      </c>
      <c r="J141"/>
      <c r="N141"/>
      <c r="O141"/>
      <c r="P141"/>
      <c r="Q141"/>
      <c r="S141"/>
    </row>
    <row r="142" spans="1:19" ht="30" x14ac:dyDescent="0.25">
      <c r="A142"/>
      <c r="B142" s="22"/>
      <c r="C142" s="46" t="s">
        <v>57</v>
      </c>
      <c r="D142"/>
      <c r="E142"/>
      <c r="F142"/>
      <c r="G142"/>
      <c r="H142"/>
      <c r="I142" s="46" t="s">
        <v>57</v>
      </c>
      <c r="J142"/>
      <c r="N142"/>
      <c r="O142"/>
      <c r="P142"/>
      <c r="Q142"/>
      <c r="S142"/>
    </row>
    <row r="143" spans="1:19" ht="360" x14ac:dyDescent="0.25">
      <c r="A143"/>
      <c r="B143" s="22"/>
      <c r="C143" s="36" t="s">
        <v>217</v>
      </c>
      <c r="D143"/>
      <c r="E143"/>
      <c r="F143"/>
      <c r="G143"/>
      <c r="H143"/>
      <c r="I143" s="36" t="s">
        <v>220</v>
      </c>
      <c r="J143"/>
      <c r="N143"/>
      <c r="O143"/>
      <c r="P143"/>
      <c r="Q143"/>
      <c r="S143"/>
    </row>
    <row r="144" spans="1:19" ht="165" x14ac:dyDescent="0.25">
      <c r="A144"/>
      <c r="B144" s="22"/>
      <c r="C144" s="41" t="s">
        <v>222</v>
      </c>
      <c r="D144"/>
      <c r="E144"/>
      <c r="F144"/>
      <c r="G144"/>
      <c r="H144"/>
      <c r="I144" s="41" t="s">
        <v>222</v>
      </c>
      <c r="J144"/>
      <c r="N144"/>
      <c r="O144"/>
      <c r="P144"/>
      <c r="Q144"/>
      <c r="S144"/>
    </row>
    <row r="145" spans="1:19" ht="30" x14ac:dyDescent="0.25">
      <c r="A145"/>
      <c r="B145" s="22"/>
      <c r="C145" s="37" t="s">
        <v>175</v>
      </c>
      <c r="D145"/>
      <c r="E145"/>
      <c r="F145"/>
      <c r="G145"/>
      <c r="H145"/>
      <c r="I145" s="41" t="s">
        <v>140</v>
      </c>
      <c r="J145"/>
      <c r="N145"/>
      <c r="O145"/>
      <c r="P145"/>
      <c r="Q145"/>
      <c r="S145"/>
    </row>
    <row r="146" spans="1:19" ht="75" x14ac:dyDescent="0.25">
      <c r="A146"/>
      <c r="B146" s="22"/>
      <c r="C146" s="38" t="s">
        <v>110</v>
      </c>
      <c r="D146"/>
      <c r="E146"/>
      <c r="F146"/>
      <c r="G146"/>
      <c r="H146"/>
      <c r="I146" s="38" t="s">
        <v>114</v>
      </c>
      <c r="J146"/>
      <c r="N146"/>
      <c r="O146"/>
      <c r="P146"/>
      <c r="Q146"/>
      <c r="S146"/>
    </row>
    <row r="147" spans="1:19" x14ac:dyDescent="0.25">
      <c r="A147"/>
      <c r="B147" s="22"/>
      <c r="C147" s="55" t="s">
        <v>116</v>
      </c>
      <c r="D147"/>
      <c r="E147"/>
      <c r="F147"/>
      <c r="G147"/>
      <c r="H147"/>
      <c r="I147" s="55" t="s">
        <v>141</v>
      </c>
      <c r="J147"/>
      <c r="N147"/>
      <c r="O147"/>
      <c r="P147"/>
      <c r="Q147"/>
      <c r="S147"/>
    </row>
    <row r="148" spans="1:19" ht="30" x14ac:dyDescent="0.25">
      <c r="A148"/>
      <c r="B148" s="22"/>
      <c r="C148" s="46" t="s">
        <v>57</v>
      </c>
      <c r="D148"/>
      <c r="E148"/>
      <c r="F148"/>
      <c r="G148"/>
      <c r="H148"/>
      <c r="I148" s="46" t="s">
        <v>57</v>
      </c>
      <c r="J148"/>
      <c r="N148"/>
      <c r="O148"/>
      <c r="P148"/>
      <c r="Q148"/>
      <c r="S148"/>
    </row>
    <row r="149" spans="1:19" ht="360" x14ac:dyDescent="0.25">
      <c r="A149"/>
      <c r="B149" s="22"/>
      <c r="C149" s="36" t="s">
        <v>218</v>
      </c>
      <c r="D149"/>
      <c r="E149"/>
      <c r="F149"/>
      <c r="G149"/>
      <c r="H149"/>
      <c r="I149" s="36" t="s">
        <v>221</v>
      </c>
      <c r="J149"/>
      <c r="N149"/>
      <c r="O149"/>
      <c r="P149"/>
      <c r="Q149"/>
      <c r="S149"/>
    </row>
    <row r="150" spans="1:19" ht="165" x14ac:dyDescent="0.25">
      <c r="A150"/>
      <c r="B150" s="22"/>
      <c r="C150" s="41" t="s">
        <v>222</v>
      </c>
      <c r="D150"/>
      <c r="E150"/>
      <c r="F150"/>
      <c r="G150"/>
      <c r="H150"/>
      <c r="I150" s="41" t="s">
        <v>222</v>
      </c>
      <c r="J150"/>
      <c r="N150"/>
      <c r="O150"/>
      <c r="P150"/>
      <c r="Q150"/>
      <c r="S150"/>
    </row>
    <row r="151" spans="1:19" ht="30" x14ac:dyDescent="0.25">
      <c r="A151"/>
      <c r="B151" s="22"/>
      <c r="C151" s="37" t="s">
        <v>177</v>
      </c>
      <c r="D151"/>
      <c r="E151"/>
      <c r="F151"/>
      <c r="G151"/>
      <c r="H151"/>
      <c r="I151" s="41" t="s">
        <v>142</v>
      </c>
      <c r="J151"/>
      <c r="N151"/>
      <c r="O151"/>
      <c r="P151"/>
      <c r="Q151"/>
      <c r="S151"/>
    </row>
    <row r="152" spans="1:19" ht="75" x14ac:dyDescent="0.25">
      <c r="A152"/>
      <c r="B152" s="22"/>
      <c r="C152" s="38" t="s">
        <v>110</v>
      </c>
      <c r="D152"/>
      <c r="E152"/>
      <c r="F152"/>
      <c r="G152"/>
      <c r="H152"/>
      <c r="I152" s="38" t="s">
        <v>114</v>
      </c>
      <c r="J152"/>
      <c r="N152"/>
      <c r="O152"/>
      <c r="P152"/>
      <c r="Q152"/>
      <c r="S152"/>
    </row>
    <row r="153" spans="1:19" ht="30" x14ac:dyDescent="0.25">
      <c r="A153" s="72" t="s">
        <v>27</v>
      </c>
      <c r="B153" s="21" t="s">
        <v>89</v>
      </c>
      <c r="C153" s="38"/>
      <c r="D153" s="43" t="s">
        <v>89</v>
      </c>
      <c r="E153" s="43" t="s">
        <v>89</v>
      </c>
      <c r="F153" s="43" t="s">
        <v>89</v>
      </c>
      <c r="G153" s="43" t="s">
        <v>89</v>
      </c>
      <c r="H153" s="43" t="s">
        <v>89</v>
      </c>
      <c r="I153" s="43" t="s">
        <v>89</v>
      </c>
      <c r="J153"/>
      <c r="N153"/>
      <c r="O153"/>
      <c r="P153"/>
      <c r="Q153"/>
      <c r="S153"/>
    </row>
    <row r="154" spans="1:19" ht="30" x14ac:dyDescent="0.25">
      <c r="A154" s="72"/>
      <c r="B154" s="22"/>
      <c r="C154" s="43" t="s">
        <v>89</v>
      </c>
      <c r="D154" s="46" t="s">
        <v>103</v>
      </c>
      <c r="E154" s="46" t="s">
        <v>103</v>
      </c>
      <c r="F154" s="46" t="s">
        <v>103</v>
      </c>
      <c r="G154" s="46" t="s">
        <v>103</v>
      </c>
      <c r="H154" s="46" t="s">
        <v>103</v>
      </c>
      <c r="I154" s="46" t="s">
        <v>103</v>
      </c>
      <c r="J154"/>
      <c r="N154"/>
      <c r="O154"/>
      <c r="P154"/>
      <c r="Q154"/>
      <c r="S154"/>
    </row>
    <row r="155" spans="1:19" ht="30" x14ac:dyDescent="0.25">
      <c r="A155" s="73"/>
      <c r="B155" s="22" t="s">
        <v>57</v>
      </c>
      <c r="C155" s="46" t="s">
        <v>103</v>
      </c>
      <c r="D155" s="46" t="s">
        <v>103</v>
      </c>
      <c r="E155" s="46" t="s">
        <v>103</v>
      </c>
      <c r="F155" s="46" t="s">
        <v>103</v>
      </c>
      <c r="G155" s="46" t="s">
        <v>103</v>
      </c>
      <c r="H155" s="46" t="s">
        <v>103</v>
      </c>
      <c r="I155" s="46" t="s">
        <v>103</v>
      </c>
      <c r="J155"/>
      <c r="N155"/>
      <c r="O155"/>
      <c r="P155"/>
      <c r="Q155"/>
      <c r="S155"/>
    </row>
    <row r="156" spans="1:19" ht="135" x14ac:dyDescent="0.25">
      <c r="A156" s="73"/>
      <c r="B156" s="22" t="s">
        <v>90</v>
      </c>
      <c r="C156" s="46" t="s">
        <v>103</v>
      </c>
      <c r="D156" s="46" t="s">
        <v>103</v>
      </c>
      <c r="E156" s="46" t="s">
        <v>103</v>
      </c>
      <c r="F156" s="46" t="s">
        <v>103</v>
      </c>
      <c r="G156" s="46" t="s">
        <v>103</v>
      </c>
      <c r="H156" s="46" t="s">
        <v>103</v>
      </c>
      <c r="I156" s="46" t="s">
        <v>103</v>
      </c>
      <c r="J156"/>
      <c r="N156"/>
      <c r="O156"/>
      <c r="P156"/>
      <c r="Q156"/>
      <c r="S156"/>
    </row>
    <row r="157" spans="1:19" ht="150" x14ac:dyDescent="0.25">
      <c r="A157" s="73"/>
      <c r="B157" s="22" t="s">
        <v>91</v>
      </c>
      <c r="C157" s="46" t="s">
        <v>103</v>
      </c>
      <c r="D157"/>
      <c r="E157"/>
      <c r="F157"/>
      <c r="G157"/>
      <c r="H157"/>
      <c r="I157"/>
      <c r="J157"/>
      <c r="N157"/>
      <c r="O157"/>
      <c r="P157"/>
      <c r="Q157"/>
      <c r="S157"/>
    </row>
    <row r="158" spans="1:19" ht="30" x14ac:dyDescent="0.25">
      <c r="A158" s="73"/>
      <c r="B158" s="29" t="s">
        <v>62</v>
      </c>
      <c r="C158" s="40"/>
      <c r="D158"/>
      <c r="E158"/>
      <c r="F158"/>
      <c r="G158"/>
      <c r="H158"/>
      <c r="I158"/>
      <c r="J158"/>
      <c r="N158"/>
      <c r="O158"/>
      <c r="P158"/>
      <c r="Q158"/>
      <c r="S158"/>
    </row>
    <row r="159" spans="1:19" ht="30" x14ac:dyDescent="0.25">
      <c r="A159" s="14"/>
      <c r="B159" s="27" t="s">
        <v>66</v>
      </c>
      <c r="C159" s="40"/>
      <c r="D159"/>
      <c r="E159"/>
      <c r="F159"/>
      <c r="G159"/>
      <c r="H159"/>
      <c r="I159"/>
      <c r="J159"/>
      <c r="N159"/>
      <c r="O159"/>
      <c r="P159"/>
      <c r="Q159"/>
      <c r="S159"/>
    </row>
    <row r="160" spans="1:19" ht="30" x14ac:dyDescent="0.25">
      <c r="A160" s="72" t="s">
        <v>28</v>
      </c>
      <c r="B160" s="21" t="s">
        <v>92</v>
      </c>
      <c r="C160" s="40"/>
      <c r="D160" s="43" t="s">
        <v>92</v>
      </c>
      <c r="E160" s="43" t="s">
        <v>92</v>
      </c>
      <c r="F160" s="43" t="s">
        <v>92</v>
      </c>
      <c r="G160" s="43" t="s">
        <v>92</v>
      </c>
      <c r="H160" s="43" t="s">
        <v>92</v>
      </c>
      <c r="I160" s="43" t="s">
        <v>92</v>
      </c>
      <c r="J160"/>
      <c r="N160"/>
      <c r="O160"/>
      <c r="P160"/>
      <c r="Q160"/>
      <c r="S160"/>
    </row>
    <row r="161" spans="1:19" ht="30" x14ac:dyDescent="0.25">
      <c r="A161" s="72"/>
      <c r="B161" s="22"/>
      <c r="C161" s="43" t="s">
        <v>92</v>
      </c>
      <c r="D161" s="60"/>
      <c r="E161" s="60"/>
      <c r="F161" s="60"/>
      <c r="G161" s="60"/>
      <c r="H161" s="60"/>
      <c r="I161" s="60"/>
      <c r="J161"/>
      <c r="N161"/>
      <c r="O161"/>
      <c r="P161"/>
      <c r="Q161"/>
      <c r="S161"/>
    </row>
    <row r="162" spans="1:19" ht="30" x14ac:dyDescent="0.25">
      <c r="A162" s="73"/>
      <c r="B162" s="22" t="s">
        <v>57</v>
      </c>
      <c r="C162" s="60"/>
      <c r="D162" s="40" t="s">
        <v>103</v>
      </c>
      <c r="E162" s="40" t="s">
        <v>103</v>
      </c>
      <c r="F162" s="40" t="s">
        <v>103</v>
      </c>
      <c r="G162" s="40" t="s">
        <v>103</v>
      </c>
      <c r="H162" s="40" t="s">
        <v>103</v>
      </c>
      <c r="I162" s="40" t="s">
        <v>103</v>
      </c>
      <c r="J162"/>
      <c r="N162"/>
      <c r="O162"/>
      <c r="P162"/>
      <c r="Q162"/>
      <c r="S162"/>
    </row>
    <row r="163" spans="1:19" ht="135" x14ac:dyDescent="0.25">
      <c r="A163" s="73"/>
      <c r="B163" s="22" t="s">
        <v>90</v>
      </c>
      <c r="C163" s="40" t="s">
        <v>103</v>
      </c>
      <c r="D163" s="40" t="s">
        <v>103</v>
      </c>
      <c r="E163" s="40" t="s">
        <v>103</v>
      </c>
      <c r="F163" s="40" t="s">
        <v>103</v>
      </c>
      <c r="G163" s="40" t="s">
        <v>103</v>
      </c>
      <c r="H163" s="40" t="s">
        <v>103</v>
      </c>
      <c r="I163" s="40" t="s">
        <v>103</v>
      </c>
      <c r="J163"/>
      <c r="N163"/>
      <c r="O163"/>
      <c r="P163"/>
      <c r="Q163"/>
      <c r="S163"/>
    </row>
    <row r="164" spans="1:19" ht="150" x14ac:dyDescent="0.25">
      <c r="A164" s="73"/>
      <c r="B164" s="22" t="s">
        <v>93</v>
      </c>
      <c r="C164" s="40" t="s">
        <v>103</v>
      </c>
      <c r="D164"/>
      <c r="E164"/>
      <c r="F164"/>
      <c r="G164"/>
      <c r="H164"/>
      <c r="I164"/>
      <c r="J164"/>
      <c r="N164"/>
      <c r="O164"/>
      <c r="P164"/>
      <c r="Q164"/>
      <c r="S164"/>
    </row>
    <row r="165" spans="1:19" ht="30" x14ac:dyDescent="0.25">
      <c r="A165" s="73"/>
      <c r="B165" s="29" t="s">
        <v>62</v>
      </c>
      <c r="C165" s="40"/>
      <c r="D165"/>
      <c r="E165"/>
      <c r="F165"/>
      <c r="G165"/>
      <c r="H165"/>
      <c r="I165"/>
      <c r="J165"/>
      <c r="N165"/>
      <c r="O165"/>
      <c r="P165"/>
      <c r="Q165"/>
      <c r="S165"/>
    </row>
    <row r="166" spans="1:19" ht="30" x14ac:dyDescent="0.25">
      <c r="A166" s="15"/>
      <c r="B166" s="27" t="s">
        <v>66</v>
      </c>
      <c r="C166" s="40"/>
      <c r="D166"/>
      <c r="E166"/>
      <c r="F166"/>
      <c r="G166"/>
      <c r="H166"/>
      <c r="I166"/>
      <c r="J166"/>
      <c r="N166"/>
      <c r="O166"/>
      <c r="P166"/>
      <c r="Q166"/>
      <c r="S166"/>
    </row>
    <row r="167" spans="1:19" ht="30" x14ac:dyDescent="0.25">
      <c r="A167" s="72" t="s">
        <v>29</v>
      </c>
      <c r="B167" s="21" t="s">
        <v>94</v>
      </c>
      <c r="C167" s="61"/>
      <c r="D167" s="43" t="s">
        <v>92</v>
      </c>
      <c r="E167" s="43" t="s">
        <v>92</v>
      </c>
      <c r="F167" s="43" t="s">
        <v>92</v>
      </c>
      <c r="G167" s="43" t="s">
        <v>92</v>
      </c>
      <c r="H167" s="43" t="s">
        <v>92</v>
      </c>
      <c r="I167" s="43" t="s">
        <v>92</v>
      </c>
      <c r="J167"/>
      <c r="N167"/>
      <c r="O167"/>
      <c r="P167"/>
      <c r="Q167"/>
      <c r="S167"/>
    </row>
    <row r="168" spans="1:19" ht="30" x14ac:dyDescent="0.25">
      <c r="A168" s="73"/>
      <c r="B168" s="22" t="s">
        <v>57</v>
      </c>
      <c r="C168" s="43" t="s">
        <v>92</v>
      </c>
      <c r="D168" s="60" t="s">
        <v>103</v>
      </c>
      <c r="E168" s="60" t="s">
        <v>103</v>
      </c>
      <c r="F168" s="60" t="s">
        <v>103</v>
      </c>
      <c r="G168" s="60" t="s">
        <v>103</v>
      </c>
      <c r="H168" s="60" t="s">
        <v>103</v>
      </c>
      <c r="I168" s="60" t="s">
        <v>103</v>
      </c>
      <c r="J168"/>
      <c r="N168"/>
      <c r="O168"/>
      <c r="P168"/>
      <c r="Q168"/>
      <c r="S168"/>
    </row>
    <row r="169" spans="1:19" ht="135" x14ac:dyDescent="0.25">
      <c r="A169" s="73"/>
      <c r="B169" s="22" t="s">
        <v>90</v>
      </c>
      <c r="C169" s="60" t="s">
        <v>103</v>
      </c>
      <c r="D169" s="40" t="s">
        <v>103</v>
      </c>
      <c r="E169" s="40" t="s">
        <v>103</v>
      </c>
      <c r="F169" s="40" t="s">
        <v>103</v>
      </c>
      <c r="G169" s="40" t="s">
        <v>103</v>
      </c>
      <c r="H169" s="40" t="s">
        <v>103</v>
      </c>
      <c r="I169" s="40" t="s">
        <v>103</v>
      </c>
      <c r="J169"/>
      <c r="N169"/>
      <c r="O169"/>
      <c r="P169"/>
      <c r="Q169"/>
      <c r="S169"/>
    </row>
    <row r="170" spans="1:19" ht="150" x14ac:dyDescent="0.25">
      <c r="A170" s="73"/>
      <c r="B170" s="22" t="s">
        <v>95</v>
      </c>
      <c r="C170" s="40" t="s">
        <v>103</v>
      </c>
      <c r="D170"/>
      <c r="E170"/>
      <c r="F170"/>
      <c r="G170"/>
      <c r="H170"/>
      <c r="I170"/>
      <c r="J170"/>
      <c r="N170"/>
      <c r="O170"/>
      <c r="P170"/>
      <c r="Q170"/>
      <c r="S170"/>
    </row>
    <row r="171" spans="1:19" ht="30" x14ac:dyDescent="0.25">
      <c r="A171" s="73"/>
      <c r="B171" s="29" t="s">
        <v>62</v>
      </c>
      <c r="C171" s="40"/>
      <c r="D171"/>
      <c r="E171"/>
      <c r="F171"/>
      <c r="G171"/>
      <c r="H171"/>
      <c r="I171"/>
      <c r="J171"/>
      <c r="N171"/>
      <c r="O171"/>
      <c r="P171"/>
      <c r="Q171"/>
      <c r="S171"/>
    </row>
    <row r="172" spans="1:19" ht="30" x14ac:dyDescent="0.25">
      <c r="A172" s="15"/>
      <c r="B172" s="27" t="s">
        <v>66</v>
      </c>
      <c r="C172" s="40"/>
      <c r="D172"/>
      <c r="E172"/>
      <c r="F172"/>
      <c r="G172"/>
      <c r="H172"/>
      <c r="I172"/>
      <c r="J172"/>
      <c r="N172"/>
      <c r="O172"/>
      <c r="P172"/>
      <c r="Q172"/>
      <c r="S172"/>
    </row>
    <row r="173" spans="1:19" ht="30" x14ac:dyDescent="0.25">
      <c r="A173" s="72" t="s">
        <v>30</v>
      </c>
      <c r="B173" s="21" t="s">
        <v>96</v>
      </c>
      <c r="C173" s="40"/>
      <c r="D173" s="43" t="s">
        <v>96</v>
      </c>
      <c r="E173" s="43" t="s">
        <v>96</v>
      </c>
      <c r="F173" s="43" t="s">
        <v>96</v>
      </c>
      <c r="G173" s="43" t="s">
        <v>96</v>
      </c>
      <c r="H173" s="43" t="s">
        <v>96</v>
      </c>
      <c r="I173" s="43" t="s">
        <v>96</v>
      </c>
      <c r="J173"/>
      <c r="N173"/>
      <c r="O173"/>
      <c r="P173"/>
      <c r="Q173"/>
      <c r="S173"/>
    </row>
    <row r="174" spans="1:19" ht="30" x14ac:dyDescent="0.25">
      <c r="A174" s="72"/>
      <c r="B174" s="22" t="s">
        <v>57</v>
      </c>
      <c r="C174" s="43" t="s">
        <v>96</v>
      </c>
      <c r="D174" t="s">
        <v>103</v>
      </c>
      <c r="E174" t="s">
        <v>103</v>
      </c>
      <c r="F174" t="s">
        <v>103</v>
      </c>
      <c r="G174" t="s">
        <v>103</v>
      </c>
      <c r="H174" t="s">
        <v>103</v>
      </c>
      <c r="I174" t="s">
        <v>103</v>
      </c>
      <c r="J174"/>
      <c r="N174"/>
      <c r="O174"/>
      <c r="P174"/>
      <c r="Q174"/>
      <c r="S174"/>
    </row>
    <row r="175" spans="1:19" ht="135" x14ac:dyDescent="0.25">
      <c r="A175" s="73"/>
      <c r="B175" s="22" t="s">
        <v>90</v>
      </c>
      <c r="C175" t="s">
        <v>103</v>
      </c>
      <c r="D175" t="s">
        <v>103</v>
      </c>
      <c r="E175" t="s">
        <v>103</v>
      </c>
      <c r="F175" t="s">
        <v>103</v>
      </c>
      <c r="G175" t="s">
        <v>103</v>
      </c>
      <c r="H175" t="s">
        <v>103</v>
      </c>
      <c r="I175" t="s">
        <v>103</v>
      </c>
      <c r="J175"/>
      <c r="N175"/>
      <c r="O175"/>
      <c r="P175"/>
      <c r="Q175"/>
      <c r="S175"/>
    </row>
    <row r="176" spans="1:19" ht="150" x14ac:dyDescent="0.25">
      <c r="A176" s="73"/>
      <c r="B176" s="22" t="s">
        <v>97</v>
      </c>
      <c r="C176" t="s">
        <v>103</v>
      </c>
      <c r="D176"/>
      <c r="E176"/>
      <c r="F176"/>
      <c r="G176"/>
      <c r="H176"/>
      <c r="I176"/>
      <c r="J176"/>
      <c r="N176"/>
      <c r="O176"/>
      <c r="P176"/>
      <c r="Q176"/>
      <c r="S176"/>
    </row>
    <row r="177" spans="1:19" ht="30" x14ac:dyDescent="0.25">
      <c r="A177" s="73"/>
      <c r="B177" s="22" t="s">
        <v>62</v>
      </c>
      <c r="C177"/>
      <c r="D177"/>
      <c r="E177"/>
      <c r="F177"/>
      <c r="G177"/>
      <c r="H177"/>
      <c r="I177"/>
      <c r="J177"/>
      <c r="N177"/>
      <c r="O177"/>
      <c r="P177"/>
      <c r="Q177"/>
      <c r="S177"/>
    </row>
    <row r="178" spans="1:19" ht="30" x14ac:dyDescent="0.25">
      <c r="A178" s="73"/>
      <c r="B178" s="30" t="s">
        <v>66</v>
      </c>
      <c r="C178" s="40" t="s">
        <v>103</v>
      </c>
      <c r="D178"/>
      <c r="E178"/>
      <c r="F178"/>
      <c r="G178"/>
      <c r="H178"/>
      <c r="I178"/>
      <c r="J178"/>
      <c r="N178"/>
      <c r="O178"/>
      <c r="P178"/>
      <c r="Q178"/>
      <c r="S178"/>
    </row>
    <row r="179" spans="1:19" x14ac:dyDescent="0.25">
      <c r="A179" s="73"/>
      <c r="C179" s="40" t="s">
        <v>103</v>
      </c>
      <c r="D179"/>
      <c r="E179"/>
      <c r="F179"/>
      <c r="G179"/>
      <c r="H179"/>
      <c r="I179"/>
      <c r="J179"/>
      <c r="N179"/>
      <c r="O179"/>
      <c r="P179"/>
      <c r="Q179"/>
      <c r="S179"/>
    </row>
    <row r="180" spans="1:19" x14ac:dyDescent="0.25">
      <c r="A180" s="16"/>
      <c r="C180" s="40"/>
      <c r="D180"/>
      <c r="E180"/>
      <c r="F180"/>
      <c r="G180"/>
      <c r="H180"/>
      <c r="I180"/>
      <c r="J180"/>
      <c r="N180"/>
      <c r="O180"/>
      <c r="P180"/>
      <c r="Q180"/>
      <c r="S180"/>
    </row>
    <row r="181" spans="1:19" x14ac:dyDescent="0.25">
      <c r="C181" s="61"/>
      <c r="D181"/>
      <c r="E181"/>
      <c r="F181"/>
      <c r="G181"/>
      <c r="H181"/>
      <c r="I181"/>
      <c r="J181"/>
      <c r="N181"/>
      <c r="O181"/>
      <c r="P181"/>
      <c r="Q181"/>
      <c r="S181"/>
    </row>
    <row r="182" spans="1:19" x14ac:dyDescent="0.25">
      <c r="C182" s="40"/>
      <c r="D182"/>
      <c r="E182"/>
      <c r="F182"/>
      <c r="G182"/>
      <c r="H182"/>
      <c r="I182"/>
      <c r="J182"/>
      <c r="N182"/>
      <c r="O182"/>
      <c r="P182"/>
      <c r="Q182"/>
      <c r="S182"/>
    </row>
    <row r="183" spans="1:19" x14ac:dyDescent="0.25">
      <c r="C183"/>
      <c r="D183"/>
      <c r="E183"/>
      <c r="F183"/>
      <c r="G183"/>
      <c r="H183"/>
      <c r="I183"/>
      <c r="J183"/>
      <c r="N183"/>
      <c r="O183"/>
      <c r="P183"/>
      <c r="Q183"/>
      <c r="S183"/>
    </row>
    <row r="184" spans="1:19" x14ac:dyDescent="0.25">
      <c r="C184" s="40"/>
      <c r="D184"/>
      <c r="E184"/>
      <c r="F184"/>
      <c r="G184"/>
      <c r="H184"/>
      <c r="I184"/>
      <c r="J184"/>
      <c r="N184"/>
      <c r="O184"/>
      <c r="P184"/>
      <c r="Q184"/>
      <c r="S184"/>
    </row>
    <row r="185" spans="1:19" x14ac:dyDescent="0.25">
      <c r="C185" s="40"/>
      <c r="D185"/>
      <c r="E185"/>
      <c r="F185"/>
      <c r="G185"/>
      <c r="H185"/>
      <c r="I185"/>
      <c r="J185"/>
      <c r="N185"/>
      <c r="O185"/>
      <c r="P185"/>
      <c r="Q185"/>
      <c r="S185"/>
    </row>
    <row r="186" spans="1:19" x14ac:dyDescent="0.25">
      <c r="C186" s="40"/>
      <c r="D186"/>
      <c r="E186"/>
      <c r="F186"/>
      <c r="G186"/>
      <c r="H186"/>
      <c r="I186"/>
      <c r="J186"/>
      <c r="N186"/>
      <c r="O186"/>
      <c r="P186"/>
      <c r="Q186"/>
      <c r="S186"/>
    </row>
    <row r="187" spans="1:19" x14ac:dyDescent="0.25">
      <c r="C187" s="61"/>
      <c r="D187"/>
      <c r="E187"/>
      <c r="F187"/>
      <c r="G187"/>
      <c r="H187"/>
      <c r="I187"/>
      <c r="J187"/>
      <c r="N187"/>
      <c r="O187"/>
      <c r="P187"/>
      <c r="Q187"/>
      <c r="S187"/>
    </row>
    <row r="188" spans="1:19" x14ac:dyDescent="0.25">
      <c r="C188" s="40"/>
      <c r="D188"/>
      <c r="E188"/>
      <c r="F188"/>
      <c r="G188"/>
      <c r="H188"/>
      <c r="I188"/>
      <c r="J188"/>
      <c r="N188"/>
      <c r="O188"/>
      <c r="P188"/>
      <c r="Q188"/>
      <c r="S188"/>
    </row>
    <row r="189" spans="1:19" x14ac:dyDescent="0.25">
      <c r="C189"/>
      <c r="D189"/>
      <c r="E189"/>
      <c r="F189"/>
      <c r="G189"/>
      <c r="H189"/>
      <c r="I189"/>
      <c r="J189"/>
      <c r="N189"/>
      <c r="O189"/>
      <c r="P189"/>
      <c r="Q189"/>
      <c r="S189"/>
    </row>
    <row r="190" spans="1:19" x14ac:dyDescent="0.25">
      <c r="C190" s="60"/>
      <c r="D190"/>
      <c r="E190"/>
      <c r="F190"/>
      <c r="G190"/>
      <c r="H190"/>
      <c r="I190"/>
      <c r="J190"/>
      <c r="N190"/>
      <c r="O190"/>
      <c r="P190"/>
      <c r="Q190"/>
      <c r="S190"/>
    </row>
    <row r="191" spans="1:19" x14ac:dyDescent="0.25">
      <c r="C191" s="40"/>
      <c r="D191"/>
      <c r="E191"/>
      <c r="F191"/>
      <c r="G191"/>
      <c r="H191"/>
      <c r="I191"/>
      <c r="J191"/>
      <c r="N191"/>
      <c r="O191"/>
      <c r="P191"/>
      <c r="Q191"/>
      <c r="S191"/>
    </row>
    <row r="192" spans="1:19" x14ac:dyDescent="0.25">
      <c r="C192" s="40"/>
      <c r="D192"/>
      <c r="E192"/>
      <c r="F192"/>
      <c r="G192"/>
      <c r="H192"/>
      <c r="I192"/>
      <c r="J192"/>
      <c r="N192"/>
      <c r="O192"/>
      <c r="P192"/>
      <c r="Q192"/>
      <c r="S192"/>
    </row>
    <row r="193" spans="3:19" x14ac:dyDescent="0.25">
      <c r="C193" s="40"/>
      <c r="D193"/>
      <c r="E193"/>
      <c r="F193"/>
      <c r="G193"/>
      <c r="H193"/>
      <c r="I193"/>
      <c r="J193"/>
      <c r="N193"/>
      <c r="O193"/>
      <c r="P193"/>
      <c r="Q193"/>
      <c r="S193"/>
    </row>
    <row r="194" spans="3:19" x14ac:dyDescent="0.25">
      <c r="C194" s="62"/>
      <c r="D194"/>
      <c r="E194"/>
      <c r="F194"/>
      <c r="G194"/>
      <c r="H194"/>
      <c r="I194"/>
      <c r="J194"/>
      <c r="N194"/>
      <c r="O194"/>
      <c r="P194"/>
      <c r="Q194"/>
      <c r="S194"/>
    </row>
    <row r="195" spans="3:19" x14ac:dyDescent="0.25">
      <c r="C195" s="40"/>
      <c r="D195"/>
      <c r="E195"/>
      <c r="F195"/>
      <c r="G195"/>
      <c r="H195"/>
      <c r="I195"/>
      <c r="J195"/>
      <c r="N195"/>
      <c r="O195"/>
      <c r="P195"/>
      <c r="Q195"/>
      <c r="S195"/>
    </row>
    <row r="196" spans="3:19" x14ac:dyDescent="0.25">
      <c r="C196" s="57"/>
      <c r="D196"/>
      <c r="E196"/>
      <c r="F196"/>
      <c r="G196"/>
      <c r="H196"/>
      <c r="I196"/>
      <c r="J196"/>
      <c r="N196"/>
      <c r="O196"/>
      <c r="P196"/>
      <c r="Q196"/>
      <c r="S196"/>
    </row>
    <row r="197" spans="3:19" x14ac:dyDescent="0.25">
      <c r="C197" s="57"/>
      <c r="D197"/>
      <c r="E197"/>
      <c r="F197"/>
      <c r="G197"/>
      <c r="H197"/>
      <c r="I197"/>
      <c r="J197"/>
      <c r="N197"/>
      <c r="O197"/>
      <c r="P197"/>
      <c r="Q197"/>
      <c r="S197"/>
    </row>
    <row r="198" spans="3:19" x14ac:dyDescent="0.25">
      <c r="C198" s="57"/>
      <c r="D198"/>
      <c r="E198"/>
      <c r="F198"/>
      <c r="G198"/>
      <c r="H198"/>
      <c r="I198"/>
      <c r="J198"/>
      <c r="N198"/>
      <c r="O198"/>
      <c r="P198"/>
      <c r="Q198"/>
      <c r="S198"/>
    </row>
    <row r="199" spans="3:19" x14ac:dyDescent="0.25">
      <c r="C199" s="57"/>
      <c r="D199"/>
      <c r="E199"/>
      <c r="F199"/>
      <c r="G199"/>
      <c r="H199"/>
      <c r="I199"/>
      <c r="J199"/>
      <c r="N199"/>
      <c r="O199"/>
      <c r="P199"/>
      <c r="Q199"/>
      <c r="S199"/>
    </row>
    <row r="200" spans="3:19" x14ac:dyDescent="0.25">
      <c r="C200" s="57"/>
      <c r="D200"/>
      <c r="E200"/>
      <c r="F200"/>
      <c r="G200"/>
      <c r="H200"/>
      <c r="I200"/>
      <c r="J200"/>
      <c r="N200"/>
      <c r="O200"/>
      <c r="P200"/>
      <c r="Q200"/>
      <c r="S200"/>
    </row>
    <row r="201" spans="3:19" x14ac:dyDescent="0.25">
      <c r="C201" s="57"/>
      <c r="D201"/>
      <c r="E201"/>
      <c r="F201"/>
      <c r="G201"/>
      <c r="H201"/>
      <c r="I201"/>
      <c r="J201"/>
      <c r="N201"/>
      <c r="O201"/>
      <c r="P201"/>
      <c r="Q201"/>
      <c r="S201"/>
    </row>
    <row r="202" spans="3:19" x14ac:dyDescent="0.25">
      <c r="C202" s="57"/>
      <c r="D202"/>
      <c r="E202"/>
      <c r="F202"/>
      <c r="G202"/>
      <c r="H202"/>
      <c r="I202"/>
      <c r="J202"/>
      <c r="N202"/>
      <c r="O202"/>
      <c r="P202"/>
      <c r="Q202"/>
      <c r="S202"/>
    </row>
    <row r="203" spans="3:19" x14ac:dyDescent="0.25">
      <c r="C203" s="57"/>
      <c r="D203"/>
      <c r="E203"/>
      <c r="F203"/>
      <c r="G203"/>
      <c r="H203"/>
      <c r="I203"/>
      <c r="J203"/>
      <c r="N203"/>
      <c r="O203"/>
      <c r="P203"/>
      <c r="Q203"/>
      <c r="S203"/>
    </row>
    <row r="204" spans="3:19" x14ac:dyDescent="0.25">
      <c r="C204" s="57"/>
      <c r="D204"/>
      <c r="E204"/>
      <c r="F204"/>
      <c r="G204"/>
      <c r="H204"/>
      <c r="I204"/>
      <c r="J204"/>
      <c r="N204"/>
      <c r="O204"/>
      <c r="P204"/>
      <c r="Q204"/>
      <c r="S204"/>
    </row>
    <row r="205" spans="3:19" x14ac:dyDescent="0.25">
      <c r="C205"/>
      <c r="D205"/>
      <c r="E205"/>
      <c r="F205"/>
      <c r="G205"/>
      <c r="H205"/>
      <c r="I205"/>
      <c r="J205"/>
      <c r="N205"/>
      <c r="O205"/>
      <c r="P205"/>
      <c r="Q205"/>
      <c r="S205"/>
    </row>
    <row r="206" spans="3:19" x14ac:dyDescent="0.25">
      <c r="C206"/>
      <c r="D206"/>
      <c r="E206"/>
      <c r="F206"/>
      <c r="G206"/>
      <c r="H206"/>
      <c r="I206"/>
      <c r="J206"/>
      <c r="N206"/>
      <c r="O206"/>
      <c r="P206"/>
      <c r="Q206"/>
      <c r="S206"/>
    </row>
    <row r="207" spans="3:19" x14ac:dyDescent="0.25">
      <c r="C207"/>
      <c r="D207"/>
      <c r="E207"/>
      <c r="F207"/>
      <c r="G207"/>
      <c r="H207"/>
      <c r="I207"/>
      <c r="J207"/>
      <c r="N207"/>
      <c r="O207"/>
      <c r="P207"/>
      <c r="Q207"/>
      <c r="S207"/>
    </row>
    <row r="208" spans="3:19" x14ac:dyDescent="0.25">
      <c r="C208"/>
      <c r="D208"/>
      <c r="E208"/>
      <c r="F208"/>
      <c r="G208"/>
      <c r="H208"/>
      <c r="I208"/>
      <c r="J208"/>
      <c r="N208"/>
      <c r="O208"/>
      <c r="P208"/>
      <c r="Q208"/>
      <c r="S208"/>
    </row>
    <row r="209" spans="3:19" x14ac:dyDescent="0.25">
      <c r="C209"/>
      <c r="D209"/>
      <c r="E209"/>
      <c r="F209"/>
      <c r="G209"/>
      <c r="H209"/>
      <c r="I209"/>
      <c r="J209"/>
      <c r="N209"/>
      <c r="O209"/>
      <c r="P209"/>
      <c r="Q209"/>
      <c r="S209"/>
    </row>
    <row r="210" spans="3:19" x14ac:dyDescent="0.25">
      <c r="C210"/>
      <c r="D210"/>
      <c r="E210"/>
      <c r="F210"/>
      <c r="G210"/>
      <c r="H210"/>
      <c r="I210"/>
      <c r="J210"/>
      <c r="N210"/>
      <c r="O210"/>
      <c r="P210"/>
      <c r="Q210"/>
      <c r="S210"/>
    </row>
    <row r="211" spans="3:19" x14ac:dyDescent="0.25">
      <c r="C211"/>
      <c r="D211"/>
      <c r="E211"/>
      <c r="F211"/>
      <c r="G211"/>
      <c r="H211"/>
      <c r="I211"/>
      <c r="J211"/>
      <c r="N211"/>
      <c r="O211"/>
      <c r="P211"/>
      <c r="Q211"/>
      <c r="S211"/>
    </row>
    <row r="212" spans="3:19" x14ac:dyDescent="0.25">
      <c r="C212"/>
      <c r="D212"/>
      <c r="E212"/>
      <c r="F212"/>
      <c r="G212"/>
      <c r="H212"/>
      <c r="I212"/>
      <c r="J212"/>
      <c r="N212"/>
      <c r="O212"/>
      <c r="P212"/>
      <c r="Q212"/>
      <c r="S212"/>
    </row>
    <row r="213" spans="3:19" x14ac:dyDescent="0.25">
      <c r="C213"/>
      <c r="D213"/>
      <c r="E213"/>
      <c r="F213"/>
      <c r="G213"/>
      <c r="H213"/>
      <c r="I213"/>
      <c r="J213"/>
      <c r="N213"/>
      <c r="O213"/>
      <c r="P213"/>
      <c r="Q213"/>
      <c r="S213"/>
    </row>
    <row r="214" spans="3:19" x14ac:dyDescent="0.25">
      <c r="C214"/>
      <c r="D214"/>
      <c r="E214"/>
      <c r="F214"/>
      <c r="G214"/>
      <c r="H214"/>
      <c r="I214"/>
      <c r="J214"/>
      <c r="N214"/>
      <c r="O214"/>
      <c r="P214"/>
      <c r="Q214"/>
      <c r="S214"/>
    </row>
    <row r="215" spans="3:19" x14ac:dyDescent="0.25">
      <c r="C215"/>
      <c r="D215"/>
      <c r="E215"/>
      <c r="F215"/>
      <c r="G215"/>
      <c r="H215"/>
      <c r="I215"/>
      <c r="J215"/>
      <c r="N215"/>
      <c r="O215"/>
      <c r="P215"/>
      <c r="Q215"/>
      <c r="S215"/>
    </row>
    <row r="216" spans="3:19" x14ac:dyDescent="0.25">
      <c r="C216"/>
      <c r="D216"/>
      <c r="E216"/>
      <c r="F216"/>
      <c r="G216"/>
      <c r="H216"/>
      <c r="I216"/>
      <c r="J216"/>
      <c r="N216"/>
      <c r="O216"/>
      <c r="P216"/>
      <c r="Q216"/>
      <c r="S216"/>
    </row>
    <row r="217" spans="3:19" x14ac:dyDescent="0.25">
      <c r="C217"/>
      <c r="D217"/>
      <c r="E217"/>
      <c r="F217"/>
      <c r="G217"/>
      <c r="H217"/>
      <c r="I217"/>
      <c r="J217"/>
      <c r="N217"/>
      <c r="O217"/>
      <c r="P217"/>
      <c r="Q217"/>
      <c r="S217"/>
    </row>
    <row r="218" spans="3:19" x14ac:dyDescent="0.25">
      <c r="C218"/>
      <c r="D218"/>
      <c r="E218"/>
      <c r="F218"/>
      <c r="G218"/>
      <c r="H218"/>
      <c r="I218"/>
      <c r="J218"/>
      <c r="N218"/>
      <c r="O218"/>
      <c r="P218"/>
      <c r="Q218"/>
      <c r="S218"/>
    </row>
    <row r="219" spans="3:19" x14ac:dyDescent="0.25">
      <c r="C219"/>
      <c r="D219"/>
      <c r="E219"/>
      <c r="F219"/>
      <c r="G219"/>
      <c r="H219"/>
      <c r="I219"/>
      <c r="J219"/>
      <c r="N219"/>
      <c r="O219"/>
      <c r="P219"/>
      <c r="Q219"/>
      <c r="S219"/>
    </row>
    <row r="220" spans="3:19" x14ac:dyDescent="0.25">
      <c r="C220"/>
      <c r="D220"/>
      <c r="E220"/>
      <c r="F220"/>
      <c r="G220"/>
      <c r="H220"/>
      <c r="I220"/>
      <c r="J220"/>
      <c r="N220"/>
      <c r="O220"/>
      <c r="P220"/>
      <c r="Q220"/>
      <c r="S220"/>
    </row>
    <row r="221" spans="3:19" x14ac:dyDescent="0.25">
      <c r="C221"/>
      <c r="D221"/>
      <c r="E221"/>
      <c r="F221"/>
      <c r="G221"/>
      <c r="H221"/>
      <c r="I221"/>
      <c r="J221"/>
      <c r="N221"/>
      <c r="O221"/>
      <c r="P221"/>
      <c r="Q221"/>
      <c r="S221"/>
    </row>
    <row r="222" spans="3:19" x14ac:dyDescent="0.25">
      <c r="C222"/>
      <c r="D222"/>
      <c r="E222"/>
      <c r="F222"/>
      <c r="G222"/>
      <c r="H222"/>
      <c r="I222"/>
      <c r="J222"/>
      <c r="N222"/>
      <c r="O222"/>
      <c r="P222"/>
      <c r="Q222"/>
      <c r="S222"/>
    </row>
    <row r="223" spans="3:19" x14ac:dyDescent="0.25">
      <c r="C223"/>
      <c r="D223"/>
      <c r="E223"/>
      <c r="F223"/>
      <c r="G223"/>
      <c r="H223"/>
      <c r="I223"/>
      <c r="J223"/>
      <c r="N223"/>
      <c r="O223"/>
      <c r="P223"/>
      <c r="Q223"/>
      <c r="S223"/>
    </row>
    <row r="224" spans="3:19" x14ac:dyDescent="0.25">
      <c r="C224"/>
      <c r="D224"/>
      <c r="E224"/>
      <c r="F224"/>
      <c r="G224"/>
      <c r="H224"/>
      <c r="I224"/>
      <c r="J224"/>
      <c r="N224"/>
      <c r="O224"/>
      <c r="P224"/>
      <c r="Q224"/>
      <c r="S224"/>
    </row>
    <row r="225" spans="3:19" x14ac:dyDescent="0.25">
      <c r="C225"/>
      <c r="D225"/>
      <c r="E225"/>
      <c r="F225"/>
      <c r="G225"/>
      <c r="H225"/>
      <c r="I225"/>
      <c r="J225"/>
      <c r="N225"/>
      <c r="O225"/>
      <c r="P225"/>
      <c r="Q225"/>
      <c r="S225"/>
    </row>
    <row r="226" spans="3:19" x14ac:dyDescent="0.25">
      <c r="C226"/>
      <c r="D226"/>
      <c r="E226"/>
      <c r="F226"/>
      <c r="G226"/>
      <c r="H226"/>
      <c r="I226"/>
      <c r="J226"/>
      <c r="N226"/>
      <c r="O226"/>
      <c r="P226"/>
      <c r="Q226"/>
      <c r="S226"/>
    </row>
    <row r="227" spans="3:19" x14ac:dyDescent="0.25">
      <c r="C227"/>
      <c r="D227"/>
      <c r="E227"/>
      <c r="F227"/>
      <c r="G227"/>
      <c r="H227"/>
      <c r="I227"/>
      <c r="J227"/>
      <c r="N227"/>
      <c r="O227"/>
      <c r="P227"/>
      <c r="Q227"/>
      <c r="S227"/>
    </row>
    <row r="228" spans="3:19" x14ac:dyDescent="0.25">
      <c r="C228"/>
      <c r="D228"/>
      <c r="E228"/>
      <c r="F228"/>
      <c r="G228"/>
      <c r="H228"/>
      <c r="I228"/>
      <c r="J228"/>
      <c r="N228"/>
      <c r="O228"/>
      <c r="P228"/>
      <c r="Q228"/>
      <c r="S228"/>
    </row>
    <row r="229" spans="3:19" x14ac:dyDescent="0.25">
      <c r="C229"/>
      <c r="D229"/>
      <c r="E229"/>
      <c r="F229"/>
      <c r="G229"/>
      <c r="H229"/>
      <c r="I229"/>
      <c r="J229"/>
      <c r="N229"/>
      <c r="O229"/>
      <c r="P229"/>
      <c r="Q229"/>
      <c r="S229"/>
    </row>
    <row r="230" spans="3:19" x14ac:dyDescent="0.25">
      <c r="C230"/>
      <c r="D230"/>
      <c r="E230"/>
      <c r="F230"/>
      <c r="G230"/>
      <c r="H230"/>
      <c r="I230"/>
      <c r="J230"/>
      <c r="N230"/>
      <c r="O230"/>
      <c r="P230"/>
      <c r="Q230"/>
      <c r="S230"/>
    </row>
    <row r="231" spans="3:19" x14ac:dyDescent="0.25">
      <c r="C231"/>
      <c r="D231"/>
      <c r="E231"/>
      <c r="F231"/>
      <c r="G231"/>
      <c r="H231"/>
      <c r="I231"/>
      <c r="J231"/>
      <c r="N231"/>
      <c r="O231"/>
      <c r="P231"/>
      <c r="Q231"/>
      <c r="S231"/>
    </row>
    <row r="232" spans="3:19" x14ac:dyDescent="0.25">
      <c r="C232"/>
      <c r="D232"/>
      <c r="E232"/>
      <c r="F232"/>
      <c r="G232"/>
      <c r="H232"/>
      <c r="I232"/>
      <c r="J232"/>
      <c r="N232"/>
      <c r="O232"/>
      <c r="P232"/>
      <c r="Q232"/>
      <c r="S232"/>
    </row>
    <row r="233" spans="3:19" x14ac:dyDescent="0.25">
      <c r="C233"/>
      <c r="D233"/>
      <c r="E233"/>
      <c r="F233"/>
      <c r="G233"/>
      <c r="H233"/>
      <c r="I233"/>
      <c r="J233"/>
      <c r="N233"/>
      <c r="O233"/>
      <c r="P233"/>
      <c r="Q233"/>
      <c r="S233"/>
    </row>
    <row r="234" spans="3:19" x14ac:dyDescent="0.25">
      <c r="C234"/>
      <c r="D234"/>
      <c r="E234"/>
      <c r="F234"/>
      <c r="G234"/>
      <c r="H234"/>
      <c r="I234"/>
      <c r="J234"/>
      <c r="N234"/>
      <c r="O234"/>
      <c r="P234"/>
      <c r="Q234"/>
      <c r="S234"/>
    </row>
    <row r="235" spans="3:19" x14ac:dyDescent="0.25">
      <c r="C235"/>
      <c r="D235"/>
      <c r="E235"/>
      <c r="F235"/>
      <c r="G235"/>
      <c r="H235"/>
      <c r="I235"/>
      <c r="J235"/>
      <c r="N235"/>
      <c r="O235"/>
      <c r="P235"/>
      <c r="Q235"/>
      <c r="S235"/>
    </row>
    <row r="236" spans="3:19" x14ac:dyDescent="0.25">
      <c r="C236"/>
      <c r="D236"/>
      <c r="E236"/>
      <c r="F236"/>
      <c r="G236"/>
      <c r="H236"/>
      <c r="I236"/>
      <c r="J236"/>
      <c r="N236"/>
      <c r="O236"/>
      <c r="P236"/>
      <c r="Q236"/>
      <c r="S236"/>
    </row>
    <row r="237" spans="3:19" x14ac:dyDescent="0.25">
      <c r="C237"/>
      <c r="D237"/>
      <c r="E237"/>
      <c r="F237"/>
      <c r="G237"/>
      <c r="H237"/>
      <c r="I237"/>
      <c r="J237"/>
      <c r="N237"/>
      <c r="O237"/>
      <c r="P237"/>
      <c r="Q237"/>
      <c r="S237"/>
    </row>
    <row r="238" spans="3:19" x14ac:dyDescent="0.25">
      <c r="C238"/>
      <c r="D238"/>
      <c r="E238"/>
      <c r="F238"/>
      <c r="G238"/>
      <c r="H238"/>
      <c r="I238"/>
      <c r="J238"/>
      <c r="N238"/>
      <c r="O238"/>
      <c r="P238"/>
      <c r="Q238"/>
      <c r="S238"/>
    </row>
    <row r="239" spans="3:19" x14ac:dyDescent="0.25">
      <c r="C239"/>
      <c r="D239"/>
      <c r="E239"/>
      <c r="F239"/>
      <c r="G239"/>
      <c r="H239"/>
      <c r="I239"/>
      <c r="J239"/>
      <c r="N239"/>
      <c r="O239"/>
      <c r="P239"/>
      <c r="Q239"/>
      <c r="S239"/>
    </row>
    <row r="240" spans="3:19" x14ac:dyDescent="0.25">
      <c r="C240"/>
      <c r="D240"/>
      <c r="E240"/>
      <c r="F240"/>
      <c r="G240"/>
      <c r="H240"/>
      <c r="I240"/>
      <c r="J240"/>
      <c r="N240"/>
      <c r="O240"/>
      <c r="P240"/>
      <c r="Q240"/>
      <c r="S240"/>
    </row>
    <row r="241" spans="3:19" x14ac:dyDescent="0.25">
      <c r="C241"/>
      <c r="D241"/>
      <c r="E241"/>
      <c r="F241"/>
      <c r="G241"/>
      <c r="H241"/>
      <c r="I241"/>
      <c r="J241"/>
      <c r="N241"/>
      <c r="O241"/>
      <c r="P241"/>
      <c r="Q241"/>
      <c r="S241"/>
    </row>
    <row r="242" spans="3:19" x14ac:dyDescent="0.25">
      <c r="C242"/>
      <c r="D242"/>
      <c r="E242"/>
      <c r="F242"/>
      <c r="G242"/>
      <c r="H242"/>
      <c r="I242"/>
      <c r="J242"/>
      <c r="N242"/>
      <c r="O242"/>
      <c r="P242"/>
      <c r="Q242"/>
      <c r="S242"/>
    </row>
    <row r="243" spans="3:19" x14ac:dyDescent="0.25">
      <c r="C243"/>
      <c r="D243"/>
      <c r="E243"/>
      <c r="F243"/>
      <c r="G243"/>
      <c r="H243"/>
      <c r="I243"/>
      <c r="J243"/>
      <c r="N243"/>
      <c r="O243"/>
      <c r="P243"/>
      <c r="Q243"/>
      <c r="S243"/>
    </row>
    <row r="244" spans="3:19" x14ac:dyDescent="0.25">
      <c r="C244"/>
      <c r="D244"/>
      <c r="E244"/>
      <c r="F244"/>
      <c r="G244"/>
      <c r="H244"/>
      <c r="I244"/>
      <c r="J244"/>
      <c r="N244"/>
      <c r="O244"/>
      <c r="P244"/>
      <c r="Q244"/>
      <c r="S244"/>
    </row>
    <row r="245" spans="3:19" x14ac:dyDescent="0.25">
      <c r="C245"/>
      <c r="D245"/>
      <c r="E245"/>
      <c r="F245"/>
      <c r="G245"/>
      <c r="H245"/>
      <c r="I245"/>
      <c r="J245"/>
      <c r="N245"/>
      <c r="O245"/>
      <c r="P245"/>
      <c r="Q245"/>
      <c r="S245"/>
    </row>
    <row r="246" spans="3:19" x14ac:dyDescent="0.25">
      <c r="C246"/>
      <c r="D246"/>
      <c r="E246"/>
      <c r="F246"/>
      <c r="G246"/>
      <c r="H246"/>
      <c r="I246"/>
      <c r="J246"/>
      <c r="N246"/>
      <c r="O246"/>
      <c r="P246"/>
      <c r="Q246"/>
      <c r="S246"/>
    </row>
    <row r="247" spans="3:19" x14ac:dyDescent="0.25">
      <c r="C247"/>
      <c r="D247"/>
      <c r="E247"/>
      <c r="F247"/>
      <c r="G247"/>
      <c r="H247"/>
      <c r="I247"/>
      <c r="J247"/>
      <c r="N247"/>
      <c r="O247"/>
      <c r="P247"/>
      <c r="Q247"/>
      <c r="S247"/>
    </row>
    <row r="248" spans="3:19" x14ac:dyDescent="0.25">
      <c r="C248"/>
      <c r="D248"/>
      <c r="E248"/>
      <c r="F248"/>
      <c r="G248"/>
      <c r="H248"/>
      <c r="I248"/>
      <c r="J248"/>
      <c r="N248"/>
      <c r="O248"/>
      <c r="P248"/>
      <c r="Q248"/>
      <c r="S248"/>
    </row>
    <row r="249" spans="3:19" x14ac:dyDescent="0.25">
      <c r="C249"/>
      <c r="D249"/>
      <c r="E249"/>
      <c r="F249"/>
      <c r="G249"/>
      <c r="H249"/>
      <c r="I249"/>
      <c r="J249"/>
      <c r="N249"/>
      <c r="O249"/>
      <c r="P249"/>
      <c r="Q249"/>
      <c r="S249"/>
    </row>
    <row r="250" spans="3:19" x14ac:dyDescent="0.25">
      <c r="C250"/>
      <c r="D250"/>
      <c r="E250"/>
      <c r="F250"/>
      <c r="G250"/>
      <c r="H250"/>
      <c r="I250"/>
      <c r="J250"/>
      <c r="N250"/>
      <c r="O250"/>
      <c r="P250"/>
      <c r="Q250"/>
      <c r="S250"/>
    </row>
    <row r="251" spans="3:19" x14ac:dyDescent="0.25">
      <c r="C251"/>
      <c r="D251"/>
      <c r="E251"/>
      <c r="F251"/>
      <c r="G251"/>
      <c r="H251"/>
      <c r="I251"/>
      <c r="J251"/>
      <c r="N251"/>
      <c r="O251"/>
      <c r="P251"/>
      <c r="Q251"/>
      <c r="S251"/>
    </row>
    <row r="252" spans="3:19" x14ac:dyDescent="0.25">
      <c r="C252"/>
      <c r="D252"/>
      <c r="E252"/>
      <c r="F252"/>
      <c r="G252"/>
      <c r="H252"/>
      <c r="I252"/>
      <c r="J252"/>
      <c r="N252"/>
      <c r="O252"/>
      <c r="P252"/>
      <c r="Q252"/>
      <c r="S252"/>
    </row>
    <row r="253" spans="3:19" x14ac:dyDescent="0.25">
      <c r="C253"/>
      <c r="D253"/>
      <c r="E253"/>
      <c r="F253"/>
      <c r="G253"/>
      <c r="H253"/>
      <c r="I253"/>
      <c r="J253"/>
      <c r="N253"/>
      <c r="O253"/>
      <c r="P253"/>
      <c r="Q253"/>
      <c r="S253"/>
    </row>
    <row r="254" spans="3:19" x14ac:dyDescent="0.25">
      <c r="C254"/>
      <c r="D254"/>
      <c r="E254"/>
      <c r="F254"/>
      <c r="G254"/>
      <c r="H254"/>
      <c r="I254"/>
      <c r="J254"/>
      <c r="N254"/>
      <c r="O254"/>
      <c r="P254"/>
      <c r="Q254"/>
      <c r="S254"/>
    </row>
    <row r="255" spans="3:19" x14ac:dyDescent="0.25">
      <c r="C255"/>
      <c r="D255"/>
      <c r="E255"/>
      <c r="F255"/>
      <c r="G255"/>
      <c r="H255"/>
      <c r="I255"/>
      <c r="J255"/>
      <c r="N255"/>
      <c r="O255"/>
      <c r="P255"/>
      <c r="Q255"/>
      <c r="S255"/>
    </row>
    <row r="256" spans="3:19" x14ac:dyDescent="0.25">
      <c r="C256"/>
      <c r="D256"/>
      <c r="E256"/>
      <c r="F256"/>
      <c r="G256"/>
      <c r="H256"/>
      <c r="I256"/>
      <c r="J256"/>
      <c r="N256"/>
      <c r="O256"/>
      <c r="P256"/>
      <c r="Q256"/>
      <c r="S256"/>
    </row>
    <row r="257" spans="3:19" x14ac:dyDescent="0.25">
      <c r="C257"/>
      <c r="D257"/>
      <c r="E257"/>
      <c r="F257"/>
      <c r="G257"/>
      <c r="H257"/>
      <c r="I257"/>
      <c r="J257"/>
      <c r="N257"/>
      <c r="O257"/>
      <c r="P257"/>
      <c r="Q257"/>
      <c r="S257"/>
    </row>
    <row r="258" spans="3:19" x14ac:dyDescent="0.25">
      <c r="C258"/>
      <c r="D258"/>
      <c r="E258"/>
      <c r="F258"/>
      <c r="G258"/>
      <c r="H258"/>
      <c r="I258"/>
      <c r="J258"/>
      <c r="N258"/>
      <c r="O258"/>
      <c r="P258"/>
      <c r="Q258"/>
      <c r="S258"/>
    </row>
    <row r="259" spans="3:19" x14ac:dyDescent="0.25">
      <c r="C259"/>
      <c r="D259"/>
      <c r="E259"/>
      <c r="F259"/>
      <c r="G259"/>
      <c r="H259"/>
      <c r="I259"/>
      <c r="J259"/>
      <c r="N259"/>
      <c r="O259"/>
      <c r="P259"/>
      <c r="Q259"/>
      <c r="S259"/>
    </row>
    <row r="260" spans="3:19" x14ac:dyDescent="0.25">
      <c r="C260"/>
      <c r="D260"/>
      <c r="E260"/>
      <c r="F260"/>
      <c r="G260"/>
      <c r="H260"/>
      <c r="I260"/>
      <c r="J260"/>
      <c r="N260"/>
      <c r="O260"/>
      <c r="P260"/>
      <c r="Q260"/>
      <c r="S260"/>
    </row>
    <row r="261" spans="3:19" x14ac:dyDescent="0.25">
      <c r="C261"/>
      <c r="D261"/>
      <c r="E261"/>
      <c r="F261"/>
      <c r="G261"/>
      <c r="H261"/>
      <c r="I261"/>
      <c r="J261"/>
      <c r="N261"/>
      <c r="O261"/>
      <c r="P261"/>
      <c r="Q261"/>
      <c r="S261"/>
    </row>
    <row r="262" spans="3:19" x14ac:dyDescent="0.25">
      <c r="C262"/>
      <c r="D262"/>
      <c r="E262"/>
      <c r="F262"/>
      <c r="G262"/>
      <c r="H262"/>
      <c r="I262"/>
      <c r="J262"/>
      <c r="N262"/>
      <c r="O262"/>
      <c r="P262"/>
      <c r="Q262"/>
      <c r="S262"/>
    </row>
    <row r="263" spans="3:19" x14ac:dyDescent="0.25">
      <c r="C263"/>
      <c r="D263"/>
      <c r="E263"/>
      <c r="F263"/>
      <c r="G263"/>
      <c r="H263"/>
      <c r="I263"/>
      <c r="J263"/>
      <c r="N263"/>
      <c r="O263"/>
      <c r="P263"/>
      <c r="Q263"/>
      <c r="S263"/>
    </row>
    <row r="264" spans="3:19" x14ac:dyDescent="0.25">
      <c r="C264"/>
      <c r="D264"/>
      <c r="E264"/>
      <c r="F264"/>
      <c r="G264"/>
      <c r="H264"/>
      <c r="I264"/>
      <c r="J264"/>
      <c r="N264"/>
      <c r="O264"/>
      <c r="P264"/>
      <c r="Q264"/>
      <c r="S264"/>
    </row>
    <row r="265" spans="3:19" x14ac:dyDescent="0.25">
      <c r="C265"/>
      <c r="D265"/>
      <c r="E265"/>
      <c r="F265"/>
      <c r="G265"/>
      <c r="H265"/>
      <c r="I265"/>
      <c r="J265"/>
      <c r="N265"/>
      <c r="O265"/>
      <c r="P265"/>
      <c r="Q265"/>
      <c r="S265"/>
    </row>
    <row r="266" spans="3:19" x14ac:dyDescent="0.25">
      <c r="C266"/>
      <c r="D266"/>
      <c r="E266"/>
      <c r="F266"/>
      <c r="G266"/>
      <c r="H266"/>
      <c r="I266"/>
      <c r="J266"/>
      <c r="N266"/>
      <c r="O266"/>
      <c r="P266"/>
      <c r="Q266"/>
      <c r="S266"/>
    </row>
    <row r="267" spans="3:19" x14ac:dyDescent="0.25">
      <c r="C267"/>
      <c r="D267"/>
      <c r="E267"/>
      <c r="F267"/>
      <c r="G267"/>
      <c r="H267"/>
      <c r="I267"/>
      <c r="J267"/>
      <c r="N267"/>
      <c r="O267"/>
      <c r="P267"/>
      <c r="Q267"/>
      <c r="S267"/>
    </row>
    <row r="268" spans="3:19" x14ac:dyDescent="0.25">
      <c r="C268"/>
      <c r="D268"/>
      <c r="E268"/>
      <c r="F268"/>
      <c r="G268"/>
      <c r="H268"/>
      <c r="I268"/>
      <c r="J268"/>
      <c r="N268"/>
      <c r="O268"/>
      <c r="P268"/>
      <c r="Q268"/>
      <c r="S268"/>
    </row>
    <row r="269" spans="3:19" x14ac:dyDescent="0.25">
      <c r="C269"/>
      <c r="D269"/>
      <c r="E269"/>
      <c r="F269"/>
      <c r="G269"/>
      <c r="H269"/>
      <c r="I269"/>
      <c r="J269"/>
      <c r="N269"/>
      <c r="O269"/>
      <c r="P269"/>
      <c r="Q269"/>
      <c r="S269"/>
    </row>
    <row r="270" spans="3:19" x14ac:dyDescent="0.25">
      <c r="C270"/>
      <c r="D270"/>
      <c r="E270"/>
      <c r="F270"/>
      <c r="G270"/>
      <c r="H270"/>
      <c r="I270"/>
      <c r="J270"/>
      <c r="N270"/>
      <c r="O270"/>
      <c r="P270"/>
      <c r="Q270"/>
      <c r="S270"/>
    </row>
    <row r="271" spans="3:19" x14ac:dyDescent="0.25">
      <c r="C271"/>
      <c r="D271"/>
      <c r="E271"/>
      <c r="F271"/>
      <c r="G271"/>
      <c r="H271"/>
      <c r="I271"/>
      <c r="J271"/>
      <c r="N271"/>
      <c r="O271"/>
      <c r="P271"/>
      <c r="Q271"/>
      <c r="S271"/>
    </row>
    <row r="272" spans="3:19" x14ac:dyDescent="0.25">
      <c r="C272"/>
      <c r="D272"/>
      <c r="E272"/>
      <c r="F272"/>
      <c r="G272"/>
      <c r="H272"/>
      <c r="I272"/>
      <c r="J272"/>
      <c r="N272"/>
      <c r="O272"/>
      <c r="P272"/>
      <c r="Q272"/>
      <c r="S272"/>
    </row>
    <row r="273" spans="3:19" x14ac:dyDescent="0.25">
      <c r="C273"/>
      <c r="D273"/>
      <c r="E273"/>
      <c r="F273"/>
      <c r="G273"/>
      <c r="H273"/>
      <c r="I273"/>
      <c r="J273"/>
      <c r="N273"/>
      <c r="O273"/>
      <c r="P273"/>
      <c r="Q273"/>
      <c r="S273"/>
    </row>
    <row r="274" spans="3:19" x14ac:dyDescent="0.25">
      <c r="C274"/>
      <c r="D274"/>
      <c r="E274"/>
      <c r="F274"/>
      <c r="G274"/>
      <c r="H274"/>
      <c r="I274"/>
      <c r="J274"/>
      <c r="N274"/>
      <c r="O274"/>
      <c r="P274"/>
      <c r="Q274"/>
      <c r="S274"/>
    </row>
    <row r="275" spans="3:19" x14ac:dyDescent="0.25">
      <c r="C275"/>
      <c r="D275"/>
      <c r="E275"/>
      <c r="F275"/>
      <c r="G275"/>
      <c r="H275"/>
      <c r="I275"/>
      <c r="J275"/>
      <c r="N275"/>
      <c r="O275"/>
      <c r="P275"/>
      <c r="Q275"/>
      <c r="S275"/>
    </row>
    <row r="276" spans="3:19" x14ac:dyDescent="0.25">
      <c r="C276"/>
      <c r="D276"/>
      <c r="E276"/>
      <c r="F276"/>
      <c r="G276"/>
      <c r="H276"/>
      <c r="I276"/>
      <c r="J276"/>
      <c r="N276"/>
      <c r="O276"/>
      <c r="P276"/>
      <c r="Q276"/>
      <c r="S276"/>
    </row>
    <row r="277" spans="3:19" x14ac:dyDescent="0.25">
      <c r="C277"/>
      <c r="D277"/>
      <c r="E277"/>
      <c r="F277"/>
      <c r="G277"/>
      <c r="H277"/>
      <c r="I277"/>
      <c r="J277"/>
      <c r="N277"/>
      <c r="O277"/>
      <c r="P277"/>
      <c r="Q277"/>
      <c r="S277"/>
    </row>
    <row r="278" spans="3:19" x14ac:dyDescent="0.25">
      <c r="C278"/>
      <c r="D278"/>
      <c r="E278"/>
      <c r="F278"/>
      <c r="G278"/>
      <c r="H278"/>
      <c r="I278"/>
      <c r="J278"/>
      <c r="N278"/>
      <c r="O278"/>
      <c r="P278"/>
      <c r="Q278"/>
      <c r="S278"/>
    </row>
    <row r="279" spans="3:19" x14ac:dyDescent="0.25">
      <c r="C279"/>
      <c r="D279"/>
      <c r="E279"/>
      <c r="F279"/>
      <c r="G279"/>
      <c r="H279"/>
      <c r="I279"/>
      <c r="J279"/>
      <c r="N279"/>
      <c r="O279"/>
      <c r="P279"/>
      <c r="Q279"/>
      <c r="S279"/>
    </row>
    <row r="280" spans="3:19" x14ac:dyDescent="0.25">
      <c r="C280"/>
      <c r="D280"/>
      <c r="E280"/>
      <c r="F280"/>
      <c r="G280"/>
      <c r="H280"/>
      <c r="I280"/>
      <c r="J280"/>
      <c r="N280"/>
      <c r="O280"/>
      <c r="P280"/>
      <c r="Q280"/>
      <c r="S280"/>
    </row>
    <row r="281" spans="3:19" x14ac:dyDescent="0.25">
      <c r="C281"/>
      <c r="D281"/>
      <c r="E281"/>
      <c r="F281"/>
      <c r="G281"/>
      <c r="H281"/>
      <c r="I281"/>
      <c r="J281"/>
      <c r="N281"/>
      <c r="O281"/>
      <c r="P281"/>
      <c r="Q281"/>
      <c r="S281"/>
    </row>
    <row r="282" spans="3:19" x14ac:dyDescent="0.25">
      <c r="C282"/>
      <c r="D282"/>
      <c r="E282"/>
      <c r="F282"/>
      <c r="G282"/>
      <c r="H282"/>
      <c r="I282"/>
      <c r="J282"/>
      <c r="N282"/>
      <c r="O282"/>
      <c r="P282"/>
      <c r="Q282"/>
      <c r="S282"/>
    </row>
    <row r="283" spans="3:19" x14ac:dyDescent="0.25">
      <c r="C283"/>
      <c r="D283"/>
      <c r="E283"/>
      <c r="F283"/>
      <c r="G283"/>
      <c r="H283"/>
      <c r="I283"/>
      <c r="J283"/>
      <c r="N283"/>
      <c r="O283"/>
      <c r="P283"/>
      <c r="Q283"/>
      <c r="S283"/>
    </row>
    <row r="284" spans="3:19" x14ac:dyDescent="0.25">
      <c r="C284"/>
      <c r="D284"/>
      <c r="E284"/>
      <c r="F284"/>
      <c r="G284"/>
      <c r="H284"/>
      <c r="I284"/>
      <c r="J284"/>
      <c r="N284"/>
      <c r="O284"/>
      <c r="P284"/>
      <c r="Q284"/>
      <c r="S284"/>
    </row>
    <row r="285" spans="3:19" x14ac:dyDescent="0.25">
      <c r="C285"/>
      <c r="D285"/>
      <c r="E285"/>
      <c r="F285"/>
      <c r="G285"/>
      <c r="H285"/>
      <c r="I285"/>
      <c r="J285"/>
      <c r="N285"/>
      <c r="O285"/>
      <c r="P285"/>
      <c r="Q285"/>
      <c r="S285"/>
    </row>
    <row r="286" spans="3:19" x14ac:dyDescent="0.25">
      <c r="C286"/>
      <c r="J286"/>
      <c r="N286"/>
      <c r="O286"/>
      <c r="P286"/>
      <c r="Q286"/>
      <c r="S286"/>
    </row>
    <row r="287" spans="3:19" x14ac:dyDescent="0.25">
      <c r="J287"/>
      <c r="N287"/>
      <c r="O287"/>
      <c r="P287"/>
      <c r="Q287"/>
      <c r="S287"/>
    </row>
    <row r="288" spans="3:19" x14ac:dyDescent="0.25">
      <c r="J288"/>
      <c r="N288"/>
      <c r="O288"/>
      <c r="P288"/>
      <c r="Q288"/>
      <c r="S288"/>
    </row>
    <row r="289" spans="10:19" x14ac:dyDescent="0.25">
      <c r="J289"/>
      <c r="N289"/>
      <c r="O289"/>
      <c r="P289"/>
      <c r="Q289"/>
      <c r="S289"/>
    </row>
    <row r="290" spans="10:19" x14ac:dyDescent="0.25">
      <c r="J290"/>
      <c r="N290"/>
      <c r="O290"/>
      <c r="P290"/>
      <c r="Q290"/>
      <c r="S290"/>
    </row>
    <row r="291" spans="10:19" x14ac:dyDescent="0.25">
      <c r="J291"/>
      <c r="N291"/>
      <c r="O291"/>
      <c r="P291"/>
      <c r="Q291"/>
      <c r="S291"/>
    </row>
    <row r="292" spans="10:19" x14ac:dyDescent="0.25">
      <c r="J292"/>
      <c r="N292"/>
      <c r="O292"/>
      <c r="P292"/>
      <c r="Q292"/>
      <c r="S292"/>
    </row>
    <row r="293" spans="10:19" x14ac:dyDescent="0.25">
      <c r="J293"/>
      <c r="N293"/>
      <c r="O293"/>
      <c r="P293"/>
      <c r="Q293"/>
      <c r="S293"/>
    </row>
    <row r="294" spans="10:19" x14ac:dyDescent="0.25">
      <c r="J294"/>
      <c r="N294"/>
      <c r="O294"/>
      <c r="P294"/>
      <c r="Q294"/>
      <c r="S294"/>
    </row>
    <row r="295" spans="10:19" x14ac:dyDescent="0.25">
      <c r="J295"/>
      <c r="N295"/>
      <c r="O295"/>
      <c r="P295"/>
      <c r="Q295"/>
      <c r="S295"/>
    </row>
    <row r="296" spans="10:19" x14ac:dyDescent="0.25">
      <c r="J296"/>
      <c r="N296"/>
      <c r="O296"/>
      <c r="P296"/>
      <c r="Q296"/>
      <c r="S296"/>
    </row>
    <row r="297" spans="10:19" x14ac:dyDescent="0.25">
      <c r="J297"/>
      <c r="N297"/>
      <c r="O297"/>
      <c r="P297"/>
      <c r="Q297"/>
      <c r="S297"/>
    </row>
    <row r="298" spans="10:19" x14ac:dyDescent="0.25">
      <c r="J298"/>
      <c r="N298"/>
      <c r="O298"/>
      <c r="P298"/>
      <c r="Q298"/>
      <c r="S298"/>
    </row>
    <row r="299" spans="10:19" x14ac:dyDescent="0.25">
      <c r="J299"/>
      <c r="N299"/>
      <c r="O299"/>
      <c r="P299"/>
      <c r="Q299"/>
      <c r="S299"/>
    </row>
    <row r="300" spans="10:19" x14ac:dyDescent="0.25">
      <c r="J300"/>
      <c r="N300"/>
      <c r="O300"/>
      <c r="P300"/>
      <c r="Q300"/>
      <c r="S300"/>
    </row>
    <row r="301" spans="10:19" x14ac:dyDescent="0.25">
      <c r="J301"/>
      <c r="N301"/>
      <c r="O301"/>
      <c r="P301"/>
      <c r="Q301"/>
      <c r="S301"/>
    </row>
    <row r="302" spans="10:19" x14ac:dyDescent="0.25">
      <c r="J302"/>
      <c r="N302"/>
      <c r="O302"/>
      <c r="P302"/>
      <c r="Q302"/>
      <c r="S302"/>
    </row>
    <row r="303" spans="10:19" x14ac:dyDescent="0.25">
      <c r="J303"/>
      <c r="N303"/>
      <c r="O303"/>
      <c r="P303"/>
      <c r="Q303"/>
      <c r="S303"/>
    </row>
    <row r="304" spans="10:19" x14ac:dyDescent="0.25">
      <c r="J304"/>
      <c r="N304"/>
      <c r="O304"/>
      <c r="P304"/>
      <c r="Q304"/>
      <c r="S304"/>
    </row>
    <row r="305" spans="10:19" x14ac:dyDescent="0.25">
      <c r="J305"/>
      <c r="N305"/>
      <c r="O305"/>
      <c r="P305"/>
      <c r="Q305"/>
      <c r="S305"/>
    </row>
    <row r="306" spans="10:19" x14ac:dyDescent="0.25">
      <c r="J306"/>
      <c r="N306"/>
      <c r="O306"/>
      <c r="P306"/>
      <c r="Q306"/>
      <c r="S306"/>
    </row>
    <row r="307" spans="10:19" x14ac:dyDescent="0.25">
      <c r="J307"/>
      <c r="N307"/>
      <c r="O307"/>
      <c r="P307"/>
      <c r="Q307"/>
      <c r="S307"/>
    </row>
    <row r="308" spans="10:19" x14ac:dyDescent="0.25">
      <c r="J308"/>
      <c r="N308"/>
      <c r="O308"/>
      <c r="P308"/>
      <c r="Q308"/>
      <c r="S308"/>
    </row>
    <row r="309" spans="10:19" x14ac:dyDescent="0.25">
      <c r="J309"/>
      <c r="N309"/>
      <c r="O309"/>
      <c r="P309"/>
      <c r="Q309"/>
      <c r="S309"/>
    </row>
    <row r="310" spans="10:19" x14ac:dyDescent="0.25">
      <c r="J310"/>
      <c r="N310"/>
      <c r="O310"/>
      <c r="P310"/>
      <c r="Q310"/>
      <c r="S310"/>
    </row>
    <row r="311" spans="10:19" x14ac:dyDescent="0.25">
      <c r="J311"/>
      <c r="N311"/>
      <c r="O311"/>
      <c r="P311"/>
      <c r="Q311"/>
      <c r="S311"/>
    </row>
    <row r="312" spans="10:19" x14ac:dyDescent="0.25">
      <c r="J312"/>
      <c r="N312"/>
      <c r="O312"/>
      <c r="P312"/>
      <c r="Q312"/>
      <c r="S312"/>
    </row>
    <row r="313" spans="10:19" x14ac:dyDescent="0.25">
      <c r="J313"/>
      <c r="N313"/>
      <c r="O313"/>
      <c r="P313"/>
      <c r="Q313"/>
      <c r="S313"/>
    </row>
    <row r="314" spans="10:19" x14ac:dyDescent="0.25">
      <c r="J314"/>
      <c r="N314"/>
      <c r="O314"/>
      <c r="P314"/>
      <c r="Q314"/>
      <c r="S314"/>
    </row>
    <row r="315" spans="10:19" x14ac:dyDescent="0.25">
      <c r="J315"/>
      <c r="N315"/>
      <c r="O315"/>
      <c r="P315"/>
      <c r="Q315"/>
      <c r="S315"/>
    </row>
    <row r="316" spans="10:19" x14ac:dyDescent="0.25">
      <c r="J316"/>
      <c r="N316"/>
      <c r="O316"/>
      <c r="P316"/>
      <c r="Q316"/>
      <c r="S316"/>
    </row>
    <row r="317" spans="10:19" x14ac:dyDescent="0.25">
      <c r="J317"/>
      <c r="N317"/>
      <c r="O317"/>
      <c r="P317"/>
      <c r="Q317"/>
      <c r="S317"/>
    </row>
    <row r="318" spans="10:19" x14ac:dyDescent="0.25">
      <c r="J318"/>
      <c r="N318"/>
      <c r="O318"/>
      <c r="P318"/>
      <c r="Q318"/>
      <c r="S318"/>
    </row>
    <row r="319" spans="10:19" x14ac:dyDescent="0.25">
      <c r="J319"/>
      <c r="N319"/>
      <c r="O319"/>
      <c r="P319"/>
      <c r="Q319"/>
      <c r="S319"/>
    </row>
    <row r="320" spans="10:19" x14ac:dyDescent="0.25">
      <c r="J320"/>
      <c r="N320"/>
      <c r="O320"/>
      <c r="P320"/>
      <c r="Q320"/>
      <c r="S320"/>
    </row>
    <row r="321" spans="10:19" x14ac:dyDescent="0.25">
      <c r="J321"/>
      <c r="N321"/>
      <c r="O321"/>
      <c r="P321"/>
      <c r="Q321"/>
      <c r="S321"/>
    </row>
    <row r="322" spans="10:19" x14ac:dyDescent="0.25">
      <c r="J322"/>
      <c r="N322"/>
      <c r="O322"/>
      <c r="P322"/>
      <c r="Q322"/>
      <c r="S322"/>
    </row>
    <row r="323" spans="10:19" x14ac:dyDescent="0.25">
      <c r="J323"/>
      <c r="N323"/>
      <c r="O323"/>
      <c r="P323"/>
      <c r="Q323"/>
      <c r="S323"/>
    </row>
    <row r="324" spans="10:19" x14ac:dyDescent="0.25">
      <c r="J324"/>
      <c r="N324"/>
      <c r="O324"/>
      <c r="P324"/>
      <c r="Q324"/>
      <c r="S324"/>
    </row>
    <row r="325" spans="10:19" x14ac:dyDescent="0.25">
      <c r="J325"/>
      <c r="N325"/>
      <c r="O325"/>
      <c r="P325"/>
      <c r="Q325"/>
      <c r="S325"/>
    </row>
    <row r="326" spans="10:19" x14ac:dyDescent="0.25">
      <c r="J326"/>
      <c r="N326"/>
      <c r="O326"/>
      <c r="P326"/>
      <c r="Q326"/>
      <c r="S326"/>
    </row>
    <row r="327" spans="10:19" x14ac:dyDescent="0.25">
      <c r="J327"/>
      <c r="N327"/>
      <c r="O327"/>
      <c r="P327"/>
      <c r="Q327"/>
      <c r="S327"/>
    </row>
    <row r="328" spans="10:19" x14ac:dyDescent="0.25">
      <c r="J328"/>
      <c r="N328"/>
      <c r="O328"/>
      <c r="P328"/>
      <c r="Q328"/>
      <c r="S328"/>
    </row>
    <row r="329" spans="10:19" x14ac:dyDescent="0.25">
      <c r="J329"/>
      <c r="N329"/>
      <c r="O329"/>
      <c r="P329"/>
      <c r="Q329"/>
      <c r="S329"/>
    </row>
    <row r="330" spans="10:19" x14ac:dyDescent="0.25">
      <c r="J330"/>
      <c r="N330"/>
      <c r="O330"/>
      <c r="P330"/>
      <c r="Q330"/>
      <c r="S330"/>
    </row>
    <row r="331" spans="10:19" x14ac:dyDescent="0.25">
      <c r="J331"/>
      <c r="N331"/>
      <c r="O331"/>
      <c r="P331"/>
      <c r="Q331"/>
      <c r="S331"/>
    </row>
    <row r="332" spans="10:19" x14ac:dyDescent="0.25">
      <c r="J332"/>
      <c r="N332"/>
      <c r="O332"/>
      <c r="P332"/>
      <c r="Q332"/>
      <c r="S332"/>
    </row>
    <row r="333" spans="10:19" x14ac:dyDescent="0.25">
      <c r="J333"/>
      <c r="N333"/>
      <c r="O333"/>
      <c r="P333"/>
      <c r="Q333"/>
      <c r="S333"/>
    </row>
    <row r="334" spans="10:19" x14ac:dyDescent="0.25">
      <c r="J334"/>
      <c r="N334"/>
      <c r="O334"/>
      <c r="P334"/>
      <c r="Q334"/>
      <c r="S334"/>
    </row>
    <row r="335" spans="10:19" x14ac:dyDescent="0.25">
      <c r="J335"/>
      <c r="N335"/>
      <c r="O335"/>
      <c r="P335"/>
      <c r="Q335"/>
      <c r="S335"/>
    </row>
    <row r="336" spans="10:19" x14ac:dyDescent="0.25">
      <c r="J336"/>
      <c r="N336"/>
      <c r="O336"/>
      <c r="P336"/>
      <c r="Q336"/>
      <c r="S336"/>
    </row>
    <row r="337" spans="10:10" x14ac:dyDescent="0.25">
      <c r="J337"/>
    </row>
    <row r="338" spans="10:10" x14ac:dyDescent="0.25">
      <c r="J338"/>
    </row>
    <row r="339" spans="10:10" x14ac:dyDescent="0.25">
      <c r="J339"/>
    </row>
    <row r="340" spans="10:10" x14ac:dyDescent="0.25">
      <c r="J340"/>
    </row>
  </sheetData>
  <mergeCells count="24">
    <mergeCell ref="A44:A48"/>
    <mergeCell ref="A50:A53"/>
    <mergeCell ref="A54:A57"/>
    <mergeCell ref="A59:A62"/>
    <mergeCell ref="A24:A27"/>
    <mergeCell ref="A28:A31"/>
    <mergeCell ref="A32:A35"/>
    <mergeCell ref="A36:A39"/>
    <mergeCell ref="A40:A43"/>
    <mergeCell ref="A20:A23"/>
    <mergeCell ref="A4:A7"/>
    <mergeCell ref="A8:A11"/>
    <mergeCell ref="A12:A15"/>
    <mergeCell ref="A16:A19"/>
    <mergeCell ref="A63:A66"/>
    <mergeCell ref="A167:A171"/>
    <mergeCell ref="A173:A179"/>
    <mergeCell ref="A110:A115"/>
    <mergeCell ref="A116:A120"/>
    <mergeCell ref="A122:A127"/>
    <mergeCell ref="A153:A158"/>
    <mergeCell ref="A160:A165"/>
    <mergeCell ref="A84:A89"/>
    <mergeCell ref="A67:A7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layer- 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Iswaryaa Subashchandran</cp:lastModifiedBy>
  <dcterms:created xsi:type="dcterms:W3CDTF">2022-03-30T10:46:05Z</dcterms:created>
  <dcterms:modified xsi:type="dcterms:W3CDTF">2023-06-01T08:29:00Z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1648637187</vt:lpwstr>
  </property>
  <property fmtid="{D5CDD505-2E9C-101B-9397-08002B2CF9AE}" pid="5" name="DLPManualFileClassificationVersion">
    <vt:lpwstr>11.6.0.76</vt:lpwstr>
  </property>
  <property fmtid="{D5CDD505-2E9C-101B-9397-08002B2CF9AE}" pid="6" name="MSIP_Label_1ab519c6-9f13-416b-ad6c-a79673c31c3f_Enabled">
    <vt:lpwstr>true</vt:lpwstr>
  </property>
  <property fmtid="{D5CDD505-2E9C-101B-9397-08002B2CF9AE}" pid="7" name="MSIP_Label_1ab519c6-9f13-416b-ad6c-a79673c31c3f_SetDate">
    <vt:lpwstr>2023-04-07T16:34:11Z</vt:lpwstr>
  </property>
  <property fmtid="{D5CDD505-2E9C-101B-9397-08002B2CF9AE}" pid="8" name="MSIP_Label_1ab519c6-9f13-416b-ad6c-a79673c31c3f_Method">
    <vt:lpwstr>Privileged</vt:lpwstr>
  </property>
  <property fmtid="{D5CDD505-2E9C-101B-9397-08002B2CF9AE}" pid="9" name="MSIP_Label_1ab519c6-9f13-416b-ad6c-a79673c31c3f_Name">
    <vt:lpwstr>Company Confidential External Use</vt:lpwstr>
  </property>
  <property fmtid="{D5CDD505-2E9C-101B-9397-08002B2CF9AE}" pid="10" name="MSIP_Label_1ab519c6-9f13-416b-ad6c-a79673c31c3f_SiteId">
    <vt:lpwstr>edf442f5-b994-4c86-a131-b42b03a16c95</vt:lpwstr>
  </property>
  <property fmtid="{D5CDD505-2E9C-101B-9397-08002B2CF9AE}" pid="11" name="MSIP_Label_1ab519c6-9f13-416b-ad6c-a79673c31c3f_ActionId">
    <vt:lpwstr>602c1c4c-edb8-439f-9027-fc3fa37dae79</vt:lpwstr>
  </property>
  <property fmtid="{D5CDD505-2E9C-101B-9397-08002B2CF9AE}" pid="12" name="MSIP_Label_1ab519c6-9f13-416b-ad6c-a79673c31c3f_ContentBits">
    <vt:lpwstr>0</vt:lpwstr>
  </property>
</Properties>
</file>