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e\openMLA-org\medjed-system\"/>
    </mc:Choice>
  </mc:AlternateContent>
  <xr:revisionPtr revIDLastSave="0" documentId="13_ncr:1_{0F983978-7C39-4EE5-86B1-3F1A13B6B00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7" i="1"/>
  <c r="C18" i="1"/>
  <c r="C21" i="1"/>
  <c r="C20" i="1"/>
  <c r="C19" i="1"/>
  <c r="C16" i="1"/>
  <c r="C15" i="1"/>
  <c r="C14" i="1"/>
  <c r="C7" i="1"/>
  <c r="C6" i="1"/>
  <c r="C2" i="1"/>
  <c r="C4" i="1"/>
  <c r="C3" i="1"/>
  <c r="G17" i="1" l="1"/>
  <c r="G3" i="1"/>
  <c r="G20" i="1" s="1"/>
</calcChain>
</file>

<file path=xl/sharedStrings.xml><?xml version="1.0" encoding="utf-8"?>
<sst xmlns="http://schemas.openxmlformats.org/spreadsheetml/2006/main" count="63" uniqueCount="56">
  <si>
    <t>Description</t>
  </si>
  <si>
    <t>Manufacturer part number</t>
  </si>
  <si>
    <t>Quantity</t>
  </si>
  <si>
    <t>Comments</t>
  </si>
  <si>
    <t>Snapmaker Linear axes 168mm (3 axes per set)</t>
  </si>
  <si>
    <t>We only need 4 axes, so we will have 2 spare…</t>
  </si>
  <si>
    <t>Price total</t>
  </si>
  <si>
    <t>Thorlabs optical cage rods (12")</t>
  </si>
  <si>
    <t>CP33/M</t>
  </si>
  <si>
    <t>Cage plates standard</t>
  </si>
  <si>
    <t>Olympus 10X 0.25Na PlanC N</t>
  </si>
  <si>
    <t>RLS RL2IC encoders</t>
  </si>
  <si>
    <t>RLS encoder tape</t>
  </si>
  <si>
    <t>One of tapes will be shorter and hence cheaper</t>
  </si>
  <si>
    <t>Acrylic Enclosure panels</t>
  </si>
  <si>
    <t>Power Module for Snapmaker 2.0</t>
  </si>
  <si>
    <t>Photon Ultra  3D printer with DMD</t>
  </si>
  <si>
    <t>Might be hard to source, look around</t>
  </si>
  <si>
    <t>MER2-630-60U3C</t>
  </si>
  <si>
    <t>USB3 colour camera 1/1.8"</t>
  </si>
  <si>
    <t>deep red camera</t>
  </si>
  <si>
    <t>SC0926</t>
  </si>
  <si>
    <t>Rpi global shutter camera</t>
  </si>
  <si>
    <t>1" enonomy beamsplitter</t>
  </si>
  <si>
    <t>maybe need 3 even</t>
  </si>
  <si>
    <t>EBS1</t>
  </si>
  <si>
    <t>1" cold mirror</t>
  </si>
  <si>
    <t>FM04</t>
  </si>
  <si>
    <t>ME1-P01</t>
  </si>
  <si>
    <t xml:space="preserve">Silver mirror 1" </t>
  </si>
  <si>
    <t>Internal power supply can be sourced directly for ~ 50 if cost saving needed</t>
  </si>
  <si>
    <t>LED board</t>
  </si>
  <si>
    <t>Light tunnels</t>
  </si>
  <si>
    <t>Tube lens visible</t>
  </si>
  <si>
    <t>Tube lens IR</t>
  </si>
  <si>
    <t>Biconvex lens illumination</t>
  </si>
  <si>
    <t>These are very much pending revision</t>
  </si>
  <si>
    <t>AC254-080-A</t>
  </si>
  <si>
    <t>LB1757</t>
  </si>
  <si>
    <t>Cost of white light module</t>
  </si>
  <si>
    <t>coarse estimation</t>
  </si>
  <si>
    <t>Seem to charge 50 shipping fee, which is a bit much. Could be replaced by Pi HQ camera (50 eur)</t>
  </si>
  <si>
    <t>Snapmaker axis splitter</t>
  </si>
  <si>
    <t>B.1.H.A.0001-01</t>
  </si>
  <si>
    <t>We need one to strip connectors, and  one to mirror Z-axes</t>
  </si>
  <si>
    <t>PCB stage control</t>
  </si>
  <si>
    <t>PCB Z axis and focus</t>
  </si>
  <si>
    <t>No idea, just putting down some numbers</t>
  </si>
  <si>
    <t>Printed parts (SLS/MJF)</t>
  </si>
  <si>
    <t xml:space="preserve">Total Cost </t>
  </si>
  <si>
    <t>System without white light</t>
  </si>
  <si>
    <t>Fine Z-focus system</t>
  </si>
  <si>
    <t>Stage vacuum | tetra APS 150</t>
  </si>
  <si>
    <t>point of improvement, but not a priority</t>
  </si>
  <si>
    <t>Screws and fittings</t>
  </si>
  <si>
    <t>PCB stage calibration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</si>
</sst>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65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0" xfId="0" applyFont="1" applyFill="1"/>
    <xf numFmtId="0" fontId="3" fillId="3" borderId="1" xfId="0" applyFont="1" applyFill="1" applyBorder="1"/>
    <xf numFmtId="164" fontId="0" fillId="0" borderId="0" xfId="0" applyNumberFormat="1"/>
    <xf numFmtId="0" fontId="4" fillId="0" borderId="0" xfId="3"/>
    <xf numFmtId="0" fontId="4" fillId="0" borderId="0" xfId="3" applyAlignment="1">
      <alignment horizontal="left" vertical="center" wrapText="1"/>
    </xf>
    <xf numFmtId="0" fontId="2" fillId="2" borderId="0" xfId="2"/>
    <xf numFmtId="165" fontId="0" fillId="3" borderId="0" xfId="0" applyNumberFormat="1" applyFill="1" applyAlignment="1">
      <alignment horizontal="left"/>
    </xf>
    <xf numFmtId="165" fontId="0" fillId="3" borderId="0" xfId="1" applyNumberFormat="1" applyFont="1" applyFill="1" applyAlignment="1">
      <alignment horizontal="left"/>
    </xf>
    <xf numFmtId="0" fontId="3" fillId="3" borderId="1" xfId="0" applyFont="1" applyFill="1" applyBorder="1" applyAlignment="1">
      <alignment horizontal="center"/>
    </xf>
    <xf numFmtId="165" fontId="0" fillId="3" borderId="0" xfId="0" applyNumberFormat="1" applyFill="1"/>
  </cellXfs>
  <cellStyles count="4">
    <cellStyle name="Hyperlink" xfId="3" builtinId="8"/>
    <cellStyle name="Neutraal" xfId="2" builtinId="28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.snapmaker.com/products/power-module-for-snapmaker-2-0" TargetMode="External"/><Relationship Id="rId1" Type="http://schemas.openxmlformats.org/officeDocument/2006/relationships/hyperlink" Target="https://www.thorlabs.com/thorproduct.cfm?partnumber=CP33/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33" sqref="E33"/>
    </sheetView>
  </sheetViews>
  <sheetFormatPr defaultRowHeight="15" x14ac:dyDescent="0.25"/>
  <cols>
    <col min="1" max="1" width="51.85546875" customWidth="1"/>
    <col min="2" max="2" width="27.28515625" customWidth="1"/>
    <col min="3" max="3" width="14.28515625" customWidth="1"/>
    <col min="4" max="4" width="13.28515625" customWidth="1"/>
    <col min="5" max="5" width="82.7109375" customWidth="1"/>
    <col min="7" max="7" width="27.140625" customWidth="1"/>
  </cols>
  <sheetData>
    <row r="1" spans="1:7" x14ac:dyDescent="0.25">
      <c r="A1" s="2" t="s">
        <v>0</v>
      </c>
      <c r="B1" s="9" t="s">
        <v>1</v>
      </c>
      <c r="C1" s="9" t="s">
        <v>6</v>
      </c>
      <c r="D1" s="9" t="s">
        <v>2</v>
      </c>
      <c r="E1" s="2" t="s">
        <v>3</v>
      </c>
    </row>
    <row r="2" spans="1:7" x14ac:dyDescent="0.25">
      <c r="A2" t="s">
        <v>4</v>
      </c>
      <c r="C2">
        <f>D2*120</f>
        <v>240</v>
      </c>
      <c r="D2">
        <v>2</v>
      </c>
      <c r="E2" t="s">
        <v>5</v>
      </c>
      <c r="G2" s="1" t="s">
        <v>49</v>
      </c>
    </row>
    <row r="3" spans="1:7" x14ac:dyDescent="0.25">
      <c r="A3" t="s">
        <v>7</v>
      </c>
      <c r="C3" s="3">
        <f>16.52*D3*1.21</f>
        <v>79.956800000000001</v>
      </c>
      <c r="D3">
        <v>4</v>
      </c>
      <c r="G3" s="7">
        <f>SUM(C2:C2262)</f>
        <v>3109.1001000000001</v>
      </c>
    </row>
    <row r="4" spans="1:7" x14ac:dyDescent="0.25">
      <c r="A4" t="s">
        <v>9</v>
      </c>
      <c r="B4" s="4" t="s">
        <v>8</v>
      </c>
      <c r="C4" s="3">
        <f>17.35*D4*1.21</f>
        <v>41.987000000000002</v>
      </c>
      <c r="D4">
        <v>2</v>
      </c>
    </row>
    <row r="5" spans="1:7" x14ac:dyDescent="0.25">
      <c r="A5" t="s">
        <v>10</v>
      </c>
      <c r="C5">
        <v>200</v>
      </c>
      <c r="D5">
        <v>1</v>
      </c>
    </row>
    <row r="6" spans="1:7" x14ac:dyDescent="0.25">
      <c r="A6" t="s">
        <v>11</v>
      </c>
      <c r="C6" s="3">
        <f>D6*67.73*1.21</f>
        <v>245.85989999999998</v>
      </c>
      <c r="D6">
        <v>3</v>
      </c>
    </row>
    <row r="7" spans="1:7" x14ac:dyDescent="0.25">
      <c r="A7" t="s">
        <v>12</v>
      </c>
      <c r="C7" s="3">
        <f>D7*29.25*1.21</f>
        <v>106.17749999999999</v>
      </c>
      <c r="D7">
        <v>3</v>
      </c>
      <c r="E7" t="s">
        <v>13</v>
      </c>
    </row>
    <row r="8" spans="1:7" x14ac:dyDescent="0.25">
      <c r="A8" t="s">
        <v>14</v>
      </c>
      <c r="C8">
        <v>110</v>
      </c>
      <c r="D8">
        <v>1</v>
      </c>
    </row>
    <row r="9" spans="1:7" x14ac:dyDescent="0.25">
      <c r="A9" t="s">
        <v>42</v>
      </c>
      <c r="B9" t="s">
        <v>43</v>
      </c>
      <c r="C9">
        <f>14.79*2</f>
        <v>29.58</v>
      </c>
      <c r="D9">
        <v>2</v>
      </c>
      <c r="E9" t="s">
        <v>44</v>
      </c>
    </row>
    <row r="10" spans="1:7" x14ac:dyDescent="0.25">
      <c r="A10" s="5" t="s">
        <v>15</v>
      </c>
      <c r="C10">
        <v>70</v>
      </c>
      <c r="D10">
        <v>1</v>
      </c>
      <c r="E10" t="s">
        <v>30</v>
      </c>
    </row>
    <row r="11" spans="1:7" x14ac:dyDescent="0.25">
      <c r="A11" t="s">
        <v>16</v>
      </c>
      <c r="C11">
        <v>340</v>
      </c>
      <c r="D11">
        <v>1</v>
      </c>
      <c r="E11" t="s">
        <v>17</v>
      </c>
    </row>
    <row r="12" spans="1:7" x14ac:dyDescent="0.25">
      <c r="A12" t="s">
        <v>19</v>
      </c>
      <c r="B12" t="s">
        <v>18</v>
      </c>
      <c r="C12">
        <v>191</v>
      </c>
      <c r="D12">
        <v>1</v>
      </c>
      <c r="E12" t="s">
        <v>41</v>
      </c>
    </row>
    <row r="13" spans="1:7" x14ac:dyDescent="0.25">
      <c r="A13" t="s">
        <v>20</v>
      </c>
      <c r="B13" t="s">
        <v>21</v>
      </c>
      <c r="C13">
        <v>60</v>
      </c>
      <c r="D13">
        <v>1</v>
      </c>
      <c r="E13" t="s">
        <v>22</v>
      </c>
    </row>
    <row r="14" spans="1:7" x14ac:dyDescent="0.25">
      <c r="A14" t="s">
        <v>23</v>
      </c>
      <c r="B14" t="s">
        <v>25</v>
      </c>
      <c r="C14">
        <f>34*1.21*D14</f>
        <v>82.28</v>
      </c>
      <c r="D14">
        <v>2</v>
      </c>
      <c r="E14" t="s">
        <v>24</v>
      </c>
    </row>
    <row r="15" spans="1:7" x14ac:dyDescent="0.25">
      <c r="A15" t="s">
        <v>26</v>
      </c>
      <c r="B15" t="s">
        <v>27</v>
      </c>
      <c r="C15" s="3">
        <f>42.89*1.21*D15</f>
        <v>51.896900000000002</v>
      </c>
      <c r="D15">
        <v>1</v>
      </c>
    </row>
    <row r="16" spans="1:7" x14ac:dyDescent="0.25">
      <c r="A16" t="s">
        <v>29</v>
      </c>
      <c r="B16" t="s">
        <v>28</v>
      </c>
      <c r="C16">
        <f>D16*1.21*30.54</f>
        <v>73.90679999999999</v>
      </c>
      <c r="D16">
        <v>2</v>
      </c>
      <c r="G16" s="1" t="s">
        <v>39</v>
      </c>
    </row>
    <row r="17" spans="1:7" x14ac:dyDescent="0.25">
      <c r="A17" s="6" t="s">
        <v>31</v>
      </c>
      <c r="B17" s="6"/>
      <c r="C17" s="6">
        <f>D17*40</f>
        <v>80</v>
      </c>
      <c r="D17" s="6">
        <v>2</v>
      </c>
      <c r="E17" s="6" t="s">
        <v>40</v>
      </c>
      <c r="G17" s="8">
        <f>C12+C17+C18+C19+C21/D21+C16/D16</f>
        <v>471.68099999999998</v>
      </c>
    </row>
    <row r="18" spans="1:7" x14ac:dyDescent="0.25">
      <c r="A18" s="6" t="s">
        <v>32</v>
      </c>
      <c r="B18" s="6"/>
      <c r="C18" s="6">
        <f>18*D18</f>
        <v>36</v>
      </c>
      <c r="D18" s="6">
        <v>2</v>
      </c>
      <c r="E18" s="6" t="s">
        <v>40</v>
      </c>
    </row>
    <row r="19" spans="1:7" x14ac:dyDescent="0.25">
      <c r="A19" t="s">
        <v>33</v>
      </c>
      <c r="B19" t="s">
        <v>37</v>
      </c>
      <c r="C19">
        <f>D19*1.21*79.4</f>
        <v>96.073999999999998</v>
      </c>
      <c r="D19">
        <v>1</v>
      </c>
      <c r="G19" s="1" t="s">
        <v>50</v>
      </c>
    </row>
    <row r="20" spans="1:7" x14ac:dyDescent="0.25">
      <c r="A20" t="s">
        <v>34</v>
      </c>
      <c r="B20" t="s">
        <v>37</v>
      </c>
      <c r="C20">
        <f>D20*1.21*79.4</f>
        <v>96.073999999999998</v>
      </c>
      <c r="D20">
        <v>1</v>
      </c>
      <c r="G20" s="10">
        <f>G3-G17</f>
        <v>2637.4191000000001</v>
      </c>
    </row>
    <row r="21" spans="1:7" x14ac:dyDescent="0.25">
      <c r="A21" t="s">
        <v>35</v>
      </c>
      <c r="B21" t="s">
        <v>38</v>
      </c>
      <c r="C21">
        <f>1.21*26.16*D21</f>
        <v>63.307200000000002</v>
      </c>
      <c r="D21">
        <v>2</v>
      </c>
      <c r="E21" t="s">
        <v>36</v>
      </c>
    </row>
    <row r="22" spans="1:7" x14ac:dyDescent="0.25">
      <c r="A22" s="6" t="s">
        <v>45</v>
      </c>
      <c r="B22" s="6"/>
      <c r="C22" s="6">
        <v>100</v>
      </c>
      <c r="D22" s="6">
        <v>1</v>
      </c>
      <c r="E22" s="6" t="s">
        <v>47</v>
      </c>
    </row>
    <row r="23" spans="1:7" x14ac:dyDescent="0.25">
      <c r="A23" s="6" t="s">
        <v>46</v>
      </c>
      <c r="B23" s="6"/>
      <c r="C23" s="6">
        <v>100</v>
      </c>
      <c r="D23" s="6">
        <v>1</v>
      </c>
      <c r="E23" s="6" t="s">
        <v>47</v>
      </c>
    </row>
    <row r="24" spans="1:7" x14ac:dyDescent="0.25">
      <c r="A24" s="6" t="s">
        <v>55</v>
      </c>
      <c r="B24" s="6"/>
      <c r="C24" s="6">
        <v>40</v>
      </c>
      <c r="D24" s="6">
        <v>1</v>
      </c>
      <c r="E24" s="6" t="s">
        <v>47</v>
      </c>
    </row>
    <row r="25" spans="1:7" x14ac:dyDescent="0.25">
      <c r="A25" s="6" t="s">
        <v>48</v>
      </c>
      <c r="B25" s="6"/>
      <c r="C25" s="6">
        <v>250</v>
      </c>
      <c r="D25" s="6">
        <v>1</v>
      </c>
      <c r="E25" s="6" t="s">
        <v>47</v>
      </c>
    </row>
    <row r="26" spans="1:7" x14ac:dyDescent="0.25">
      <c r="A26" s="6" t="s">
        <v>51</v>
      </c>
      <c r="B26" s="6"/>
      <c r="C26" s="6">
        <v>250</v>
      </c>
      <c r="D26" s="6">
        <v>1</v>
      </c>
      <c r="E26" s="6" t="s">
        <v>47</v>
      </c>
    </row>
    <row r="27" spans="1:7" x14ac:dyDescent="0.25">
      <c r="A27" s="6" t="s">
        <v>54</v>
      </c>
      <c r="B27" s="6"/>
      <c r="C27" s="6">
        <v>50</v>
      </c>
      <c r="D27" s="6">
        <v>1</v>
      </c>
      <c r="E27" s="6" t="s">
        <v>47</v>
      </c>
    </row>
    <row r="28" spans="1:7" x14ac:dyDescent="0.25">
      <c r="A28" t="s">
        <v>52</v>
      </c>
      <c r="C28">
        <v>25</v>
      </c>
      <c r="D28">
        <v>1</v>
      </c>
      <c r="E28" t="s">
        <v>53</v>
      </c>
    </row>
  </sheetData>
  <hyperlinks>
    <hyperlink ref="B4" r:id="rId1" display="https://www.thorlabs.com/thorproduct.cfm?partnumber=CP33/M" xr:uid="{2D7D554D-BFE1-4336-926F-4A72E5BAEF81}"/>
    <hyperlink ref="A10" r:id="rId2" display="https://shop.snapmaker.com/products/power-module-for-snapmaker-2-0" xr:uid="{0222E532-7105-48C2-8EE8-7AEC7B27AFCA}"/>
  </hyperlinks>
  <pageMargins left="0.7" right="0.7" top="0.75" bottom="0.75" header="0.3" footer="0.3"/>
  <pageSetup paperSize="271"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Andrea</dc:creator>
  <cp:lastModifiedBy>Nemo Andrea</cp:lastModifiedBy>
  <dcterms:created xsi:type="dcterms:W3CDTF">2015-06-05T18:19:34Z</dcterms:created>
  <dcterms:modified xsi:type="dcterms:W3CDTF">2023-06-10T10:24:29Z</dcterms:modified>
</cp:coreProperties>
</file>