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eget\Documents\Liver-Model-Manuscript\"/>
    </mc:Choice>
  </mc:AlternateContent>
  <xr:revisionPtr revIDLastSave="0" documentId="13_ncr:1_{6ED3D33D-E54D-4486-8B33-A6D9516758C0}" xr6:coauthVersionLast="47" xr6:coauthVersionMax="47" xr10:uidLastSave="{00000000-0000-0000-0000-000000000000}"/>
  <bookViews>
    <workbookView xWindow="11355" yWindow="1635" windowWidth="32100" windowHeight="15435" xr2:uid="{3BEBFEB8-2013-8044-88D0-4B5C2B7B80C4}"/>
  </bookViews>
  <sheets>
    <sheet name="parameters" sheetId="1" r:id="rId1"/>
    <sheet name="useful parameters" sheetId="2" r:id="rId2"/>
    <sheet name="flux 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H2" i="1"/>
  <c r="G2" i="1"/>
  <c r="D28" i="1" l="1"/>
  <c r="D11" i="1"/>
  <c r="D27" i="1"/>
  <c r="D26" i="1"/>
  <c r="D18" i="1"/>
</calcChain>
</file>

<file path=xl/sharedStrings.xml><?xml version="1.0" encoding="utf-8"?>
<sst xmlns="http://schemas.openxmlformats.org/spreadsheetml/2006/main" count="131" uniqueCount="96">
  <si>
    <t>ParamNum</t>
  </si>
  <si>
    <t>Parameter</t>
  </si>
  <si>
    <t>TV</t>
  </si>
  <si>
    <t>LV</t>
  </si>
  <si>
    <t>HV</t>
  </si>
  <si>
    <t>Units</t>
  </si>
  <si>
    <t>Description</t>
  </si>
  <si>
    <t>Reference</t>
  </si>
  <si>
    <t>vd_tg_p</t>
  </si>
  <si>
    <t>fa_cy_basal</t>
  </si>
  <si>
    <t>sens_nefa_uptake</t>
  </si>
  <si>
    <t>kuptake_er</t>
  </si>
  <si>
    <t>kuptake_liver_tg</t>
  </si>
  <si>
    <t>kbetaox</t>
  </si>
  <si>
    <t>emax_vldl_prod</t>
  </si>
  <si>
    <t>ec50_vldl_prod</t>
  </si>
  <si>
    <t>vd_cyt</t>
  </si>
  <si>
    <t>vd_er</t>
  </si>
  <si>
    <t>mM</t>
  </si>
  <si>
    <t>dimensionless</t>
  </si>
  <si>
    <t>1/day</t>
  </si>
  <si>
    <t>1/(mM^2*day)</t>
  </si>
  <si>
    <t>L</t>
  </si>
  <si>
    <t>Vol. dist. TG in plasma</t>
  </si>
  <si>
    <t>Vol. of hepatocyte endoplasmic reticulum (total)</t>
  </si>
  <si>
    <t>Vol. of hepatocyte cytosol (total)</t>
  </si>
  <si>
    <t>mmols/day</t>
  </si>
  <si>
    <t>Daily absorption of chylomicron TG as mmols</t>
  </si>
  <si>
    <t>EC50 for effect of TG-ER on VLDL production</t>
  </si>
  <si>
    <t>Emax for production of VLDL from liver</t>
  </si>
  <si>
    <t>mmols-TG/day</t>
  </si>
  <si>
    <t>Average rate of beta oxidation of fat in the liver</t>
  </si>
  <si>
    <t>Rate constant for lipolysis in the liver</t>
  </si>
  <si>
    <t>Rate constant for esterification of TG in the liver</t>
  </si>
  <si>
    <t>Rate constant for clearance of TG from plasma by liver</t>
  </si>
  <si>
    <t>Rate constant for FAs moving from cytosol to ER</t>
  </si>
  <si>
    <t>Sensitivity for feedback of cytosolic lipids on FA transport.</t>
  </si>
  <si>
    <t>Basal fatty acids, normalizing factor for optional regulation.</t>
  </si>
  <si>
    <t>Basal flux of de novo synthesized FA</t>
  </si>
  <si>
    <t>Assumption</t>
  </si>
  <si>
    <t>See derived_parameters.jl</t>
  </si>
  <si>
    <r>
      <t>Holzhütter H-G, Berndt N. Computational Hypothesis: How Intra-Hepatic Functional Heterogeneity May Influence the Cascading Progression of Free Fatty Acid-Induced Non-Alcoholic Fatty Liver Disease (NAFLD). </t>
    </r>
    <r>
      <rPr>
        <i/>
        <sz val="12"/>
        <color rgb="FF222222"/>
        <rFont val="Arial"/>
        <family val="2"/>
      </rPr>
      <t>Cells</t>
    </r>
    <r>
      <rPr>
        <sz val="12"/>
        <color rgb="FF222222"/>
        <rFont val="Arial"/>
        <family val="2"/>
      </rPr>
      <t>. 2021; 10(3):578. https://doi.org/10.3390/cells10030578</t>
    </r>
  </si>
  <si>
    <t>» How big is the endoplasmic reticulum of cells? (bionumbers.org)</t>
  </si>
  <si>
    <t>https://doi.org/10.1007/s11745-001-0696-6</t>
  </si>
  <si>
    <t>Back-calculated from VLDL flux</t>
  </si>
  <si>
    <t>nefa_uptake_flux</t>
  </si>
  <si>
    <t>Basal uptake of NEFAs into cytosol of hepatocytes</t>
  </si>
  <si>
    <t>dnl_basal_flux</t>
  </si>
  <si>
    <t>chylo_basal_flux</t>
  </si>
  <si>
    <t>tg_cy_basal</t>
  </si>
  <si>
    <t>fa_er_basal</t>
  </si>
  <si>
    <t>tg_er_basal</t>
  </si>
  <si>
    <t>tg_p_basal</t>
  </si>
  <si>
    <t>Basal concentration of TG in cytosol</t>
  </si>
  <si>
    <t>Basal concentration of FA in ER</t>
  </si>
  <si>
    <t>Basal concentration of TG in ER</t>
  </si>
  <si>
    <t>Set equivalent to cytosolic concentration</t>
  </si>
  <si>
    <t>See derived_parameters.jl. We assume a range of 1 - 6% was fairly normal, but closer to 5%.</t>
  </si>
  <si>
    <t>Estimated from Adiels et al. 2005. Unit conversion from mg/kg/day --&gt; mmol/day using 70kg BWT.</t>
  </si>
  <si>
    <t>Estimated from Adiels et al. 2005. Converted from % to mM TG in ER.</t>
  </si>
  <si>
    <t>https://www.mayoclinic.org/diseases-conditions/high-blood-cholesterol/in-depth/triglycerides/art-20048186, scaled to reflect more average daily concentrations vs. fasting</t>
  </si>
  <si>
    <t>Basal mean concentration of TG in plasma (VLDL + LDL + HDL + Chylo.)</t>
  </si>
  <si>
    <t>klipase_clear</t>
  </si>
  <si>
    <t>See derived_parameters.jl, range set to reflect NAFLD state</t>
  </si>
  <si>
    <t>Clearance rate constant for periphery (Muscle, Adipose)</t>
  </si>
  <si>
    <t>ksynth_cy_tg</t>
  </si>
  <si>
    <t>klipo_cy_tg</t>
  </si>
  <si>
    <t>ksynth_er_tg</t>
  </si>
  <si>
    <t>Rate constant for esterification of TG in the ER compartment</t>
  </si>
  <si>
    <t>See derived_parameters.jl, range set based on a reasonable range of 50 --&gt; 500mg/dL TG in plasma</t>
  </si>
  <si>
    <t>Serum TG vs. Liver Fat</t>
  </si>
  <si>
    <t>rho</t>
  </si>
  <si>
    <t>https://www.ahajournals.org/doi/full/10.1161/ATVBAHA.107.147538</t>
  </si>
  <si>
    <t>Value</t>
  </si>
  <si>
    <t>Fraction fasting TG</t>
  </si>
  <si>
    <t>frac_fast_tg</t>
  </si>
  <si>
    <t>?</t>
  </si>
  <si>
    <t>scale_dnl</t>
  </si>
  <si>
    <t>Scalar to DNL, creates feedback on beta oxidation</t>
  </si>
  <si>
    <t>Used for pharmacodynamics</t>
  </si>
  <si>
    <t>sens_betaox_dnl</t>
  </si>
  <si>
    <t>Sensitivity for feedback of DNL on beta oxidation rate</t>
  </si>
  <si>
    <t>scale_chylo</t>
  </si>
  <si>
    <t>Scalar to chylomicron production (use for diet)</t>
  </si>
  <si>
    <t>scale_nefa_uptake</t>
  </si>
  <si>
    <t>Scalar to NEFA uptake flux</t>
  </si>
  <si>
    <t>scale_tg_ester</t>
  </si>
  <si>
    <t>scale_vldl_prod</t>
  </si>
  <si>
    <t>Scalar to Esterification rate</t>
  </si>
  <si>
    <t>Scalar to VLDL production rate</t>
  </si>
  <si>
    <t>See derived_parameters.jl, range assumed at 0.25 --&gt; 4x basal</t>
  </si>
  <si>
    <t>Allowed to float in plausible population, range set broadly.</t>
  </si>
  <si>
    <t>Flux from Figure 1</t>
  </si>
  <si>
    <t>References</t>
  </si>
  <si>
    <t>LV_M</t>
  </si>
  <si>
    <t>HV_M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</si>
</sst>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E+00"/>
  </numFmts>
  <fonts count="4" x14ac:knownFonts="1">
    <font>
      <sz val="12"/>
      <color theme="1"/>
      <name val="Calibri"/>
      <family val="2"/>
      <scheme val="minor"/>
    </font>
    <font>
      <sz val="12"/>
      <color rgb="FF222222"/>
      <name val="Arial"/>
      <family val="2"/>
    </font>
    <font>
      <i/>
      <sz val="12"/>
      <color rgb="FF222222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1"/>
    <xf numFmtId="16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yoclinic.org/diseases-conditions/high-blood-cholesterol/in-depth/triglycerides/art-20048186,%20scaled%20to%20reflect%20more%20average%20daily%20concentrations%20vs.%20fasting" TargetMode="External"/><Relationship Id="rId2" Type="http://schemas.openxmlformats.org/officeDocument/2006/relationships/hyperlink" Target="https://doi.org/10.1007/s11745-001-0696-6" TargetMode="External"/><Relationship Id="rId1" Type="http://schemas.openxmlformats.org/officeDocument/2006/relationships/hyperlink" Target="http://book.bionumbers.org/how-big-is-the-endoplasmic-reticulum-of-cells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5CF4-D3F3-B940-A897-9EC2FE1CF951}">
  <dimension ref="A1:J28"/>
  <sheetViews>
    <sheetView tabSelected="1" workbookViewId="0">
      <selection activeCell="F19" sqref="F19"/>
    </sheetView>
  </sheetViews>
  <sheetFormatPr defaultColWidth="11" defaultRowHeight="15.75" x14ac:dyDescent="0.25"/>
  <cols>
    <col min="1" max="1" width="9.75" bestFit="1" customWidth="1"/>
    <col min="2" max="2" width="16.625" bestFit="1" customWidth="1"/>
    <col min="3" max="3" width="13.5" bestFit="1" customWidth="1"/>
    <col min="4" max="6" width="11" style="2"/>
    <col min="7" max="8" width="8.375" style="2" bestFit="1" customWidth="1"/>
    <col min="9" max="9" width="60" bestFit="1" customWidth="1"/>
    <col min="10" max="10" width="92.375" customWidth="1"/>
  </cols>
  <sheetData>
    <row r="1" spans="1:10" x14ac:dyDescent="0.25">
      <c r="A1" t="s">
        <v>0</v>
      </c>
      <c r="B1" t="s">
        <v>1</v>
      </c>
      <c r="C1" t="s">
        <v>5</v>
      </c>
      <c r="D1" s="2" t="s">
        <v>2</v>
      </c>
      <c r="E1" s="2" t="s">
        <v>94</v>
      </c>
      <c r="F1" s="2" t="s">
        <v>95</v>
      </c>
      <c r="G1" s="2" t="s">
        <v>3</v>
      </c>
      <c r="H1" s="2" t="s">
        <v>4</v>
      </c>
      <c r="I1" t="s">
        <v>6</v>
      </c>
      <c r="J1" t="s">
        <v>7</v>
      </c>
    </row>
    <row r="2" spans="1:10" x14ac:dyDescent="0.25">
      <c r="A2">
        <v>1</v>
      </c>
      <c r="B2" t="s">
        <v>62</v>
      </c>
      <c r="C2" t="s">
        <v>20</v>
      </c>
      <c r="D2" s="2">
        <v>16.981093878647702</v>
      </c>
      <c r="E2" s="2">
        <v>2.7027027027027025E-2</v>
      </c>
      <c r="F2" s="2">
        <v>2.7088949821919974</v>
      </c>
      <c r="G2" s="2">
        <f>E2*D2</f>
        <v>0.45894848320669462</v>
      </c>
      <c r="H2" s="2">
        <f>F2*D2</f>
        <v>46</v>
      </c>
      <c r="I2" t="s">
        <v>64</v>
      </c>
      <c r="J2" t="s">
        <v>69</v>
      </c>
    </row>
    <row r="3" spans="1:10" x14ac:dyDescent="0.25">
      <c r="A3">
        <v>2</v>
      </c>
      <c r="B3" t="s">
        <v>10</v>
      </c>
      <c r="C3" t="s">
        <v>19</v>
      </c>
      <c r="D3" s="2">
        <v>1E-3</v>
      </c>
      <c r="E3" s="2">
        <v>1E-3</v>
      </c>
      <c r="F3" s="2">
        <v>100</v>
      </c>
      <c r="G3" s="2">
        <f t="shared" ref="G3:G28" si="0">E3*D3</f>
        <v>9.9999999999999995E-7</v>
      </c>
      <c r="H3" s="2">
        <f t="shared" ref="H3:H28" si="1">F3*D3</f>
        <v>0.1</v>
      </c>
      <c r="I3" t="s">
        <v>36</v>
      </c>
      <c r="J3" t="s">
        <v>39</v>
      </c>
    </row>
    <row r="4" spans="1:10" x14ac:dyDescent="0.25">
      <c r="A4">
        <v>3</v>
      </c>
      <c r="B4" t="s">
        <v>80</v>
      </c>
      <c r="C4" t="s">
        <v>19</v>
      </c>
      <c r="D4" s="2">
        <v>0.1</v>
      </c>
      <c r="E4" s="2">
        <v>9.9999999999999992E-2</v>
      </c>
      <c r="F4" s="2">
        <v>2</v>
      </c>
      <c r="G4" s="2">
        <f t="shared" si="0"/>
        <v>0.01</v>
      </c>
      <c r="H4" s="2">
        <f t="shared" si="1"/>
        <v>0.2</v>
      </c>
      <c r="I4" t="s">
        <v>81</v>
      </c>
      <c r="J4" t="s">
        <v>91</v>
      </c>
    </row>
    <row r="5" spans="1:10" x14ac:dyDescent="0.25">
      <c r="A5">
        <v>4</v>
      </c>
      <c r="B5" t="s">
        <v>11</v>
      </c>
      <c r="C5" t="s">
        <v>20</v>
      </c>
      <c r="D5" s="2">
        <v>929.80869219799104</v>
      </c>
      <c r="E5" s="2">
        <v>0.25</v>
      </c>
      <c r="F5" s="2">
        <v>4</v>
      </c>
      <c r="G5" s="2">
        <f t="shared" si="0"/>
        <v>232.45217304949776</v>
      </c>
      <c r="H5" s="2">
        <f t="shared" si="1"/>
        <v>3719.2347687919641</v>
      </c>
      <c r="I5" t="s">
        <v>35</v>
      </c>
      <c r="J5" t="s">
        <v>90</v>
      </c>
    </row>
    <row r="6" spans="1:10" x14ac:dyDescent="0.25">
      <c r="A6">
        <v>5</v>
      </c>
      <c r="B6" t="s">
        <v>12</v>
      </c>
      <c r="C6" t="s">
        <v>20</v>
      </c>
      <c r="D6" s="2">
        <v>0.452216236678876</v>
      </c>
      <c r="E6" s="2">
        <v>0.25</v>
      </c>
      <c r="F6" s="2">
        <v>4</v>
      </c>
      <c r="G6" s="2">
        <f t="shared" si="0"/>
        <v>0.113054059169719</v>
      </c>
      <c r="H6" s="2">
        <f t="shared" si="1"/>
        <v>1.808864946715504</v>
      </c>
      <c r="I6" t="s">
        <v>34</v>
      </c>
      <c r="J6" t="s">
        <v>90</v>
      </c>
    </row>
    <row r="7" spans="1:10" x14ac:dyDescent="0.25">
      <c r="A7">
        <v>6</v>
      </c>
      <c r="B7" t="s">
        <v>65</v>
      </c>
      <c r="C7" t="s">
        <v>21</v>
      </c>
      <c r="D7" s="2">
        <v>14463.6907675243</v>
      </c>
      <c r="E7" s="2">
        <v>0.25</v>
      </c>
      <c r="F7" s="2">
        <v>4</v>
      </c>
      <c r="G7" s="2">
        <f t="shared" si="0"/>
        <v>3615.922691881075</v>
      </c>
      <c r="H7" s="2">
        <f t="shared" si="1"/>
        <v>57854.7630700972</v>
      </c>
      <c r="I7" t="s">
        <v>33</v>
      </c>
      <c r="J7" t="s">
        <v>90</v>
      </c>
    </row>
    <row r="8" spans="1:10" x14ac:dyDescent="0.25">
      <c r="A8">
        <v>7</v>
      </c>
      <c r="B8" t="s">
        <v>66</v>
      </c>
      <c r="C8" t="s">
        <v>20</v>
      </c>
      <c r="D8" s="2">
        <v>0.27914923181321899</v>
      </c>
      <c r="E8" s="2">
        <v>0.25</v>
      </c>
      <c r="F8" s="2">
        <v>4</v>
      </c>
      <c r="G8" s="2">
        <f t="shared" si="0"/>
        <v>6.9787307953304747E-2</v>
      </c>
      <c r="H8" s="2">
        <f t="shared" si="1"/>
        <v>1.116596927252876</v>
      </c>
      <c r="I8" t="s">
        <v>32</v>
      </c>
      <c r="J8" t="s">
        <v>90</v>
      </c>
    </row>
    <row r="9" spans="1:10" x14ac:dyDescent="0.25">
      <c r="A9">
        <v>8</v>
      </c>
      <c r="B9" t="s">
        <v>67</v>
      </c>
      <c r="C9" t="s">
        <v>21</v>
      </c>
      <c r="D9" s="2">
        <v>129140.09613860901</v>
      </c>
      <c r="E9" s="2">
        <v>0.25</v>
      </c>
      <c r="F9" s="2">
        <v>4</v>
      </c>
      <c r="G9" s="2">
        <f t="shared" si="0"/>
        <v>32285.024034652251</v>
      </c>
      <c r="H9" s="2">
        <f t="shared" si="1"/>
        <v>516560.38455443602</v>
      </c>
      <c r="I9" t="s">
        <v>68</v>
      </c>
      <c r="J9" t="s">
        <v>44</v>
      </c>
    </row>
    <row r="10" spans="1:10" x14ac:dyDescent="0.25">
      <c r="A10">
        <v>9</v>
      </c>
      <c r="B10" t="s">
        <v>13</v>
      </c>
      <c r="C10" t="s">
        <v>20</v>
      </c>
      <c r="D10" s="2">
        <v>1667.2259802286201</v>
      </c>
      <c r="E10" s="2">
        <v>0.25</v>
      </c>
      <c r="F10" s="2">
        <v>4</v>
      </c>
      <c r="G10" s="2">
        <f t="shared" si="0"/>
        <v>416.80649505715502</v>
      </c>
      <c r="H10" s="2">
        <f t="shared" si="1"/>
        <v>6668.9039209144803</v>
      </c>
      <c r="I10" t="s">
        <v>31</v>
      </c>
      <c r="J10" t="s">
        <v>90</v>
      </c>
    </row>
    <row r="11" spans="1:10" x14ac:dyDescent="0.25">
      <c r="A11">
        <v>10</v>
      </c>
      <c r="B11" t="s">
        <v>14</v>
      </c>
      <c r="C11" t="s">
        <v>30</v>
      </c>
      <c r="D11" s="2">
        <f>370.85*70/772</f>
        <v>33.626295336787564</v>
      </c>
      <c r="E11" s="2">
        <v>0.25</v>
      </c>
      <c r="F11" s="2">
        <v>4</v>
      </c>
      <c r="G11" s="2">
        <f t="shared" si="0"/>
        <v>8.406573834196891</v>
      </c>
      <c r="H11" s="2">
        <f t="shared" si="1"/>
        <v>134.50518134715026</v>
      </c>
      <c r="I11" t="s">
        <v>29</v>
      </c>
      <c r="J11" t="s">
        <v>58</v>
      </c>
    </row>
    <row r="12" spans="1:10" x14ac:dyDescent="0.25">
      <c r="A12">
        <v>11</v>
      </c>
      <c r="B12" t="s">
        <v>15</v>
      </c>
      <c r="C12" t="s">
        <v>18</v>
      </c>
      <c r="D12" s="2">
        <v>26.672409326424798</v>
      </c>
      <c r="E12" s="2">
        <v>0.25</v>
      </c>
      <c r="F12" s="2">
        <v>4</v>
      </c>
      <c r="G12" s="2">
        <f t="shared" si="0"/>
        <v>6.6681023316061996</v>
      </c>
      <c r="H12" s="2">
        <f t="shared" si="1"/>
        <v>106.68963730569919</v>
      </c>
      <c r="I12" t="s">
        <v>28</v>
      </c>
      <c r="J12" t="s">
        <v>59</v>
      </c>
    </row>
    <row r="13" spans="1:10" x14ac:dyDescent="0.25">
      <c r="A13">
        <v>12</v>
      </c>
      <c r="B13" t="s">
        <v>48</v>
      </c>
      <c r="C13" t="s">
        <v>30</v>
      </c>
      <c r="D13" s="2">
        <v>97.625215889464499</v>
      </c>
      <c r="E13" s="2">
        <v>0.625</v>
      </c>
      <c r="F13" s="2">
        <v>1.75</v>
      </c>
      <c r="G13" s="2">
        <f t="shared" si="0"/>
        <v>61.015759930915308</v>
      </c>
      <c r="H13" s="2">
        <f t="shared" si="1"/>
        <v>170.84412780656288</v>
      </c>
      <c r="I13" t="s">
        <v>27</v>
      </c>
      <c r="J13" t="s">
        <v>40</v>
      </c>
    </row>
    <row r="14" spans="1:10" x14ac:dyDescent="0.25">
      <c r="A14">
        <v>13</v>
      </c>
      <c r="B14" t="s">
        <v>47</v>
      </c>
      <c r="C14" t="s">
        <v>26</v>
      </c>
      <c r="D14" s="2">
        <v>7.59712999581481</v>
      </c>
      <c r="E14" s="2">
        <v>0.2</v>
      </c>
      <c r="F14" s="2">
        <v>8</v>
      </c>
      <c r="G14" s="2">
        <f t="shared" si="0"/>
        <v>1.5194259991629622</v>
      </c>
      <c r="H14" s="2">
        <f t="shared" si="1"/>
        <v>60.77703996651848</v>
      </c>
      <c r="I14" t="s">
        <v>38</v>
      </c>
      <c r="J14" t="s">
        <v>63</v>
      </c>
    </row>
    <row r="15" spans="1:10" x14ac:dyDescent="0.25">
      <c r="A15">
        <v>14</v>
      </c>
      <c r="B15" t="s">
        <v>45</v>
      </c>
      <c r="C15" t="s">
        <v>26</v>
      </c>
      <c r="D15" s="2">
        <v>134.95305173872001</v>
      </c>
      <c r="E15" s="2">
        <v>0.25</v>
      </c>
      <c r="F15" s="2">
        <v>25.07538700608043</v>
      </c>
      <c r="G15" s="2">
        <f t="shared" si="0"/>
        <v>33.738262934680002</v>
      </c>
      <c r="H15" s="2">
        <f t="shared" si="1"/>
        <v>3383.9999999999995</v>
      </c>
      <c r="I15" t="s">
        <v>46</v>
      </c>
      <c r="J15" t="s">
        <v>90</v>
      </c>
    </row>
    <row r="16" spans="1:10" x14ac:dyDescent="0.25">
      <c r="A16">
        <v>15</v>
      </c>
      <c r="B16" t="s">
        <v>8</v>
      </c>
      <c r="C16" t="s">
        <v>22</v>
      </c>
      <c r="D16" s="2">
        <v>4.5</v>
      </c>
      <c r="E16" s="2">
        <v>0.56711932474139515</v>
      </c>
      <c r="F16" s="2">
        <v>1.4328806752586047</v>
      </c>
      <c r="G16" s="2">
        <f t="shared" si="0"/>
        <v>2.5520369613362783</v>
      </c>
      <c r="H16" s="2">
        <f t="shared" si="1"/>
        <v>6.4479630386637217</v>
      </c>
      <c r="I16" t="s">
        <v>23</v>
      </c>
      <c r="J16" s="1" t="s">
        <v>43</v>
      </c>
    </row>
    <row r="17" spans="1:10" x14ac:dyDescent="0.25">
      <c r="A17">
        <v>16</v>
      </c>
      <c r="B17" t="s">
        <v>16</v>
      </c>
      <c r="C17" t="s">
        <v>22</v>
      </c>
      <c r="D17" s="2">
        <v>0.49622999999999901</v>
      </c>
      <c r="E17" s="2">
        <v>0.8</v>
      </c>
      <c r="F17" s="2">
        <v>1.2</v>
      </c>
      <c r="G17" s="2">
        <f t="shared" si="0"/>
        <v>0.39698399999999923</v>
      </c>
      <c r="H17" s="2">
        <f t="shared" si="1"/>
        <v>0.59547599999999878</v>
      </c>
      <c r="I17" t="s">
        <v>25</v>
      </c>
      <c r="J17" t="s">
        <v>40</v>
      </c>
    </row>
    <row r="18" spans="1:10" x14ac:dyDescent="0.25">
      <c r="A18">
        <v>17</v>
      </c>
      <c r="B18" t="s">
        <v>17</v>
      </c>
      <c r="C18" t="s">
        <v>22</v>
      </c>
      <c r="D18" s="2">
        <f>D17*0.16/0.5</f>
        <v>0.15879359999999967</v>
      </c>
      <c r="E18" s="2">
        <v>0.8</v>
      </c>
      <c r="F18" s="2">
        <v>1.2</v>
      </c>
      <c r="G18" s="2">
        <f t="shared" si="0"/>
        <v>0.12703487999999974</v>
      </c>
      <c r="H18" s="2">
        <f t="shared" si="1"/>
        <v>0.19055231999999961</v>
      </c>
      <c r="I18" t="s">
        <v>24</v>
      </c>
      <c r="J18" s="1" t="s">
        <v>42</v>
      </c>
    </row>
    <row r="19" spans="1:10" x14ac:dyDescent="0.25">
      <c r="A19">
        <v>18</v>
      </c>
      <c r="B19" t="s">
        <v>82</v>
      </c>
      <c r="C19" t="s">
        <v>19</v>
      </c>
      <c r="D19" s="2">
        <v>1</v>
      </c>
      <c r="E19" s="2">
        <v>1</v>
      </c>
      <c r="F19" s="2">
        <v>1</v>
      </c>
      <c r="G19" s="2">
        <f t="shared" si="0"/>
        <v>1</v>
      </c>
      <c r="H19" s="2">
        <f t="shared" si="1"/>
        <v>1</v>
      </c>
      <c r="I19" t="s">
        <v>83</v>
      </c>
      <c r="J19" t="s">
        <v>79</v>
      </c>
    </row>
    <row r="20" spans="1:10" x14ac:dyDescent="0.25">
      <c r="A20">
        <v>19</v>
      </c>
      <c r="B20" t="s">
        <v>77</v>
      </c>
      <c r="C20" t="s">
        <v>19</v>
      </c>
      <c r="D20" s="2">
        <v>1</v>
      </c>
      <c r="E20" s="2">
        <v>1</v>
      </c>
      <c r="F20" s="2">
        <v>1</v>
      </c>
      <c r="G20" s="2">
        <f t="shared" si="0"/>
        <v>1</v>
      </c>
      <c r="H20" s="2">
        <f t="shared" si="1"/>
        <v>1</v>
      </c>
      <c r="I20" t="s">
        <v>78</v>
      </c>
      <c r="J20" t="s">
        <v>79</v>
      </c>
    </row>
    <row r="21" spans="1:10" x14ac:dyDescent="0.25">
      <c r="A21">
        <v>20</v>
      </c>
      <c r="B21" t="s">
        <v>84</v>
      </c>
      <c r="C21" t="s">
        <v>19</v>
      </c>
      <c r="D21" s="2">
        <v>1</v>
      </c>
      <c r="E21" s="2">
        <v>1</v>
      </c>
      <c r="F21" s="2">
        <v>1</v>
      </c>
      <c r="G21" s="2">
        <f t="shared" si="0"/>
        <v>1</v>
      </c>
      <c r="H21" s="2">
        <f t="shared" si="1"/>
        <v>1</v>
      </c>
      <c r="I21" t="s">
        <v>85</v>
      </c>
      <c r="J21" t="s">
        <v>79</v>
      </c>
    </row>
    <row r="22" spans="1:10" x14ac:dyDescent="0.25">
      <c r="A22">
        <v>21</v>
      </c>
      <c r="B22" t="s">
        <v>86</v>
      </c>
      <c r="C22" t="s">
        <v>19</v>
      </c>
      <c r="D22" s="2">
        <v>1</v>
      </c>
      <c r="E22" s="2">
        <v>1</v>
      </c>
      <c r="F22" s="2">
        <v>1</v>
      </c>
      <c r="G22" s="2">
        <f t="shared" si="0"/>
        <v>1</v>
      </c>
      <c r="H22" s="2">
        <f t="shared" si="1"/>
        <v>1</v>
      </c>
      <c r="I22" t="s">
        <v>88</v>
      </c>
      <c r="J22" t="s">
        <v>79</v>
      </c>
    </row>
    <row r="23" spans="1:10" x14ac:dyDescent="0.25">
      <c r="A23">
        <v>22</v>
      </c>
      <c r="B23" t="s">
        <v>87</v>
      </c>
      <c r="C23" t="s">
        <v>19</v>
      </c>
      <c r="D23" s="2">
        <v>1</v>
      </c>
      <c r="E23" s="2">
        <v>1</v>
      </c>
      <c r="F23" s="2">
        <v>1</v>
      </c>
      <c r="G23" s="2">
        <f t="shared" si="0"/>
        <v>1</v>
      </c>
      <c r="H23" s="2">
        <f t="shared" si="1"/>
        <v>1</v>
      </c>
      <c r="I23" t="s">
        <v>89</v>
      </c>
      <c r="J23" t="s">
        <v>79</v>
      </c>
    </row>
    <row r="24" spans="1:10" x14ac:dyDescent="0.25">
      <c r="A24">
        <v>23</v>
      </c>
      <c r="B24" t="s">
        <v>9</v>
      </c>
      <c r="C24" t="s">
        <v>18</v>
      </c>
      <c r="D24" s="2">
        <v>0.15</v>
      </c>
      <c r="E24" s="2">
        <v>0.16666666666666669</v>
      </c>
      <c r="F24" s="2">
        <v>40</v>
      </c>
      <c r="G24" s="2">
        <f t="shared" si="0"/>
        <v>2.5000000000000001E-2</v>
      </c>
      <c r="H24" s="2">
        <f t="shared" si="1"/>
        <v>6</v>
      </c>
      <c r="I24" t="s">
        <v>37</v>
      </c>
      <c r="J24" t="s">
        <v>41</v>
      </c>
    </row>
    <row r="25" spans="1:10" x14ac:dyDescent="0.25">
      <c r="A25">
        <v>24</v>
      </c>
      <c r="B25" t="s">
        <v>49</v>
      </c>
      <c r="C25" t="s">
        <v>18</v>
      </c>
      <c r="D25" s="2">
        <v>58.290155440414502</v>
      </c>
      <c r="E25" s="2">
        <v>0</v>
      </c>
      <c r="F25" s="2">
        <v>40</v>
      </c>
      <c r="G25" s="2">
        <f t="shared" si="0"/>
        <v>0</v>
      </c>
      <c r="H25" s="2">
        <f t="shared" si="1"/>
        <v>2331.6062176165801</v>
      </c>
      <c r="I25" t="s">
        <v>53</v>
      </c>
      <c r="J25" t="s">
        <v>57</v>
      </c>
    </row>
    <row r="26" spans="1:10" x14ac:dyDescent="0.25">
      <c r="A26">
        <v>25</v>
      </c>
      <c r="B26" t="s">
        <v>50</v>
      </c>
      <c r="C26" t="s">
        <v>18</v>
      </c>
      <c r="D26" s="2">
        <f>D24</f>
        <v>0.15</v>
      </c>
      <c r="E26" s="2">
        <v>0.16666666666666669</v>
      </c>
      <c r="F26" s="2">
        <v>40</v>
      </c>
      <c r="G26" s="2">
        <f t="shared" si="0"/>
        <v>2.5000000000000001E-2</v>
      </c>
      <c r="H26" s="2">
        <f t="shared" si="1"/>
        <v>6</v>
      </c>
      <c r="I26" t="s">
        <v>54</v>
      </c>
      <c r="J26" t="s">
        <v>56</v>
      </c>
    </row>
    <row r="27" spans="1:10" x14ac:dyDescent="0.25">
      <c r="A27">
        <v>26</v>
      </c>
      <c r="B27" t="s">
        <v>51</v>
      </c>
      <c r="C27" t="s">
        <v>18</v>
      </c>
      <c r="D27" s="2">
        <f>D25</f>
        <v>58.290155440414502</v>
      </c>
      <c r="E27" s="2">
        <v>0</v>
      </c>
      <c r="F27" s="2">
        <v>40</v>
      </c>
      <c r="G27" s="2">
        <f t="shared" si="0"/>
        <v>0</v>
      </c>
      <c r="H27" s="2">
        <f t="shared" si="1"/>
        <v>2331.6062176165801</v>
      </c>
      <c r="I27" t="s">
        <v>55</v>
      </c>
      <c r="J27" t="s">
        <v>56</v>
      </c>
    </row>
    <row r="28" spans="1:10" x14ac:dyDescent="0.25">
      <c r="A28">
        <v>27</v>
      </c>
      <c r="B28" t="s">
        <v>52</v>
      </c>
      <c r="C28" t="s">
        <v>18</v>
      </c>
      <c r="D28" s="2">
        <f>1.5*100/150/0.65</f>
        <v>1.5384615384615383</v>
      </c>
      <c r="E28" s="2">
        <v>0.18361581920903958</v>
      </c>
      <c r="F28" s="2">
        <v>8.4745762711864412</v>
      </c>
      <c r="G28" s="2">
        <f t="shared" si="0"/>
        <v>0.2824858757062147</v>
      </c>
      <c r="H28" s="2">
        <f t="shared" si="1"/>
        <v>13.03780964797914</v>
      </c>
      <c r="I28" t="s">
        <v>61</v>
      </c>
      <c r="J28" s="1" t="s">
        <v>60</v>
      </c>
    </row>
  </sheetData>
  <hyperlinks>
    <hyperlink ref="J18" r:id="rId1" display="http://book.bionumbers.org/how-big-is-the-endoplasmic-reticulum-of-cells/" xr:uid="{086B464F-FB84-064A-B3BF-8E320E0765B5}"/>
    <hyperlink ref="J16" r:id="rId2" xr:uid="{76180527-3782-7542-8F33-455A28F3B8FF}"/>
    <hyperlink ref="J28" r:id="rId3" xr:uid="{06B52C22-344B-C04D-A0B6-F07B628BC749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B7001-CE19-3B45-A9F3-6631C1E80FEA}">
  <dimension ref="A1:D3"/>
  <sheetViews>
    <sheetView workbookViewId="0">
      <selection activeCell="D3" sqref="D3"/>
    </sheetView>
  </sheetViews>
  <sheetFormatPr defaultColWidth="11" defaultRowHeight="15.75" x14ac:dyDescent="0.25"/>
  <cols>
    <col min="1" max="1" width="19.625" bestFit="1" customWidth="1"/>
    <col min="3" max="3" width="5.875" bestFit="1" customWidth="1"/>
    <col min="4" max="4" width="59.625" bestFit="1" customWidth="1"/>
  </cols>
  <sheetData>
    <row r="1" spans="1:4" x14ac:dyDescent="0.25">
      <c r="A1" t="s">
        <v>6</v>
      </c>
      <c r="B1" t="s">
        <v>1</v>
      </c>
      <c r="C1" t="s">
        <v>73</v>
      </c>
      <c r="D1" t="s">
        <v>7</v>
      </c>
    </row>
    <row r="2" spans="1:4" x14ac:dyDescent="0.25">
      <c r="A2" t="s">
        <v>70</v>
      </c>
      <c r="B2" t="s">
        <v>71</v>
      </c>
      <c r="C2">
        <v>0.42</v>
      </c>
      <c r="D2" t="s">
        <v>72</v>
      </c>
    </row>
    <row r="3" spans="1:4" x14ac:dyDescent="0.25">
      <c r="A3" t="s">
        <v>74</v>
      </c>
      <c r="B3" t="s">
        <v>75</v>
      </c>
      <c r="C3">
        <v>0.65</v>
      </c>
      <c r="D3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19D0-CB1D-40BA-A9E5-DF59A474CBF9}">
  <dimension ref="A1:C1"/>
  <sheetViews>
    <sheetView workbookViewId="0">
      <selection activeCell="C1" sqref="C1:C1048576"/>
    </sheetView>
  </sheetViews>
  <sheetFormatPr defaultRowHeight="15.75" x14ac:dyDescent="0.25"/>
  <cols>
    <col min="1" max="1" width="15.5" bestFit="1" customWidth="1"/>
    <col min="2" max="2" width="27.625" customWidth="1"/>
    <col min="3" max="3" width="17.25" customWidth="1"/>
  </cols>
  <sheetData>
    <row r="1" spans="1:3" x14ac:dyDescent="0.25">
      <c r="A1" t="s">
        <v>92</v>
      </c>
      <c r="B1" t="s">
        <v>6</v>
      </c>
      <c r="C1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useful parameters</vt:lpstr>
      <vt:lpstr>flux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Ted Rieger</cp:lastModifiedBy>
  <dcterms:created xsi:type="dcterms:W3CDTF">2021-09-14T14:38:22Z</dcterms:created>
  <dcterms:modified xsi:type="dcterms:W3CDTF">2022-05-13T14:54:35Z</dcterms:modified>
</cp:coreProperties>
</file>