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ostDoc_Grignon\Modeles\FSPM_Wheat\example\Papier_FSPMA2016\"/>
    </mc:Choice>
  </mc:AlternateContent>
  <bookViews>
    <workbookView xWindow="0" yWindow="0" windowWidth="28800" windowHeight="12300"/>
  </bookViews>
  <sheets>
    <sheet name="Largeurs-Diamet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0" i="1"/>
  <c r="F7" i="1"/>
  <c r="F2" i="1"/>
  <c r="E12" i="1"/>
  <c r="F12" i="1" s="1"/>
  <c r="E19" i="1" l="1"/>
  <c r="F19" i="1" l="1"/>
  <c r="C18" i="1"/>
  <c r="E16" i="1"/>
  <c r="E15" i="1"/>
  <c r="E9" i="1"/>
  <c r="C6" i="1"/>
  <c r="E4" i="1"/>
  <c r="E14" i="1"/>
  <c r="E11" i="1"/>
  <c r="E8" i="1"/>
  <c r="E3" i="1"/>
  <c r="F15" i="1" l="1"/>
  <c r="F9" i="1"/>
  <c r="F4" i="1"/>
  <c r="F16" i="1"/>
  <c r="F3" i="1"/>
  <c r="F8" i="1"/>
  <c r="F11" i="1"/>
  <c r="F14" i="1"/>
  <c r="F6" i="1" l="1"/>
  <c r="F5" i="1"/>
  <c r="E5" i="1" s="1"/>
  <c r="E17" i="1"/>
  <c r="E6" i="1" l="1"/>
  <c r="E18" i="1"/>
</calcChain>
</file>

<file path=xl/comments1.xml><?xml version="1.0" encoding="utf-8"?>
<comments xmlns="http://schemas.openxmlformats.org/spreadsheetml/2006/main">
  <authors>
    <author>Romain BARILLOT</author>
    <author>Romain Barillot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Romain BARILLOT:</t>
        </r>
        <r>
          <rPr>
            <sz val="9"/>
            <color indexed="81"/>
            <rFont val="Tahoma"/>
            <charset val="1"/>
          </rPr>
          <t xml:space="preserve">
Issu manip thèse Jessica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Romain BARILLOT:</t>
        </r>
        <r>
          <rPr>
            <sz val="9"/>
            <color indexed="81"/>
            <rFont val="Tahoma"/>
            <charset val="1"/>
          </rPr>
          <t xml:space="preserve">
issu manip clermont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Romain Barillot:</t>
        </r>
        <r>
          <rPr>
            <sz val="9"/>
            <color indexed="81"/>
            <rFont val="Tahoma"/>
            <family val="2"/>
          </rPr>
          <t xml:space="preserve">
issu calcul adel</t>
        </r>
      </text>
    </comment>
  </commentList>
</comments>
</file>

<file path=xl/sharedStrings.xml><?xml version="1.0" encoding="utf-8"?>
<sst xmlns="http://schemas.openxmlformats.org/spreadsheetml/2006/main" count="41" uniqueCount="23">
  <si>
    <t>Organe</t>
  </si>
  <si>
    <t>Rang</t>
  </si>
  <si>
    <t>Largeur/diametre (cm)</t>
  </si>
  <si>
    <t>Allometrie</t>
  </si>
  <si>
    <t>Lamina</t>
  </si>
  <si>
    <t>N</t>
  </si>
  <si>
    <t>Sheath</t>
  </si>
  <si>
    <t>Internode</t>
  </si>
  <si>
    <t>N exposed</t>
  </si>
  <si>
    <t>N enclosed</t>
  </si>
  <si>
    <t>N-1</t>
  </si>
  <si>
    <t>N-2</t>
  </si>
  <si>
    <t>N-3</t>
  </si>
  <si>
    <t>Peduncle</t>
  </si>
  <si>
    <t>exposed</t>
  </si>
  <si>
    <t>enclosed</t>
  </si>
  <si>
    <t>Chaff</t>
  </si>
  <si>
    <t xml:space="preserve">Longueur (cm) </t>
  </si>
  <si>
    <t>Surface totale (cm²)</t>
  </si>
  <si>
    <t>Surface projetée CN_Wheat 2016 (cm²)</t>
  </si>
  <si>
    <t>N-1 enclosed</t>
  </si>
  <si>
    <t>N-2-enclosed</t>
  </si>
  <si>
    <t>N-3-enclosed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</si>
</sst>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1" xfId="0" applyFont="1" applyBorder="1"/>
    <xf numFmtId="0" fontId="0" fillId="0" borderId="2" xfId="0" applyFont="1" applyBorder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6" fillId="0" borderId="1" xfId="1" applyFont="1" applyBorder="1"/>
    <xf numFmtId="0" fontId="6" fillId="0" borderId="2" xfId="1" applyFont="1" applyBorder="1"/>
    <xf numFmtId="0" fontId="6" fillId="0" borderId="0" xfId="1" applyFont="1"/>
    <xf numFmtId="164" fontId="6" fillId="0" borderId="0" xfId="1" applyNumberFormat="1" applyFont="1"/>
  </cellXfs>
  <cellStyles count="2">
    <cellStyle name="Avertissement" xfId="1" builtinId="11"/>
    <cellStyle name="Normal" xfId="0" builtinId="0"/>
  </cellStyles>
  <dxfs count="6">
    <dxf>
      <numFmt numFmtId="2" formatCode="0.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4" displayName="Tableau4" ref="A1:F19" totalsRowShown="0">
  <autoFilter ref="A1:F19"/>
  <tableColumns count="6">
    <tableColumn id="1" name="Organe" dataDxfId="5" totalsRowDxfId="4"/>
    <tableColumn id="2" name="Rang" dataDxfId="3" totalsRowDxfId="2"/>
    <tableColumn id="3" name="Longueur (cm) "/>
    <tableColumn id="6" name="Surface projetée CN_Wheat 2016 (cm²)"/>
    <tableColumn id="4" name="Surface totale (cm²)"/>
    <tableColumn id="5" name="Largeur/diametre (cm)" dataDxfId="1" totalsRowDxfId="0">
      <calculatedColumnFormula>IF(A2="Lamina",Tableau4[[#This Row],[Surface totale (cm²)]]/(Tableau4[[#This Row],[Longueur (cm) ]]*$K$1),IF(#REF!="developee", (Tableau4[[#This Row],[Surface totale (cm²)]]/(2*PI()*Tableau4[[#This Row],[Longueur (cm) ]]))*2,  (Tableau4[[#This Row],[Surface totale (cm²)]]/(2*Tableau4[[#This Row],[Longueur (cm) ]]))*2))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84"/>
  <sheetViews>
    <sheetView tabSelected="1" workbookViewId="0">
      <selection activeCell="E5" sqref="E5"/>
    </sheetView>
  </sheetViews>
  <sheetFormatPr baseColWidth="10" defaultRowHeight="15" x14ac:dyDescent="0.25"/>
  <cols>
    <col min="2" max="2" width="12.5703125" bestFit="1" customWidth="1"/>
    <col min="3" max="3" width="28.85546875" bestFit="1" customWidth="1"/>
    <col min="4" max="4" width="38.140625" bestFit="1" customWidth="1"/>
    <col min="5" max="5" width="27.7109375" bestFit="1" customWidth="1"/>
    <col min="6" max="6" width="23.5703125" bestFit="1" customWidth="1"/>
  </cols>
  <sheetData>
    <row r="1" spans="1:11" x14ac:dyDescent="0.25">
      <c r="A1" t="s">
        <v>0</v>
      </c>
      <c r="B1" t="s">
        <v>1</v>
      </c>
      <c r="C1" t="s">
        <v>17</v>
      </c>
      <c r="D1" t="s">
        <v>19</v>
      </c>
      <c r="E1" t="s">
        <v>18</v>
      </c>
      <c r="F1" t="s">
        <v>2</v>
      </c>
      <c r="J1" s="1" t="s">
        <v>3</v>
      </c>
      <c r="K1" s="1">
        <v>0.8</v>
      </c>
    </row>
    <row r="2" spans="1:11" x14ac:dyDescent="0.25">
      <c r="A2" s="2" t="s">
        <v>4</v>
      </c>
      <c r="B2" s="3" t="s">
        <v>5</v>
      </c>
      <c r="C2">
        <v>17.399999999999999</v>
      </c>
      <c r="E2">
        <v>34.6</v>
      </c>
      <c r="F2" s="4">
        <f>Tableau4[[#This Row],[Surface totale (cm²)]]/(Tableau4[[#This Row],[Longueur (cm) ]]*$K$1)</f>
        <v>2.485632183908046</v>
      </c>
    </row>
    <row r="3" spans="1:11" x14ac:dyDescent="0.25">
      <c r="A3" s="2" t="s">
        <v>6</v>
      </c>
      <c r="B3" s="3" t="s">
        <v>5</v>
      </c>
      <c r="C3">
        <v>14.5</v>
      </c>
      <c r="D3">
        <v>6</v>
      </c>
      <c r="E3" s="5">
        <f>Tableau4[[#This Row],[Surface projetée CN_Wheat 2016 (cm²)]]*PI()</f>
        <v>18.849555921538759</v>
      </c>
      <c r="F3" s="5">
        <f>Tableau4[[#This Row],[Surface totale (cm²)]]/(PI()*Tableau4[[#This Row],[Longueur (cm) ]])</f>
        <v>0.41379310344827586</v>
      </c>
    </row>
    <row r="4" spans="1:11" x14ac:dyDescent="0.25">
      <c r="A4" s="2" t="s">
        <v>7</v>
      </c>
      <c r="B4" s="3" t="s">
        <v>5</v>
      </c>
      <c r="C4">
        <v>18.600000000000001</v>
      </c>
      <c r="D4">
        <v>4.8</v>
      </c>
      <c r="E4" s="4">
        <f>Tableau4[[#This Row],[Surface projetée CN_Wheat 2016 (cm²)]]*PI()</f>
        <v>15.079644737231007</v>
      </c>
      <c r="F4" s="5">
        <f>Tableau4[[#This Row],[Surface totale (cm²)]]/(PI()*Tableau4[[#This Row],[Longueur (cm) ]])</f>
        <v>0.25806451612903225</v>
      </c>
    </row>
    <row r="5" spans="1:11" x14ac:dyDescent="0.25">
      <c r="A5" s="2" t="s">
        <v>7</v>
      </c>
      <c r="B5" s="3" t="s">
        <v>8</v>
      </c>
      <c r="C5">
        <v>4.5999999999999996</v>
      </c>
      <c r="E5" s="4">
        <f>2*PI()*(Tableau4[[#This Row],[Largeur/diametre (cm)]]/2)*Tableau4[[#This Row],[Longueur (cm) ]]</f>
        <v>3.7293745049065929</v>
      </c>
      <c r="F5" s="5">
        <f>F4</f>
        <v>0.25806451612903225</v>
      </c>
    </row>
    <row r="6" spans="1:11" x14ac:dyDescent="0.25">
      <c r="A6" s="2" t="s">
        <v>7</v>
      </c>
      <c r="B6" s="3" t="s">
        <v>9</v>
      </c>
      <c r="C6">
        <f>C4-C5</f>
        <v>14.000000000000002</v>
      </c>
      <c r="E6" s="4">
        <f>E4-E5</f>
        <v>11.350270232324414</v>
      </c>
      <c r="F6" s="5">
        <f>F4</f>
        <v>0.25806451612903225</v>
      </c>
    </row>
    <row r="7" spans="1:11" x14ac:dyDescent="0.25">
      <c r="A7" s="2" t="s">
        <v>4</v>
      </c>
      <c r="B7" s="3" t="s">
        <v>10</v>
      </c>
      <c r="C7">
        <v>22.7</v>
      </c>
      <c r="E7">
        <v>34</v>
      </c>
      <c r="F7" s="4">
        <f>Tableau4[[#This Row],[Surface totale (cm²)]]/(Tableau4[[#This Row],[Longueur (cm) ]]*$K$1)</f>
        <v>1.8722466960352422</v>
      </c>
    </row>
    <row r="8" spans="1:11" x14ac:dyDescent="0.25">
      <c r="A8" s="2" t="s">
        <v>6</v>
      </c>
      <c r="B8" s="3" t="s">
        <v>10</v>
      </c>
      <c r="C8">
        <v>14</v>
      </c>
      <c r="D8">
        <v>5</v>
      </c>
      <c r="E8" s="5">
        <f>Tableau4[[#This Row],[Surface projetée CN_Wheat 2016 (cm²)]]*PI()</f>
        <v>15.707963267948966</v>
      </c>
      <c r="F8" s="5">
        <f>Tableau4[[#This Row],[Surface totale (cm²)]]/(PI()*Tableau4[[#This Row],[Longueur (cm) ]])</f>
        <v>0.35714285714285715</v>
      </c>
    </row>
    <row r="9" spans="1:11" x14ac:dyDescent="0.25">
      <c r="A9" s="2" t="s">
        <v>7</v>
      </c>
      <c r="B9" s="3" t="s">
        <v>20</v>
      </c>
      <c r="C9">
        <v>12.8</v>
      </c>
      <c r="D9">
        <v>4</v>
      </c>
      <c r="E9" s="4">
        <f>Tableau4[[#This Row],[Surface projetée CN_Wheat 2016 (cm²)]]*PI()</f>
        <v>12.566370614359172</v>
      </c>
      <c r="F9" s="5">
        <f>Tableau4[[#This Row],[Surface totale (cm²)]]/(PI()*Tableau4[[#This Row],[Longueur (cm) ]])</f>
        <v>0.3125</v>
      </c>
    </row>
    <row r="10" spans="1:11" x14ac:dyDescent="0.25">
      <c r="A10" s="2" t="s">
        <v>4</v>
      </c>
      <c r="B10" s="3" t="s">
        <v>11</v>
      </c>
      <c r="C10">
        <v>21.1</v>
      </c>
      <c r="E10">
        <v>22.8</v>
      </c>
      <c r="F10" s="4">
        <f>Tableau4[[#This Row],[Surface totale (cm²)]]/(Tableau4[[#This Row],[Longueur (cm) ]]*$K$1)</f>
        <v>1.3507109004739335</v>
      </c>
    </row>
    <row r="11" spans="1:11" x14ac:dyDescent="0.25">
      <c r="A11" s="2" t="s">
        <v>6</v>
      </c>
      <c r="B11" s="3" t="s">
        <v>11</v>
      </c>
      <c r="C11">
        <v>12.5</v>
      </c>
      <c r="D11">
        <v>4</v>
      </c>
      <c r="E11" s="5">
        <f>Tableau4[[#This Row],[Surface projetée CN_Wheat 2016 (cm²)]]*PI()</f>
        <v>12.566370614359172</v>
      </c>
      <c r="F11" s="5">
        <f>Tableau4[[#This Row],[Surface totale (cm²)]]/(PI()*Tableau4[[#This Row],[Longueur (cm) ]])</f>
        <v>0.32</v>
      </c>
    </row>
    <row r="12" spans="1:11" x14ac:dyDescent="0.25">
      <c r="A12" s="2" t="s">
        <v>7</v>
      </c>
      <c r="B12" s="3" t="s">
        <v>21</v>
      </c>
      <c r="C12">
        <v>8.6</v>
      </c>
      <c r="D12">
        <v>2.5</v>
      </c>
      <c r="E12" s="4">
        <f>Tableau4[[#This Row],[Surface projetée CN_Wheat 2016 (cm²)]]*PI()</f>
        <v>7.8539816339744828</v>
      </c>
      <c r="F12" s="5">
        <f>Tableau4[[#This Row],[Surface totale (cm²)]]/(PI()*Tableau4[[#This Row],[Longueur (cm) ]])</f>
        <v>0.29069767441860467</v>
      </c>
    </row>
    <row r="13" spans="1:11" x14ac:dyDescent="0.25">
      <c r="A13" s="2" t="s">
        <v>4</v>
      </c>
      <c r="B13" s="3" t="s">
        <v>12</v>
      </c>
      <c r="C13">
        <v>18.2</v>
      </c>
      <c r="E13">
        <v>16</v>
      </c>
      <c r="F13" s="4">
        <f>Tableau4[[#This Row],[Surface totale (cm²)]]/(Tableau4[[#This Row],[Longueur (cm) ]]*$K$1)</f>
        <v>1.0989010989010988</v>
      </c>
    </row>
    <row r="14" spans="1:11" x14ac:dyDescent="0.25">
      <c r="A14" s="2" t="s">
        <v>6</v>
      </c>
      <c r="B14" s="3" t="s">
        <v>12</v>
      </c>
      <c r="C14">
        <v>11</v>
      </c>
      <c r="D14">
        <v>2</v>
      </c>
      <c r="E14" s="5">
        <f>Tableau4[[#This Row],[Surface projetée CN_Wheat 2016 (cm²)]]*PI()</f>
        <v>6.2831853071795862</v>
      </c>
      <c r="F14" s="5">
        <f>Tableau4[[#This Row],[Surface totale (cm²)]]/(PI()*Tableau4[[#This Row],[Longueur (cm) ]])</f>
        <v>0.18181818181818182</v>
      </c>
    </row>
    <row r="15" spans="1:11" x14ac:dyDescent="0.25">
      <c r="A15" s="2" t="s">
        <v>7</v>
      </c>
      <c r="B15" s="3" t="s">
        <v>22</v>
      </c>
      <c r="C15">
        <v>5</v>
      </c>
      <c r="D15">
        <v>1</v>
      </c>
      <c r="E15" s="4">
        <f>Tableau4[[#This Row],[Surface projetée CN_Wheat 2016 (cm²)]]*PI()</f>
        <v>3.1415926535897931</v>
      </c>
      <c r="F15" s="5">
        <f>Tableau4[[#This Row],[Surface totale (cm²)]]/(PI()*Tableau4[[#This Row],[Longueur (cm) ]])</f>
        <v>0.2</v>
      </c>
    </row>
    <row r="16" spans="1:11" x14ac:dyDescent="0.25">
      <c r="A16" s="2" t="s">
        <v>13</v>
      </c>
      <c r="B16" s="3"/>
      <c r="C16">
        <v>21.9</v>
      </c>
      <c r="D16">
        <v>7.7</v>
      </c>
      <c r="E16" s="4">
        <f>Tableau4[[#This Row],[Surface projetée CN_Wheat 2016 (cm²)]]*PI()</f>
        <v>24.190263432641409</v>
      </c>
      <c r="F16" s="5">
        <f>Tableau4[[#This Row],[Surface totale (cm²)]]/(PI()*Tableau4[[#This Row],[Longueur (cm) ]])</f>
        <v>0.35159817351598183</v>
      </c>
    </row>
    <row r="17" spans="1:6" x14ac:dyDescent="0.25">
      <c r="A17" s="2" t="s">
        <v>13</v>
      </c>
      <c r="B17" s="3" t="s">
        <v>14</v>
      </c>
      <c r="C17">
        <v>7.4</v>
      </c>
      <c r="E17" s="4">
        <f>2*PI()*(Tableau4[[#This Row],[Largeur/diametre (cm)]]/2)*Tableau4[[#This Row],[Longueur (cm) ]]</f>
        <v>8.1367249727975643</v>
      </c>
      <c r="F17" s="5">
        <v>0.35</v>
      </c>
    </row>
    <row r="18" spans="1:6" x14ac:dyDescent="0.25">
      <c r="A18" s="2" t="s">
        <v>13</v>
      </c>
      <c r="B18" s="3" t="s">
        <v>15</v>
      </c>
      <c r="C18">
        <f>C16-C17</f>
        <v>14.499999999999998</v>
      </c>
      <c r="E18" s="4">
        <f>E16-E17</f>
        <v>16.053538459843843</v>
      </c>
      <c r="F18" s="5">
        <v>0.35</v>
      </c>
    </row>
    <row r="19" spans="1:6" s="9" customFormat="1" x14ac:dyDescent="0.25">
      <c r="A19" s="7" t="s">
        <v>16</v>
      </c>
      <c r="B19" s="8"/>
      <c r="C19" s="9">
        <v>9</v>
      </c>
      <c r="D19" s="9">
        <v>15</v>
      </c>
      <c r="E19" s="5">
        <f>Tableau4[[#This Row],[Surface projetée CN_Wheat 2016 (cm²)]]*PI()</f>
        <v>47.123889803846893</v>
      </c>
      <c r="F19" s="10">
        <f>Tableau4[[#This Row],[Surface totale (cm²)]]/(PI()*Tableau4[[#This Row],[Longueur (cm) ]])</f>
        <v>1.6666666666666665</v>
      </c>
    </row>
    <row r="182" spans="7:7" x14ac:dyDescent="0.25">
      <c r="G182" s="6"/>
    </row>
    <row r="183" spans="7:7" x14ac:dyDescent="0.25">
      <c r="G183" s="6"/>
    </row>
    <row r="184" spans="7:7" x14ac:dyDescent="0.25">
      <c r="G184" s="6"/>
    </row>
  </sheetData>
  <pageMargins left="0.7" right="0.7" top="0.75" bottom="0.75" header="0.3" footer="0.3"/>
  <pageSetup paperSize="9" scale="65" fitToHeight="0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Largeurs-Diametres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BARILLOT</dc:creator>
  <cp:lastModifiedBy>Romain Barillot</cp:lastModifiedBy>
  <cp:lastPrinted>2017-03-01T13:27:47Z</cp:lastPrinted>
  <dcterms:created xsi:type="dcterms:W3CDTF">2017-01-13T14:19:53Z</dcterms:created>
  <dcterms:modified xsi:type="dcterms:W3CDTF">2017-03-03T09:56:55Z</dcterms:modified>
</cp:coreProperties>
</file>