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buns/Dropbox/projects/brunei_covid19_clusters_2021/"/>
    </mc:Choice>
  </mc:AlternateContent>
  <xr:revisionPtr revIDLastSave="0" documentId="13_ncr:1_{83636C36-C47E-4C41-AEE9-5A7A9F57AB5B}" xr6:coauthVersionLast="47" xr6:coauthVersionMax="47" xr10:uidLastSave="{00000000-0000-0000-0000-000000000000}"/>
  <bookViews>
    <workbookView xWindow="12500" yWindow="460" windowWidth="18200" windowHeight="14900" activeTab="1" xr2:uid="{4EEE980E-F98A-F04A-81DA-28F79A32CF31}"/>
  </bookViews>
  <sheets>
    <sheet name="Local_Cases" sheetId="3" r:id="rId1"/>
    <sheet name="Clusters" sheetId="1" r:id="rId2"/>
    <sheet name="New_Cases_Breakdown" sheetId="4" r:id="rId3"/>
    <sheet name="Clusters_Totals" sheetId="6" r:id="rId4"/>
    <sheet name="New_Linked" sheetId="2" r:id="rId5"/>
    <sheet name="NotUpdated_Unlinked" sheetId="5" r:id="rId6"/>
  </sheets>
  <definedNames>
    <definedName name="_xlnm._FilterDatabase" localSheetId="1" hidden="1">Clusters!$B$1:$G$227</definedName>
    <definedName name="_xlnm._FilterDatabase" localSheetId="3" hidden="1">Clusters_Totals!#REF!</definedName>
    <definedName name="_xlnm._FilterDatabase" localSheetId="4" hidden="1">New_Linked!$A$1:$E$50</definedName>
    <definedName name="_xlnm._FilterDatabase" localSheetId="5" hidden="1">NotUpdated_Unlinked!$A$1:$F$201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2" l="1"/>
  <c r="D3" i="2"/>
  <c r="D4" i="2"/>
  <c r="F9" i="1"/>
  <c r="E9" i="1"/>
  <c r="E2" i="1"/>
  <c r="F2" i="1"/>
  <c r="E3" i="1"/>
  <c r="F3" i="1"/>
  <c r="E4" i="1"/>
  <c r="F4" i="1"/>
  <c r="E5" i="1"/>
  <c r="F5" i="1"/>
  <c r="E6" i="1"/>
  <c r="F6" i="1"/>
  <c r="E7" i="1"/>
  <c r="F7" i="1"/>
  <c r="E8" i="1"/>
  <c r="F8" i="1"/>
  <c r="E10" i="1"/>
  <c r="F10" i="1"/>
  <c r="E11" i="1"/>
  <c r="F11" i="1"/>
  <c r="E12" i="1"/>
  <c r="F12" i="1"/>
  <c r="E13" i="1"/>
  <c r="F13" i="1"/>
  <c r="E14" i="1"/>
  <c r="F14" i="1"/>
  <c r="E15" i="1"/>
  <c r="F15" i="1"/>
  <c r="E16" i="1"/>
  <c r="F16" i="1"/>
  <c r="E17" i="1"/>
  <c r="F17" i="1"/>
  <c r="E18" i="1"/>
  <c r="F18" i="1"/>
  <c r="E19" i="1"/>
  <c r="F19" i="1"/>
  <c r="E20" i="1"/>
  <c r="F20" i="1"/>
  <c r="E21" i="1"/>
  <c r="F21" i="1"/>
  <c r="E22" i="1"/>
  <c r="F22" i="1"/>
  <c r="E23" i="1"/>
  <c r="F23" i="1"/>
  <c r="E24" i="1"/>
  <c r="F24" i="1"/>
  <c r="E25" i="1"/>
  <c r="F25" i="1"/>
  <c r="E26" i="1"/>
  <c r="F26" i="1"/>
  <c r="E27" i="1"/>
  <c r="F27" i="1"/>
  <c r="E28" i="1"/>
  <c r="F28" i="1"/>
  <c r="E29" i="1"/>
  <c r="F29" i="1"/>
  <c r="E30" i="1"/>
  <c r="F30" i="1"/>
  <c r="E31" i="1"/>
  <c r="F31" i="1"/>
  <c r="B2" i="3"/>
  <c r="D2" i="4"/>
  <c r="F2" i="4" s="1"/>
  <c r="B2" i="4"/>
  <c r="I2" i="4"/>
  <c r="B3" i="3"/>
  <c r="D3" i="4"/>
  <c r="F3" i="4" s="1"/>
  <c r="B3" i="4"/>
  <c r="I3" i="4"/>
  <c r="B4" i="4"/>
  <c r="B5" i="4"/>
  <c r="D4" i="4"/>
  <c r="F4" i="4"/>
  <c r="B4" i="3" s="1"/>
  <c r="I4" i="4"/>
  <c r="E33" i="1"/>
  <c r="F33" i="1"/>
  <c r="E34" i="1"/>
  <c r="F34" i="1"/>
  <c r="E35" i="1"/>
  <c r="F35" i="1"/>
  <c r="E36" i="1"/>
  <c r="F36" i="1"/>
  <c r="E37" i="1"/>
  <c r="F37" i="1"/>
  <c r="E38" i="1"/>
  <c r="F38" i="1"/>
  <c r="E39" i="1"/>
  <c r="F39" i="1"/>
  <c r="E40" i="1"/>
  <c r="F40" i="1"/>
  <c r="E41" i="1"/>
  <c r="F41" i="1"/>
  <c r="E42" i="1"/>
  <c r="F42" i="1"/>
  <c r="E43" i="1"/>
  <c r="F43" i="1"/>
  <c r="E44" i="1"/>
  <c r="F44" i="1"/>
  <c r="E45" i="1"/>
  <c r="F45" i="1"/>
  <c r="E32" i="1"/>
  <c r="F32" i="1"/>
  <c r="D5" i="2"/>
  <c r="D5" i="4"/>
  <c r="F5" i="4" s="1"/>
  <c r="B5" i="3" s="1"/>
  <c r="I5" i="4"/>
  <c r="B6" i="4"/>
  <c r="D6" i="4"/>
  <c r="F6" i="4" s="1"/>
  <c r="B6" i="3" s="1"/>
  <c r="I6" i="4"/>
  <c r="D18" i="6"/>
  <c r="D23" i="6"/>
  <c r="E46" i="1"/>
  <c r="F46" i="1"/>
  <c r="E47" i="1"/>
  <c r="F47" i="1"/>
  <c r="E48" i="1"/>
  <c r="F48" i="1"/>
  <c r="E49" i="1"/>
  <c r="F49" i="1"/>
  <c r="E50" i="1"/>
  <c r="F50" i="1"/>
  <c r="E51" i="1"/>
  <c r="F51" i="1"/>
  <c r="E52" i="1"/>
  <c r="F52" i="1"/>
  <c r="E53" i="1"/>
  <c r="F53" i="1"/>
  <c r="E54" i="1"/>
  <c r="F54" i="1"/>
  <c r="E55" i="1"/>
  <c r="F55" i="1"/>
  <c r="E56" i="1"/>
  <c r="F56" i="1"/>
  <c r="E57" i="1"/>
  <c r="F57" i="1"/>
  <c r="E58" i="1"/>
  <c r="F58" i="1"/>
  <c r="D6" i="2"/>
  <c r="D7" i="2"/>
  <c r="E59" i="1"/>
  <c r="F59" i="1"/>
  <c r="E60" i="1"/>
  <c r="F60" i="1"/>
  <c r="D16" i="6"/>
  <c r="D17" i="6"/>
  <c r="E61" i="1" l="1"/>
  <c r="F61" i="1"/>
  <c r="E62" i="1"/>
  <c r="F62" i="1"/>
  <c r="E63" i="1"/>
  <c r="F63" i="1"/>
  <c r="E64" i="1"/>
  <c r="F64" i="1"/>
  <c r="E65" i="1"/>
  <c r="F65" i="1"/>
  <c r="E66" i="1"/>
  <c r="F66" i="1"/>
  <c r="E67" i="1"/>
  <c r="F67" i="1"/>
  <c r="E68" i="1"/>
  <c r="F68" i="1"/>
  <c r="E69" i="1"/>
  <c r="F69" i="1"/>
  <c r="E70" i="1"/>
  <c r="F70" i="1"/>
  <c r="E71" i="1"/>
  <c r="F71" i="1"/>
  <c r="E72" i="1"/>
  <c r="F72" i="1"/>
  <c r="E73" i="1"/>
  <c r="F73" i="1"/>
  <c r="E74" i="1"/>
  <c r="F74" i="1"/>
  <c r="E75" i="1"/>
  <c r="F75" i="1"/>
  <c r="E76" i="1"/>
  <c r="F76" i="1"/>
  <c r="E77" i="1"/>
  <c r="F77" i="1"/>
  <c r="E78" i="1"/>
  <c r="F78" i="1"/>
  <c r="D8" i="2"/>
  <c r="D9" i="2"/>
  <c r="E81" i="1"/>
  <c r="F81" i="1"/>
  <c r="D19" i="6"/>
  <c r="D14" i="6"/>
  <c r="D15" i="6"/>
  <c r="E79" i="1"/>
  <c r="F79" i="1"/>
  <c r="E80" i="1"/>
  <c r="F80" i="1"/>
  <c r="D7" i="4"/>
  <c r="F7" i="4" s="1"/>
  <c r="G7" i="4" s="1"/>
  <c r="G26" i="4" s="1"/>
  <c r="D8" i="4"/>
  <c r="F8" i="4" s="1"/>
  <c r="B8" i="3" s="1"/>
  <c r="B7" i="4"/>
  <c r="B8" i="4"/>
  <c r="I7" i="4"/>
  <c r="I8" i="4"/>
  <c r="D39" i="6"/>
  <c r="D2" i="6"/>
  <c r="D3" i="6"/>
  <c r="D4" i="6"/>
  <c r="D5" i="6"/>
  <c r="D6" i="6"/>
  <c r="D22" i="6"/>
  <c r="D7" i="6"/>
  <c r="D8" i="6"/>
  <c r="D9" i="6"/>
  <c r="D10" i="6"/>
  <c r="D11" i="6"/>
  <c r="D12" i="6"/>
  <c r="D13" i="6"/>
  <c r="D20" i="6"/>
  <c r="D21" i="6"/>
  <c r="D24" i="6"/>
  <c r="D25" i="6"/>
  <c r="D26" i="6"/>
  <c r="D27" i="6"/>
  <c r="D28" i="6"/>
  <c r="D29" i="6"/>
  <c r="D30" i="6"/>
  <c r="D31" i="6"/>
  <c r="D32" i="6"/>
  <c r="D33" i="6"/>
  <c r="D34" i="6"/>
  <c r="D35" i="6"/>
  <c r="D36" i="6"/>
  <c r="D37" i="6"/>
  <c r="D38" i="6"/>
  <c r="D40" i="6"/>
  <c r="G92" i="1"/>
  <c r="D10" i="2"/>
  <c r="D15" i="2"/>
  <c r="F92" i="1"/>
  <c r="F88" i="1"/>
  <c r="F83" i="1"/>
  <c r="F91" i="1"/>
  <c r="F86" i="1"/>
  <c r="F85" i="1"/>
  <c r="F87" i="1"/>
  <c r="F90" i="1"/>
  <c r="F89" i="1"/>
  <c r="F84" i="1"/>
  <c r="F82" i="1"/>
  <c r="E92" i="1"/>
  <c r="E88" i="1"/>
  <c r="E83" i="1"/>
  <c r="E91" i="1"/>
  <c r="E86" i="1"/>
  <c r="E85" i="1"/>
  <c r="E87" i="1"/>
  <c r="E90" i="1"/>
  <c r="E89" i="1"/>
  <c r="E84" i="1"/>
  <c r="E82" i="1"/>
  <c r="D9" i="4"/>
  <c r="F9" i="4" s="1"/>
  <c r="B9" i="3" s="1"/>
  <c r="B9" i="4"/>
  <c r="I9" i="4"/>
  <c r="D13" i="2"/>
  <c r="D14" i="2"/>
  <c r="D11" i="2"/>
  <c r="D12" i="2"/>
  <c r="F102" i="1"/>
  <c r="F105" i="1"/>
  <c r="F100" i="1"/>
  <c r="F101" i="1"/>
  <c r="F99" i="1"/>
  <c r="F98" i="1"/>
  <c r="F97" i="1"/>
  <c r="F104" i="1"/>
  <c r="F110" i="1"/>
  <c r="F111" i="1"/>
  <c r="F109" i="1"/>
  <c r="F94" i="1"/>
  <c r="F103" i="1"/>
  <c r="F95" i="1"/>
  <c r="F107" i="1"/>
  <c r="F108" i="1"/>
  <c r="F96" i="1"/>
  <c r="F106" i="1"/>
  <c r="F93" i="1"/>
  <c r="E102" i="1"/>
  <c r="E105" i="1"/>
  <c r="E100" i="1"/>
  <c r="E101" i="1"/>
  <c r="E99" i="1"/>
  <c r="E98" i="1"/>
  <c r="E97" i="1"/>
  <c r="E104" i="1"/>
  <c r="E110" i="1"/>
  <c r="E111" i="1"/>
  <c r="E109" i="1"/>
  <c r="E94" i="1"/>
  <c r="E103" i="1"/>
  <c r="E95" i="1"/>
  <c r="E107" i="1"/>
  <c r="E108" i="1"/>
  <c r="E96" i="1"/>
  <c r="E106" i="1"/>
  <c r="E93" i="1"/>
  <c r="D10" i="4"/>
  <c r="F10" i="4" s="1"/>
  <c r="B10" i="3" s="1"/>
  <c r="B10" i="4"/>
  <c r="I10" i="4"/>
  <c r="D228" i="1"/>
  <c r="H228" i="1"/>
  <c r="B51" i="2"/>
  <c r="H26" i="4"/>
  <c r="E26" i="4"/>
  <c r="E116" i="1"/>
  <c r="E115" i="1"/>
  <c r="E114" i="1"/>
  <c r="E118" i="1"/>
  <c r="E117" i="1"/>
  <c r="E112" i="1"/>
  <c r="E113" i="1"/>
  <c r="F116" i="1"/>
  <c r="F115" i="1"/>
  <c r="F114" i="1"/>
  <c r="F118" i="1"/>
  <c r="F117" i="1"/>
  <c r="F112" i="1"/>
  <c r="F113" i="1"/>
  <c r="D11" i="4"/>
  <c r="F11" i="4" s="1"/>
  <c r="B11" i="3" s="1"/>
  <c r="B11" i="4"/>
  <c r="I11" i="4"/>
  <c r="D16" i="2"/>
  <c r="D17" i="2"/>
  <c r="E123" i="5"/>
  <c r="E122" i="5"/>
  <c r="E121" i="5"/>
  <c r="E120" i="5"/>
  <c r="E119" i="5"/>
  <c r="E118" i="5"/>
  <c r="E117" i="5"/>
  <c r="E116" i="5"/>
  <c r="E115" i="5"/>
  <c r="E114" i="5"/>
  <c r="E113" i="5"/>
  <c r="E112" i="5"/>
  <c r="E111" i="5"/>
  <c r="E110" i="5"/>
  <c r="E109" i="5"/>
  <c r="E108" i="5"/>
  <c r="E107" i="5"/>
  <c r="E106" i="5"/>
  <c r="E105" i="5"/>
  <c r="E104" i="5"/>
  <c r="E103" i="5"/>
  <c r="E102" i="5"/>
  <c r="E101" i="5"/>
  <c r="E100" i="5"/>
  <c r="E99" i="5"/>
  <c r="E98" i="5"/>
  <c r="E97" i="5"/>
  <c r="E96" i="5"/>
  <c r="E95" i="5"/>
  <c r="E94" i="5"/>
  <c r="E93" i="5"/>
  <c r="E92" i="5"/>
  <c r="E91" i="5"/>
  <c r="E90" i="5"/>
  <c r="E89" i="5"/>
  <c r="E88" i="5"/>
  <c r="E87" i="5"/>
  <c r="E86" i="5"/>
  <c r="E85" i="5"/>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I12" i="4"/>
  <c r="I13" i="4"/>
  <c r="I14" i="4"/>
  <c r="I15" i="4"/>
  <c r="I16" i="4"/>
  <c r="I17" i="4"/>
  <c r="I18" i="4"/>
  <c r="I19" i="4"/>
  <c r="I20" i="4"/>
  <c r="I21" i="4"/>
  <c r="I22" i="4"/>
  <c r="I23" i="4"/>
  <c r="I24" i="4"/>
  <c r="I25" i="4"/>
  <c r="E128" i="1"/>
  <c r="E124" i="1"/>
  <c r="E127" i="1"/>
  <c r="E126" i="1"/>
  <c r="E125" i="1"/>
  <c r="E132" i="1"/>
  <c r="E130" i="1"/>
  <c r="E131" i="1"/>
  <c r="E122" i="1"/>
  <c r="E123" i="1"/>
  <c r="E119" i="1"/>
  <c r="E121" i="1"/>
  <c r="E129" i="1"/>
  <c r="E120" i="1"/>
  <c r="E140" i="1"/>
  <c r="E141" i="1"/>
  <c r="E139" i="1"/>
  <c r="E137" i="1"/>
  <c r="E138" i="1"/>
  <c r="E143" i="1"/>
  <c r="E144" i="1"/>
  <c r="E133" i="1"/>
  <c r="E136" i="1"/>
  <c r="E142" i="1"/>
  <c r="E134" i="1"/>
  <c r="E135" i="1"/>
  <c r="F128" i="1"/>
  <c r="F124" i="1"/>
  <c r="F127" i="1"/>
  <c r="F126" i="1"/>
  <c r="F125" i="1"/>
  <c r="F132" i="1"/>
  <c r="F130" i="1"/>
  <c r="F131" i="1"/>
  <c r="F122" i="1"/>
  <c r="F123" i="1"/>
  <c r="F119" i="1"/>
  <c r="F121" i="1"/>
  <c r="F129" i="1"/>
  <c r="F120" i="1"/>
  <c r="F140" i="1"/>
  <c r="F141" i="1"/>
  <c r="F139" i="1"/>
  <c r="F137" i="1"/>
  <c r="F138" i="1"/>
  <c r="F143" i="1"/>
  <c r="F144" i="1"/>
  <c r="F133" i="1"/>
  <c r="F136" i="1"/>
  <c r="F142" i="1"/>
  <c r="F134" i="1"/>
  <c r="F135" i="1"/>
  <c r="B12" i="4"/>
  <c r="B13" i="4"/>
  <c r="D12" i="4"/>
  <c r="F12" i="4" s="1"/>
  <c r="B12" i="3" s="1"/>
  <c r="D13" i="4"/>
  <c r="F13" i="4" s="1"/>
  <c r="B13" i="3" s="1"/>
  <c r="F161" i="1"/>
  <c r="F162" i="1"/>
  <c r="F160" i="1"/>
  <c r="F163" i="1"/>
  <c r="F164" i="1"/>
  <c r="F157" i="1"/>
  <c r="F159" i="1"/>
  <c r="F156" i="1"/>
  <c r="F166" i="1"/>
  <c r="F165" i="1"/>
  <c r="F158" i="1"/>
  <c r="F169" i="1"/>
  <c r="F175" i="1"/>
  <c r="F171" i="1"/>
  <c r="F173" i="1"/>
  <c r="F172" i="1"/>
  <c r="F170" i="1"/>
  <c r="F167" i="1"/>
  <c r="F174" i="1"/>
  <c r="F168" i="1"/>
  <c r="F176" i="1"/>
  <c r="F182" i="1"/>
  <c r="F177" i="1"/>
  <c r="F183" i="1"/>
  <c r="F181" i="1"/>
  <c r="F184" i="1"/>
  <c r="F180" i="1"/>
  <c r="F178" i="1"/>
  <c r="F179" i="1"/>
  <c r="D24" i="2"/>
  <c r="D25" i="2"/>
  <c r="D26" i="2"/>
  <c r="D27" i="2"/>
  <c r="D28" i="2"/>
  <c r="D21" i="2"/>
  <c r="D22" i="2"/>
  <c r="D29" i="2"/>
  <c r="D30" i="2"/>
  <c r="D31" i="2"/>
  <c r="D32" i="2"/>
  <c r="D33" i="2"/>
  <c r="D34" i="2"/>
  <c r="D35" i="2"/>
  <c r="D23" i="2"/>
  <c r="D18" i="2"/>
  <c r="E146" i="1"/>
  <c r="F146" i="1"/>
  <c r="E147" i="1"/>
  <c r="F147" i="1"/>
  <c r="E148" i="1"/>
  <c r="F148" i="1"/>
  <c r="E149" i="1"/>
  <c r="F149" i="1"/>
  <c r="E150" i="1"/>
  <c r="F150" i="1"/>
  <c r="E151" i="1"/>
  <c r="F151" i="1"/>
  <c r="E152" i="1"/>
  <c r="F152" i="1"/>
  <c r="E153" i="1"/>
  <c r="F153" i="1"/>
  <c r="E154" i="1"/>
  <c r="F154" i="1"/>
  <c r="E155" i="1"/>
  <c r="F155" i="1"/>
  <c r="F145" i="1"/>
  <c r="E145" i="1"/>
  <c r="D14" i="4"/>
  <c r="F14" i="4" s="1"/>
  <c r="B14" i="3" s="1"/>
  <c r="B14" i="4"/>
  <c r="D25" i="4"/>
  <c r="F25" i="4" s="1"/>
  <c r="B19" i="4"/>
  <c r="B20" i="4"/>
  <c r="B21" i="4"/>
  <c r="B22" i="4"/>
  <c r="B23" i="4"/>
  <c r="B24" i="4"/>
  <c r="D20" i="4"/>
  <c r="F20" i="4" s="1"/>
  <c r="D21" i="4"/>
  <c r="F21" i="4" s="1"/>
  <c r="D22" i="4"/>
  <c r="F22" i="4" s="1"/>
  <c r="D23" i="4"/>
  <c r="F23" i="4" s="1"/>
  <c r="D24" i="4"/>
  <c r="F24" i="4" s="1"/>
  <c r="D19" i="4"/>
  <c r="F19" i="4" s="1"/>
  <c r="B18" i="4"/>
  <c r="B17" i="4"/>
  <c r="D16" i="4"/>
  <c r="D17" i="4"/>
  <c r="F17" i="4" s="1"/>
  <c r="B17" i="3" s="1"/>
  <c r="D18" i="4"/>
  <c r="F18" i="4" s="1"/>
  <c r="D15" i="4"/>
  <c r="F15" i="4" s="1"/>
  <c r="B15" i="3" s="1"/>
  <c r="B16" i="4"/>
  <c r="B15" i="4"/>
  <c r="B7" i="3" l="1"/>
  <c r="D41" i="6"/>
  <c r="F16" i="4"/>
  <c r="B16" i="3" s="1"/>
  <c r="D26" i="4"/>
  <c r="I26" i="4"/>
  <c r="F26" i="4" l="1"/>
  <c r="B2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7" authorId="0" shapeId="0" xr:uid="{E1C17E59-2863-2A46-AF83-A0CE19DEC607}">
      <text>
        <r>
          <rPr>
            <b/>
            <sz val="10"/>
            <color rgb="FF000000"/>
            <rFont val="Tahoma"/>
            <family val="2"/>
          </rPr>
          <t>Hazirah:</t>
        </r>
        <r>
          <rPr>
            <sz val="10"/>
            <color rgb="FF000000"/>
            <rFont val="Tahoma"/>
            <family val="2"/>
          </rPr>
          <t xml:space="preserve">
</t>
        </r>
        <r>
          <rPr>
            <sz val="10"/>
            <color rgb="FF000000"/>
            <rFont val="Tahoma"/>
            <family val="2"/>
          </rPr>
          <t>MOH did not give the number for this, but since the local cases totalled in 176, and 88 were part of clusters, the number of unlinked cases must have been the difference between them.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D23" authorId="0" shapeId="0" xr:uid="{FEC29FC4-C2FB-1140-97DA-8487C5EAF1ED}">
      <text>
        <r>
          <rPr>
            <b/>
            <sz val="10"/>
            <color rgb="FF000000"/>
            <rFont val="Tahoma"/>
            <family val="2"/>
          </rPr>
          <t>Hazirah:</t>
        </r>
        <r>
          <rPr>
            <sz val="10"/>
            <color rgb="FF000000"/>
            <rFont val="Tahoma"/>
            <family val="2"/>
          </rPr>
          <t xml:space="preserve">
</t>
        </r>
        <r>
          <rPr>
            <sz val="10"/>
            <color rgb="FF000000"/>
            <rFont val="Tahoma"/>
            <family val="2"/>
          </rPr>
          <t>Refers to initial total before the cluster was broken down into sub-clusters</t>
        </r>
      </text>
    </comment>
  </commentList>
</comments>
</file>

<file path=xl/sharedStrings.xml><?xml version="1.0" encoding="utf-8"?>
<sst xmlns="http://schemas.openxmlformats.org/spreadsheetml/2006/main" count="783" uniqueCount="277">
  <si>
    <t>cluster_name</t>
  </si>
  <si>
    <t>date</t>
  </si>
  <si>
    <t>new_cases</t>
  </si>
  <si>
    <t>date_readable</t>
  </si>
  <si>
    <t>Chung Hua KB</t>
  </si>
  <si>
    <t>11 Aug 2021</t>
  </si>
  <si>
    <t>Semporna Enak</t>
  </si>
  <si>
    <t>Al-Falah - Freda Radin</t>
  </si>
  <si>
    <t>TOTAL</t>
  </si>
  <si>
    <t>Imigresen</t>
  </si>
  <si>
    <t>10 Aug 2021</t>
  </si>
  <si>
    <t>ABCi</t>
  </si>
  <si>
    <t>Starlodge</t>
  </si>
  <si>
    <t>https://t.me/govbnofficial/2626</t>
  </si>
  <si>
    <t>source_url1</t>
  </si>
  <si>
    <t>source_url2</t>
  </si>
  <si>
    <t>case_no</t>
  </si>
  <si>
    <t>cluster</t>
  </si>
  <si>
    <t>https://t.me/govbnofficial/2639</t>
  </si>
  <si>
    <t>https://t.me/govbnofficial/2595</t>
  </si>
  <si>
    <t>9 Aug 2021</t>
  </si>
  <si>
    <t>https://t.me/govbnofficial/2557</t>
  </si>
  <si>
    <t>previous_cluster_name</t>
  </si>
  <si>
    <t>8 Aug 2021</t>
  </si>
  <si>
    <t>Al-Falah</t>
  </si>
  <si>
    <t>new_cases_local</t>
  </si>
  <si>
    <t>7 Aug 2021</t>
  </si>
  <si>
    <t>https://t.me/govbnofficial/2512</t>
  </si>
  <si>
    <t>https://t.me/govbnofficial/2515</t>
  </si>
  <si>
    <t>https://t.me/govbnofficial/2555</t>
  </si>
  <si>
    <t>https://www.instagram.com/p/CSZRPwqBIKV/</t>
  </si>
  <si>
    <t>"Case 415"</t>
  </si>
  <si>
    <t>https://www.instagram.com/p/CSbrKsZhIaG/</t>
  </si>
  <si>
    <t>"Sidang Media 2021-08-11"</t>
  </si>
  <si>
    <t>Salah satu Pusat Pemantauan</t>
  </si>
  <si>
    <t>https://www.instagram.com/p/CSRUVT-hdRc/</t>
  </si>
  <si>
    <t>12 Aug 2021</t>
  </si>
  <si>
    <t>Dragon Boat</t>
  </si>
  <si>
    <t>Champion 7</t>
  </si>
  <si>
    <t>https://t.me/govbnofficial/2668</t>
  </si>
  <si>
    <t>source_url</t>
  </si>
  <si>
    <t>13 Aug 2021</t>
  </si>
  <si>
    <t>451</t>
  </si>
  <si>
    <t>477</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</si>
  <si>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</si>
  <si>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</si>
  <si>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</si>
  <si>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</si>
  <si>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</si>
  <si>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</si>
  <si>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</si>
  <si>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</si>
  <si>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</si>
  <si>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</si>
  <si>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</si>
  <si>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</si>
  <si>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</si>
  <si>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</si>
  <si>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</si>
  <si>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</si>
  <si>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</si>
  <si>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</si>
  <si>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</si>
  <si>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</si>
  <si>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</si>
  <si>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</si>
  <si>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</si>
  <si>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</si>
  <si>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</si>
  <si>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</si>
  <si>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</si>
  <si>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</si>
  <si>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</si>
  <si>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Case ?-027</t>
  </si>
  <si>
    <t>https://t.me/govbnofficial/2687</t>
  </si>
  <si>
    <t>https://t.me/govbnofficial/2706</t>
  </si>
  <si>
    <t>IBTE KB</t>
  </si>
  <si>
    <t>BSP HQ</t>
  </si>
  <si>
    <t>14 Aug 2021</t>
  </si>
  <si>
    <t>?-030</t>
  </si>
  <si>
    <t>?-031</t>
  </si>
  <si>
    <t>?-032</t>
  </si>
  <si>
    <t>?-033</t>
  </si>
  <si>
    <t>?-034</t>
  </si>
  <si>
    <t>?-035</t>
  </si>
  <si>
    <t>?-036</t>
  </si>
  <si>
    <t>?-037</t>
  </si>
  <si>
    <t>?-038</t>
  </si>
  <si>
    <t>?-039</t>
  </si>
  <si>
    <t>?-040</t>
  </si>
  <si>
    <t>?-041</t>
  </si>
  <si>
    <t>The Mall</t>
  </si>
  <si>
    <t>Aker</t>
  </si>
  <si>
    <t>17 Aug 2021</t>
  </si>
  <si>
    <t>16 Aug 2021</t>
  </si>
  <si>
    <t>SKH Gadong</t>
  </si>
  <si>
    <t>15 Aug 2021</t>
  </si>
  <si>
    <t>case_no_start</t>
  </si>
  <si>
    <t>case_no_end</t>
  </si>
  <si>
    <t>https://t.me/govbnofficial/2763</t>
  </si>
  <si>
    <t>"Case 573"</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</si>
  <si>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</si>
  <si>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</si>
  <si>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</si>
  <si>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</si>
  <si>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</si>
  <si>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</si>
  <si>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</si>
  <si>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</si>
  <si>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</si>
  <si>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</si>
  <si>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</si>
  <si>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</si>
  <si>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</si>
  <si>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</si>
  <si>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</si>
  <si>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</si>
  <si>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</si>
  <si>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</si>
  <si>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</si>
  <si>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</si>
  <si>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</si>
  <si>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</si>
  <si>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</si>
  <si>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</si>
  <si>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</si>
  <si>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</si>
  <si>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</si>
  <si>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</si>
  <si>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</si>
  <si>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</si>
  <si>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</si>
  <si>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</si>
  <si>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</si>
  <si>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</si>
  <si>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</si>
  <si>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</si>
  <si>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</si>
  <si>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</si>
  <si>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</si>
  <si>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</si>
  <si>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</si>
  <si>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</si>
  <si>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</si>
  <si>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</si>
  <si>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</si>
  <si>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</si>
  <si>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</si>
  <si>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</si>
  <si>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</si>
  <si>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</si>
  <si>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</si>
  <si>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</si>
  <si>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</si>
  <si>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</si>
  <si>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</si>
  <si>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</si>
  <si>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</si>
  <si>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</si>
  <si>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</si>
  <si>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</si>
  <si>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</si>
  <si>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</si>
  <si>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</si>
  <si>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</si>
  <si>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</si>
  <si>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</si>
  <si>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</si>
  <si>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</si>
  <si>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</si>
  <si>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</si>
  <si>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</si>
  <si>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</si>
  <si>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</si>
  <si>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</si>
  <si>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unlinked_case_no</t>
  </si>
  <si>
    <t>"Case 755"</t>
  </si>
  <si>
    <t>https://t.me/govbnofficial/2780</t>
  </si>
  <si>
    <t>18 Aug 2021</t>
  </si>
  <si>
    <t>BSP HQ (Block M)</t>
  </si>
  <si>
    <t>Champion 7 and Related Vessels</t>
  </si>
  <si>
    <t>Lorong Tengah</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</si>
  <si>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</si>
  <si>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</si>
  <si>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</si>
  <si>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</si>
  <si>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</si>
  <si>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</si>
  <si>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</si>
  <si>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</si>
  <si>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</si>
  <si>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</si>
  <si>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</si>
  <si>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</si>
  <si>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</si>
  <si>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</si>
  <si>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</si>
  <si>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</si>
  <si>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</si>
  <si>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</si>
  <si>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</si>
  <si>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</si>
  <si>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</si>
  <si>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</si>
  <si>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</si>
  <si>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</si>
  <si>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</si>
  <si>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</si>
  <si>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</si>
  <si>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</si>
  <si>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</si>
  <si>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</si>
  <si>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https://t.me/govbnofficial/2741</t>
  </si>
  <si>
    <t>https://t.me/govbnofficial/2722</t>
  </si>
  <si>
    <t>prev_unlinked_now_linked</t>
  </si>
  <si>
    <t>https://t.me/govbnofficial/2819</t>
  </si>
  <si>
    <t>20 Aug 2021</t>
  </si>
  <si>
    <t>19 Aug 2021</t>
  </si>
  <si>
    <t>Champion 7 - Blue Titanium</t>
  </si>
  <si>
    <t>Champion 7 - Posh Elegance</t>
  </si>
  <si>
    <t>Champion 7 - Platform</t>
  </si>
  <si>
    <t>Champion 7 - Others</t>
  </si>
  <si>
    <t>PA</t>
  </si>
  <si>
    <t>https://t.me/govbnofficial/2799</t>
  </si>
  <si>
    <t>new_cluster</t>
  </si>
  <si>
    <t>https://t.me/govbnofficial/2832</t>
  </si>
  <si>
    <t>21 Aug 2021</t>
  </si>
  <si>
    <t>new_total_cases</t>
  </si>
  <si>
    <t>new_import_cases</t>
  </si>
  <si>
    <t>new_local_cases</t>
  </si>
  <si>
    <t>new_unlinked_cases</t>
  </si>
  <si>
    <t>Total</t>
  </si>
  <si>
    <t>22 Aug 2021</t>
  </si>
  <si>
    <t>https://t.me/govbnofficial/2838</t>
  </si>
  <si>
    <t>Samima</t>
  </si>
  <si>
    <t>Jaya Hypermart</t>
  </si>
  <si>
    <t>23 Aug 2021</t>
  </si>
  <si>
    <t>https://t.me/govbnofficial/2851</t>
  </si>
  <si>
    <t>est_cluster_size</t>
  </si>
  <si>
    <t>cluster_name2</t>
  </si>
  <si>
    <t>cluster_name3</t>
  </si>
  <si>
    <t>https://t.me/govbnofficial/2880</t>
  </si>
  <si>
    <t>https://t.me/govbnofficial/2872</t>
  </si>
  <si>
    <t>25 Aug 2021</t>
  </si>
  <si>
    <t>24 Aug 2021</t>
  </si>
  <si>
    <t>[Unspecified Cluster]</t>
  </si>
  <si>
    <t>https://www.rtbgo.bn/play?scheme=205&amp;p_type=true&amp;id=3752&amp;eps_id=3806</t>
  </si>
  <si>
    <t>https://www.rtbgo.bn/play?scheme=205&amp;p_type=true&amp;id=3752&amp;eps_id=3807</t>
  </si>
  <si>
    <t>https://www.rtbgo.bn/play?scheme=205&amp;p_type=true&amp;id=3752&amp;eps_id=3808</t>
  </si>
  <si>
    <t>https://www.rtbgo.bn/play?scheme=205&amp;p_type=true&amp;id=3752&amp;eps_id=3809</t>
  </si>
  <si>
    <t>https://www.rtbgo.bn/play?scheme=205&amp;p_type=true&amp;id=3752&amp;eps_id=3810</t>
  </si>
  <si>
    <t>https://www.rtbgo.bn/play?scheme=205&amp;p_type=true&amp;id=3752&amp;eps_id=3811</t>
  </si>
  <si>
    <t>https://www.rtbgo.bn/play?scheme=205&amp;p_type=true&amp;id=3752&amp;eps_id=3812</t>
  </si>
  <si>
    <t>https://www.rtbgo.bn/play?scheme=205&amp;p_type=true&amp;id=3752&amp;eps_id=3813</t>
  </si>
  <si>
    <t>https://www.rtbgo.bn/play?scheme=205&amp;p_type=true&amp;id=3752&amp;eps_id=3814</t>
  </si>
  <si>
    <t>https://www.rtbgo.bn/play?scheme=205&amp;p_type=true&amp;id=3752&amp;eps_id=3815</t>
  </si>
  <si>
    <t>https://www.rtbgo.bn/play?scheme=205&amp;p_type=true&amp;id=3752&amp;eps_id=3816</t>
  </si>
  <si>
    <t>https://www.rtbgo.bn/play?scheme=205&amp;p_type=true&amp;id=3752&amp;eps_id=3817</t>
  </si>
  <si>
    <t>https://www.rtbgo.bn/play?scheme=205&amp;p_type=true&amp;id=3752&amp;eps_id=3818</t>
  </si>
  <si>
    <t>https://www.rtbgo.bn/play?scheme=205&amp;p_type=true&amp;id=3752&amp;eps_id=3819</t>
  </si>
  <si>
    <t>https://www.rtbgo.bn/play?scheme=205&amp;p_type=true&amp;id=3752&amp;eps_id=3820</t>
  </si>
  <si>
    <t>https://www.rtbgo.bn/play?scheme=205&amp;p_type=true&amp;id=3752&amp;eps_id=3821</t>
  </si>
  <si>
    <t>https://www.rtbgo.bn/play?scheme=205&amp;p_type=true&amp;id=3752&amp;eps_id=3822</t>
  </si>
  <si>
    <t>https://www.rtbgo.bn/play?scheme=205&amp;p_type=true&amp;id=3752&amp;eps_id=3823</t>
  </si>
  <si>
    <t>https://www.rtbgo.bn/play?scheme=205&amp;p_type=true&amp;id=3752&amp;eps_id=3824</t>
  </si>
  <si>
    <t>26 Aug 2021</t>
  </si>
  <si>
    <t>PAS (Aker)</t>
  </si>
  <si>
    <t>https://t.me/govbnofficial/2891</t>
  </si>
  <si>
    <t>27 Aug 2021</t>
  </si>
  <si>
    <t>https://t.me/govbnofficial/2899</t>
  </si>
  <si>
    <t>[Unspecified Cluster Additions]</t>
  </si>
  <si>
    <t>https://t.me/govbnofficial/2907</t>
  </si>
  <si>
    <t>28 Aug 2021</t>
  </si>
  <si>
    <t>29 Aug 2021</t>
  </si>
  <si>
    <t>30 Aug 2021</t>
  </si>
  <si>
    <t>http://www.moh.gov.bn/Lists/Latest%20news/NewDispForm.aspx?ID=1010</t>
  </si>
  <si>
    <t>http://www.moh.gov.bn/Lists/Latest%20news/NewDispForm.aspx?ID=1011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</si>
</sst>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 mmm\ yyyy"/>
  </numFmts>
  <fonts count="6" x14ac:knownFonts="1">
    <font>
      <sz val="12"/>
      <color theme="1"/>
      <name val="Calibri"/>
      <family val="2"/>
      <scheme val="minor"/>
    </font>
    <font>
      <sz val="8"/>
      <name val="Calibri"/>
      <family val="2"/>
      <scheme val="minor"/>
    </font>
    <font>
      <sz val="12"/>
      <color rgb="FF000000"/>
      <name val="Calibri"/>
      <family val="2"/>
      <scheme val="minor"/>
    </font>
    <font>
      <sz val="12"/>
      <name val="Calibri"/>
      <family val="2"/>
      <scheme val="minor"/>
    </font>
    <font>
      <sz val="10"/>
      <color rgb="FF000000"/>
      <name val="Tahoma"/>
      <family val="2"/>
    </font>
    <font>
      <b/>
      <sz val="10"/>
      <color rgb="FF000000"/>
      <name val="Tahoma"/>
      <family val="2"/>
    </font>
  </fonts>
  <fills count="3">
    <fill>
      <patternFill patternType="none"/>
    </fill>
    <fill>
      <patternFill patternType="gray125"/>
    </fill>
    <fill>
      <patternFill patternType="solid">
        <fgColor rgb="FFD9D9D9"/>
        <bgColor rgb="FFD9D9D9"/>
      </patternFill>
    </fill>
  </fills>
  <borders count="1">
    <border>
      <left/>
      <right/>
      <top/>
      <bottom/>
      <diagonal/>
    </border>
  </borders>
  <cellStyleXfs count="1">
    <xf numFmtId="0" fontId="0" fillId="0" borderId="0"/>
  </cellStyleXfs>
  <cellXfs count="9">
    <xf numFmtId="0" fontId="0" fillId="0" borderId="0" xfId="0"/>
    <xf numFmtId="49" fontId="0" fillId="0" borderId="0" xfId="0" applyNumberFormat="1"/>
    <xf numFmtId="14" fontId="0" fillId="0" borderId="0" xfId="0" applyNumberFormat="1"/>
    <xf numFmtId="0" fontId="2" fillId="0" borderId="0" xfId="0" applyFont="1"/>
    <xf numFmtId="49" fontId="2" fillId="0" borderId="0" xfId="0" applyNumberFormat="1" applyFont="1"/>
    <xf numFmtId="164" fontId="0" fillId="0" borderId="0" xfId="0" applyNumberFormat="1"/>
    <xf numFmtId="0" fontId="3" fillId="0" borderId="0" xfId="0" applyFont="1"/>
    <xf numFmtId="0" fontId="0" fillId="0" borderId="0" xfId="0" applyNumberFormat="1"/>
    <xf numFmtId="14" fontId="2" fillId="2" borderId="0" xfId="0" applyNumberFormat="1" applyFont="1" applyFill="1"/>
  </cellXfs>
  <cellStyles count="1">
    <cellStyle name="Normal" xfId="0" builtinId="0"/>
  </cellStyles>
  <dxfs count="9">
    <dxf>
      <numFmt numFmtId="30" formatCode="@"/>
    </dxf>
    <dxf>
      <numFmt numFmtId="19" formatCode="m/d/yy"/>
    </dxf>
    <dxf>
      <numFmt numFmtId="30" formatCode="@"/>
    </dxf>
    <dxf>
      <numFmt numFmtId="19" formatCode="m/d/yy"/>
    </dxf>
    <dxf>
      <numFmt numFmtId="19" formatCode="m/d/yy"/>
    </dxf>
    <dxf>
      <numFmt numFmtId="19" formatCode="m/d/yy"/>
    </dxf>
    <dxf>
      <numFmt numFmtId="0" formatCode="General"/>
    </dxf>
    <dxf>
      <numFmt numFmtId="164" formatCode="dd\ mmm\ yyyy"/>
    </dxf>
    <dxf>
      <numFmt numFmtId="19" formatCode="m/d/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0DE38B8-C732-D440-A25A-6C5E536AB3A6}" name="Tbl_Local_Cases" displayName="Tbl_Local_Cases" ref="A1:D26" totalsRowCount="1">
  <autoFilter ref="A1:D25" xr:uid="{70DE38B8-C732-D440-A25A-6C5E536AB3A6}"/>
  <tableColumns count="4">
    <tableColumn id="1" xr3:uid="{6823ACEE-A3A3-1748-809D-AC362597DA0C}" name="date" totalsRowLabel="Total" dataDxfId="3"/>
    <tableColumn id="2" xr3:uid="{C8219F84-41B4-4543-970C-AC240178CAAB}" name="new_cases_local" totalsRowFunction="sum"/>
    <tableColumn id="3" xr3:uid="{EA923CFB-EF5A-7E49-983E-8A754441FB0C}" name="date_readable" dataDxfId="2"/>
    <tableColumn id="4" xr3:uid="{0B89804C-1CE2-B54F-9742-6E80801137AF}" name="source_url"/>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BC7DC66-B919-BD49-ABC6-6FAD38B631A5}" name="Tbl_Clusters" displayName="Tbl_Clusters" ref="A1:H228" totalsRowCount="1">
  <autoFilter ref="A1:H227" xr:uid="{1BC7DC66-B919-BD49-ABC6-6FAD38B631A5}"/>
  <sortState xmlns:xlrd2="http://schemas.microsoft.com/office/spreadsheetml/2017/richdata2" ref="A2:H227">
    <sortCondition descending="1" ref="A1:A227"/>
  </sortState>
  <tableColumns count="8">
    <tableColumn id="1" xr3:uid="{5EE0B13F-21A0-334E-B4C1-3F653FEFDCF1}" name="date" totalsRowLabel="Total" dataDxfId="1"/>
    <tableColumn id="2" xr3:uid="{FD55AB48-86EA-6B44-859E-42B3D99DA7D0}" name="cluster_name"/>
    <tableColumn id="3" xr3:uid="{F3E27EF3-3744-034A-9633-177D4B2A7666}" name="previous_cluster_name"/>
    <tableColumn id="4" xr3:uid="{FA5A0D2F-BDB2-E444-BDC8-B89AEC5370BE}" name="new_cases" totalsRowFunction="sum"/>
    <tableColumn id="5" xr3:uid="{78E672FF-C6B5-D149-9CD0-7C2918225A4D}" name="date_readable" dataDxfId="0"/>
    <tableColumn id="6" xr3:uid="{7108E558-15B0-5E4C-A80E-FC8EBC11D432}" name="source_url1"/>
    <tableColumn id="7" xr3:uid="{4C4321BC-9B94-014F-97AB-E3BE8CCD396B}" name="source_url2"/>
    <tableColumn id="8" xr3:uid="{E259B1DE-B69C-5C47-8027-BA10CFD2EBBE}" name="new_cluster" totalsRowFunction="count"/>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35F423-97DF-2641-BD3B-1564FA89695D}" name="Tbl_Case_No" displayName="Tbl_Case_No" ref="A1:I26" totalsRowCount="1">
  <autoFilter ref="A1:I25" xr:uid="{5C35F423-97DF-2641-BD3B-1564FA89695D}"/>
  <tableColumns count="9">
    <tableColumn id="1" xr3:uid="{B8C5D9FA-8E9D-8545-9981-54854FE541D8}" name="date" totalsRowLabel="Total" dataDxfId="8"/>
    <tableColumn id="2" xr3:uid="{29F6D0CD-21FC-2D43-AD75-290F8F2D80F2}" name="case_no_start"/>
    <tableColumn id="3" xr3:uid="{07A29089-AC57-974B-B586-DB389B72504E}" name="case_no_end"/>
    <tableColumn id="4" xr3:uid="{2323FEAD-BA39-1F4B-A64F-C1CE345C6526}" name="new_total_cases" totalsRowFunction="sum"/>
    <tableColumn id="5" xr3:uid="{9AD3E806-AC67-E848-B711-E5736B59F08D}" name="new_import_cases" totalsRowFunction="sum"/>
    <tableColumn id="6" xr3:uid="{612DE4E6-72F0-BD46-A3BD-B98744ED83BD}" name="new_local_cases" totalsRowFunction="sum">
      <calculatedColumnFormula>D2-E2</calculatedColumnFormula>
    </tableColumn>
    <tableColumn id="7" xr3:uid="{BC13AC45-A932-EA43-91A6-E6046EBE0E6E}" name="new_unlinked_cases" totalsRowFunction="sum"/>
    <tableColumn id="8" xr3:uid="{9E8AED9A-7E3C-5549-8CCB-B32FFEA47188}" name="prev_unlinked_now_linked" totalsRowFunction="sum"/>
    <tableColumn id="9" xr3:uid="{FD88F222-E9C6-4A47-AED8-6A931ABEAD96}" name="source_url" totalsRowFunction="count" dataDxfId="7">
      <calculatedColumnFormula>VLOOKUP(Tbl_Case_No[[#This Row],[date]],Tbl_Local_Cases[],4,FALSE)</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8470B76-3457-6F43-AF6D-F0F948D355BE}" name="Tbl_Cluster_Totals" displayName="Tbl_Cluster_Totals" ref="A1:D41" totalsRowCount="1">
  <autoFilter ref="A1:D40" xr:uid="{69B55428-C90C-894D-9086-C15F0768CF90}"/>
  <sortState xmlns:xlrd2="http://schemas.microsoft.com/office/spreadsheetml/2017/richdata2" ref="A2:D40">
    <sortCondition ref="A1:A40"/>
  </sortState>
  <tableColumns count="4">
    <tableColumn id="8" xr3:uid="{3472DA4A-623F-9A4F-AFBD-B9162F4C10C4}" name="cluster_name" totalsRowLabel="Total"/>
    <tableColumn id="10" xr3:uid="{3DE63D44-7B53-6C4B-A4AA-1443F96251FC}" name="cluster_name2"/>
    <tableColumn id="11" xr3:uid="{CF6FE236-7281-184E-A2A5-78E2629FD6C7}" name="cluster_name3"/>
    <tableColumn id="9" xr3:uid="{F6CB42B1-FA1E-C24B-A154-A3B3A758A87B}" name="est_cluster_size" totalsRowFunction="sum" dataDxfId="6">
      <calculatedColumnFormula>SUM(SUMIF(Tbl_Clusters[cluster_name],Tbl_Cluster_Totals[[#This Row],[cluster_name]],Tbl_Clusters[new_cases]),SUMIF(Tbl_Clusters[cluster_name],Tbl_Cluster_Totals[[#This Row],[cluster_name2]],Tbl_Clusters[new_cases]),SUMIF(Tbl_Clusters[cluster_name],Tbl_Cluster_Totals[[#This Row],[cluster_name3]],Tbl_Clusters[new_cases]))</calculatedColumnFormula>
    </tableColumn>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E359D52-C057-0F41-8002-6AF09123BA7B}" name="Table4" displayName="Table4" ref="A1:E51" totalsRowCount="1">
  <autoFilter ref="A1:E50" xr:uid="{69B55428-C90C-894D-9086-C15F0768CF90}"/>
  <sortState xmlns:xlrd2="http://schemas.microsoft.com/office/spreadsheetml/2017/richdata2" ref="A2:E50">
    <sortCondition descending="1" ref="A1:A50"/>
  </sortState>
  <tableColumns count="5">
    <tableColumn id="1" xr3:uid="{A2D73AB1-B845-4F46-AFFE-20794FAAA7BC}" name="date" totalsRowLabel="Total" dataDxfId="5"/>
    <tableColumn id="2" xr3:uid="{650FFC6D-6931-674A-AA81-6A7327C1CB44}" name="case_no" totalsRowFunction="count"/>
    <tableColumn id="4" xr3:uid="{F1223669-1683-D24C-862B-34273155D9DC}" name="cluster"/>
    <tableColumn id="5" xr3:uid="{9392D9B5-12E7-6A4F-B195-380B3DA016DB}" name="source_url1"/>
    <tableColumn id="6" xr3:uid="{1FF80B5A-D7F0-FB42-9556-102E186C3C42}" name="source_url2"/>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BA12C8B-11EC-4B45-A79B-AC7933D01534}" name="Table46" displayName="Table46" ref="A1:F201" totalsRowShown="0">
  <autoFilter ref="A1:F201" xr:uid="{69B55428-C90C-894D-9086-C15F0768CF90}"/>
  <tableColumns count="6">
    <tableColumn id="1" xr3:uid="{855B1941-9DEC-B744-ACF2-4C0B7972054B}" name="date" dataDxfId="4"/>
    <tableColumn id="2" xr3:uid="{9380F812-B3DE-CE4D-BB2D-0746549A51BA}" name="case_no"/>
    <tableColumn id="3" xr3:uid="{299EFDA1-6D5C-274C-914D-71C74D7383DB}" name="unlinked_case_no"/>
    <tableColumn id="4" xr3:uid="{4081AC17-B858-3B49-BD3D-2E83C2520C6E}" name="cluster"/>
    <tableColumn id="5" xr3:uid="{534AB342-3AD8-3744-9A43-A640DB6CFB58}" name="source_url1"/>
    <tableColumn id="6" xr3:uid="{B7B6292A-7618-3D46-876C-71E4083C7C49}" name="source_url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3.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4.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7A6B8-87CC-554B-9DA1-2DFB2BF01927}">
  <dimension ref="A1:E26"/>
  <sheetViews>
    <sheetView zoomScale="110" zoomScaleNormal="110" workbookViewId="0">
      <selection activeCell="A2" sqref="A2:A3"/>
    </sheetView>
  </sheetViews>
  <sheetFormatPr baseColWidth="10" defaultRowHeight="16" x14ac:dyDescent="0.2"/>
  <cols>
    <col min="2" max="2" width="17.33203125" customWidth="1"/>
    <col min="3" max="3" width="15.33203125" customWidth="1"/>
    <col min="4" max="4" width="28" bestFit="1" customWidth="1"/>
  </cols>
  <sheetData>
    <row r="1" spans="1:5" x14ac:dyDescent="0.2">
      <c r="A1" t="s">
        <v>1</v>
      </c>
      <c r="B1" t="s">
        <v>25</v>
      </c>
      <c r="C1" t="s">
        <v>3</v>
      </c>
      <c r="D1" t="s">
        <v>40</v>
      </c>
    </row>
    <row r="2" spans="1:5" x14ac:dyDescent="0.2">
      <c r="A2" s="8">
        <v>44438</v>
      </c>
      <c r="B2">
        <f>VLOOKUP(A2,Tbl_Case_No[],6,FALSE)</f>
        <v>76</v>
      </c>
      <c r="C2" s="1" t="s">
        <v>274</v>
      </c>
      <c r="D2" t="s">
        <v>276</v>
      </c>
    </row>
    <row r="3" spans="1:5" x14ac:dyDescent="0.2">
      <c r="A3" s="2">
        <v>44437</v>
      </c>
      <c r="B3">
        <f>VLOOKUP(A3,Tbl_Case_No[],6,FALSE)</f>
        <v>103</v>
      </c>
      <c r="C3" s="1" t="s">
        <v>273</v>
      </c>
      <c r="D3" t="s">
        <v>275</v>
      </c>
    </row>
    <row r="4" spans="1:5" x14ac:dyDescent="0.2">
      <c r="A4" s="2">
        <v>44436</v>
      </c>
      <c r="B4">
        <f>VLOOKUP(A4,Tbl_Case_No[],6,FALSE)</f>
        <v>82</v>
      </c>
      <c r="C4" s="1" t="s">
        <v>272</v>
      </c>
      <c r="D4" t="s">
        <v>271</v>
      </c>
    </row>
    <row r="5" spans="1:5" x14ac:dyDescent="0.2">
      <c r="A5" s="2">
        <v>44435</v>
      </c>
      <c r="B5">
        <f>VLOOKUP(A5,Tbl_Case_No[],6,FALSE)</f>
        <v>112</v>
      </c>
      <c r="C5" s="1" t="s">
        <v>268</v>
      </c>
      <c r="D5" t="s">
        <v>269</v>
      </c>
    </row>
    <row r="6" spans="1:5" x14ac:dyDescent="0.2">
      <c r="A6" s="2">
        <v>44434</v>
      </c>
      <c r="B6">
        <f>VLOOKUP(A6,Tbl_Case_No[],6,FALSE)</f>
        <v>106</v>
      </c>
      <c r="C6" s="1" t="s">
        <v>265</v>
      </c>
      <c r="D6" t="s">
        <v>267</v>
      </c>
    </row>
    <row r="7" spans="1:5" x14ac:dyDescent="0.2">
      <c r="A7" s="2">
        <v>44433</v>
      </c>
      <c r="B7">
        <f>VLOOKUP(A7,Tbl_Case_No[],6,FALSE)</f>
        <v>176</v>
      </c>
      <c r="C7" s="1" t="s">
        <v>243</v>
      </c>
      <c r="D7" t="s">
        <v>241</v>
      </c>
    </row>
    <row r="8" spans="1:5" x14ac:dyDescent="0.2">
      <c r="A8" s="2">
        <v>44432</v>
      </c>
      <c r="B8">
        <f>VLOOKUP(A8,Tbl_Case_No[],6,FALSE)</f>
        <v>107</v>
      </c>
      <c r="C8" s="1" t="s">
        <v>244</v>
      </c>
      <c r="D8" t="s">
        <v>242</v>
      </c>
    </row>
    <row r="9" spans="1:5" x14ac:dyDescent="0.2">
      <c r="A9" s="2">
        <v>44431</v>
      </c>
      <c r="B9">
        <f>VLOOKUP(A9,Tbl_Case_No[],6,FALSE)</f>
        <v>104</v>
      </c>
      <c r="C9" s="1" t="s">
        <v>236</v>
      </c>
      <c r="D9" t="s">
        <v>237</v>
      </c>
    </row>
    <row r="10" spans="1:5" x14ac:dyDescent="0.2">
      <c r="A10" s="2">
        <v>44430</v>
      </c>
      <c r="B10">
        <f>VLOOKUP(A10,Tbl_Case_No[],6,FALSE)</f>
        <v>308</v>
      </c>
      <c r="C10" s="1" t="s">
        <v>232</v>
      </c>
      <c r="D10" t="s">
        <v>233</v>
      </c>
    </row>
    <row r="11" spans="1:5" x14ac:dyDescent="0.2">
      <c r="A11" s="2">
        <v>44429</v>
      </c>
      <c r="B11">
        <f>VLOOKUP(A11,Tbl_Case_No[],6,FALSE)</f>
        <v>120</v>
      </c>
      <c r="C11" s="1" t="s">
        <v>226</v>
      </c>
      <c r="D11" t="s">
        <v>225</v>
      </c>
    </row>
    <row r="12" spans="1:5" x14ac:dyDescent="0.2">
      <c r="A12" s="2">
        <v>44428</v>
      </c>
      <c r="B12">
        <f>VLOOKUP(A12,Tbl_Case_No[],6,FALSE)</f>
        <v>197</v>
      </c>
      <c r="C12" s="1" t="s">
        <v>216</v>
      </c>
      <c r="D12" t="s">
        <v>215</v>
      </c>
    </row>
    <row r="13" spans="1:5" x14ac:dyDescent="0.2">
      <c r="A13" s="2">
        <v>44427</v>
      </c>
      <c r="B13">
        <f>VLOOKUP(A13,Tbl_Case_No[],6,FALSE)</f>
        <v>190</v>
      </c>
      <c r="C13" s="1" t="s">
        <v>217</v>
      </c>
      <c r="D13" t="s">
        <v>223</v>
      </c>
    </row>
    <row r="14" spans="1:5" x14ac:dyDescent="0.2">
      <c r="A14" s="2">
        <v>44426</v>
      </c>
      <c r="B14">
        <f>VLOOKUP(A14,Tbl_Case_No[],6,FALSE)</f>
        <v>94</v>
      </c>
      <c r="C14" s="1" t="s">
        <v>178</v>
      </c>
      <c r="D14" t="s">
        <v>177</v>
      </c>
      <c r="E14" s="2"/>
    </row>
    <row r="15" spans="1:5" x14ac:dyDescent="0.2">
      <c r="A15" s="2">
        <v>44425</v>
      </c>
      <c r="B15">
        <f>VLOOKUP(A15,Tbl_Case_No[],6,FALSE)</f>
        <v>61</v>
      </c>
      <c r="C15" s="1" t="s">
        <v>93</v>
      </c>
      <c r="D15" t="s">
        <v>99</v>
      </c>
    </row>
    <row r="16" spans="1:5" x14ac:dyDescent="0.2">
      <c r="A16" s="2">
        <v>44424</v>
      </c>
      <c r="B16">
        <f>VLOOKUP(A16,Tbl_Case_No[],6,FALSE)</f>
        <v>64</v>
      </c>
      <c r="C16" s="1" t="s">
        <v>94</v>
      </c>
      <c r="D16" t="s">
        <v>212</v>
      </c>
    </row>
    <row r="17" spans="1:4" x14ac:dyDescent="0.2">
      <c r="A17" s="2">
        <v>44423</v>
      </c>
      <c r="B17">
        <f>VLOOKUP(A17,Tbl_Case_No[],6,FALSE)</f>
        <v>79</v>
      </c>
      <c r="C17" s="1" t="s">
        <v>96</v>
      </c>
      <c r="D17" t="s">
        <v>213</v>
      </c>
    </row>
    <row r="18" spans="1:4" x14ac:dyDescent="0.2">
      <c r="A18" s="2">
        <v>44422</v>
      </c>
      <c r="B18">
        <v>42</v>
      </c>
      <c r="C18" s="1" t="s">
        <v>78</v>
      </c>
      <c r="D18" t="s">
        <v>75</v>
      </c>
    </row>
    <row r="19" spans="1:4" x14ac:dyDescent="0.2">
      <c r="A19" s="2">
        <v>44421</v>
      </c>
      <c r="B19">
        <v>54</v>
      </c>
      <c r="C19" s="1" t="s">
        <v>41</v>
      </c>
      <c r="D19" t="s">
        <v>74</v>
      </c>
    </row>
    <row r="20" spans="1:4" x14ac:dyDescent="0.2">
      <c r="A20" s="2">
        <v>44420</v>
      </c>
      <c r="B20">
        <v>49</v>
      </c>
      <c r="C20" s="1" t="s">
        <v>36</v>
      </c>
      <c r="D20" t="s">
        <v>39</v>
      </c>
    </row>
    <row r="21" spans="1:4" x14ac:dyDescent="0.2">
      <c r="A21" s="2">
        <v>44419</v>
      </c>
      <c r="B21">
        <v>54</v>
      </c>
      <c r="C21" s="1" t="s">
        <v>5</v>
      </c>
      <c r="D21" t="s">
        <v>18</v>
      </c>
    </row>
    <row r="22" spans="1:4" x14ac:dyDescent="0.2">
      <c r="A22" s="2">
        <v>44418</v>
      </c>
      <c r="B22">
        <v>32</v>
      </c>
      <c r="C22" s="1" t="s">
        <v>10</v>
      </c>
      <c r="D22" t="s">
        <v>13</v>
      </c>
    </row>
    <row r="23" spans="1:4" x14ac:dyDescent="0.2">
      <c r="A23" s="2">
        <v>44417</v>
      </c>
      <c r="B23">
        <v>38</v>
      </c>
      <c r="C23" s="1" t="s">
        <v>20</v>
      </c>
      <c r="D23" t="s">
        <v>19</v>
      </c>
    </row>
    <row r="24" spans="1:4" x14ac:dyDescent="0.2">
      <c r="A24" s="2">
        <v>44416</v>
      </c>
      <c r="B24">
        <v>15</v>
      </c>
      <c r="C24" s="1" t="s">
        <v>23</v>
      </c>
      <c r="D24" t="s">
        <v>21</v>
      </c>
    </row>
    <row r="25" spans="1:4" x14ac:dyDescent="0.2">
      <c r="A25" s="2">
        <v>44415</v>
      </c>
      <c r="B25">
        <v>7</v>
      </c>
      <c r="C25" s="1" t="s">
        <v>26</v>
      </c>
      <c r="D25" t="s">
        <v>27</v>
      </c>
    </row>
    <row r="26" spans="1:4" x14ac:dyDescent="0.2">
      <c r="A26" t="s">
        <v>231</v>
      </c>
      <c r="B26">
        <f>SUBTOTAL(109,Tbl_Local_Cases[new_cases_local])</f>
        <v>2270</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B37A9-E51B-0E49-8E6A-54CF922008BF}">
  <dimension ref="A1:I229"/>
  <sheetViews>
    <sheetView tabSelected="1" topLeftCell="A13" zoomScale="110" zoomScaleNormal="110" workbookViewId="0">
      <selection activeCell="B30" sqref="B30:B31"/>
    </sheetView>
  </sheetViews>
  <sheetFormatPr baseColWidth="10" defaultRowHeight="16" x14ac:dyDescent="0.2"/>
  <cols>
    <col min="2" max="2" width="19.6640625" bestFit="1" customWidth="1"/>
    <col min="3" max="3" width="22.5" customWidth="1"/>
    <col min="4" max="4" width="12.5" customWidth="1"/>
    <col min="5" max="5" width="15.33203125" customWidth="1"/>
    <col min="6" max="7" width="28" bestFit="1" customWidth="1"/>
  </cols>
  <sheetData>
    <row r="1" spans="1:8" x14ac:dyDescent="0.2">
      <c r="A1" t="s">
        <v>1</v>
      </c>
      <c r="B1" t="s">
        <v>0</v>
      </c>
      <c r="C1" t="s">
        <v>22</v>
      </c>
      <c r="D1" t="s">
        <v>2</v>
      </c>
      <c r="E1" s="1" t="s">
        <v>3</v>
      </c>
      <c r="F1" t="s">
        <v>14</v>
      </c>
      <c r="G1" t="s">
        <v>15</v>
      </c>
      <c r="H1" t="s">
        <v>224</v>
      </c>
    </row>
    <row r="2" spans="1:8" x14ac:dyDescent="0.2">
      <c r="A2" s="8">
        <v>44438</v>
      </c>
      <c r="B2" t="s">
        <v>91</v>
      </c>
      <c r="D2">
        <v>11</v>
      </c>
      <c r="E2" s="5" t="str">
        <f>VLOOKUP(Tbl_Clusters[[#This Row],[date]],Tbl_Local_Cases[],3,FALSE)</f>
        <v>30 Aug 2021</v>
      </c>
      <c r="F2" s="5" t="str">
        <f>VLOOKUP(Tbl_Clusters[[#This Row],[date]],Tbl_Local_Cases[],4,FALSE)</f>
        <v>http://www.moh.gov.bn/Lists/Latest%20news/NewDispForm.aspx?ID=1011</v>
      </c>
    </row>
    <row r="3" spans="1:8" x14ac:dyDescent="0.2">
      <c r="A3" s="8">
        <v>44438</v>
      </c>
      <c r="B3">
        <v>2230</v>
      </c>
      <c r="D3">
        <v>5</v>
      </c>
      <c r="E3" s="5" t="str">
        <f>VLOOKUP(Tbl_Clusters[[#This Row],[date]],Tbl_Local_Cases[],3,FALSE)</f>
        <v>30 Aug 2021</v>
      </c>
      <c r="F3" s="5" t="str">
        <f>VLOOKUP(Tbl_Clusters[[#This Row],[date]],Tbl_Local_Cases[],4,FALSE)</f>
        <v>http://www.moh.gov.bn/Lists/Latest%20news/NewDispForm.aspx?ID=1011</v>
      </c>
    </row>
    <row r="4" spans="1:8" x14ac:dyDescent="0.2">
      <c r="A4" s="8">
        <v>44438</v>
      </c>
      <c r="B4">
        <v>2085</v>
      </c>
      <c r="D4">
        <v>4</v>
      </c>
      <c r="E4" s="5" t="str">
        <f>VLOOKUP(Tbl_Clusters[[#This Row],[date]],Tbl_Local_Cases[],3,FALSE)</f>
        <v>30 Aug 2021</v>
      </c>
      <c r="F4" s="5" t="str">
        <f>VLOOKUP(Tbl_Clusters[[#This Row],[date]],Tbl_Local_Cases[],4,FALSE)</f>
        <v>http://www.moh.gov.bn/Lists/Latest%20news/NewDispForm.aspx?ID=1011</v>
      </c>
    </row>
    <row r="5" spans="1:8" x14ac:dyDescent="0.2">
      <c r="A5" s="8">
        <v>44438</v>
      </c>
      <c r="B5" t="s">
        <v>95</v>
      </c>
      <c r="D5">
        <v>3</v>
      </c>
      <c r="E5" s="5" t="str">
        <f>VLOOKUP(Tbl_Clusters[[#This Row],[date]],Tbl_Local_Cases[],3,FALSE)</f>
        <v>30 Aug 2021</v>
      </c>
      <c r="F5" s="5" t="str">
        <f>VLOOKUP(Tbl_Clusters[[#This Row],[date]],Tbl_Local_Cases[],4,FALSE)</f>
        <v>http://www.moh.gov.bn/Lists/Latest%20news/NewDispForm.aspx?ID=1011</v>
      </c>
    </row>
    <row r="6" spans="1:8" x14ac:dyDescent="0.2">
      <c r="A6" s="8">
        <v>44438</v>
      </c>
      <c r="B6" t="s">
        <v>218</v>
      </c>
      <c r="D6">
        <v>2</v>
      </c>
      <c r="E6" s="5" t="str">
        <f>VLOOKUP(Tbl_Clusters[[#This Row],[date]],Tbl_Local_Cases[],3,FALSE)</f>
        <v>30 Aug 2021</v>
      </c>
      <c r="F6" s="5" t="str">
        <f>VLOOKUP(Tbl_Clusters[[#This Row],[date]],Tbl_Local_Cases[],4,FALSE)</f>
        <v>http://www.moh.gov.bn/Lists/Latest%20news/NewDispForm.aspx?ID=1011</v>
      </c>
    </row>
    <row r="7" spans="1:8" x14ac:dyDescent="0.2">
      <c r="A7" s="8">
        <v>44438</v>
      </c>
      <c r="B7" t="s">
        <v>76</v>
      </c>
      <c r="D7">
        <v>1</v>
      </c>
      <c r="E7" s="5" t="str">
        <f>VLOOKUP(Tbl_Clusters[[#This Row],[date]],Tbl_Local_Cases[],3,FALSE)</f>
        <v>30 Aug 2021</v>
      </c>
      <c r="F7" s="5" t="str">
        <f>VLOOKUP(Tbl_Clusters[[#This Row],[date]],Tbl_Local_Cases[],4,FALSE)</f>
        <v>http://www.moh.gov.bn/Lists/Latest%20news/NewDispForm.aspx?ID=1011</v>
      </c>
    </row>
    <row r="8" spans="1:8" x14ac:dyDescent="0.2">
      <c r="A8" s="8">
        <v>44438</v>
      </c>
      <c r="B8" t="s">
        <v>235</v>
      </c>
      <c r="D8">
        <v>1</v>
      </c>
      <c r="E8" s="5" t="str">
        <f>VLOOKUP(Tbl_Clusters[[#This Row],[date]],Tbl_Local_Cases[],3,FALSE)</f>
        <v>30 Aug 2021</v>
      </c>
      <c r="F8" s="5" t="str">
        <f>VLOOKUP(Tbl_Clusters[[#This Row],[date]],Tbl_Local_Cases[],4,FALSE)</f>
        <v>http://www.moh.gov.bn/Lists/Latest%20news/NewDispForm.aspx?ID=1011</v>
      </c>
    </row>
    <row r="9" spans="1:8" x14ac:dyDescent="0.2">
      <c r="A9" s="8">
        <v>44438</v>
      </c>
      <c r="B9">
        <v>1848</v>
      </c>
      <c r="D9">
        <v>4</v>
      </c>
      <c r="E9" s="5" t="str">
        <f>VLOOKUP(Tbl_Clusters[[#This Row],[date]],Tbl_Local_Cases[],3,FALSE)</f>
        <v>30 Aug 2021</v>
      </c>
      <c r="F9" s="5" t="str">
        <f>VLOOKUP(Tbl_Clusters[[#This Row],[date]],Tbl_Local_Cases[],4,FALSE)</f>
        <v>http://www.moh.gov.bn/Lists/Latest%20news/NewDispForm.aspx?ID=1011</v>
      </c>
      <c r="H9" t="b">
        <v>1</v>
      </c>
    </row>
    <row r="10" spans="1:8" x14ac:dyDescent="0.2">
      <c r="A10" s="2">
        <v>44437</v>
      </c>
      <c r="B10" t="s">
        <v>218</v>
      </c>
      <c r="D10">
        <v>8</v>
      </c>
      <c r="E10" s="5" t="str">
        <f>VLOOKUP(Tbl_Clusters[[#This Row],[date]],Tbl_Local_Cases[],3,FALSE)</f>
        <v>29 Aug 2021</v>
      </c>
      <c r="F10" s="5" t="str">
        <f>VLOOKUP(Tbl_Clusters[[#This Row],[date]],Tbl_Local_Cases[],4,FALSE)</f>
        <v>http://www.moh.gov.bn/Lists/Latest%20news/NewDispForm.aspx?ID=1010</v>
      </c>
    </row>
    <row r="11" spans="1:8" x14ac:dyDescent="0.2">
      <c r="A11" s="2">
        <v>44437</v>
      </c>
      <c r="B11" t="s">
        <v>220</v>
      </c>
      <c r="D11">
        <v>3</v>
      </c>
      <c r="E11" s="5" t="str">
        <f>VLOOKUP(Tbl_Clusters[[#This Row],[date]],Tbl_Local_Cases[],3,FALSE)</f>
        <v>29 Aug 2021</v>
      </c>
      <c r="F11" s="5" t="str">
        <f>VLOOKUP(Tbl_Clusters[[#This Row],[date]],Tbl_Local_Cases[],4,FALSE)</f>
        <v>http://www.moh.gov.bn/Lists/Latest%20news/NewDispForm.aspx?ID=1010</v>
      </c>
    </row>
    <row r="12" spans="1:8" x14ac:dyDescent="0.2">
      <c r="A12" s="2">
        <v>44437</v>
      </c>
      <c r="B12" t="s">
        <v>221</v>
      </c>
      <c r="D12">
        <v>11</v>
      </c>
      <c r="E12" s="5" t="str">
        <f>VLOOKUP(Tbl_Clusters[[#This Row],[date]],Tbl_Local_Cases[],3,FALSE)</f>
        <v>29 Aug 2021</v>
      </c>
      <c r="F12" s="5" t="str">
        <f>VLOOKUP(Tbl_Clusters[[#This Row],[date]],Tbl_Local_Cases[],4,FALSE)</f>
        <v>http://www.moh.gov.bn/Lists/Latest%20news/NewDispForm.aspx?ID=1010</v>
      </c>
    </row>
    <row r="13" spans="1:8" x14ac:dyDescent="0.2">
      <c r="A13" s="2">
        <v>44437</v>
      </c>
      <c r="B13" t="s">
        <v>179</v>
      </c>
      <c r="D13">
        <v>4</v>
      </c>
      <c r="E13" s="5" t="str">
        <f>VLOOKUP(Tbl_Clusters[[#This Row],[date]],Tbl_Local_Cases[],3,FALSE)</f>
        <v>29 Aug 2021</v>
      </c>
      <c r="F13" s="5" t="str">
        <f>VLOOKUP(Tbl_Clusters[[#This Row],[date]],Tbl_Local_Cases[],4,FALSE)</f>
        <v>http://www.moh.gov.bn/Lists/Latest%20news/NewDispForm.aspx?ID=1010</v>
      </c>
    </row>
    <row r="14" spans="1:8" x14ac:dyDescent="0.2">
      <c r="A14" s="2">
        <v>44437</v>
      </c>
      <c r="B14">
        <v>2085</v>
      </c>
      <c r="D14">
        <v>9</v>
      </c>
      <c r="E14" s="5" t="str">
        <f>VLOOKUP(Tbl_Clusters[[#This Row],[date]],Tbl_Local_Cases[],3,FALSE)</f>
        <v>29 Aug 2021</v>
      </c>
      <c r="F14" s="5" t="str">
        <f>VLOOKUP(Tbl_Clusters[[#This Row],[date]],Tbl_Local_Cases[],4,FALSE)</f>
        <v>http://www.moh.gov.bn/Lists/Latest%20news/NewDispForm.aspx?ID=1010</v>
      </c>
    </row>
    <row r="15" spans="1:8" x14ac:dyDescent="0.2">
      <c r="A15" s="2">
        <v>44437</v>
      </c>
      <c r="B15" t="s">
        <v>91</v>
      </c>
      <c r="D15">
        <v>4</v>
      </c>
      <c r="E15" s="5" t="str">
        <f>VLOOKUP(Tbl_Clusters[[#This Row],[date]],Tbl_Local_Cases[],3,FALSE)</f>
        <v>29 Aug 2021</v>
      </c>
      <c r="F15" s="5" t="str">
        <f>VLOOKUP(Tbl_Clusters[[#This Row],[date]],Tbl_Local_Cases[],4,FALSE)</f>
        <v>http://www.moh.gov.bn/Lists/Latest%20news/NewDispForm.aspx?ID=1010</v>
      </c>
    </row>
    <row r="16" spans="1:8" x14ac:dyDescent="0.2">
      <c r="A16" s="2">
        <v>44437</v>
      </c>
      <c r="B16">
        <v>1888</v>
      </c>
      <c r="D16">
        <v>1</v>
      </c>
      <c r="E16" s="5" t="str">
        <f>VLOOKUP(Tbl_Clusters[[#This Row],[date]],Tbl_Local_Cases[],3,FALSE)</f>
        <v>29 Aug 2021</v>
      </c>
      <c r="F16" s="5" t="str">
        <f>VLOOKUP(Tbl_Clusters[[#This Row],[date]],Tbl_Local_Cases[],4,FALSE)</f>
        <v>http://www.moh.gov.bn/Lists/Latest%20news/NewDispForm.aspx?ID=1010</v>
      </c>
    </row>
    <row r="17" spans="1:8" x14ac:dyDescent="0.2">
      <c r="A17" s="2">
        <v>44437</v>
      </c>
      <c r="B17" t="s">
        <v>95</v>
      </c>
      <c r="D17">
        <v>2</v>
      </c>
      <c r="E17" s="5" t="str">
        <f>VLOOKUP(Tbl_Clusters[[#This Row],[date]],Tbl_Local_Cases[],3,FALSE)</f>
        <v>29 Aug 2021</v>
      </c>
      <c r="F17" s="5" t="str">
        <f>VLOOKUP(Tbl_Clusters[[#This Row],[date]],Tbl_Local_Cases[],4,FALSE)</f>
        <v>http://www.moh.gov.bn/Lists/Latest%20news/NewDispForm.aspx?ID=1010</v>
      </c>
    </row>
    <row r="18" spans="1:8" x14ac:dyDescent="0.2">
      <c r="A18" s="2">
        <v>44437</v>
      </c>
      <c r="B18" t="s">
        <v>4</v>
      </c>
      <c r="D18">
        <v>1</v>
      </c>
      <c r="E18" s="5" t="str">
        <f>VLOOKUP(Tbl_Clusters[[#This Row],[date]],Tbl_Local_Cases[],3,FALSE)</f>
        <v>29 Aug 2021</v>
      </c>
      <c r="F18" s="5" t="str">
        <f>VLOOKUP(Tbl_Clusters[[#This Row],[date]],Tbl_Local_Cases[],4,FALSE)</f>
        <v>http://www.moh.gov.bn/Lists/Latest%20news/NewDispForm.aspx?ID=1010</v>
      </c>
    </row>
    <row r="19" spans="1:8" x14ac:dyDescent="0.2">
      <c r="A19" s="2">
        <v>44437</v>
      </c>
      <c r="B19">
        <v>2155</v>
      </c>
      <c r="D19">
        <v>1</v>
      </c>
      <c r="E19" s="5" t="str">
        <f>VLOOKUP(Tbl_Clusters[[#This Row],[date]],Tbl_Local_Cases[],3,FALSE)</f>
        <v>29 Aug 2021</v>
      </c>
      <c r="F19" s="5" t="str">
        <f>VLOOKUP(Tbl_Clusters[[#This Row],[date]],Tbl_Local_Cases[],4,FALSE)</f>
        <v>http://www.moh.gov.bn/Lists/Latest%20news/NewDispForm.aspx?ID=1010</v>
      </c>
    </row>
    <row r="20" spans="1:8" x14ac:dyDescent="0.2">
      <c r="A20" s="2">
        <v>44437</v>
      </c>
      <c r="B20" t="s">
        <v>76</v>
      </c>
      <c r="D20">
        <v>10</v>
      </c>
      <c r="E20" s="5" t="str">
        <f>VLOOKUP(Tbl_Clusters[[#This Row],[date]],Tbl_Local_Cases[],3,FALSE)</f>
        <v>29 Aug 2021</v>
      </c>
      <c r="F20" s="5" t="str">
        <f>VLOOKUP(Tbl_Clusters[[#This Row],[date]],Tbl_Local_Cases[],4,FALSE)</f>
        <v>http://www.moh.gov.bn/Lists/Latest%20news/NewDispForm.aspx?ID=1010</v>
      </c>
    </row>
    <row r="21" spans="1:8" x14ac:dyDescent="0.2">
      <c r="A21" s="8">
        <v>44436</v>
      </c>
      <c r="B21" t="s">
        <v>76</v>
      </c>
      <c r="D21">
        <v>24</v>
      </c>
      <c r="E21" s="5" t="str">
        <f>VLOOKUP(Tbl_Clusters[[#This Row],[date]],Tbl_Local_Cases[],3,FALSE)</f>
        <v>28 Aug 2021</v>
      </c>
      <c r="F21" s="5" t="str">
        <f>VLOOKUP(Tbl_Clusters[[#This Row],[date]],Tbl_Local_Cases[],4,FALSE)</f>
        <v>https://t.me/govbnofficial/2907</v>
      </c>
    </row>
    <row r="22" spans="1:8" x14ac:dyDescent="0.2">
      <c r="A22" s="8">
        <v>44436</v>
      </c>
      <c r="B22" t="s">
        <v>91</v>
      </c>
      <c r="D22">
        <v>8</v>
      </c>
      <c r="E22" s="5" t="str">
        <f>VLOOKUP(Tbl_Clusters[[#This Row],[date]],Tbl_Local_Cases[],3,FALSE)</f>
        <v>28 Aug 2021</v>
      </c>
      <c r="F22" s="5" t="str">
        <f>VLOOKUP(Tbl_Clusters[[#This Row],[date]],Tbl_Local_Cases[],4,FALSE)</f>
        <v>https://t.me/govbnofficial/2907</v>
      </c>
    </row>
    <row r="23" spans="1:8" x14ac:dyDescent="0.2">
      <c r="A23" s="8">
        <v>44436</v>
      </c>
      <c r="B23" t="s">
        <v>95</v>
      </c>
      <c r="D23">
        <v>5</v>
      </c>
      <c r="E23" s="5" t="str">
        <f>VLOOKUP(Tbl_Clusters[[#This Row],[date]],Tbl_Local_Cases[],3,FALSE)</f>
        <v>28 Aug 2021</v>
      </c>
      <c r="F23" s="5" t="str">
        <f>VLOOKUP(Tbl_Clusters[[#This Row],[date]],Tbl_Local_Cases[],4,FALSE)</f>
        <v>https://t.me/govbnofficial/2907</v>
      </c>
    </row>
    <row r="24" spans="1:8" x14ac:dyDescent="0.2">
      <c r="A24" s="8">
        <v>44436</v>
      </c>
      <c r="B24" t="s">
        <v>4</v>
      </c>
      <c r="D24">
        <v>1</v>
      </c>
      <c r="E24" s="5" t="str">
        <f>VLOOKUP(Tbl_Clusters[[#This Row],[date]],Tbl_Local_Cases[],3,FALSE)</f>
        <v>28 Aug 2021</v>
      </c>
      <c r="F24" s="5" t="str">
        <f>VLOOKUP(Tbl_Clusters[[#This Row],[date]],Tbl_Local_Cases[],4,FALSE)</f>
        <v>https://t.me/govbnofficial/2907</v>
      </c>
    </row>
    <row r="25" spans="1:8" x14ac:dyDescent="0.2">
      <c r="A25" s="8">
        <v>44436</v>
      </c>
      <c r="B25" t="s">
        <v>179</v>
      </c>
      <c r="D25">
        <v>1</v>
      </c>
      <c r="E25" s="5" t="str">
        <f>VLOOKUP(Tbl_Clusters[[#This Row],[date]],Tbl_Local_Cases[],3,FALSE)</f>
        <v>28 Aug 2021</v>
      </c>
      <c r="F25" s="5" t="str">
        <f>VLOOKUP(Tbl_Clusters[[#This Row],[date]],Tbl_Local_Cases[],4,FALSE)</f>
        <v>https://t.me/govbnofficial/2907</v>
      </c>
    </row>
    <row r="26" spans="1:8" x14ac:dyDescent="0.2">
      <c r="A26" s="8">
        <v>44436</v>
      </c>
      <c r="B26" t="s">
        <v>266</v>
      </c>
      <c r="D26">
        <v>1</v>
      </c>
      <c r="E26" s="5" t="str">
        <f>VLOOKUP(Tbl_Clusters[[#This Row],[date]],Tbl_Local_Cases[],3,FALSE)</f>
        <v>28 Aug 2021</v>
      </c>
      <c r="F26" s="5" t="str">
        <f>VLOOKUP(Tbl_Clusters[[#This Row],[date]],Tbl_Local_Cases[],4,FALSE)</f>
        <v>https://t.me/govbnofficial/2907</v>
      </c>
    </row>
    <row r="27" spans="1:8" x14ac:dyDescent="0.2">
      <c r="A27" s="8">
        <v>44436</v>
      </c>
      <c r="B27" t="s">
        <v>235</v>
      </c>
      <c r="D27">
        <v>1</v>
      </c>
      <c r="E27" s="5" t="str">
        <f>VLOOKUP(Tbl_Clusters[[#This Row],[date]],Tbl_Local_Cases[],3,FALSE)</f>
        <v>28 Aug 2021</v>
      </c>
      <c r="F27" s="5" t="str">
        <f>VLOOKUP(Tbl_Clusters[[#This Row],[date]],Tbl_Local_Cases[],4,FALSE)</f>
        <v>https://t.me/govbnofficial/2907</v>
      </c>
    </row>
    <row r="28" spans="1:8" x14ac:dyDescent="0.2">
      <c r="A28" s="8">
        <v>44436</v>
      </c>
      <c r="B28">
        <v>1640</v>
      </c>
      <c r="D28">
        <v>1</v>
      </c>
      <c r="E28" s="5" t="str">
        <f>VLOOKUP(Tbl_Clusters[[#This Row],[date]],Tbl_Local_Cases[],3,FALSE)</f>
        <v>28 Aug 2021</v>
      </c>
      <c r="F28" s="5" t="str">
        <f>VLOOKUP(Tbl_Clusters[[#This Row],[date]],Tbl_Local_Cases[],4,FALSE)</f>
        <v>https://t.me/govbnofficial/2907</v>
      </c>
    </row>
    <row r="29" spans="1:8" x14ac:dyDescent="0.2">
      <c r="A29" s="8">
        <v>44436</v>
      </c>
      <c r="B29">
        <v>2262</v>
      </c>
      <c r="D29">
        <v>1</v>
      </c>
      <c r="E29" s="5" t="str">
        <f>VLOOKUP(Tbl_Clusters[[#This Row],[date]],Tbl_Local_Cases[],3,FALSE)</f>
        <v>28 Aug 2021</v>
      </c>
      <c r="F29" s="5" t="str">
        <f>VLOOKUP(Tbl_Clusters[[#This Row],[date]],Tbl_Local_Cases[],4,FALSE)</f>
        <v>https://t.me/govbnofficial/2907</v>
      </c>
    </row>
    <row r="30" spans="1:8" x14ac:dyDescent="0.2">
      <c r="A30" s="8">
        <v>44436</v>
      </c>
      <c r="B30">
        <v>2155</v>
      </c>
      <c r="D30">
        <v>8</v>
      </c>
      <c r="E30" s="5" t="str">
        <f>VLOOKUP(Tbl_Clusters[[#This Row],[date]],Tbl_Local_Cases[],3,FALSE)</f>
        <v>28 Aug 2021</v>
      </c>
      <c r="F30" s="5" t="str">
        <f>VLOOKUP(Tbl_Clusters[[#This Row],[date]],Tbl_Local_Cases[],4,FALSE)</f>
        <v>https://t.me/govbnofficial/2907</v>
      </c>
      <c r="H30" t="b">
        <v>1</v>
      </c>
    </row>
    <row r="31" spans="1:8" x14ac:dyDescent="0.2">
      <c r="A31" s="8">
        <v>44436</v>
      </c>
      <c r="B31">
        <v>2230</v>
      </c>
      <c r="D31">
        <v>3</v>
      </c>
      <c r="E31" s="5" t="str">
        <f>VLOOKUP(Tbl_Clusters[[#This Row],[date]],Tbl_Local_Cases[],3,FALSE)</f>
        <v>28 Aug 2021</v>
      </c>
      <c r="F31" s="5" t="str">
        <f>VLOOKUP(Tbl_Clusters[[#This Row],[date]],Tbl_Local_Cases[],4,FALSE)</f>
        <v>https://t.me/govbnofficial/2907</v>
      </c>
      <c r="H31" t="b">
        <v>1</v>
      </c>
    </row>
    <row r="32" spans="1:8" x14ac:dyDescent="0.2">
      <c r="A32" s="2">
        <v>44435</v>
      </c>
      <c r="B32">
        <v>2262</v>
      </c>
      <c r="D32">
        <v>6</v>
      </c>
      <c r="E32" s="5" t="str">
        <f>VLOOKUP(Tbl_Clusters[[#This Row],[date]],Tbl_Local_Cases[],3,FALSE)</f>
        <v>27 Aug 2021</v>
      </c>
      <c r="F32" s="5" t="str">
        <f>VLOOKUP(Tbl_Clusters[[#This Row],[date]],Tbl_Local_Cases[],4,FALSE)</f>
        <v>https://t.me/govbnofficial/2899</v>
      </c>
      <c r="H32" t="b">
        <v>1</v>
      </c>
    </row>
    <row r="33" spans="1:6" x14ac:dyDescent="0.2">
      <c r="A33" s="2">
        <v>44435</v>
      </c>
      <c r="B33" t="s">
        <v>218</v>
      </c>
      <c r="D33">
        <v>10</v>
      </c>
      <c r="E33" s="5" t="str">
        <f>VLOOKUP(Tbl_Clusters[[#This Row],[date]],Tbl_Local_Cases[],3,FALSE)</f>
        <v>27 Aug 2021</v>
      </c>
      <c r="F33" s="5" t="str">
        <f>VLOOKUP(Tbl_Clusters[[#This Row],[date]],Tbl_Local_Cases[],4,FALSE)</f>
        <v>https://t.me/govbnofficial/2899</v>
      </c>
    </row>
    <row r="34" spans="1:6" x14ac:dyDescent="0.2">
      <c r="A34" s="2">
        <v>44435</v>
      </c>
      <c r="B34" t="s">
        <v>220</v>
      </c>
      <c r="D34">
        <v>1</v>
      </c>
      <c r="E34" s="5" t="str">
        <f>VLOOKUP(Tbl_Clusters[[#This Row],[date]],Tbl_Local_Cases[],3,FALSE)</f>
        <v>27 Aug 2021</v>
      </c>
      <c r="F34" s="5" t="str">
        <f>VLOOKUP(Tbl_Clusters[[#This Row],[date]],Tbl_Local_Cases[],4,FALSE)</f>
        <v>https://t.me/govbnofficial/2899</v>
      </c>
    </row>
    <row r="35" spans="1:6" x14ac:dyDescent="0.2">
      <c r="A35" s="2">
        <v>44435</v>
      </c>
      <c r="B35" t="s">
        <v>219</v>
      </c>
      <c r="D35">
        <v>2</v>
      </c>
      <c r="E35" s="5" t="str">
        <f>VLOOKUP(Tbl_Clusters[[#This Row],[date]],Tbl_Local_Cases[],3,FALSE)</f>
        <v>27 Aug 2021</v>
      </c>
      <c r="F35" s="5" t="str">
        <f>VLOOKUP(Tbl_Clusters[[#This Row],[date]],Tbl_Local_Cases[],4,FALSE)</f>
        <v>https://t.me/govbnofficial/2899</v>
      </c>
    </row>
    <row r="36" spans="1:6" x14ac:dyDescent="0.2">
      <c r="A36" s="2">
        <v>44435</v>
      </c>
      <c r="B36">
        <v>1597</v>
      </c>
      <c r="D36">
        <v>6</v>
      </c>
      <c r="E36" s="5" t="str">
        <f>VLOOKUP(Tbl_Clusters[[#This Row],[date]],Tbl_Local_Cases[],3,FALSE)</f>
        <v>27 Aug 2021</v>
      </c>
      <c r="F36" s="5" t="str">
        <f>VLOOKUP(Tbl_Clusters[[#This Row],[date]],Tbl_Local_Cases[],4,FALSE)</f>
        <v>https://t.me/govbnofficial/2899</v>
      </c>
    </row>
    <row r="37" spans="1:6" x14ac:dyDescent="0.2">
      <c r="A37" s="2">
        <v>44435</v>
      </c>
      <c r="B37" t="s">
        <v>266</v>
      </c>
      <c r="D37">
        <v>4</v>
      </c>
      <c r="E37" s="5" t="str">
        <f>VLOOKUP(Tbl_Clusters[[#This Row],[date]],Tbl_Local_Cases[],3,FALSE)</f>
        <v>27 Aug 2021</v>
      </c>
      <c r="F37" s="5" t="str">
        <f>VLOOKUP(Tbl_Clusters[[#This Row],[date]],Tbl_Local_Cases[],4,FALSE)</f>
        <v>https://t.me/govbnofficial/2899</v>
      </c>
    </row>
    <row r="38" spans="1:6" x14ac:dyDescent="0.2">
      <c r="A38" s="2">
        <v>44435</v>
      </c>
      <c r="B38">
        <v>1888</v>
      </c>
      <c r="D38">
        <v>1</v>
      </c>
      <c r="E38" s="5" t="str">
        <f>VLOOKUP(Tbl_Clusters[[#This Row],[date]],Tbl_Local_Cases[],3,FALSE)</f>
        <v>27 Aug 2021</v>
      </c>
      <c r="F38" s="5" t="str">
        <f>VLOOKUP(Tbl_Clusters[[#This Row],[date]],Tbl_Local_Cases[],4,FALSE)</f>
        <v>https://t.me/govbnofficial/2899</v>
      </c>
    </row>
    <row r="39" spans="1:6" x14ac:dyDescent="0.2">
      <c r="A39" s="2">
        <v>44435</v>
      </c>
      <c r="B39" t="s">
        <v>8</v>
      </c>
      <c r="D39">
        <v>1</v>
      </c>
      <c r="E39" s="5" t="str">
        <f>VLOOKUP(Tbl_Clusters[[#This Row],[date]],Tbl_Local_Cases[],3,FALSE)</f>
        <v>27 Aug 2021</v>
      </c>
      <c r="F39" s="5" t="str">
        <f>VLOOKUP(Tbl_Clusters[[#This Row],[date]],Tbl_Local_Cases[],4,FALSE)</f>
        <v>https://t.me/govbnofficial/2899</v>
      </c>
    </row>
    <row r="40" spans="1:6" x14ac:dyDescent="0.2">
      <c r="A40" s="2">
        <v>44435</v>
      </c>
      <c r="B40" t="s">
        <v>234</v>
      </c>
      <c r="D40">
        <v>1</v>
      </c>
      <c r="E40" s="5" t="str">
        <f>VLOOKUP(Tbl_Clusters[[#This Row],[date]],Tbl_Local_Cases[],3,FALSE)</f>
        <v>27 Aug 2021</v>
      </c>
      <c r="F40" s="5" t="str">
        <f>VLOOKUP(Tbl_Clusters[[#This Row],[date]],Tbl_Local_Cases[],4,FALSE)</f>
        <v>https://t.me/govbnofficial/2899</v>
      </c>
    </row>
    <row r="41" spans="1:6" x14ac:dyDescent="0.2">
      <c r="A41" s="2">
        <v>44435</v>
      </c>
      <c r="B41" t="s">
        <v>4</v>
      </c>
      <c r="D41">
        <v>6</v>
      </c>
      <c r="E41" s="5" t="str">
        <f>VLOOKUP(Tbl_Clusters[[#This Row],[date]],Tbl_Local_Cases[],3,FALSE)</f>
        <v>27 Aug 2021</v>
      </c>
      <c r="F41" s="5" t="str">
        <f>VLOOKUP(Tbl_Clusters[[#This Row],[date]],Tbl_Local_Cases[],4,FALSE)</f>
        <v>https://t.me/govbnofficial/2899</v>
      </c>
    </row>
    <row r="42" spans="1:6" x14ac:dyDescent="0.2">
      <c r="A42" s="2">
        <v>44435</v>
      </c>
      <c r="B42" t="s">
        <v>179</v>
      </c>
      <c r="D42">
        <v>2</v>
      </c>
      <c r="E42" s="5" t="str">
        <f>VLOOKUP(Tbl_Clusters[[#This Row],[date]],Tbl_Local_Cases[],3,FALSE)</f>
        <v>27 Aug 2021</v>
      </c>
      <c r="F42" s="5" t="str">
        <f>VLOOKUP(Tbl_Clusters[[#This Row],[date]],Tbl_Local_Cases[],4,FALSE)</f>
        <v>https://t.me/govbnofficial/2899</v>
      </c>
    </row>
    <row r="43" spans="1:6" x14ac:dyDescent="0.2">
      <c r="A43" s="2">
        <v>44435</v>
      </c>
      <c r="B43" t="s">
        <v>76</v>
      </c>
      <c r="D43">
        <v>2</v>
      </c>
      <c r="E43" s="5" t="str">
        <f>VLOOKUP(Tbl_Clusters[[#This Row],[date]],Tbl_Local_Cases[],3,FALSE)</f>
        <v>27 Aug 2021</v>
      </c>
      <c r="F43" s="5" t="str">
        <f>VLOOKUP(Tbl_Clusters[[#This Row],[date]],Tbl_Local_Cases[],4,FALSE)</f>
        <v>https://t.me/govbnofficial/2899</v>
      </c>
    </row>
    <row r="44" spans="1:6" x14ac:dyDescent="0.2">
      <c r="A44" s="2">
        <v>44435</v>
      </c>
      <c r="B44" t="s">
        <v>91</v>
      </c>
      <c r="D44">
        <v>3</v>
      </c>
      <c r="E44" s="5" t="str">
        <f>VLOOKUP(Tbl_Clusters[[#This Row],[date]],Tbl_Local_Cases[],3,FALSE)</f>
        <v>27 Aug 2021</v>
      </c>
      <c r="F44" s="5" t="str">
        <f>VLOOKUP(Tbl_Clusters[[#This Row],[date]],Tbl_Local_Cases[],4,FALSE)</f>
        <v>https://t.me/govbnofficial/2899</v>
      </c>
    </row>
    <row r="45" spans="1:6" x14ac:dyDescent="0.2">
      <c r="A45" s="2">
        <v>44435</v>
      </c>
      <c r="B45" t="s">
        <v>95</v>
      </c>
      <c r="D45">
        <v>9</v>
      </c>
      <c r="E45" s="5" t="str">
        <f>VLOOKUP(Tbl_Clusters[[#This Row],[date]],Tbl_Local_Cases[],3,FALSE)</f>
        <v>27 Aug 2021</v>
      </c>
      <c r="F45" s="5" t="str">
        <f>VLOOKUP(Tbl_Clusters[[#This Row],[date]],Tbl_Local_Cases[],4,FALSE)</f>
        <v>https://t.me/govbnofficial/2899</v>
      </c>
    </row>
    <row r="46" spans="1:6" x14ac:dyDescent="0.2">
      <c r="A46" s="2">
        <v>44434</v>
      </c>
      <c r="B46" t="s">
        <v>4</v>
      </c>
      <c r="D46">
        <v>15</v>
      </c>
      <c r="E46" s="5" t="str">
        <f>VLOOKUP(Tbl_Clusters[[#This Row],[date]],Tbl_Local_Cases[],3,FALSE)</f>
        <v>26 Aug 2021</v>
      </c>
      <c r="F46" s="5" t="str">
        <f>VLOOKUP(Tbl_Clusters[[#This Row],[date]],Tbl_Local_Cases[],4,FALSE)</f>
        <v>https://t.me/govbnofficial/2891</v>
      </c>
    </row>
    <row r="47" spans="1:6" x14ac:dyDescent="0.2">
      <c r="A47" s="2">
        <v>44434</v>
      </c>
      <c r="B47" t="s">
        <v>76</v>
      </c>
      <c r="D47">
        <v>2</v>
      </c>
      <c r="E47" s="5" t="str">
        <f>VLOOKUP(Tbl_Clusters[[#This Row],[date]],Tbl_Local_Cases[],3,FALSE)</f>
        <v>26 Aug 2021</v>
      </c>
      <c r="F47" s="5" t="str">
        <f>VLOOKUP(Tbl_Clusters[[#This Row],[date]],Tbl_Local_Cases[],4,FALSE)</f>
        <v>https://t.me/govbnofficial/2891</v>
      </c>
    </row>
    <row r="48" spans="1:6" x14ac:dyDescent="0.2">
      <c r="A48" s="2">
        <v>44434</v>
      </c>
      <c r="B48" t="s">
        <v>218</v>
      </c>
      <c r="D48">
        <v>5</v>
      </c>
      <c r="E48" s="5" t="str">
        <f>VLOOKUP(Tbl_Clusters[[#This Row],[date]],Tbl_Local_Cases[],3,FALSE)</f>
        <v>26 Aug 2021</v>
      </c>
      <c r="F48" s="5" t="str">
        <f>VLOOKUP(Tbl_Clusters[[#This Row],[date]],Tbl_Local_Cases[],4,FALSE)</f>
        <v>https://t.me/govbnofficial/2891</v>
      </c>
    </row>
    <row r="49" spans="1:8" x14ac:dyDescent="0.2">
      <c r="A49" s="2">
        <v>44434</v>
      </c>
      <c r="B49" t="s">
        <v>220</v>
      </c>
      <c r="D49">
        <v>3</v>
      </c>
      <c r="E49" s="5" t="str">
        <f>VLOOKUP(Tbl_Clusters[[#This Row],[date]],Tbl_Local_Cases[],3,FALSE)</f>
        <v>26 Aug 2021</v>
      </c>
      <c r="F49" s="5" t="str">
        <f>VLOOKUP(Tbl_Clusters[[#This Row],[date]],Tbl_Local_Cases[],4,FALSE)</f>
        <v>https://t.me/govbnofficial/2891</v>
      </c>
    </row>
    <row r="50" spans="1:8" x14ac:dyDescent="0.2">
      <c r="A50" s="2">
        <v>44434</v>
      </c>
      <c r="B50" t="s">
        <v>235</v>
      </c>
      <c r="D50">
        <v>3</v>
      </c>
      <c r="E50" s="5" t="str">
        <f>VLOOKUP(Tbl_Clusters[[#This Row],[date]],Tbl_Local_Cases[],3,FALSE)</f>
        <v>26 Aug 2021</v>
      </c>
      <c r="F50" s="5" t="str">
        <f>VLOOKUP(Tbl_Clusters[[#This Row],[date]],Tbl_Local_Cases[],4,FALSE)</f>
        <v>https://t.me/govbnofficial/2891</v>
      </c>
    </row>
    <row r="51" spans="1:8" x14ac:dyDescent="0.2">
      <c r="A51" s="2">
        <v>44434</v>
      </c>
      <c r="B51" t="s">
        <v>95</v>
      </c>
      <c r="D51">
        <v>5</v>
      </c>
      <c r="E51" s="5" t="str">
        <f>VLOOKUP(Tbl_Clusters[[#This Row],[date]],Tbl_Local_Cases[],3,FALSE)</f>
        <v>26 Aug 2021</v>
      </c>
      <c r="F51" s="5" t="str">
        <f>VLOOKUP(Tbl_Clusters[[#This Row],[date]],Tbl_Local_Cases[],4,FALSE)</f>
        <v>https://t.me/govbnofficial/2891</v>
      </c>
    </row>
    <row r="52" spans="1:8" x14ac:dyDescent="0.2">
      <c r="A52" s="2">
        <v>44434</v>
      </c>
      <c r="B52" t="s">
        <v>9</v>
      </c>
      <c r="D52">
        <v>2</v>
      </c>
      <c r="E52" s="5" t="str">
        <f>VLOOKUP(Tbl_Clusters[[#This Row],[date]],Tbl_Local_Cases[],3,FALSE)</f>
        <v>26 Aug 2021</v>
      </c>
      <c r="F52" s="5" t="str">
        <f>VLOOKUP(Tbl_Clusters[[#This Row],[date]],Tbl_Local_Cases[],4,FALSE)</f>
        <v>https://t.me/govbnofficial/2891</v>
      </c>
    </row>
    <row r="53" spans="1:8" x14ac:dyDescent="0.2">
      <c r="A53" s="2">
        <v>44434</v>
      </c>
      <c r="B53" t="s">
        <v>266</v>
      </c>
      <c r="C53" t="s">
        <v>222</v>
      </c>
      <c r="D53">
        <v>2</v>
      </c>
      <c r="E53" s="5" t="str">
        <f>VLOOKUP(Tbl_Clusters[[#This Row],[date]],Tbl_Local_Cases[],3,FALSE)</f>
        <v>26 Aug 2021</v>
      </c>
      <c r="F53" s="5" t="str">
        <f>VLOOKUP(Tbl_Clusters[[#This Row],[date]],Tbl_Local_Cases[],4,FALSE)</f>
        <v>https://t.me/govbnofficial/2891</v>
      </c>
      <c r="H53" t="b">
        <v>0</v>
      </c>
    </row>
    <row r="54" spans="1:8" x14ac:dyDescent="0.2">
      <c r="A54" s="2">
        <v>44434</v>
      </c>
      <c r="B54" t="s">
        <v>37</v>
      </c>
      <c r="D54">
        <v>1</v>
      </c>
      <c r="E54" s="5" t="str">
        <f>VLOOKUP(Tbl_Clusters[[#This Row],[date]],Tbl_Local_Cases[],3,FALSE)</f>
        <v>26 Aug 2021</v>
      </c>
      <c r="F54" s="5" t="str">
        <f>VLOOKUP(Tbl_Clusters[[#This Row],[date]],Tbl_Local_Cases[],4,FALSE)</f>
        <v>https://t.me/govbnofficial/2891</v>
      </c>
    </row>
    <row r="55" spans="1:8" x14ac:dyDescent="0.2">
      <c r="A55" s="2">
        <v>44434</v>
      </c>
      <c r="B55" t="s">
        <v>6</v>
      </c>
      <c r="D55">
        <v>1</v>
      </c>
      <c r="E55" s="5" t="str">
        <f>VLOOKUP(Tbl_Clusters[[#This Row],[date]],Tbl_Local_Cases[],3,FALSE)</f>
        <v>26 Aug 2021</v>
      </c>
      <c r="F55" s="5" t="str">
        <f>VLOOKUP(Tbl_Clusters[[#This Row],[date]],Tbl_Local_Cases[],4,FALSE)</f>
        <v>https://t.me/govbnofficial/2891</v>
      </c>
    </row>
    <row r="56" spans="1:8" x14ac:dyDescent="0.2">
      <c r="A56" s="2">
        <v>44434</v>
      </c>
      <c r="B56">
        <v>1640</v>
      </c>
      <c r="D56">
        <v>1</v>
      </c>
      <c r="E56" s="5" t="str">
        <f>VLOOKUP(Tbl_Clusters[[#This Row],[date]],Tbl_Local_Cases[],3,FALSE)</f>
        <v>26 Aug 2021</v>
      </c>
      <c r="F56" s="5" t="str">
        <f>VLOOKUP(Tbl_Clusters[[#This Row],[date]],Tbl_Local_Cases[],4,FALSE)</f>
        <v>https://t.me/govbnofficial/2891</v>
      </c>
    </row>
    <row r="57" spans="1:8" x14ac:dyDescent="0.2">
      <c r="A57" s="2">
        <v>44434</v>
      </c>
      <c r="B57" t="s">
        <v>91</v>
      </c>
      <c r="D57">
        <v>1</v>
      </c>
      <c r="E57" s="5" t="str">
        <f>VLOOKUP(Tbl_Clusters[[#This Row],[date]],Tbl_Local_Cases[],3,FALSE)</f>
        <v>26 Aug 2021</v>
      </c>
      <c r="F57" s="5" t="str">
        <f>VLOOKUP(Tbl_Clusters[[#This Row],[date]],Tbl_Local_Cases[],4,FALSE)</f>
        <v>https://t.me/govbnofficial/2891</v>
      </c>
    </row>
    <row r="58" spans="1:8" x14ac:dyDescent="0.2">
      <c r="A58" s="2">
        <v>44434</v>
      </c>
      <c r="B58">
        <v>451</v>
      </c>
      <c r="D58">
        <v>1</v>
      </c>
      <c r="E58" s="5" t="str">
        <f>VLOOKUP(Tbl_Clusters[[#This Row],[date]],Tbl_Local_Cases[],3,FALSE)</f>
        <v>26 Aug 2021</v>
      </c>
      <c r="F58" s="5" t="str">
        <f>VLOOKUP(Tbl_Clusters[[#This Row],[date]],Tbl_Local_Cases[],4,FALSE)</f>
        <v>https://t.me/govbnofficial/2891</v>
      </c>
    </row>
    <row r="59" spans="1:8" x14ac:dyDescent="0.2">
      <c r="A59" s="2">
        <v>44434</v>
      </c>
      <c r="B59">
        <v>1888</v>
      </c>
      <c r="D59">
        <v>11</v>
      </c>
      <c r="E59" s="5" t="str">
        <f>VLOOKUP(Tbl_Clusters[[#This Row],[date]],Tbl_Local_Cases[],3,FALSE)</f>
        <v>26 Aug 2021</v>
      </c>
      <c r="F59" s="5" t="str">
        <f>VLOOKUP(Tbl_Clusters[[#This Row],[date]],Tbl_Local_Cases[],4,FALSE)</f>
        <v>https://t.me/govbnofficial/2891</v>
      </c>
      <c r="H59" t="b">
        <v>1</v>
      </c>
    </row>
    <row r="60" spans="1:8" x14ac:dyDescent="0.2">
      <c r="A60" s="2">
        <v>44434</v>
      </c>
      <c r="B60">
        <v>2085</v>
      </c>
      <c r="D60">
        <v>8</v>
      </c>
      <c r="E60" s="5" t="str">
        <f>VLOOKUP(Tbl_Clusters[[#This Row],[date]],Tbl_Local_Cases[],3,FALSE)</f>
        <v>26 Aug 2021</v>
      </c>
      <c r="F60" s="5" t="str">
        <f>VLOOKUP(Tbl_Clusters[[#This Row],[date]],Tbl_Local_Cases[],4,FALSE)</f>
        <v>https://t.me/govbnofficial/2891</v>
      </c>
      <c r="H60" t="b">
        <v>1</v>
      </c>
    </row>
    <row r="61" spans="1:8" x14ac:dyDescent="0.2">
      <c r="A61" s="2">
        <v>44433</v>
      </c>
      <c r="B61" t="s">
        <v>218</v>
      </c>
      <c r="D61">
        <v>32</v>
      </c>
      <c r="E61" s="5" t="str">
        <f>VLOOKUP(Tbl_Clusters[[#This Row],[date]],Tbl_Local_Cases[],3,FALSE)</f>
        <v>25 Aug 2021</v>
      </c>
      <c r="F61" s="5" t="str">
        <f>VLOOKUP(Tbl_Clusters[[#This Row],[date]],Tbl_Local_Cases[],4,FALSE)</f>
        <v>https://t.me/govbnofficial/2880</v>
      </c>
      <c r="G61" t="s">
        <v>247</v>
      </c>
    </row>
    <row r="62" spans="1:8" x14ac:dyDescent="0.2">
      <c r="A62" s="2">
        <v>44433</v>
      </c>
      <c r="B62" t="s">
        <v>220</v>
      </c>
      <c r="D62">
        <v>7</v>
      </c>
      <c r="E62" s="5" t="str">
        <f>VLOOKUP(Tbl_Clusters[[#This Row],[date]],Tbl_Local_Cases[],3,FALSE)</f>
        <v>25 Aug 2021</v>
      </c>
      <c r="F62" s="5" t="str">
        <f>VLOOKUP(Tbl_Clusters[[#This Row],[date]],Tbl_Local_Cases[],4,FALSE)</f>
        <v>https://t.me/govbnofficial/2880</v>
      </c>
      <c r="G62" t="s">
        <v>248</v>
      </c>
    </row>
    <row r="63" spans="1:8" x14ac:dyDescent="0.2">
      <c r="A63" s="2">
        <v>44433</v>
      </c>
      <c r="B63" t="s">
        <v>219</v>
      </c>
      <c r="D63">
        <v>14</v>
      </c>
      <c r="E63" s="5" t="str">
        <f>VLOOKUP(Tbl_Clusters[[#This Row],[date]],Tbl_Local_Cases[],3,FALSE)</f>
        <v>25 Aug 2021</v>
      </c>
      <c r="F63" s="5" t="str">
        <f>VLOOKUP(Tbl_Clusters[[#This Row],[date]],Tbl_Local_Cases[],4,FALSE)</f>
        <v>https://t.me/govbnofficial/2880</v>
      </c>
      <c r="G63" t="s">
        <v>249</v>
      </c>
    </row>
    <row r="64" spans="1:8" x14ac:dyDescent="0.2">
      <c r="A64" s="2">
        <v>44433</v>
      </c>
      <c r="B64" t="s">
        <v>4</v>
      </c>
      <c r="D64">
        <v>12</v>
      </c>
      <c r="E64" s="5" t="str">
        <f>VLOOKUP(Tbl_Clusters[[#This Row],[date]],Tbl_Local_Cases[],3,FALSE)</f>
        <v>25 Aug 2021</v>
      </c>
      <c r="F64" s="5" t="str">
        <f>VLOOKUP(Tbl_Clusters[[#This Row],[date]],Tbl_Local_Cases[],4,FALSE)</f>
        <v>https://t.me/govbnofficial/2880</v>
      </c>
      <c r="G64" t="s">
        <v>250</v>
      </c>
    </row>
    <row r="65" spans="1:8" x14ac:dyDescent="0.2">
      <c r="A65" s="2">
        <v>44433</v>
      </c>
      <c r="B65" t="s">
        <v>235</v>
      </c>
      <c r="D65">
        <v>4</v>
      </c>
      <c r="E65" s="5" t="str">
        <f>VLOOKUP(Tbl_Clusters[[#This Row],[date]],Tbl_Local_Cases[],3,FALSE)</f>
        <v>25 Aug 2021</v>
      </c>
      <c r="F65" s="5" t="str">
        <f>VLOOKUP(Tbl_Clusters[[#This Row],[date]],Tbl_Local_Cases[],4,FALSE)</f>
        <v>https://t.me/govbnofficial/2880</v>
      </c>
      <c r="G65" t="s">
        <v>251</v>
      </c>
    </row>
    <row r="66" spans="1:8" x14ac:dyDescent="0.2">
      <c r="A66" s="2">
        <v>44433</v>
      </c>
      <c r="B66" t="s">
        <v>76</v>
      </c>
      <c r="D66">
        <v>3</v>
      </c>
      <c r="E66" s="5" t="str">
        <f>VLOOKUP(Tbl_Clusters[[#This Row],[date]],Tbl_Local_Cases[],3,FALSE)</f>
        <v>25 Aug 2021</v>
      </c>
      <c r="F66" s="5" t="str">
        <f>VLOOKUP(Tbl_Clusters[[#This Row],[date]],Tbl_Local_Cases[],4,FALSE)</f>
        <v>https://t.me/govbnofficial/2880</v>
      </c>
      <c r="G66" t="s">
        <v>252</v>
      </c>
    </row>
    <row r="67" spans="1:8" x14ac:dyDescent="0.2">
      <c r="A67" s="2">
        <v>44433</v>
      </c>
      <c r="B67" t="s">
        <v>95</v>
      </c>
      <c r="D67">
        <v>3</v>
      </c>
      <c r="E67" s="5" t="str">
        <f>VLOOKUP(Tbl_Clusters[[#This Row],[date]],Tbl_Local_Cases[],3,FALSE)</f>
        <v>25 Aug 2021</v>
      </c>
      <c r="F67" s="5" t="str">
        <f>VLOOKUP(Tbl_Clusters[[#This Row],[date]],Tbl_Local_Cases[],4,FALSE)</f>
        <v>https://t.me/govbnofficial/2880</v>
      </c>
      <c r="G67" t="s">
        <v>253</v>
      </c>
    </row>
    <row r="68" spans="1:8" x14ac:dyDescent="0.2">
      <c r="A68" s="2">
        <v>44433</v>
      </c>
      <c r="B68">
        <v>477</v>
      </c>
      <c r="D68">
        <v>2</v>
      </c>
      <c r="E68" s="5" t="str">
        <f>VLOOKUP(Tbl_Clusters[[#This Row],[date]],Tbl_Local_Cases[],3,FALSE)</f>
        <v>25 Aug 2021</v>
      </c>
      <c r="F68" s="5" t="str">
        <f>VLOOKUP(Tbl_Clusters[[#This Row],[date]],Tbl_Local_Cases[],4,FALSE)</f>
        <v>https://t.me/govbnofficial/2880</v>
      </c>
      <c r="G68" t="s">
        <v>254</v>
      </c>
    </row>
    <row r="69" spans="1:8" x14ac:dyDescent="0.2">
      <c r="A69" s="2">
        <v>44433</v>
      </c>
      <c r="B69" t="s">
        <v>9</v>
      </c>
      <c r="D69">
        <v>2</v>
      </c>
      <c r="E69" s="5" t="str">
        <f>VLOOKUP(Tbl_Clusters[[#This Row],[date]],Tbl_Local_Cases[],3,FALSE)</f>
        <v>25 Aug 2021</v>
      </c>
      <c r="F69" s="5" t="str">
        <f>VLOOKUP(Tbl_Clusters[[#This Row],[date]],Tbl_Local_Cases[],4,FALSE)</f>
        <v>https://t.me/govbnofficial/2880</v>
      </c>
      <c r="G69" t="s">
        <v>255</v>
      </c>
    </row>
    <row r="70" spans="1:8" x14ac:dyDescent="0.2">
      <c r="A70" s="2">
        <v>44433</v>
      </c>
      <c r="B70" t="s">
        <v>7</v>
      </c>
      <c r="D70">
        <v>1</v>
      </c>
      <c r="E70" s="5" t="str">
        <f>VLOOKUP(Tbl_Clusters[[#This Row],[date]],Tbl_Local_Cases[],3,FALSE)</f>
        <v>25 Aug 2021</v>
      </c>
      <c r="F70" s="5" t="str">
        <f>VLOOKUP(Tbl_Clusters[[#This Row],[date]],Tbl_Local_Cases[],4,FALSE)</f>
        <v>https://t.me/govbnofficial/2880</v>
      </c>
      <c r="G70" t="s">
        <v>256</v>
      </c>
    </row>
    <row r="71" spans="1:8" x14ac:dyDescent="0.2">
      <c r="A71" s="2">
        <v>44433</v>
      </c>
      <c r="B71" t="s">
        <v>6</v>
      </c>
      <c r="D71">
        <v>1</v>
      </c>
      <c r="E71" s="5" t="str">
        <f>VLOOKUP(Tbl_Clusters[[#This Row],[date]],Tbl_Local_Cases[],3,FALSE)</f>
        <v>25 Aug 2021</v>
      </c>
      <c r="F71" s="5" t="str">
        <f>VLOOKUP(Tbl_Clusters[[#This Row],[date]],Tbl_Local_Cases[],4,FALSE)</f>
        <v>https://t.me/govbnofficial/2880</v>
      </c>
      <c r="G71" t="s">
        <v>257</v>
      </c>
    </row>
    <row r="72" spans="1:8" x14ac:dyDescent="0.2">
      <c r="A72" s="2">
        <v>44433</v>
      </c>
      <c r="B72">
        <v>535</v>
      </c>
      <c r="D72">
        <v>1</v>
      </c>
      <c r="E72" s="5" t="str">
        <f>VLOOKUP(Tbl_Clusters[[#This Row],[date]],Tbl_Local_Cases[],3,FALSE)</f>
        <v>25 Aug 2021</v>
      </c>
      <c r="F72" s="5" t="str">
        <f>VLOOKUP(Tbl_Clusters[[#This Row],[date]],Tbl_Local_Cases[],4,FALSE)</f>
        <v>https://t.me/govbnofficial/2880</v>
      </c>
      <c r="G72" t="s">
        <v>258</v>
      </c>
    </row>
    <row r="73" spans="1:8" x14ac:dyDescent="0.2">
      <c r="A73" s="2">
        <v>44433</v>
      </c>
      <c r="B73" t="s">
        <v>11</v>
      </c>
      <c r="D73">
        <v>1</v>
      </c>
      <c r="E73" s="5" t="str">
        <f>VLOOKUP(Tbl_Clusters[[#This Row],[date]],Tbl_Local_Cases[],3,FALSE)</f>
        <v>25 Aug 2021</v>
      </c>
      <c r="F73" s="5" t="str">
        <f>VLOOKUP(Tbl_Clusters[[#This Row],[date]],Tbl_Local_Cases[],4,FALSE)</f>
        <v>https://t.me/govbnofficial/2880</v>
      </c>
      <c r="G73" t="s">
        <v>259</v>
      </c>
    </row>
    <row r="74" spans="1:8" x14ac:dyDescent="0.2">
      <c r="A74" s="2">
        <v>44433</v>
      </c>
      <c r="B74" t="s">
        <v>222</v>
      </c>
      <c r="D74">
        <v>1</v>
      </c>
      <c r="E74" s="5" t="str">
        <f>VLOOKUP(Tbl_Clusters[[#This Row],[date]],Tbl_Local_Cases[],3,FALSE)</f>
        <v>25 Aug 2021</v>
      </c>
      <c r="F74" s="5" t="str">
        <f>VLOOKUP(Tbl_Clusters[[#This Row],[date]],Tbl_Local_Cases[],4,FALSE)</f>
        <v>https://t.me/govbnofficial/2880</v>
      </c>
      <c r="G74" t="s">
        <v>260</v>
      </c>
    </row>
    <row r="75" spans="1:8" x14ac:dyDescent="0.2">
      <c r="A75" s="2">
        <v>44433</v>
      </c>
      <c r="B75" t="s">
        <v>179</v>
      </c>
      <c r="D75">
        <v>1</v>
      </c>
      <c r="E75" s="5" t="str">
        <f>VLOOKUP(Tbl_Clusters[[#This Row],[date]],Tbl_Local_Cases[],3,FALSE)</f>
        <v>25 Aug 2021</v>
      </c>
      <c r="F75" s="5" t="str">
        <f>VLOOKUP(Tbl_Clusters[[#This Row],[date]],Tbl_Local_Cases[],4,FALSE)</f>
        <v>https://t.me/govbnofficial/2880</v>
      </c>
      <c r="G75" t="s">
        <v>261</v>
      </c>
    </row>
    <row r="76" spans="1:8" x14ac:dyDescent="0.2">
      <c r="A76" s="2">
        <v>44433</v>
      </c>
      <c r="B76">
        <v>1640</v>
      </c>
      <c r="D76">
        <v>1</v>
      </c>
      <c r="E76" s="5" t="str">
        <f>VLOOKUP(Tbl_Clusters[[#This Row],[date]],Tbl_Local_Cases[],3,FALSE)</f>
        <v>25 Aug 2021</v>
      </c>
      <c r="F76" s="5" t="str">
        <f>VLOOKUP(Tbl_Clusters[[#This Row],[date]],Tbl_Local_Cases[],4,FALSE)</f>
        <v>https://t.me/govbnofficial/2880</v>
      </c>
      <c r="G76" t="s">
        <v>262</v>
      </c>
    </row>
    <row r="77" spans="1:8" x14ac:dyDescent="0.2">
      <c r="A77" s="2">
        <v>44433</v>
      </c>
      <c r="B77" t="s">
        <v>8</v>
      </c>
      <c r="D77">
        <v>1</v>
      </c>
      <c r="E77" s="5" t="str">
        <f>VLOOKUP(Tbl_Clusters[[#This Row],[date]],Tbl_Local_Cases[],3,FALSE)</f>
        <v>25 Aug 2021</v>
      </c>
      <c r="F77" s="5" t="str">
        <f>VLOOKUP(Tbl_Clusters[[#This Row],[date]],Tbl_Local_Cases[],4,FALSE)</f>
        <v>https://t.me/govbnofficial/2880</v>
      </c>
      <c r="G77" t="s">
        <v>263</v>
      </c>
    </row>
    <row r="78" spans="1:8" x14ac:dyDescent="0.2">
      <c r="A78" s="2">
        <v>44433</v>
      </c>
      <c r="B78" t="s">
        <v>91</v>
      </c>
      <c r="D78">
        <v>1</v>
      </c>
      <c r="E78" s="5" t="str">
        <f>VLOOKUP(Tbl_Clusters[[#This Row],[date]],Tbl_Local_Cases[],3,FALSE)</f>
        <v>25 Aug 2021</v>
      </c>
      <c r="F78" s="5" t="str">
        <f>VLOOKUP(Tbl_Clusters[[#This Row],[date]],Tbl_Local_Cases[],4,FALSE)</f>
        <v>https://t.me/govbnofficial/2880</v>
      </c>
      <c r="G78" t="s">
        <v>264</v>
      </c>
    </row>
    <row r="79" spans="1:8" x14ac:dyDescent="0.2">
      <c r="A79" s="2">
        <v>44432</v>
      </c>
      <c r="B79">
        <v>1597</v>
      </c>
      <c r="D79">
        <v>10</v>
      </c>
      <c r="E79" s="5" t="str">
        <f>VLOOKUP(Tbl_Clusters[[#This Row],[date]],Tbl_Local_Cases[],3,FALSE)</f>
        <v>24 Aug 2021</v>
      </c>
      <c r="F79" s="5" t="str">
        <f>VLOOKUP(Tbl_Clusters[[#This Row],[date]],Tbl_Local_Cases[],4,FALSE)</f>
        <v>https://t.me/govbnofficial/2872</v>
      </c>
      <c r="H79" t="b">
        <v>1</v>
      </c>
    </row>
    <row r="80" spans="1:8" x14ac:dyDescent="0.2">
      <c r="A80" s="2">
        <v>44432</v>
      </c>
      <c r="B80">
        <v>1640</v>
      </c>
      <c r="D80">
        <v>6</v>
      </c>
      <c r="E80" s="5" t="str">
        <f>VLOOKUP(Tbl_Clusters[[#This Row],[date]],Tbl_Local_Cases[],3,FALSE)</f>
        <v>24 Aug 2021</v>
      </c>
      <c r="F80" s="5" t="str">
        <f>VLOOKUP(Tbl_Clusters[[#This Row],[date]],Tbl_Local_Cases[],4,FALSE)</f>
        <v>https://t.me/govbnofficial/2872</v>
      </c>
      <c r="H80" t="b">
        <v>1</v>
      </c>
    </row>
    <row r="81" spans="1:8" x14ac:dyDescent="0.2">
      <c r="A81" s="2">
        <v>44432</v>
      </c>
      <c r="B81" t="s">
        <v>245</v>
      </c>
      <c r="D81">
        <v>53</v>
      </c>
      <c r="E81" s="5" t="str">
        <f>VLOOKUP(Tbl_Clusters[[#This Row],[date]],Tbl_Local_Cases[],3,FALSE)</f>
        <v>24 Aug 2021</v>
      </c>
      <c r="F81" s="5" t="str">
        <f>VLOOKUP(Tbl_Clusters[[#This Row],[date]],Tbl_Local_Cases[],4,FALSE)</f>
        <v>https://t.me/govbnofficial/2872</v>
      </c>
      <c r="G81" t="s">
        <v>246</v>
      </c>
    </row>
    <row r="82" spans="1:8" x14ac:dyDescent="0.2">
      <c r="A82" s="2">
        <v>44431</v>
      </c>
      <c r="B82">
        <v>418</v>
      </c>
      <c r="D82">
        <v>10</v>
      </c>
      <c r="E82" s="5" t="str">
        <f>VLOOKUP(Tbl_Clusters[[#This Row],[date]],Tbl_Local_Cases[],3,FALSE)</f>
        <v>23 Aug 2021</v>
      </c>
      <c r="F82" s="5" t="str">
        <f>VLOOKUP(Tbl_Clusters[[#This Row],[date]],Tbl_Local_Cases[],4,FALSE)</f>
        <v>https://t.me/govbnofficial/2851</v>
      </c>
      <c r="H82" t="b">
        <v>1</v>
      </c>
    </row>
    <row r="83" spans="1:8" x14ac:dyDescent="0.2">
      <c r="A83" s="2">
        <v>44431</v>
      </c>
      <c r="B83" t="s">
        <v>7</v>
      </c>
      <c r="D83">
        <v>3</v>
      </c>
      <c r="E83" s="5" t="str">
        <f>VLOOKUP(Tbl_Clusters[[#This Row],[date]],Tbl_Local_Cases[],3,FALSE)</f>
        <v>23 Aug 2021</v>
      </c>
      <c r="F83" s="5" t="str">
        <f>VLOOKUP(Tbl_Clusters[[#This Row],[date]],Tbl_Local_Cases[],4,FALSE)</f>
        <v>https://t.me/govbnofficial/2851</v>
      </c>
    </row>
    <row r="84" spans="1:8" x14ac:dyDescent="0.2">
      <c r="A84" s="2">
        <v>44431</v>
      </c>
      <c r="B84" t="s">
        <v>179</v>
      </c>
      <c r="D84">
        <v>1</v>
      </c>
      <c r="E84" s="5" t="str">
        <f>VLOOKUP(Tbl_Clusters[[#This Row],[date]],Tbl_Local_Cases[],3,FALSE)</f>
        <v>23 Aug 2021</v>
      </c>
      <c r="F84" s="5" t="str">
        <f>VLOOKUP(Tbl_Clusters[[#This Row],[date]],Tbl_Local_Cases[],4,FALSE)</f>
        <v>https://t.me/govbnofficial/2851</v>
      </c>
    </row>
    <row r="85" spans="1:8" x14ac:dyDescent="0.2">
      <c r="A85" s="2">
        <v>44431</v>
      </c>
      <c r="B85" t="s">
        <v>220</v>
      </c>
      <c r="D85">
        <v>2</v>
      </c>
      <c r="E85" s="5" t="str">
        <f>VLOOKUP(Tbl_Clusters[[#This Row],[date]],Tbl_Local_Cases[],3,FALSE)</f>
        <v>23 Aug 2021</v>
      </c>
      <c r="F85" s="5" t="str">
        <f>VLOOKUP(Tbl_Clusters[[#This Row],[date]],Tbl_Local_Cases[],4,FALSE)</f>
        <v>https://t.me/govbnofficial/2851</v>
      </c>
    </row>
    <row r="86" spans="1:8" x14ac:dyDescent="0.2">
      <c r="A86" s="2">
        <v>44431</v>
      </c>
      <c r="B86" t="s">
        <v>4</v>
      </c>
      <c r="D86">
        <v>2</v>
      </c>
      <c r="E86" s="5" t="str">
        <f>VLOOKUP(Tbl_Clusters[[#This Row],[date]],Tbl_Local_Cases[],3,FALSE)</f>
        <v>23 Aug 2021</v>
      </c>
      <c r="F86" s="5" t="str">
        <f>VLOOKUP(Tbl_Clusters[[#This Row],[date]],Tbl_Local_Cases[],4,FALSE)</f>
        <v>https://t.me/govbnofficial/2851</v>
      </c>
    </row>
    <row r="87" spans="1:8" x14ac:dyDescent="0.2">
      <c r="A87" s="2">
        <v>44431</v>
      </c>
      <c r="B87" t="s">
        <v>37</v>
      </c>
      <c r="D87">
        <v>2</v>
      </c>
      <c r="E87" s="5" t="str">
        <f>VLOOKUP(Tbl_Clusters[[#This Row],[date]],Tbl_Local_Cases[],3,FALSE)</f>
        <v>23 Aug 2021</v>
      </c>
      <c r="F87" s="5" t="str">
        <f>VLOOKUP(Tbl_Clusters[[#This Row],[date]],Tbl_Local_Cases[],4,FALSE)</f>
        <v>https://t.me/govbnofficial/2851</v>
      </c>
    </row>
    <row r="88" spans="1:8" x14ac:dyDescent="0.2">
      <c r="A88" s="2">
        <v>44431</v>
      </c>
      <c r="B88" t="s">
        <v>9</v>
      </c>
      <c r="D88">
        <v>3</v>
      </c>
      <c r="E88" s="5" t="str">
        <f>VLOOKUP(Tbl_Clusters[[#This Row],[date]],Tbl_Local_Cases[],3,FALSE)</f>
        <v>23 Aug 2021</v>
      </c>
      <c r="F88" s="5" t="str">
        <f>VLOOKUP(Tbl_Clusters[[#This Row],[date]],Tbl_Local_Cases[],4,FALSE)</f>
        <v>https://t.me/govbnofficial/2851</v>
      </c>
    </row>
    <row r="89" spans="1:8" x14ac:dyDescent="0.2">
      <c r="A89" s="2">
        <v>44431</v>
      </c>
      <c r="B89" t="s">
        <v>235</v>
      </c>
      <c r="D89">
        <v>2</v>
      </c>
      <c r="E89" s="5" t="str">
        <f>VLOOKUP(Tbl_Clusters[[#This Row],[date]],Tbl_Local_Cases[],3,FALSE)</f>
        <v>23 Aug 2021</v>
      </c>
      <c r="F89" s="5" t="str">
        <f>VLOOKUP(Tbl_Clusters[[#This Row],[date]],Tbl_Local_Cases[],4,FALSE)</f>
        <v>https://t.me/govbnofficial/2851</v>
      </c>
    </row>
    <row r="90" spans="1:8" x14ac:dyDescent="0.2">
      <c r="A90" s="2">
        <v>44431</v>
      </c>
      <c r="B90" t="s">
        <v>234</v>
      </c>
      <c r="D90">
        <v>2</v>
      </c>
      <c r="E90" s="5" t="str">
        <f>VLOOKUP(Tbl_Clusters[[#This Row],[date]],Tbl_Local_Cases[],3,FALSE)</f>
        <v>23 Aug 2021</v>
      </c>
      <c r="F90" s="5" t="str">
        <f>VLOOKUP(Tbl_Clusters[[#This Row],[date]],Tbl_Local_Cases[],4,FALSE)</f>
        <v>https://t.me/govbnofficial/2851</v>
      </c>
    </row>
    <row r="91" spans="1:8" x14ac:dyDescent="0.2">
      <c r="A91" s="2">
        <v>44431</v>
      </c>
      <c r="B91" t="s">
        <v>6</v>
      </c>
      <c r="D91">
        <v>2</v>
      </c>
      <c r="E91" s="5" t="str">
        <f>VLOOKUP(Tbl_Clusters[[#This Row],[date]],Tbl_Local_Cases[],3,FALSE)</f>
        <v>23 Aug 2021</v>
      </c>
      <c r="F91" s="5" t="str">
        <f>VLOOKUP(Tbl_Clusters[[#This Row],[date]],Tbl_Local_Cases[],4,FALSE)</f>
        <v>https://t.me/govbnofficial/2851</v>
      </c>
    </row>
    <row r="92" spans="1:8" x14ac:dyDescent="0.2">
      <c r="A92" s="2">
        <v>44431</v>
      </c>
      <c r="B92" t="s">
        <v>91</v>
      </c>
      <c r="D92">
        <v>5</v>
      </c>
      <c r="E92" s="5" t="str">
        <f>VLOOKUP(Tbl_Clusters[[#This Row],[date]],Tbl_Local_Cases[],3,FALSE)</f>
        <v>23 Aug 2021</v>
      </c>
      <c r="F92" s="5" t="str">
        <f>VLOOKUP(Tbl_Clusters[[#This Row],[date]],Tbl_Local_Cases[],4,FALSE)</f>
        <v>https://t.me/govbnofficial/2851</v>
      </c>
      <c r="G92">
        <f>SUMIF(Tbl_Clusters[cluster_name],"The Mall",Tbl_Clusters[new_cases])</f>
        <v>66</v>
      </c>
    </row>
    <row r="93" spans="1:8" x14ac:dyDescent="0.2">
      <c r="A93" s="2">
        <v>44430</v>
      </c>
      <c r="B93">
        <v>362</v>
      </c>
      <c r="D93">
        <v>1</v>
      </c>
      <c r="E93" s="5" t="str">
        <f>VLOOKUP(Tbl_Clusters[[#This Row],[date]],Tbl_Local_Cases[],3,FALSE)</f>
        <v>22 Aug 2021</v>
      </c>
      <c r="F93" s="5" t="str">
        <f>VLOOKUP(Tbl_Clusters[[#This Row],[date]],Tbl_Local_Cases[],4,FALSE)</f>
        <v>https://t.me/govbnofficial/2838</v>
      </c>
      <c r="H93" t="b">
        <v>1</v>
      </c>
    </row>
    <row r="94" spans="1:8" x14ac:dyDescent="0.2">
      <c r="A94" s="2">
        <v>44430</v>
      </c>
      <c r="B94">
        <v>477</v>
      </c>
      <c r="D94">
        <v>2</v>
      </c>
      <c r="E94" s="5" t="str">
        <f>VLOOKUP(Tbl_Clusters[[#This Row],[date]],Tbl_Local_Cases[],3,FALSE)</f>
        <v>22 Aug 2021</v>
      </c>
      <c r="F94" s="5" t="str">
        <f>VLOOKUP(Tbl_Clusters[[#This Row],[date]],Tbl_Local_Cases[],4,FALSE)</f>
        <v>https://t.me/govbnofficial/2838</v>
      </c>
    </row>
    <row r="95" spans="1:8" x14ac:dyDescent="0.2">
      <c r="A95" s="2">
        <v>44430</v>
      </c>
      <c r="B95">
        <v>583</v>
      </c>
      <c r="D95">
        <v>1</v>
      </c>
      <c r="E95" s="5" t="str">
        <f>VLOOKUP(Tbl_Clusters[[#This Row],[date]],Tbl_Local_Cases[],3,FALSE)</f>
        <v>22 Aug 2021</v>
      </c>
      <c r="F95" s="5" t="str">
        <f>VLOOKUP(Tbl_Clusters[[#This Row],[date]],Tbl_Local_Cases[],4,FALSE)</f>
        <v>https://t.me/govbnofficial/2838</v>
      </c>
    </row>
    <row r="96" spans="1:8" x14ac:dyDescent="0.2">
      <c r="A96" s="2">
        <v>44430</v>
      </c>
      <c r="B96">
        <v>1328</v>
      </c>
      <c r="D96">
        <v>5</v>
      </c>
      <c r="E96" s="5" t="str">
        <f>VLOOKUP(Tbl_Clusters[[#This Row],[date]],Tbl_Local_Cases[],3,FALSE)</f>
        <v>22 Aug 2021</v>
      </c>
      <c r="F96" s="5" t="str">
        <f>VLOOKUP(Tbl_Clusters[[#This Row],[date]],Tbl_Local_Cases[],4,FALSE)</f>
        <v>https://t.me/govbnofficial/2838</v>
      </c>
      <c r="H96" t="b">
        <v>1</v>
      </c>
    </row>
    <row r="97" spans="1:8" x14ac:dyDescent="0.2">
      <c r="A97" s="2">
        <v>44430</v>
      </c>
      <c r="B97" t="s">
        <v>11</v>
      </c>
      <c r="D97">
        <v>10</v>
      </c>
      <c r="E97" s="5" t="str">
        <f>VLOOKUP(Tbl_Clusters[[#This Row],[date]],Tbl_Local_Cases[],3,FALSE)</f>
        <v>22 Aug 2021</v>
      </c>
      <c r="F97" s="5" t="str">
        <f>VLOOKUP(Tbl_Clusters[[#This Row],[date]],Tbl_Local_Cases[],4,FALSE)</f>
        <v>https://t.me/govbnofficial/2838</v>
      </c>
    </row>
    <row r="98" spans="1:8" x14ac:dyDescent="0.2">
      <c r="A98" s="2">
        <v>44430</v>
      </c>
      <c r="B98" t="s">
        <v>7</v>
      </c>
      <c r="D98">
        <v>12</v>
      </c>
      <c r="E98" s="5" t="str">
        <f>VLOOKUP(Tbl_Clusters[[#This Row],[date]],Tbl_Local_Cases[],3,FALSE)</f>
        <v>22 Aug 2021</v>
      </c>
      <c r="F98" s="5" t="str">
        <f>VLOOKUP(Tbl_Clusters[[#This Row],[date]],Tbl_Local_Cases[],4,FALSE)</f>
        <v>https://t.me/govbnofficial/2838</v>
      </c>
    </row>
    <row r="99" spans="1:8" x14ac:dyDescent="0.2">
      <c r="A99" s="2">
        <v>44430</v>
      </c>
      <c r="B99" t="s">
        <v>179</v>
      </c>
      <c r="D99">
        <v>14</v>
      </c>
      <c r="E99" s="5" t="str">
        <f>VLOOKUP(Tbl_Clusters[[#This Row],[date]],Tbl_Local_Cases[],3,FALSE)</f>
        <v>22 Aug 2021</v>
      </c>
      <c r="F99" s="5" t="str">
        <f>VLOOKUP(Tbl_Clusters[[#This Row],[date]],Tbl_Local_Cases[],4,FALSE)</f>
        <v>https://t.me/govbnofficial/2838</v>
      </c>
    </row>
    <row r="100" spans="1:8" x14ac:dyDescent="0.2">
      <c r="A100" s="2">
        <v>44430</v>
      </c>
      <c r="B100" t="s">
        <v>218</v>
      </c>
      <c r="D100">
        <v>17</v>
      </c>
      <c r="E100" s="5" t="str">
        <f>VLOOKUP(Tbl_Clusters[[#This Row],[date]],Tbl_Local_Cases[],3,FALSE)</f>
        <v>22 Aug 2021</v>
      </c>
      <c r="F100" s="5" t="str">
        <f>VLOOKUP(Tbl_Clusters[[#This Row],[date]],Tbl_Local_Cases[],4,FALSE)</f>
        <v>https://t.me/govbnofficial/2838</v>
      </c>
    </row>
    <row r="101" spans="1:8" x14ac:dyDescent="0.2">
      <c r="A101" s="2">
        <v>44430</v>
      </c>
      <c r="B101" t="s">
        <v>220</v>
      </c>
      <c r="D101">
        <v>2</v>
      </c>
      <c r="E101" s="5" t="str">
        <f>VLOOKUP(Tbl_Clusters[[#This Row],[date]],Tbl_Local_Cases[],3,FALSE)</f>
        <v>22 Aug 2021</v>
      </c>
      <c r="F101" s="5" t="str">
        <f>VLOOKUP(Tbl_Clusters[[#This Row],[date]],Tbl_Local_Cases[],4,FALSE)</f>
        <v>https://t.me/govbnofficial/2838</v>
      </c>
    </row>
    <row r="102" spans="1:8" x14ac:dyDescent="0.2">
      <c r="A102" s="2">
        <v>44430</v>
      </c>
      <c r="B102" t="s">
        <v>4</v>
      </c>
      <c r="D102">
        <v>34</v>
      </c>
      <c r="E102" s="5" t="str">
        <f>VLOOKUP(Tbl_Clusters[[#This Row],[date]],Tbl_Local_Cases[],3,FALSE)</f>
        <v>22 Aug 2021</v>
      </c>
      <c r="F102" s="5" t="str">
        <f>VLOOKUP(Tbl_Clusters[[#This Row],[date]],Tbl_Local_Cases[],4,FALSE)</f>
        <v>https://t.me/govbnofficial/2838</v>
      </c>
    </row>
    <row r="103" spans="1:8" x14ac:dyDescent="0.2">
      <c r="A103" s="2">
        <v>44430</v>
      </c>
      <c r="B103" t="s">
        <v>37</v>
      </c>
      <c r="D103">
        <v>1</v>
      </c>
      <c r="E103" s="5" t="str">
        <f>VLOOKUP(Tbl_Clusters[[#This Row],[date]],Tbl_Local_Cases[],3,FALSE)</f>
        <v>22 Aug 2021</v>
      </c>
      <c r="F103" s="5" t="str">
        <f>VLOOKUP(Tbl_Clusters[[#This Row],[date]],Tbl_Local_Cases[],4,FALSE)</f>
        <v>https://t.me/govbnofficial/2838</v>
      </c>
    </row>
    <row r="104" spans="1:8" x14ac:dyDescent="0.2">
      <c r="A104" s="2">
        <v>44430</v>
      </c>
      <c r="B104" t="s">
        <v>76</v>
      </c>
      <c r="D104">
        <v>9</v>
      </c>
      <c r="E104" s="5" t="str">
        <f>VLOOKUP(Tbl_Clusters[[#This Row],[date]],Tbl_Local_Cases[],3,FALSE)</f>
        <v>22 Aug 2021</v>
      </c>
      <c r="F104" s="5" t="str">
        <f>VLOOKUP(Tbl_Clusters[[#This Row],[date]],Tbl_Local_Cases[],4,FALSE)</f>
        <v>https://t.me/govbnofficial/2838</v>
      </c>
    </row>
    <row r="105" spans="1:8" x14ac:dyDescent="0.2">
      <c r="A105" s="2">
        <v>44430</v>
      </c>
      <c r="B105" t="s">
        <v>9</v>
      </c>
      <c r="D105">
        <v>21</v>
      </c>
      <c r="E105" s="5" t="str">
        <f>VLOOKUP(Tbl_Clusters[[#This Row],[date]],Tbl_Local_Cases[],3,FALSE)</f>
        <v>22 Aug 2021</v>
      </c>
      <c r="F105" s="5" t="str">
        <f>VLOOKUP(Tbl_Clusters[[#This Row],[date]],Tbl_Local_Cases[],4,FALSE)</f>
        <v>https://t.me/govbnofficial/2838</v>
      </c>
    </row>
    <row r="106" spans="1:8" x14ac:dyDescent="0.2">
      <c r="A106" s="2">
        <v>44430</v>
      </c>
      <c r="B106" t="s">
        <v>235</v>
      </c>
      <c r="D106">
        <v>3</v>
      </c>
      <c r="E106" s="5" t="str">
        <f>VLOOKUP(Tbl_Clusters[[#This Row],[date]],Tbl_Local_Cases[],3,FALSE)</f>
        <v>22 Aug 2021</v>
      </c>
      <c r="F106" s="5" t="str">
        <f>VLOOKUP(Tbl_Clusters[[#This Row],[date]],Tbl_Local_Cases[],4,FALSE)</f>
        <v>https://t.me/govbnofficial/2838</v>
      </c>
      <c r="H106" t="b">
        <v>1</v>
      </c>
    </row>
    <row r="107" spans="1:8" x14ac:dyDescent="0.2">
      <c r="A107" s="2">
        <v>44430</v>
      </c>
      <c r="B107" t="s">
        <v>222</v>
      </c>
      <c r="D107">
        <v>1</v>
      </c>
      <c r="E107" s="5" t="str">
        <f>VLOOKUP(Tbl_Clusters[[#This Row],[date]],Tbl_Local_Cases[],3,FALSE)</f>
        <v>22 Aug 2021</v>
      </c>
      <c r="F107" s="5" t="str">
        <f>VLOOKUP(Tbl_Clusters[[#This Row],[date]],Tbl_Local_Cases[],4,FALSE)</f>
        <v>https://t.me/govbnofficial/2838</v>
      </c>
    </row>
    <row r="108" spans="1:8" x14ac:dyDescent="0.2">
      <c r="A108" s="2">
        <v>44430</v>
      </c>
      <c r="B108" t="s">
        <v>234</v>
      </c>
      <c r="D108">
        <v>17</v>
      </c>
      <c r="E108" s="5" t="str">
        <f>VLOOKUP(Tbl_Clusters[[#This Row],[date]],Tbl_Local_Cases[],3,FALSE)</f>
        <v>22 Aug 2021</v>
      </c>
      <c r="F108" s="5" t="str">
        <f>VLOOKUP(Tbl_Clusters[[#This Row],[date]],Tbl_Local_Cases[],4,FALSE)</f>
        <v>https://t.me/govbnofficial/2838</v>
      </c>
      <c r="H108" t="b">
        <v>1</v>
      </c>
    </row>
    <row r="109" spans="1:8" x14ac:dyDescent="0.2">
      <c r="A109" s="2">
        <v>44430</v>
      </c>
      <c r="B109" t="s">
        <v>95</v>
      </c>
      <c r="D109">
        <v>3</v>
      </c>
      <c r="E109" s="5" t="str">
        <f>VLOOKUP(Tbl_Clusters[[#This Row],[date]],Tbl_Local_Cases[],3,FALSE)</f>
        <v>22 Aug 2021</v>
      </c>
      <c r="F109" s="5" t="str">
        <f>VLOOKUP(Tbl_Clusters[[#This Row],[date]],Tbl_Local_Cases[],4,FALSE)</f>
        <v>https://t.me/govbnofficial/2838</v>
      </c>
    </row>
    <row r="110" spans="1:8" x14ac:dyDescent="0.2">
      <c r="A110" s="2">
        <v>44430</v>
      </c>
      <c r="B110" t="s">
        <v>91</v>
      </c>
      <c r="D110">
        <v>9</v>
      </c>
      <c r="E110" s="5" t="str">
        <f>VLOOKUP(Tbl_Clusters[[#This Row],[date]],Tbl_Local_Cases[],3,FALSE)</f>
        <v>22 Aug 2021</v>
      </c>
      <c r="F110" s="5" t="str">
        <f>VLOOKUP(Tbl_Clusters[[#This Row],[date]],Tbl_Local_Cases[],4,FALSE)</f>
        <v>https://t.me/govbnofficial/2838</v>
      </c>
    </row>
    <row r="111" spans="1:8" x14ac:dyDescent="0.2">
      <c r="A111" s="2">
        <v>44430</v>
      </c>
      <c r="B111" t="s">
        <v>8</v>
      </c>
      <c r="D111">
        <v>5</v>
      </c>
      <c r="E111" s="5" t="str">
        <f>VLOOKUP(Tbl_Clusters[[#This Row],[date]],Tbl_Local_Cases[],3,FALSE)</f>
        <v>22 Aug 2021</v>
      </c>
      <c r="F111" s="5" t="str">
        <f>VLOOKUP(Tbl_Clusters[[#This Row],[date]],Tbl_Local_Cases[],4,FALSE)</f>
        <v>https://t.me/govbnofficial/2838</v>
      </c>
    </row>
    <row r="112" spans="1:8" x14ac:dyDescent="0.2">
      <c r="A112" s="2">
        <v>44429</v>
      </c>
      <c r="B112">
        <v>583</v>
      </c>
      <c r="D112">
        <v>3</v>
      </c>
      <c r="E112" s="5" t="str">
        <f>VLOOKUP(Tbl_Clusters[[#This Row],[date]],Tbl_Local_Cases[],3,FALSE)</f>
        <v>21 Aug 2021</v>
      </c>
      <c r="F112" s="5" t="str">
        <f>VLOOKUP(Tbl_Clusters[[#This Row],[date]],Tbl_Local_Cases[],4,FALSE)</f>
        <v>https://t.me/govbnofficial/2832</v>
      </c>
    </row>
    <row r="113" spans="1:8" x14ac:dyDescent="0.2">
      <c r="A113" s="2">
        <v>44429</v>
      </c>
      <c r="B113">
        <v>1385</v>
      </c>
      <c r="D113">
        <v>4</v>
      </c>
      <c r="E113" s="5" t="str">
        <f>VLOOKUP(Tbl_Clusters[[#This Row],[date]],Tbl_Local_Cases[],3,FALSE)</f>
        <v>21 Aug 2021</v>
      </c>
      <c r="F113" s="5" t="str">
        <f>VLOOKUP(Tbl_Clusters[[#This Row],[date]],Tbl_Local_Cases[],4,FALSE)</f>
        <v>https://t.me/govbnofficial/2832</v>
      </c>
      <c r="H113" t="b">
        <v>1</v>
      </c>
    </row>
    <row r="114" spans="1:8" x14ac:dyDescent="0.2">
      <c r="A114" s="2">
        <v>44429</v>
      </c>
      <c r="B114" s="6" t="s">
        <v>179</v>
      </c>
      <c r="D114">
        <v>8</v>
      </c>
      <c r="E114" s="5" t="str">
        <f>VLOOKUP(Tbl_Clusters[[#This Row],[date]],Tbl_Local_Cases[],3,FALSE)</f>
        <v>21 Aug 2021</v>
      </c>
      <c r="F114" s="5" t="str">
        <f>VLOOKUP(Tbl_Clusters[[#This Row],[date]],Tbl_Local_Cases[],4,FALSE)</f>
        <v>https://t.me/govbnofficial/2832</v>
      </c>
    </row>
    <row r="115" spans="1:8" x14ac:dyDescent="0.2">
      <c r="A115" s="2">
        <v>44429</v>
      </c>
      <c r="B115" s="6" t="s">
        <v>218</v>
      </c>
      <c r="D115">
        <v>2</v>
      </c>
      <c r="E115" s="5" t="str">
        <f>VLOOKUP(Tbl_Clusters[[#This Row],[date]],Tbl_Local_Cases[],3,FALSE)</f>
        <v>21 Aug 2021</v>
      </c>
      <c r="F115" s="5" t="str">
        <f>VLOOKUP(Tbl_Clusters[[#This Row],[date]],Tbl_Local_Cases[],4,FALSE)</f>
        <v>https://t.me/govbnofficial/2832</v>
      </c>
    </row>
    <row r="116" spans="1:8" x14ac:dyDescent="0.2">
      <c r="A116" s="2">
        <v>44429</v>
      </c>
      <c r="B116" s="6" t="s">
        <v>220</v>
      </c>
      <c r="D116">
        <v>9</v>
      </c>
      <c r="E116" s="5" t="str">
        <f>VLOOKUP(Tbl_Clusters[[#This Row],[date]],Tbl_Local_Cases[],3,FALSE)</f>
        <v>21 Aug 2021</v>
      </c>
      <c r="F116" s="5" t="str">
        <f>VLOOKUP(Tbl_Clusters[[#This Row],[date]],Tbl_Local_Cases[],4,FALSE)</f>
        <v>https://t.me/govbnofficial/2832</v>
      </c>
    </row>
    <row r="117" spans="1:8" x14ac:dyDescent="0.2">
      <c r="A117" s="2">
        <v>44429</v>
      </c>
      <c r="B117" t="s">
        <v>4</v>
      </c>
      <c r="D117">
        <v>7</v>
      </c>
      <c r="E117" s="5" t="str">
        <f>VLOOKUP(Tbl_Clusters[[#This Row],[date]],Tbl_Local_Cases[],3,FALSE)</f>
        <v>21 Aug 2021</v>
      </c>
      <c r="F117" s="5" t="str">
        <f>VLOOKUP(Tbl_Clusters[[#This Row],[date]],Tbl_Local_Cases[],4,FALSE)</f>
        <v>https://t.me/govbnofficial/2832</v>
      </c>
    </row>
    <row r="118" spans="1:8" x14ac:dyDescent="0.2">
      <c r="A118" s="2">
        <v>44429</v>
      </c>
      <c r="B118" s="6" t="s">
        <v>76</v>
      </c>
      <c r="D118">
        <v>8</v>
      </c>
      <c r="E118" s="5" t="str">
        <f>VLOOKUP(Tbl_Clusters[[#This Row],[date]],Tbl_Local_Cases[],3,FALSE)</f>
        <v>21 Aug 2021</v>
      </c>
      <c r="F118" s="5" t="str">
        <f>VLOOKUP(Tbl_Clusters[[#This Row],[date]],Tbl_Local_Cases[],4,FALSE)</f>
        <v>https://t.me/govbnofficial/2832</v>
      </c>
    </row>
    <row r="119" spans="1:8" x14ac:dyDescent="0.2">
      <c r="A119" s="2">
        <v>44428</v>
      </c>
      <c r="B119">
        <v>583</v>
      </c>
      <c r="D119">
        <v>5</v>
      </c>
      <c r="E119" s="5" t="str">
        <f>VLOOKUP(Tbl_Clusters[[#This Row],[date]],Tbl_Local_Cases[],3,FALSE)</f>
        <v>20 Aug 2021</v>
      </c>
      <c r="F119" s="5" t="str">
        <f>VLOOKUP(Tbl_Clusters[[#This Row],[date]],Tbl_Local_Cases[],4,FALSE)</f>
        <v>https://t.me/govbnofficial/2819</v>
      </c>
    </row>
    <row r="120" spans="1:8" x14ac:dyDescent="0.2">
      <c r="A120" s="2">
        <v>44428</v>
      </c>
      <c r="B120">
        <v>884</v>
      </c>
      <c r="D120">
        <v>4</v>
      </c>
      <c r="E120" s="5" t="str">
        <f>VLOOKUP(Tbl_Clusters[[#This Row],[date]],Tbl_Local_Cases[],3,FALSE)</f>
        <v>20 Aug 2021</v>
      </c>
      <c r="F120" s="5" t="str">
        <f>VLOOKUP(Tbl_Clusters[[#This Row],[date]],Tbl_Local_Cases[],4,FALSE)</f>
        <v>https://t.me/govbnofficial/2819</v>
      </c>
      <c r="H120" t="b">
        <v>1</v>
      </c>
    </row>
    <row r="121" spans="1:8" x14ac:dyDescent="0.2">
      <c r="A121" s="2">
        <v>44428</v>
      </c>
      <c r="B121" t="s">
        <v>11</v>
      </c>
      <c r="D121">
        <v>3</v>
      </c>
      <c r="E121" s="5" t="str">
        <f>VLOOKUP(Tbl_Clusters[[#This Row],[date]],Tbl_Local_Cases[],3,FALSE)</f>
        <v>20 Aug 2021</v>
      </c>
      <c r="F121" s="5" t="str">
        <f>VLOOKUP(Tbl_Clusters[[#This Row],[date]],Tbl_Local_Cases[],4,FALSE)</f>
        <v>https://t.me/govbnofficial/2819</v>
      </c>
    </row>
    <row r="122" spans="1:8" x14ac:dyDescent="0.2">
      <c r="A122" s="2">
        <v>44428</v>
      </c>
      <c r="B122" t="s">
        <v>7</v>
      </c>
      <c r="D122">
        <v>6</v>
      </c>
      <c r="E122" s="5" t="str">
        <f>VLOOKUP(Tbl_Clusters[[#This Row],[date]],Tbl_Local_Cases[],3,FALSE)</f>
        <v>20 Aug 2021</v>
      </c>
      <c r="F122" s="5" t="str">
        <f>VLOOKUP(Tbl_Clusters[[#This Row],[date]],Tbl_Local_Cases[],4,FALSE)</f>
        <v>https://t.me/govbnofficial/2819</v>
      </c>
    </row>
    <row r="123" spans="1:8" x14ac:dyDescent="0.2">
      <c r="A123" s="2">
        <v>44428</v>
      </c>
      <c r="B123" t="s">
        <v>179</v>
      </c>
      <c r="D123">
        <v>5</v>
      </c>
      <c r="E123" s="5" t="str">
        <f>VLOOKUP(Tbl_Clusters[[#This Row],[date]],Tbl_Local_Cases[],3,FALSE)</f>
        <v>20 Aug 2021</v>
      </c>
      <c r="F123" s="5" t="str">
        <f>VLOOKUP(Tbl_Clusters[[#This Row],[date]],Tbl_Local_Cases[],4,FALSE)</f>
        <v>https://t.me/govbnofficial/2819</v>
      </c>
    </row>
    <row r="124" spans="1:8" x14ac:dyDescent="0.2">
      <c r="A124" s="2">
        <v>44428</v>
      </c>
      <c r="B124" t="s">
        <v>218</v>
      </c>
      <c r="C124" t="s">
        <v>180</v>
      </c>
      <c r="D124">
        <v>25</v>
      </c>
      <c r="E124" s="5" t="str">
        <f>VLOOKUP(Tbl_Clusters[[#This Row],[date]],Tbl_Local_Cases[],3,FALSE)</f>
        <v>20 Aug 2021</v>
      </c>
      <c r="F124" s="5" t="str">
        <f>VLOOKUP(Tbl_Clusters[[#This Row],[date]],Tbl_Local_Cases[],4,FALSE)</f>
        <v>https://t.me/govbnofficial/2819</v>
      </c>
      <c r="H124" t="b">
        <v>0</v>
      </c>
    </row>
    <row r="125" spans="1:8" x14ac:dyDescent="0.2">
      <c r="A125" s="2">
        <v>44428</v>
      </c>
      <c r="B125" t="s">
        <v>221</v>
      </c>
      <c r="C125" t="s">
        <v>180</v>
      </c>
      <c r="D125">
        <v>1</v>
      </c>
      <c r="E125" s="5" t="str">
        <f>VLOOKUP(Tbl_Clusters[[#This Row],[date]],Tbl_Local_Cases[],3,FALSE)</f>
        <v>20 Aug 2021</v>
      </c>
      <c r="F125" s="5" t="str">
        <f>VLOOKUP(Tbl_Clusters[[#This Row],[date]],Tbl_Local_Cases[],4,FALSE)</f>
        <v>https://t.me/govbnofficial/2819</v>
      </c>
      <c r="H125" t="b">
        <v>0</v>
      </c>
    </row>
    <row r="126" spans="1:8" x14ac:dyDescent="0.2">
      <c r="A126" s="2">
        <v>44428</v>
      </c>
      <c r="B126" t="s">
        <v>220</v>
      </c>
      <c r="C126" t="s">
        <v>180</v>
      </c>
      <c r="D126">
        <v>10</v>
      </c>
      <c r="E126" s="5" t="str">
        <f>VLOOKUP(Tbl_Clusters[[#This Row],[date]],Tbl_Local_Cases[],3,FALSE)</f>
        <v>20 Aug 2021</v>
      </c>
      <c r="F126" s="5" t="str">
        <f>VLOOKUP(Tbl_Clusters[[#This Row],[date]],Tbl_Local_Cases[],4,FALSE)</f>
        <v>https://t.me/govbnofficial/2819</v>
      </c>
      <c r="H126" t="b">
        <v>0</v>
      </c>
    </row>
    <row r="127" spans="1:8" x14ac:dyDescent="0.2">
      <c r="A127" s="2">
        <v>44428</v>
      </c>
      <c r="B127" t="s">
        <v>219</v>
      </c>
      <c r="C127" t="s">
        <v>180</v>
      </c>
      <c r="D127">
        <v>10</v>
      </c>
      <c r="E127" s="5" t="str">
        <f>VLOOKUP(Tbl_Clusters[[#This Row],[date]],Tbl_Local_Cases[],3,FALSE)</f>
        <v>20 Aug 2021</v>
      </c>
      <c r="F127" s="5" t="str">
        <f>VLOOKUP(Tbl_Clusters[[#This Row],[date]],Tbl_Local_Cases[],4,FALSE)</f>
        <v>https://t.me/govbnofficial/2819</v>
      </c>
      <c r="H127" t="b">
        <v>0</v>
      </c>
    </row>
    <row r="128" spans="1:8" x14ac:dyDescent="0.2">
      <c r="A128" s="2">
        <v>44428</v>
      </c>
      <c r="B128" t="s">
        <v>4</v>
      </c>
      <c r="D128">
        <v>27</v>
      </c>
      <c r="E128" s="5" t="str">
        <f>VLOOKUP(Tbl_Clusters[[#This Row],[date]],Tbl_Local_Cases[],3,FALSE)</f>
        <v>20 Aug 2021</v>
      </c>
      <c r="F128" s="5" t="str">
        <f>VLOOKUP(Tbl_Clusters[[#This Row],[date]],Tbl_Local_Cases[],4,FALSE)</f>
        <v>https://t.me/govbnofficial/2819</v>
      </c>
    </row>
    <row r="129" spans="1:8" x14ac:dyDescent="0.2">
      <c r="A129" s="2">
        <v>44428</v>
      </c>
      <c r="B129" t="s">
        <v>76</v>
      </c>
      <c r="D129">
        <v>1</v>
      </c>
      <c r="E129" s="5" t="str">
        <f>VLOOKUP(Tbl_Clusters[[#This Row],[date]],Tbl_Local_Cases[],3,FALSE)</f>
        <v>20 Aug 2021</v>
      </c>
      <c r="F129" s="5" t="str">
        <f>VLOOKUP(Tbl_Clusters[[#This Row],[date]],Tbl_Local_Cases[],4,FALSE)</f>
        <v>https://t.me/govbnofficial/2819</v>
      </c>
    </row>
    <row r="130" spans="1:8" x14ac:dyDescent="0.2">
      <c r="A130" s="2">
        <v>44428</v>
      </c>
      <c r="B130" t="s">
        <v>9</v>
      </c>
      <c r="D130">
        <v>10</v>
      </c>
      <c r="E130" s="5" t="str">
        <f>VLOOKUP(Tbl_Clusters[[#This Row],[date]],Tbl_Local_Cases[],3,FALSE)</f>
        <v>20 Aug 2021</v>
      </c>
      <c r="F130" s="5" t="str">
        <f>VLOOKUP(Tbl_Clusters[[#This Row],[date]],Tbl_Local_Cases[],4,FALSE)</f>
        <v>https://t.me/govbnofficial/2819</v>
      </c>
    </row>
    <row r="131" spans="1:8" x14ac:dyDescent="0.2">
      <c r="A131" s="2">
        <v>44428</v>
      </c>
      <c r="B131" t="s">
        <v>222</v>
      </c>
      <c r="C131" t="s">
        <v>92</v>
      </c>
      <c r="D131">
        <v>6</v>
      </c>
      <c r="E131" s="5" t="str">
        <f>VLOOKUP(Tbl_Clusters[[#This Row],[date]],Tbl_Local_Cases[],3,FALSE)</f>
        <v>20 Aug 2021</v>
      </c>
      <c r="F131" s="5" t="str">
        <f>VLOOKUP(Tbl_Clusters[[#This Row],[date]],Tbl_Local_Cases[],4,FALSE)</f>
        <v>https://t.me/govbnofficial/2819</v>
      </c>
      <c r="H131" t="b">
        <v>0</v>
      </c>
    </row>
    <row r="132" spans="1:8" x14ac:dyDescent="0.2">
      <c r="A132" s="2">
        <v>44428</v>
      </c>
      <c r="B132" t="s">
        <v>91</v>
      </c>
      <c r="D132">
        <v>10</v>
      </c>
      <c r="E132" s="5" t="str">
        <f>VLOOKUP(Tbl_Clusters[[#This Row],[date]],Tbl_Local_Cases[],3,FALSE)</f>
        <v>20 Aug 2021</v>
      </c>
      <c r="F132" s="5" t="str">
        <f>VLOOKUP(Tbl_Clusters[[#This Row],[date]],Tbl_Local_Cases[],4,FALSE)</f>
        <v>https://t.me/govbnofficial/2819</v>
      </c>
    </row>
    <row r="133" spans="1:8" x14ac:dyDescent="0.2">
      <c r="A133" s="2">
        <v>44427</v>
      </c>
      <c r="B133">
        <v>477</v>
      </c>
      <c r="D133">
        <v>3</v>
      </c>
      <c r="E133" s="5" t="str">
        <f>VLOOKUP(Tbl_Clusters[[#This Row],[date]],Tbl_Local_Cases[],3,FALSE)</f>
        <v>19 Aug 2021</v>
      </c>
      <c r="F133" s="5" t="str">
        <f>VLOOKUP(Tbl_Clusters[[#This Row],[date]],Tbl_Local_Cases[],4,FALSE)</f>
        <v>https://t.me/govbnofficial/2799</v>
      </c>
    </row>
    <row r="134" spans="1:8" x14ac:dyDescent="0.2">
      <c r="A134" s="2">
        <v>44427</v>
      </c>
      <c r="B134">
        <v>573</v>
      </c>
      <c r="D134">
        <v>1</v>
      </c>
      <c r="E134" s="5" t="str">
        <f>VLOOKUP(Tbl_Clusters[[#This Row],[date]],Tbl_Local_Cases[],3,FALSE)</f>
        <v>19 Aug 2021</v>
      </c>
      <c r="F134" s="5" t="str">
        <f>VLOOKUP(Tbl_Clusters[[#This Row],[date]],Tbl_Local_Cases[],4,FALSE)</f>
        <v>https://t.me/govbnofficial/2799</v>
      </c>
      <c r="H134" t="b">
        <v>1</v>
      </c>
    </row>
    <row r="135" spans="1:8" x14ac:dyDescent="0.2">
      <c r="A135" s="2">
        <v>44427</v>
      </c>
      <c r="B135">
        <v>583</v>
      </c>
      <c r="D135">
        <v>5</v>
      </c>
      <c r="E135" s="5" t="str">
        <f>VLOOKUP(Tbl_Clusters[[#This Row],[date]],Tbl_Local_Cases[],3,FALSE)</f>
        <v>19 Aug 2021</v>
      </c>
      <c r="F135" s="5" t="str">
        <f>VLOOKUP(Tbl_Clusters[[#This Row],[date]],Tbl_Local_Cases[],4,FALSE)</f>
        <v>https://t.me/govbnofficial/2799</v>
      </c>
      <c r="H135" t="b">
        <v>1</v>
      </c>
    </row>
    <row r="136" spans="1:8" x14ac:dyDescent="0.2">
      <c r="A136" s="2">
        <v>44427</v>
      </c>
      <c r="B136" t="s">
        <v>11</v>
      </c>
      <c r="D136">
        <v>2</v>
      </c>
      <c r="E136" s="5" t="str">
        <f>VLOOKUP(Tbl_Clusters[[#This Row],[date]],Tbl_Local_Cases[],3,FALSE)</f>
        <v>19 Aug 2021</v>
      </c>
      <c r="F136" s="5" t="str">
        <f>VLOOKUP(Tbl_Clusters[[#This Row],[date]],Tbl_Local_Cases[],4,FALSE)</f>
        <v>https://t.me/govbnofficial/2799</v>
      </c>
    </row>
    <row r="137" spans="1:8" x14ac:dyDescent="0.2">
      <c r="A137" s="2">
        <v>44427</v>
      </c>
      <c r="B137" t="s">
        <v>92</v>
      </c>
      <c r="D137">
        <v>5</v>
      </c>
      <c r="E137" s="5" t="str">
        <f>VLOOKUP(Tbl_Clusters[[#This Row],[date]],Tbl_Local_Cases[],3,FALSE)</f>
        <v>19 Aug 2021</v>
      </c>
      <c r="F137" s="5" t="str">
        <f>VLOOKUP(Tbl_Clusters[[#This Row],[date]],Tbl_Local_Cases[],4,FALSE)</f>
        <v>https://t.me/govbnofficial/2799</v>
      </c>
    </row>
    <row r="138" spans="1:8" x14ac:dyDescent="0.2">
      <c r="A138" s="2">
        <v>44427</v>
      </c>
      <c r="B138" t="s">
        <v>7</v>
      </c>
      <c r="D138">
        <v>5</v>
      </c>
      <c r="E138" s="5" t="str">
        <f>VLOOKUP(Tbl_Clusters[[#This Row],[date]],Tbl_Local_Cases[],3,FALSE)</f>
        <v>19 Aug 2021</v>
      </c>
      <c r="F138" s="5" t="str">
        <f>VLOOKUP(Tbl_Clusters[[#This Row],[date]],Tbl_Local_Cases[],4,FALSE)</f>
        <v>https://t.me/govbnofficial/2799</v>
      </c>
    </row>
    <row r="139" spans="1:8" x14ac:dyDescent="0.2">
      <c r="A139" s="2">
        <v>44427</v>
      </c>
      <c r="B139" t="s">
        <v>179</v>
      </c>
      <c r="D139">
        <v>5</v>
      </c>
      <c r="E139" s="5" t="str">
        <f>VLOOKUP(Tbl_Clusters[[#This Row],[date]],Tbl_Local_Cases[],3,FALSE)</f>
        <v>19 Aug 2021</v>
      </c>
      <c r="F139" s="5" t="str">
        <f>VLOOKUP(Tbl_Clusters[[#This Row],[date]],Tbl_Local_Cases[],4,FALSE)</f>
        <v>https://t.me/govbnofficial/2799</v>
      </c>
    </row>
    <row r="140" spans="1:8" x14ac:dyDescent="0.2">
      <c r="A140" s="2">
        <v>44427</v>
      </c>
      <c r="B140" t="s">
        <v>180</v>
      </c>
      <c r="D140">
        <v>98</v>
      </c>
      <c r="E140" s="5" t="str">
        <f>VLOOKUP(Tbl_Clusters[[#This Row],[date]],Tbl_Local_Cases[],3,FALSE)</f>
        <v>19 Aug 2021</v>
      </c>
      <c r="F140" s="5" t="str">
        <f>VLOOKUP(Tbl_Clusters[[#This Row],[date]],Tbl_Local_Cases[],4,FALSE)</f>
        <v>https://t.me/govbnofficial/2799</v>
      </c>
    </row>
    <row r="141" spans="1:8" x14ac:dyDescent="0.2">
      <c r="A141" s="2">
        <v>44427</v>
      </c>
      <c r="B141" t="s">
        <v>4</v>
      </c>
      <c r="D141">
        <v>6</v>
      </c>
      <c r="E141" s="5" t="str">
        <f>VLOOKUP(Tbl_Clusters[[#This Row],[date]],Tbl_Local_Cases[],3,FALSE)</f>
        <v>19 Aug 2021</v>
      </c>
      <c r="F141" s="5" t="str">
        <f>VLOOKUP(Tbl_Clusters[[#This Row],[date]],Tbl_Local_Cases[],4,FALSE)</f>
        <v>https://t.me/govbnofficial/2799</v>
      </c>
    </row>
    <row r="142" spans="1:8" x14ac:dyDescent="0.2">
      <c r="A142" s="2">
        <v>44427</v>
      </c>
      <c r="B142" t="s">
        <v>37</v>
      </c>
      <c r="D142">
        <v>1</v>
      </c>
      <c r="E142" s="5" t="str">
        <f>VLOOKUP(Tbl_Clusters[[#This Row],[date]],Tbl_Local_Cases[],3,FALSE)</f>
        <v>19 Aug 2021</v>
      </c>
      <c r="F142" s="5" t="str">
        <f>VLOOKUP(Tbl_Clusters[[#This Row],[date]],Tbl_Local_Cases[],4,FALSE)</f>
        <v>https://t.me/govbnofficial/2799</v>
      </c>
    </row>
    <row r="143" spans="1:8" x14ac:dyDescent="0.2">
      <c r="A143" s="2">
        <v>44427</v>
      </c>
      <c r="B143" t="s">
        <v>76</v>
      </c>
      <c r="D143">
        <v>4</v>
      </c>
      <c r="E143" s="5" t="str">
        <f>VLOOKUP(Tbl_Clusters[[#This Row],[date]],Tbl_Local_Cases[],3,FALSE)</f>
        <v>19 Aug 2021</v>
      </c>
      <c r="F143" s="5" t="str">
        <f>VLOOKUP(Tbl_Clusters[[#This Row],[date]],Tbl_Local_Cases[],4,FALSE)</f>
        <v>https://t.me/govbnofficial/2799</v>
      </c>
    </row>
    <row r="144" spans="1:8" x14ac:dyDescent="0.2">
      <c r="A144" s="2">
        <v>44427</v>
      </c>
      <c r="B144" t="s">
        <v>91</v>
      </c>
      <c r="D144">
        <v>4</v>
      </c>
      <c r="E144" s="5" t="str">
        <f>VLOOKUP(Tbl_Clusters[[#This Row],[date]],Tbl_Local_Cases[],3,FALSE)</f>
        <v>19 Aug 2021</v>
      </c>
      <c r="F144" s="5" t="str">
        <f>VLOOKUP(Tbl_Clusters[[#This Row],[date]],Tbl_Local_Cases[],4,FALSE)</f>
        <v>https://t.me/govbnofficial/2799</v>
      </c>
    </row>
    <row r="145" spans="1:9" x14ac:dyDescent="0.2">
      <c r="A145" s="2">
        <v>44426</v>
      </c>
      <c r="B145">
        <v>477</v>
      </c>
      <c r="D145">
        <v>1</v>
      </c>
      <c r="E145" s="5" t="str">
        <f>VLOOKUP(Tbl_Clusters[[#This Row],[date]],Tbl_Local_Cases[],3,FALSE)</f>
        <v>18 Aug 2021</v>
      </c>
      <c r="F145" s="5" t="str">
        <f>VLOOKUP(Tbl_Clusters[[#This Row],[date]],Tbl_Local_Cases[],4,FALSE)</f>
        <v>https://t.me/govbnofficial/2780</v>
      </c>
      <c r="I145" s="1"/>
    </row>
    <row r="146" spans="1:9" x14ac:dyDescent="0.2">
      <c r="A146" s="2">
        <v>44426</v>
      </c>
      <c r="B146" t="s">
        <v>11</v>
      </c>
      <c r="D146">
        <v>2</v>
      </c>
      <c r="E146" s="5" t="str">
        <f>VLOOKUP(Tbl_Clusters[[#This Row],[date]],Tbl_Local_Cases[],3,FALSE)</f>
        <v>18 Aug 2021</v>
      </c>
      <c r="F146" s="5" t="str">
        <f>VLOOKUP(Tbl_Clusters[[#This Row],[date]],Tbl_Local_Cases[],4,FALSE)</f>
        <v>https://t.me/govbnofficial/2780</v>
      </c>
    </row>
    <row r="147" spans="1:9" x14ac:dyDescent="0.2">
      <c r="A147" s="2">
        <v>44426</v>
      </c>
      <c r="B147" t="s">
        <v>92</v>
      </c>
      <c r="D147">
        <v>2</v>
      </c>
      <c r="E147" s="5" t="str">
        <f>VLOOKUP(Tbl_Clusters[[#This Row],[date]],Tbl_Local_Cases[],3,FALSE)</f>
        <v>18 Aug 2021</v>
      </c>
      <c r="F147" s="5" t="str">
        <f>VLOOKUP(Tbl_Clusters[[#This Row],[date]],Tbl_Local_Cases[],4,FALSE)</f>
        <v>https://t.me/govbnofficial/2780</v>
      </c>
    </row>
    <row r="148" spans="1:9" x14ac:dyDescent="0.2">
      <c r="A148" s="2">
        <v>44426</v>
      </c>
      <c r="B148" t="s">
        <v>179</v>
      </c>
      <c r="C148" t="s">
        <v>77</v>
      </c>
      <c r="D148">
        <v>8</v>
      </c>
      <c r="E148" s="5" t="str">
        <f>VLOOKUP(Tbl_Clusters[[#This Row],[date]],Tbl_Local_Cases[],3,FALSE)</f>
        <v>18 Aug 2021</v>
      </c>
      <c r="F148" s="5" t="str">
        <f>VLOOKUP(Tbl_Clusters[[#This Row],[date]],Tbl_Local_Cases[],4,FALSE)</f>
        <v>https://t.me/govbnofficial/2780</v>
      </c>
      <c r="H148" t="b">
        <v>0</v>
      </c>
    </row>
    <row r="149" spans="1:9" x14ac:dyDescent="0.2">
      <c r="A149" s="2">
        <v>44426</v>
      </c>
      <c r="B149" t="s">
        <v>180</v>
      </c>
      <c r="C149" t="s">
        <v>38</v>
      </c>
      <c r="D149">
        <v>22</v>
      </c>
      <c r="E149" s="5" t="str">
        <f>VLOOKUP(Tbl_Clusters[[#This Row],[date]],Tbl_Local_Cases[],3,FALSE)</f>
        <v>18 Aug 2021</v>
      </c>
      <c r="F149" s="5" t="str">
        <f>VLOOKUP(Tbl_Clusters[[#This Row],[date]],Tbl_Local_Cases[],4,FALSE)</f>
        <v>https://t.me/govbnofficial/2780</v>
      </c>
      <c r="H149" t="b">
        <v>0</v>
      </c>
    </row>
    <row r="150" spans="1:9" x14ac:dyDescent="0.2">
      <c r="A150" s="2">
        <v>44426</v>
      </c>
      <c r="B150" t="s">
        <v>4</v>
      </c>
      <c r="D150">
        <v>16</v>
      </c>
      <c r="E150" s="5" t="str">
        <f>VLOOKUP(Tbl_Clusters[[#This Row],[date]],Tbl_Local_Cases[],3,FALSE)</f>
        <v>18 Aug 2021</v>
      </c>
      <c r="F150" s="5" t="str">
        <f>VLOOKUP(Tbl_Clusters[[#This Row],[date]],Tbl_Local_Cases[],4,FALSE)</f>
        <v>https://t.me/govbnofficial/2780</v>
      </c>
    </row>
    <row r="151" spans="1:9" x14ac:dyDescent="0.2">
      <c r="A151" s="2">
        <v>44426</v>
      </c>
      <c r="B151" t="s">
        <v>37</v>
      </c>
      <c r="D151">
        <v>6</v>
      </c>
      <c r="E151" s="5" t="str">
        <f>VLOOKUP(Tbl_Clusters[[#This Row],[date]],Tbl_Local_Cases[],3,FALSE)</f>
        <v>18 Aug 2021</v>
      </c>
      <c r="F151" s="5" t="str">
        <f>VLOOKUP(Tbl_Clusters[[#This Row],[date]],Tbl_Local_Cases[],4,FALSE)</f>
        <v>https://t.me/govbnofficial/2780</v>
      </c>
    </row>
    <row r="152" spans="1:9" x14ac:dyDescent="0.2">
      <c r="A152" s="2">
        <v>44426</v>
      </c>
      <c r="B152" t="s">
        <v>76</v>
      </c>
      <c r="D152">
        <v>2</v>
      </c>
      <c r="E152" s="5" t="str">
        <f>VLOOKUP(Tbl_Clusters[[#This Row],[date]],Tbl_Local_Cases[],3,FALSE)</f>
        <v>18 Aug 2021</v>
      </c>
      <c r="F152" s="5" t="str">
        <f>VLOOKUP(Tbl_Clusters[[#This Row],[date]],Tbl_Local_Cases[],4,FALSE)</f>
        <v>https://t.me/govbnofficial/2780</v>
      </c>
    </row>
    <row r="153" spans="1:9" x14ac:dyDescent="0.2">
      <c r="A153" s="2">
        <v>44426</v>
      </c>
      <c r="B153" t="s">
        <v>9</v>
      </c>
      <c r="D153">
        <v>1</v>
      </c>
      <c r="E153" s="5" t="str">
        <f>VLOOKUP(Tbl_Clusters[[#This Row],[date]],Tbl_Local_Cases[],3,FALSE)</f>
        <v>18 Aug 2021</v>
      </c>
      <c r="F153" s="5" t="str">
        <f>VLOOKUP(Tbl_Clusters[[#This Row],[date]],Tbl_Local_Cases[],4,FALSE)</f>
        <v>https://t.me/govbnofficial/2780</v>
      </c>
    </row>
    <row r="154" spans="1:9" x14ac:dyDescent="0.2">
      <c r="A154" s="2">
        <v>44426</v>
      </c>
      <c r="B154" t="s">
        <v>181</v>
      </c>
      <c r="D154">
        <v>3</v>
      </c>
      <c r="E154" s="5" t="str">
        <f>VLOOKUP(Tbl_Clusters[[#This Row],[date]],Tbl_Local_Cases[],3,FALSE)</f>
        <v>18 Aug 2021</v>
      </c>
      <c r="F154" s="5" t="str">
        <f>VLOOKUP(Tbl_Clusters[[#This Row],[date]],Tbl_Local_Cases[],4,FALSE)</f>
        <v>https://t.me/govbnofficial/2780</v>
      </c>
      <c r="H154" t="b">
        <v>1</v>
      </c>
    </row>
    <row r="155" spans="1:9" x14ac:dyDescent="0.2">
      <c r="A155" s="2">
        <v>44426</v>
      </c>
      <c r="B155" t="s">
        <v>12</v>
      </c>
      <c r="D155">
        <v>1</v>
      </c>
      <c r="E155" s="5" t="str">
        <f>VLOOKUP(Tbl_Clusters[[#This Row],[date]],Tbl_Local_Cases[],3,FALSE)</f>
        <v>18 Aug 2021</v>
      </c>
      <c r="F155" s="5" t="str">
        <f>VLOOKUP(Tbl_Clusters[[#This Row],[date]],Tbl_Local_Cases[],4,FALSE)</f>
        <v>https://t.me/govbnofficial/2780</v>
      </c>
    </row>
    <row r="156" spans="1:9" x14ac:dyDescent="0.2">
      <c r="A156" s="2">
        <v>44425</v>
      </c>
      <c r="B156" s="7">
        <v>635</v>
      </c>
      <c r="D156">
        <v>1</v>
      </c>
      <c r="E156" s="1" t="s">
        <v>93</v>
      </c>
      <c r="F156" s="5" t="str">
        <f>VLOOKUP(Tbl_Clusters[[#This Row],[date]],Tbl_Local_Cases[],4,FALSE)</f>
        <v>https://t.me/govbnofficial/2763</v>
      </c>
    </row>
    <row r="157" spans="1:9" x14ac:dyDescent="0.2">
      <c r="A157" s="2">
        <v>44425</v>
      </c>
      <c r="B157" t="s">
        <v>11</v>
      </c>
      <c r="D157">
        <v>1</v>
      </c>
      <c r="E157" s="1" t="s">
        <v>93</v>
      </c>
      <c r="F157" s="5" t="str">
        <f>VLOOKUP(Tbl_Clusters[[#This Row],[date]],Tbl_Local_Cases[],4,FALSE)</f>
        <v>https://t.me/govbnofficial/2763</v>
      </c>
    </row>
    <row r="158" spans="1:9" x14ac:dyDescent="0.2">
      <c r="A158" s="2">
        <v>44425</v>
      </c>
      <c r="B158" t="s">
        <v>92</v>
      </c>
      <c r="D158">
        <v>3</v>
      </c>
      <c r="E158" s="1" t="s">
        <v>93</v>
      </c>
      <c r="F158" s="5" t="str">
        <f>VLOOKUP(Tbl_Clusters[[#This Row],[date]],Tbl_Local_Cases[],4,FALSE)</f>
        <v>https://t.me/govbnofficial/2763</v>
      </c>
    </row>
    <row r="159" spans="1:9" x14ac:dyDescent="0.2">
      <c r="A159" s="2">
        <v>44425</v>
      </c>
      <c r="B159" t="s">
        <v>7</v>
      </c>
      <c r="D159">
        <v>1</v>
      </c>
      <c r="E159" s="1" t="s">
        <v>93</v>
      </c>
      <c r="F159" s="5" t="str">
        <f>VLOOKUP(Tbl_Clusters[[#This Row],[date]],Tbl_Local_Cases[],4,FALSE)</f>
        <v>https://t.me/govbnofficial/2763</v>
      </c>
    </row>
    <row r="160" spans="1:9" x14ac:dyDescent="0.2">
      <c r="A160" s="2">
        <v>44425</v>
      </c>
      <c r="B160" t="s">
        <v>77</v>
      </c>
      <c r="D160">
        <v>3</v>
      </c>
      <c r="E160" s="1" t="s">
        <v>93</v>
      </c>
      <c r="F160" s="5" t="str">
        <f>VLOOKUP(Tbl_Clusters[[#This Row],[date]],Tbl_Local_Cases[],4,FALSE)</f>
        <v>https://t.me/govbnofficial/2763</v>
      </c>
    </row>
    <row r="161" spans="1:8" x14ac:dyDescent="0.2">
      <c r="A161" s="2">
        <v>44425</v>
      </c>
      <c r="B161" t="s">
        <v>38</v>
      </c>
      <c r="D161">
        <v>11</v>
      </c>
      <c r="E161" s="1" t="s">
        <v>93</v>
      </c>
      <c r="F161" s="5" t="str">
        <f>VLOOKUP(Tbl_Clusters[[#This Row],[date]],Tbl_Local_Cases[],4,FALSE)</f>
        <v>https://t.me/govbnofficial/2763</v>
      </c>
    </row>
    <row r="162" spans="1:8" x14ac:dyDescent="0.2">
      <c r="A162" s="2">
        <v>44425</v>
      </c>
      <c r="B162" t="s">
        <v>4</v>
      </c>
      <c r="D162">
        <v>9</v>
      </c>
      <c r="E162" s="1" t="s">
        <v>93</v>
      </c>
      <c r="F162" s="5" t="str">
        <f>VLOOKUP(Tbl_Clusters[[#This Row],[date]],Tbl_Local_Cases[],4,FALSE)</f>
        <v>https://t.me/govbnofficial/2763</v>
      </c>
    </row>
    <row r="163" spans="1:8" x14ac:dyDescent="0.2">
      <c r="A163" s="2">
        <v>44425</v>
      </c>
      <c r="B163" t="s">
        <v>37</v>
      </c>
      <c r="D163">
        <v>2</v>
      </c>
      <c r="E163" s="1" t="s">
        <v>93</v>
      </c>
      <c r="F163" s="5" t="str">
        <f>VLOOKUP(Tbl_Clusters[[#This Row],[date]],Tbl_Local_Cases[],4,FALSE)</f>
        <v>https://t.me/govbnofficial/2763</v>
      </c>
    </row>
    <row r="164" spans="1:8" x14ac:dyDescent="0.2">
      <c r="A164" s="2">
        <v>44425</v>
      </c>
      <c r="B164" t="s">
        <v>6</v>
      </c>
      <c r="D164">
        <v>1</v>
      </c>
      <c r="E164" s="1" t="s">
        <v>93</v>
      </c>
      <c r="F164" s="5" t="str">
        <f>VLOOKUP(Tbl_Clusters[[#This Row],[date]],Tbl_Local_Cases[],4,FALSE)</f>
        <v>https://t.me/govbnofficial/2763</v>
      </c>
    </row>
    <row r="165" spans="1:8" x14ac:dyDescent="0.2">
      <c r="A165" s="2">
        <v>44425</v>
      </c>
      <c r="B165" t="s">
        <v>91</v>
      </c>
      <c r="D165">
        <v>10</v>
      </c>
      <c r="E165" s="1" t="s">
        <v>93</v>
      </c>
      <c r="F165" s="5" t="str">
        <f>VLOOKUP(Tbl_Clusters[[#This Row],[date]],Tbl_Local_Cases[],4,FALSE)</f>
        <v>https://t.me/govbnofficial/2763</v>
      </c>
      <c r="H165" t="b">
        <v>1</v>
      </c>
    </row>
    <row r="166" spans="1:8" x14ac:dyDescent="0.2">
      <c r="A166" s="2">
        <v>44425</v>
      </c>
      <c r="B166" t="s">
        <v>8</v>
      </c>
      <c r="D166">
        <v>1</v>
      </c>
      <c r="E166" s="1" t="s">
        <v>93</v>
      </c>
      <c r="F166" s="5" t="str">
        <f>VLOOKUP(Tbl_Clusters[[#This Row],[date]],Tbl_Local_Cases[],4,FALSE)</f>
        <v>https://t.me/govbnofficial/2763</v>
      </c>
    </row>
    <row r="167" spans="1:8" x14ac:dyDescent="0.2">
      <c r="A167" s="2">
        <v>44424</v>
      </c>
      <c r="B167">
        <v>477</v>
      </c>
      <c r="D167">
        <v>1</v>
      </c>
      <c r="E167" s="4" t="s">
        <v>94</v>
      </c>
      <c r="F167" s="5" t="str">
        <f>VLOOKUP(Tbl_Clusters[[#This Row],[date]],Tbl_Local_Cases[],4,FALSE)</f>
        <v>https://t.me/govbnofficial/2741</v>
      </c>
    </row>
    <row r="168" spans="1:8" x14ac:dyDescent="0.2">
      <c r="A168" s="2">
        <v>44424</v>
      </c>
      <c r="B168" s="7">
        <v>635</v>
      </c>
      <c r="D168">
        <v>2</v>
      </c>
      <c r="E168" s="4" t="s">
        <v>94</v>
      </c>
      <c r="F168" s="5" t="str">
        <f>VLOOKUP(Tbl_Clusters[[#This Row],[date]],Tbl_Local_Cases[],4,FALSE)</f>
        <v>https://t.me/govbnofficial/2741</v>
      </c>
      <c r="H168" t="b">
        <v>1</v>
      </c>
    </row>
    <row r="169" spans="1:8" x14ac:dyDescent="0.2">
      <c r="A169" s="2">
        <v>44424</v>
      </c>
      <c r="B169" t="s">
        <v>11</v>
      </c>
      <c r="D169">
        <v>4</v>
      </c>
      <c r="E169" s="4" t="s">
        <v>94</v>
      </c>
      <c r="F169" s="5" t="str">
        <f>VLOOKUP(Tbl_Clusters[[#This Row],[date]],Tbl_Local_Cases[],4,FALSE)</f>
        <v>https://t.me/govbnofficial/2741</v>
      </c>
    </row>
    <row r="170" spans="1:8" x14ac:dyDescent="0.2">
      <c r="A170" s="2">
        <v>44424</v>
      </c>
      <c r="B170" t="s">
        <v>7</v>
      </c>
      <c r="D170">
        <v>2</v>
      </c>
      <c r="E170" s="4" t="s">
        <v>94</v>
      </c>
      <c r="F170" s="5" t="str">
        <f>VLOOKUP(Tbl_Clusters[[#This Row],[date]],Tbl_Local_Cases[],4,FALSE)</f>
        <v>https://t.me/govbnofficial/2741</v>
      </c>
    </row>
    <row r="171" spans="1:8" x14ac:dyDescent="0.2">
      <c r="A171" s="2">
        <v>44424</v>
      </c>
      <c r="B171" t="s">
        <v>77</v>
      </c>
      <c r="D171">
        <v>3</v>
      </c>
      <c r="E171" s="4" t="s">
        <v>94</v>
      </c>
      <c r="F171" s="5" t="str">
        <f>VLOOKUP(Tbl_Clusters[[#This Row],[date]],Tbl_Local_Cases[],4,FALSE)</f>
        <v>https://t.me/govbnofficial/2741</v>
      </c>
    </row>
    <row r="172" spans="1:8" x14ac:dyDescent="0.2">
      <c r="A172" s="2">
        <v>44424</v>
      </c>
      <c r="B172" t="s">
        <v>38</v>
      </c>
      <c r="D172">
        <v>4</v>
      </c>
      <c r="E172" s="4" t="s">
        <v>94</v>
      </c>
      <c r="F172" s="5" t="str">
        <f>VLOOKUP(Tbl_Clusters[[#This Row],[date]],Tbl_Local_Cases[],4,FALSE)</f>
        <v>https://t.me/govbnofficial/2741</v>
      </c>
    </row>
    <row r="173" spans="1:8" x14ac:dyDescent="0.2">
      <c r="A173" s="2">
        <v>44424</v>
      </c>
      <c r="B173" t="s">
        <v>4</v>
      </c>
      <c r="D173">
        <v>10</v>
      </c>
      <c r="E173" s="4" t="s">
        <v>94</v>
      </c>
      <c r="F173" s="5" t="str">
        <f>VLOOKUP(Tbl_Clusters[[#This Row],[date]],Tbl_Local_Cases[],4,FALSE)</f>
        <v>https://t.me/govbnofficial/2741</v>
      </c>
    </row>
    <row r="174" spans="1:8" x14ac:dyDescent="0.2">
      <c r="A174" s="2">
        <v>44424</v>
      </c>
      <c r="B174" t="s">
        <v>76</v>
      </c>
      <c r="D174">
        <v>1</v>
      </c>
      <c r="E174" s="4" t="s">
        <v>94</v>
      </c>
      <c r="F174" s="5" t="str">
        <f>VLOOKUP(Tbl_Clusters[[#This Row],[date]],Tbl_Local_Cases[],4,FALSE)</f>
        <v>https://t.me/govbnofficial/2741</v>
      </c>
    </row>
    <row r="175" spans="1:8" x14ac:dyDescent="0.2">
      <c r="A175" s="2">
        <v>44424</v>
      </c>
      <c r="B175" t="s">
        <v>6</v>
      </c>
      <c r="D175">
        <v>10</v>
      </c>
      <c r="E175" s="4" t="s">
        <v>94</v>
      </c>
      <c r="F175" s="5" t="str">
        <f>VLOOKUP(Tbl_Clusters[[#This Row],[date]],Tbl_Local_Cases[],4,FALSE)</f>
        <v>https://t.me/govbnofficial/2741</v>
      </c>
    </row>
    <row r="176" spans="1:8" x14ac:dyDescent="0.2">
      <c r="A176" s="2">
        <v>44424</v>
      </c>
      <c r="B176" t="s">
        <v>95</v>
      </c>
      <c r="D176">
        <v>2</v>
      </c>
      <c r="E176" s="4" t="s">
        <v>94</v>
      </c>
      <c r="F176" s="5" t="str">
        <f>VLOOKUP(Tbl_Clusters[[#This Row],[date]],Tbl_Local_Cases[],4,FALSE)</f>
        <v>https://t.me/govbnofficial/2741</v>
      </c>
      <c r="H176" t="b">
        <v>1</v>
      </c>
    </row>
    <row r="177" spans="1:8" x14ac:dyDescent="0.2">
      <c r="A177" s="2">
        <v>44423</v>
      </c>
      <c r="B177">
        <v>477</v>
      </c>
      <c r="D177">
        <v>6</v>
      </c>
      <c r="E177" s="4" t="s">
        <v>96</v>
      </c>
      <c r="F177" s="5" t="str">
        <f>VLOOKUP(Tbl_Clusters[[#This Row],[date]],Tbl_Local_Cases[],4,FALSE)</f>
        <v>https://t.me/govbnofficial/2722</v>
      </c>
    </row>
    <row r="178" spans="1:8" x14ac:dyDescent="0.2">
      <c r="A178" s="2">
        <v>44423</v>
      </c>
      <c r="B178" s="1">
        <v>495</v>
      </c>
      <c r="D178">
        <v>2</v>
      </c>
      <c r="E178" s="4" t="s">
        <v>96</v>
      </c>
      <c r="F178" s="5" t="str">
        <f>VLOOKUP(Tbl_Clusters[[#This Row],[date]],Tbl_Local_Cases[],4,FALSE)</f>
        <v>https://t.me/govbnofficial/2722</v>
      </c>
      <c r="H178" t="b">
        <v>1</v>
      </c>
    </row>
    <row r="179" spans="1:8" x14ac:dyDescent="0.2">
      <c r="A179" s="2">
        <v>44423</v>
      </c>
      <c r="B179" s="1">
        <v>535</v>
      </c>
      <c r="D179">
        <v>1</v>
      </c>
      <c r="E179" s="4" t="s">
        <v>96</v>
      </c>
      <c r="F179" s="5" t="str">
        <f>VLOOKUP(Tbl_Clusters[[#This Row],[date]],Tbl_Local_Cases[],4,FALSE)</f>
        <v>https://t.me/govbnofficial/2722</v>
      </c>
      <c r="H179" t="b">
        <v>1</v>
      </c>
    </row>
    <row r="180" spans="1:8" x14ac:dyDescent="0.2">
      <c r="A180" s="2">
        <v>44423</v>
      </c>
      <c r="B180" t="s">
        <v>77</v>
      </c>
      <c r="D180">
        <v>1</v>
      </c>
      <c r="E180" s="4" t="s">
        <v>96</v>
      </c>
      <c r="F180" s="5" t="str">
        <f>VLOOKUP(Tbl_Clusters[[#This Row],[date]],Tbl_Local_Cases[],4,FALSE)</f>
        <v>https://t.me/govbnofficial/2722</v>
      </c>
    </row>
    <row r="181" spans="1:8" x14ac:dyDescent="0.2">
      <c r="A181" s="2">
        <v>44423</v>
      </c>
      <c r="B181" t="s">
        <v>38</v>
      </c>
      <c r="D181">
        <v>3</v>
      </c>
      <c r="E181" s="4" t="s">
        <v>96</v>
      </c>
      <c r="F181" s="5" t="str">
        <f>VLOOKUP(Tbl_Clusters[[#This Row],[date]],Tbl_Local_Cases[],4,FALSE)</f>
        <v>https://t.me/govbnofficial/2722</v>
      </c>
    </row>
    <row r="182" spans="1:8" x14ac:dyDescent="0.2">
      <c r="A182" s="2">
        <v>44423</v>
      </c>
      <c r="B182" s="1" t="s">
        <v>4</v>
      </c>
      <c r="D182">
        <v>29</v>
      </c>
      <c r="E182" s="4" t="s">
        <v>96</v>
      </c>
      <c r="F182" s="5" t="str">
        <f>VLOOKUP(Tbl_Clusters[[#This Row],[date]],Tbl_Local_Cases[],4,FALSE)</f>
        <v>https://t.me/govbnofficial/2722</v>
      </c>
    </row>
    <row r="183" spans="1:8" x14ac:dyDescent="0.2">
      <c r="A183" s="2">
        <v>44423</v>
      </c>
      <c r="B183" s="1" t="s">
        <v>9</v>
      </c>
      <c r="D183">
        <v>4</v>
      </c>
      <c r="E183" s="4" t="s">
        <v>96</v>
      </c>
      <c r="F183" s="5" t="str">
        <f>VLOOKUP(Tbl_Clusters[[#This Row],[date]],Tbl_Local_Cases[],4,FALSE)</f>
        <v>https://t.me/govbnofficial/2722</v>
      </c>
    </row>
    <row r="184" spans="1:8" x14ac:dyDescent="0.2">
      <c r="A184" s="2">
        <v>44423</v>
      </c>
      <c r="B184" s="1" t="s">
        <v>8</v>
      </c>
      <c r="D184">
        <v>1</v>
      </c>
      <c r="E184" s="4" t="s">
        <v>96</v>
      </c>
      <c r="F184" s="5" t="str">
        <f>VLOOKUP(Tbl_Clusters[[#This Row],[date]],Tbl_Local_Cases[],4,FALSE)</f>
        <v>https://t.me/govbnofficial/2722</v>
      </c>
    </row>
    <row r="185" spans="1:8" x14ac:dyDescent="0.2">
      <c r="A185" s="2">
        <v>44422</v>
      </c>
      <c r="B185">
        <v>477</v>
      </c>
      <c r="D185">
        <v>4</v>
      </c>
      <c r="E185" s="1" t="s">
        <v>78</v>
      </c>
      <c r="F185" t="s">
        <v>75</v>
      </c>
    </row>
    <row r="186" spans="1:8" x14ac:dyDescent="0.2">
      <c r="A186" s="2">
        <v>44422</v>
      </c>
      <c r="B186" t="s">
        <v>11</v>
      </c>
      <c r="D186">
        <v>4</v>
      </c>
      <c r="E186" s="1" t="s">
        <v>78</v>
      </c>
      <c r="F186" t="s">
        <v>75</v>
      </c>
    </row>
    <row r="187" spans="1:8" x14ac:dyDescent="0.2">
      <c r="A187" s="2">
        <v>44422</v>
      </c>
      <c r="B187" t="s">
        <v>7</v>
      </c>
      <c r="D187">
        <v>1</v>
      </c>
      <c r="E187" s="1" t="s">
        <v>78</v>
      </c>
      <c r="F187" t="s">
        <v>75</v>
      </c>
    </row>
    <row r="188" spans="1:8" x14ac:dyDescent="0.2">
      <c r="A188" s="2">
        <v>44422</v>
      </c>
      <c r="B188" t="s">
        <v>77</v>
      </c>
      <c r="C188" s="1">
        <v>499</v>
      </c>
      <c r="D188">
        <v>1</v>
      </c>
      <c r="E188" s="1" t="s">
        <v>78</v>
      </c>
      <c r="F188" t="s">
        <v>75</v>
      </c>
      <c r="H188" t="b">
        <v>0</v>
      </c>
    </row>
    <row r="189" spans="1:8" x14ac:dyDescent="0.2">
      <c r="A189" s="2">
        <v>44422</v>
      </c>
      <c r="B189" t="s">
        <v>38</v>
      </c>
      <c r="D189">
        <v>4</v>
      </c>
      <c r="E189" s="1" t="s">
        <v>78</v>
      </c>
      <c r="F189" t="s">
        <v>75</v>
      </c>
    </row>
    <row r="190" spans="1:8" x14ac:dyDescent="0.2">
      <c r="A190" s="2">
        <v>44422</v>
      </c>
      <c r="B190" t="s">
        <v>4</v>
      </c>
      <c r="D190">
        <v>3</v>
      </c>
      <c r="E190" s="1" t="s">
        <v>78</v>
      </c>
      <c r="F190" t="s">
        <v>75</v>
      </c>
    </row>
    <row r="191" spans="1:8" x14ac:dyDescent="0.2">
      <c r="A191" s="2">
        <v>44422</v>
      </c>
      <c r="B191" t="s">
        <v>76</v>
      </c>
      <c r="D191">
        <v>1</v>
      </c>
      <c r="E191" s="1" t="s">
        <v>78</v>
      </c>
      <c r="F191" t="s">
        <v>75</v>
      </c>
      <c r="H191" t="b">
        <v>1</v>
      </c>
    </row>
    <row r="192" spans="1:8" x14ac:dyDescent="0.2">
      <c r="A192" s="2">
        <v>44422</v>
      </c>
      <c r="B192" t="s">
        <v>9</v>
      </c>
      <c r="D192">
        <v>7</v>
      </c>
      <c r="E192" s="1" t="s">
        <v>78</v>
      </c>
      <c r="F192" t="s">
        <v>75</v>
      </c>
    </row>
    <row r="193" spans="1:8" x14ac:dyDescent="0.2">
      <c r="A193" s="2">
        <v>44422</v>
      </c>
      <c r="B193" t="s">
        <v>6</v>
      </c>
      <c r="D193">
        <v>1</v>
      </c>
      <c r="E193" s="1" t="s">
        <v>78</v>
      </c>
      <c r="F193" t="s">
        <v>75</v>
      </c>
    </row>
    <row r="194" spans="1:8" x14ac:dyDescent="0.2">
      <c r="A194" s="2">
        <v>44422</v>
      </c>
      <c r="B194" t="s">
        <v>8</v>
      </c>
      <c r="D194">
        <v>1</v>
      </c>
      <c r="E194" s="1" t="s">
        <v>78</v>
      </c>
      <c r="F194" t="s">
        <v>75</v>
      </c>
    </row>
    <row r="195" spans="1:8" x14ac:dyDescent="0.2">
      <c r="A195" s="2">
        <v>44421</v>
      </c>
      <c r="B195">
        <v>451</v>
      </c>
      <c r="D195">
        <v>3</v>
      </c>
      <c r="E195" s="1" t="s">
        <v>41</v>
      </c>
      <c r="F195" t="s">
        <v>74</v>
      </c>
      <c r="H195" t="b">
        <v>1</v>
      </c>
    </row>
    <row r="196" spans="1:8" x14ac:dyDescent="0.2">
      <c r="A196" s="2">
        <v>44421</v>
      </c>
      <c r="B196">
        <v>477</v>
      </c>
      <c r="D196">
        <v>2</v>
      </c>
      <c r="E196" s="1" t="s">
        <v>41</v>
      </c>
      <c r="F196" t="s">
        <v>74</v>
      </c>
      <c r="H196" t="b">
        <v>1</v>
      </c>
    </row>
    <row r="197" spans="1:8" x14ac:dyDescent="0.2">
      <c r="A197" s="2">
        <v>44421</v>
      </c>
      <c r="B197" s="1">
        <v>499</v>
      </c>
      <c r="D197">
        <v>3</v>
      </c>
      <c r="E197" s="1" t="s">
        <v>41</v>
      </c>
      <c r="F197" t="s">
        <v>74</v>
      </c>
    </row>
    <row r="198" spans="1:8" x14ac:dyDescent="0.2">
      <c r="A198" s="2">
        <v>44421</v>
      </c>
      <c r="B198" t="s">
        <v>11</v>
      </c>
      <c r="D198">
        <v>2</v>
      </c>
      <c r="E198" s="1" t="s">
        <v>41</v>
      </c>
      <c r="F198" t="s">
        <v>74</v>
      </c>
    </row>
    <row r="199" spans="1:8" x14ac:dyDescent="0.2">
      <c r="A199" s="2">
        <v>44421</v>
      </c>
      <c r="B199" t="s">
        <v>38</v>
      </c>
      <c r="D199">
        <v>1</v>
      </c>
      <c r="E199" s="1" t="s">
        <v>41</v>
      </c>
      <c r="F199" t="s">
        <v>74</v>
      </c>
    </row>
    <row r="200" spans="1:8" x14ac:dyDescent="0.2">
      <c r="A200" s="2">
        <v>44421</v>
      </c>
      <c r="B200" t="s">
        <v>4</v>
      </c>
      <c r="D200">
        <v>16</v>
      </c>
      <c r="E200" s="1" t="s">
        <v>41</v>
      </c>
      <c r="F200" t="s">
        <v>74</v>
      </c>
    </row>
    <row r="201" spans="1:8" x14ac:dyDescent="0.2">
      <c r="A201" s="2">
        <v>44421</v>
      </c>
      <c r="B201" t="s">
        <v>9</v>
      </c>
      <c r="D201">
        <v>3</v>
      </c>
      <c r="E201" s="1" t="s">
        <v>41</v>
      </c>
      <c r="F201" t="s">
        <v>74</v>
      </c>
    </row>
    <row r="202" spans="1:8" x14ac:dyDescent="0.2">
      <c r="A202" s="2">
        <v>44421</v>
      </c>
      <c r="B202" t="s">
        <v>8</v>
      </c>
      <c r="D202">
        <v>2</v>
      </c>
      <c r="E202" s="1" t="s">
        <v>41</v>
      </c>
      <c r="F202" t="s">
        <v>74</v>
      </c>
    </row>
    <row r="203" spans="1:8" x14ac:dyDescent="0.2">
      <c r="A203" s="2">
        <v>44420</v>
      </c>
      <c r="B203" s="1">
        <v>499</v>
      </c>
      <c r="D203">
        <v>3</v>
      </c>
      <c r="E203" s="1" t="s">
        <v>36</v>
      </c>
      <c r="F203" t="s">
        <v>39</v>
      </c>
      <c r="H203" t="b">
        <v>1</v>
      </c>
    </row>
    <row r="204" spans="1:8" x14ac:dyDescent="0.2">
      <c r="A204" s="2">
        <v>44420</v>
      </c>
      <c r="B204" t="s">
        <v>11</v>
      </c>
      <c r="D204">
        <v>4</v>
      </c>
      <c r="E204" s="1" t="s">
        <v>36</v>
      </c>
      <c r="F204" t="s">
        <v>39</v>
      </c>
    </row>
    <row r="205" spans="1:8" x14ac:dyDescent="0.2">
      <c r="A205" s="2">
        <v>44420</v>
      </c>
      <c r="B205" t="s">
        <v>38</v>
      </c>
      <c r="D205">
        <v>3</v>
      </c>
      <c r="E205" s="1" t="s">
        <v>36</v>
      </c>
      <c r="F205" t="s">
        <v>39</v>
      </c>
      <c r="H205" t="b">
        <v>1</v>
      </c>
    </row>
    <row r="206" spans="1:8" x14ac:dyDescent="0.2">
      <c r="A206" s="2">
        <v>44420</v>
      </c>
      <c r="B206" t="s">
        <v>4</v>
      </c>
      <c r="D206">
        <v>21</v>
      </c>
      <c r="E206" s="1" t="s">
        <v>36</v>
      </c>
      <c r="F206" t="s">
        <v>39</v>
      </c>
    </row>
    <row r="207" spans="1:8" x14ac:dyDescent="0.2">
      <c r="A207" s="2">
        <v>44420</v>
      </c>
      <c r="B207" t="s">
        <v>37</v>
      </c>
      <c r="D207">
        <v>6</v>
      </c>
      <c r="E207" s="1" t="s">
        <v>36</v>
      </c>
      <c r="F207" t="s">
        <v>39</v>
      </c>
      <c r="H207" t="b">
        <v>1</v>
      </c>
    </row>
    <row r="208" spans="1:8" x14ac:dyDescent="0.2">
      <c r="A208" s="2">
        <v>44420</v>
      </c>
      <c r="B208" t="s">
        <v>9</v>
      </c>
      <c r="D208">
        <v>3</v>
      </c>
      <c r="E208" s="1" t="s">
        <v>36</v>
      </c>
      <c r="F208" t="s">
        <v>39</v>
      </c>
    </row>
    <row r="209" spans="1:8" x14ac:dyDescent="0.2">
      <c r="A209" s="2">
        <v>44420</v>
      </c>
      <c r="B209" t="s">
        <v>6</v>
      </c>
      <c r="D209">
        <v>2</v>
      </c>
      <c r="E209" s="1" t="s">
        <v>36</v>
      </c>
      <c r="F209" t="s">
        <v>39</v>
      </c>
    </row>
    <row r="210" spans="1:8" x14ac:dyDescent="0.2">
      <c r="A210" s="2">
        <v>44420</v>
      </c>
      <c r="B210" t="s">
        <v>8</v>
      </c>
      <c r="D210">
        <v>2</v>
      </c>
      <c r="E210" s="1" t="s">
        <v>36</v>
      </c>
      <c r="F210" t="s">
        <v>39</v>
      </c>
    </row>
    <row r="211" spans="1:8" x14ac:dyDescent="0.2">
      <c r="A211" s="2">
        <v>44419</v>
      </c>
      <c r="B211" t="s">
        <v>7</v>
      </c>
      <c r="C211" t="s">
        <v>24</v>
      </c>
      <c r="D211">
        <v>3</v>
      </c>
      <c r="E211" s="1" t="s">
        <v>5</v>
      </c>
      <c r="F211" t="s">
        <v>18</v>
      </c>
      <c r="G211" t="s">
        <v>32</v>
      </c>
      <c r="H211" t="b">
        <v>0</v>
      </c>
    </row>
    <row r="212" spans="1:8" x14ac:dyDescent="0.2">
      <c r="A212" s="2">
        <v>44419</v>
      </c>
      <c r="B212" t="s">
        <v>4</v>
      </c>
      <c r="D212">
        <v>25</v>
      </c>
      <c r="E212" s="1" t="s">
        <v>5</v>
      </c>
      <c r="F212" t="s">
        <v>18</v>
      </c>
      <c r="G212" t="s">
        <v>32</v>
      </c>
    </row>
    <row r="213" spans="1:8" x14ac:dyDescent="0.2">
      <c r="A213" s="2">
        <v>44419</v>
      </c>
      <c r="B213" t="s">
        <v>9</v>
      </c>
      <c r="D213">
        <v>4</v>
      </c>
      <c r="E213" s="1" t="s">
        <v>5</v>
      </c>
      <c r="F213" t="s">
        <v>18</v>
      </c>
      <c r="G213" t="s">
        <v>32</v>
      </c>
      <c r="H213" t="b">
        <v>1</v>
      </c>
    </row>
    <row r="214" spans="1:8" x14ac:dyDescent="0.2">
      <c r="A214" s="2">
        <v>44419</v>
      </c>
      <c r="B214" t="s">
        <v>6</v>
      </c>
      <c r="D214">
        <v>8</v>
      </c>
      <c r="E214" s="1" t="s">
        <v>5</v>
      </c>
      <c r="F214" t="s">
        <v>18</v>
      </c>
      <c r="G214" t="s">
        <v>32</v>
      </c>
    </row>
    <row r="215" spans="1:8" x14ac:dyDescent="0.2">
      <c r="A215" s="2">
        <v>44419</v>
      </c>
      <c r="B215" t="s">
        <v>8</v>
      </c>
      <c r="D215">
        <v>1</v>
      </c>
      <c r="E215" s="1" t="s">
        <v>5</v>
      </c>
      <c r="F215" t="s">
        <v>18</v>
      </c>
      <c r="G215" t="s">
        <v>32</v>
      </c>
    </row>
    <row r="216" spans="1:8" x14ac:dyDescent="0.2">
      <c r="A216" s="2">
        <v>44418</v>
      </c>
      <c r="B216" t="s">
        <v>11</v>
      </c>
      <c r="D216">
        <v>3</v>
      </c>
      <c r="E216" s="1" t="s">
        <v>10</v>
      </c>
      <c r="F216" t="s">
        <v>13</v>
      </c>
      <c r="G216" t="s">
        <v>30</v>
      </c>
    </row>
    <row r="217" spans="1:8" x14ac:dyDescent="0.2">
      <c r="A217" s="2">
        <v>44418</v>
      </c>
      <c r="B217" t="s">
        <v>24</v>
      </c>
      <c r="D217">
        <v>4</v>
      </c>
      <c r="E217" s="1" t="s">
        <v>10</v>
      </c>
      <c r="F217" t="s">
        <v>13</v>
      </c>
      <c r="G217" t="s">
        <v>30</v>
      </c>
    </row>
    <row r="218" spans="1:8" x14ac:dyDescent="0.2">
      <c r="A218" s="2">
        <v>44418</v>
      </c>
      <c r="B218" t="s">
        <v>4</v>
      </c>
      <c r="D218">
        <v>8</v>
      </c>
      <c r="E218" s="1" t="s">
        <v>10</v>
      </c>
      <c r="F218" t="s">
        <v>13</v>
      </c>
      <c r="G218" t="s">
        <v>30</v>
      </c>
    </row>
    <row r="219" spans="1:8" x14ac:dyDescent="0.2">
      <c r="A219" s="2">
        <v>44418</v>
      </c>
      <c r="B219" t="s">
        <v>6</v>
      </c>
      <c r="D219">
        <v>9</v>
      </c>
      <c r="E219" s="1" t="s">
        <v>10</v>
      </c>
      <c r="F219" t="s">
        <v>13</v>
      </c>
      <c r="G219" t="s">
        <v>30</v>
      </c>
      <c r="H219" t="b">
        <v>1</v>
      </c>
    </row>
    <row r="220" spans="1:8" x14ac:dyDescent="0.2">
      <c r="A220" s="2">
        <v>44418</v>
      </c>
      <c r="B220" t="s">
        <v>12</v>
      </c>
      <c r="D220">
        <v>1</v>
      </c>
      <c r="E220" s="1" t="s">
        <v>10</v>
      </c>
      <c r="F220" t="s">
        <v>13</v>
      </c>
      <c r="G220" t="s">
        <v>30</v>
      </c>
      <c r="H220" t="b">
        <v>0</v>
      </c>
    </row>
    <row r="221" spans="1:8" x14ac:dyDescent="0.2">
      <c r="A221" s="2">
        <v>44418</v>
      </c>
      <c r="B221" t="s">
        <v>8</v>
      </c>
      <c r="D221">
        <v>2</v>
      </c>
      <c r="E221" s="1" t="s">
        <v>10</v>
      </c>
      <c r="F221" t="s">
        <v>13</v>
      </c>
      <c r="G221" t="s">
        <v>30</v>
      </c>
    </row>
    <row r="222" spans="1:8" x14ac:dyDescent="0.2">
      <c r="A222" s="2">
        <v>44417</v>
      </c>
      <c r="B222" t="s">
        <v>11</v>
      </c>
      <c r="D222">
        <v>5</v>
      </c>
      <c r="E222" s="1" t="s">
        <v>20</v>
      </c>
      <c r="F222" t="s">
        <v>19</v>
      </c>
      <c r="G222" t="s">
        <v>29</v>
      </c>
      <c r="H222" t="b">
        <v>1</v>
      </c>
    </row>
    <row r="223" spans="1:8" x14ac:dyDescent="0.2">
      <c r="A223" s="2">
        <v>44417</v>
      </c>
      <c r="B223" t="s">
        <v>4</v>
      </c>
      <c r="D223">
        <v>29</v>
      </c>
      <c r="E223" s="1" t="s">
        <v>20</v>
      </c>
      <c r="F223" t="s">
        <v>19</v>
      </c>
      <c r="G223" t="s">
        <v>29</v>
      </c>
      <c r="H223" t="b">
        <v>1</v>
      </c>
    </row>
    <row r="224" spans="1:8" x14ac:dyDescent="0.2">
      <c r="A224" s="2">
        <v>44417</v>
      </c>
      <c r="B224" t="s">
        <v>8</v>
      </c>
      <c r="D224">
        <v>4</v>
      </c>
      <c r="E224" s="1" t="s">
        <v>20</v>
      </c>
      <c r="F224" t="s">
        <v>19</v>
      </c>
      <c r="G224" t="s">
        <v>29</v>
      </c>
    </row>
    <row r="225" spans="1:8" x14ac:dyDescent="0.2">
      <c r="A225" s="2">
        <v>44416</v>
      </c>
      <c r="B225" t="s">
        <v>24</v>
      </c>
      <c r="D225">
        <v>5</v>
      </c>
      <c r="E225" s="1" t="s">
        <v>23</v>
      </c>
      <c r="F225" t="s">
        <v>21</v>
      </c>
      <c r="G225" t="s">
        <v>29</v>
      </c>
      <c r="H225" t="b">
        <v>1</v>
      </c>
    </row>
    <row r="226" spans="1:8" x14ac:dyDescent="0.2">
      <c r="A226" s="2">
        <v>44416</v>
      </c>
      <c r="B226" t="s">
        <v>8</v>
      </c>
      <c r="D226">
        <v>7</v>
      </c>
      <c r="E226" s="1" t="s">
        <v>23</v>
      </c>
      <c r="F226" t="s">
        <v>21</v>
      </c>
      <c r="G226" t="s">
        <v>29</v>
      </c>
      <c r="H226" t="b">
        <v>1</v>
      </c>
    </row>
    <row r="227" spans="1:8" x14ac:dyDescent="0.2">
      <c r="A227" s="2">
        <v>44415</v>
      </c>
      <c r="B227" t="s">
        <v>34</v>
      </c>
      <c r="C227" t="s">
        <v>12</v>
      </c>
      <c r="D227">
        <v>5</v>
      </c>
      <c r="E227" s="1" t="s">
        <v>26</v>
      </c>
      <c r="F227" t="s">
        <v>27</v>
      </c>
      <c r="G227" t="s">
        <v>35</v>
      </c>
      <c r="H227" t="b">
        <v>1</v>
      </c>
    </row>
    <row r="228" spans="1:8" x14ac:dyDescent="0.2">
      <c r="A228" t="s">
        <v>231</v>
      </c>
      <c r="D228">
        <f>SUBTOTAL(109,Tbl_Clusters[new_cases])</f>
        <v>1334</v>
      </c>
      <c r="H228">
        <f>SUBTOTAL(103,Tbl_Clusters[new_cluster])</f>
        <v>47</v>
      </c>
    </row>
    <row r="229" spans="1:8" x14ac:dyDescent="0.2">
      <c r="A229" s="2"/>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616A1-1DAC-724C-B8AD-DC0D33396E98}">
  <dimension ref="A1:I26"/>
  <sheetViews>
    <sheetView zoomScale="110" zoomScaleNormal="110" workbookViewId="0">
      <selection activeCell="A2" sqref="A2"/>
    </sheetView>
  </sheetViews>
  <sheetFormatPr baseColWidth="10" defaultRowHeight="16" x14ac:dyDescent="0.2"/>
  <cols>
    <col min="2" max="2" width="15" customWidth="1"/>
    <col min="3" max="3" width="14.1640625" customWidth="1"/>
    <col min="4" max="4" width="17.5" bestFit="1" customWidth="1"/>
    <col min="5" max="5" width="19.33203125" bestFit="1" customWidth="1"/>
    <col min="6" max="6" width="17.5" bestFit="1" customWidth="1"/>
    <col min="7" max="7" width="20.83203125" bestFit="1" customWidth="1"/>
    <col min="8" max="8" width="26.1640625" bestFit="1" customWidth="1"/>
    <col min="9" max="9" width="28" bestFit="1" customWidth="1"/>
  </cols>
  <sheetData>
    <row r="1" spans="1:9" x14ac:dyDescent="0.2">
      <c r="A1" t="s">
        <v>1</v>
      </c>
      <c r="B1" t="s">
        <v>97</v>
      </c>
      <c r="C1" t="s">
        <v>98</v>
      </c>
      <c r="D1" t="s">
        <v>227</v>
      </c>
      <c r="E1" t="s">
        <v>228</v>
      </c>
      <c r="F1" t="s">
        <v>229</v>
      </c>
      <c r="G1" t="s">
        <v>230</v>
      </c>
      <c r="H1" t="s">
        <v>214</v>
      </c>
      <c r="I1" t="s">
        <v>40</v>
      </c>
    </row>
    <row r="2" spans="1:9" x14ac:dyDescent="0.2">
      <c r="A2" s="8">
        <v>44438</v>
      </c>
      <c r="B2">
        <f t="shared" ref="B2:B13" si="0">C3+1</f>
        <v>2566</v>
      </c>
      <c r="C2">
        <v>2641</v>
      </c>
      <c r="D2">
        <f t="shared" ref="D2:D13" si="1">C2-C3</f>
        <v>76</v>
      </c>
      <c r="E2">
        <v>0</v>
      </c>
      <c r="F2">
        <f>D2-E2</f>
        <v>76</v>
      </c>
      <c r="G2">
        <v>45</v>
      </c>
      <c r="H2">
        <v>5</v>
      </c>
      <c r="I2" s="5" t="str">
        <f>VLOOKUP(Tbl_Case_No[[#This Row],[date]],Tbl_Local_Cases[],4,FALSE)</f>
        <v>http://www.moh.gov.bn/Lists/Latest%20news/NewDispForm.aspx?ID=1011</v>
      </c>
    </row>
    <row r="3" spans="1:9" x14ac:dyDescent="0.2">
      <c r="A3" s="2">
        <v>44437</v>
      </c>
      <c r="B3">
        <f t="shared" si="0"/>
        <v>2463</v>
      </c>
      <c r="C3">
        <v>2565</v>
      </c>
      <c r="D3">
        <f t="shared" si="1"/>
        <v>103</v>
      </c>
      <c r="E3">
        <v>0</v>
      </c>
      <c r="F3">
        <f>D3-E3</f>
        <v>103</v>
      </c>
      <c r="G3">
        <v>49</v>
      </c>
      <c r="I3" s="5" t="str">
        <f>VLOOKUP(Tbl_Case_No[[#This Row],[date]],Tbl_Local_Cases[],4,FALSE)</f>
        <v>http://www.moh.gov.bn/Lists/Latest%20news/NewDispForm.aspx?ID=1010</v>
      </c>
    </row>
    <row r="4" spans="1:9" x14ac:dyDescent="0.2">
      <c r="A4" s="8">
        <v>44436</v>
      </c>
      <c r="B4">
        <f t="shared" si="0"/>
        <v>2381</v>
      </c>
      <c r="C4">
        <v>2462</v>
      </c>
      <c r="D4">
        <f t="shared" si="1"/>
        <v>82</v>
      </c>
      <c r="E4">
        <v>0</v>
      </c>
      <c r="F4">
        <f>D4-E4</f>
        <v>82</v>
      </c>
      <c r="G4">
        <v>28</v>
      </c>
      <c r="I4" s="5" t="str">
        <f>VLOOKUP(Tbl_Case_No[[#This Row],[date]],Tbl_Local_Cases[],4,FALSE)</f>
        <v>https://t.me/govbnofficial/2907</v>
      </c>
    </row>
    <row r="5" spans="1:9" x14ac:dyDescent="0.2">
      <c r="A5" s="2">
        <v>44435</v>
      </c>
      <c r="B5">
        <f t="shared" si="0"/>
        <v>2266</v>
      </c>
      <c r="C5">
        <v>2380</v>
      </c>
      <c r="D5">
        <f t="shared" si="1"/>
        <v>115</v>
      </c>
      <c r="E5">
        <v>3</v>
      </c>
      <c r="F5">
        <f>D5-E5</f>
        <v>112</v>
      </c>
      <c r="G5">
        <v>59</v>
      </c>
      <c r="H5">
        <v>1</v>
      </c>
      <c r="I5" s="5" t="str">
        <f>VLOOKUP(Tbl_Case_No[[#This Row],[date]],Tbl_Local_Cases[],4,FALSE)</f>
        <v>https://t.me/govbnofficial/2899</v>
      </c>
    </row>
    <row r="6" spans="1:9" x14ac:dyDescent="0.2">
      <c r="A6" s="2">
        <v>44434</v>
      </c>
      <c r="B6">
        <f t="shared" si="0"/>
        <v>2160</v>
      </c>
      <c r="C6">
        <v>2265</v>
      </c>
      <c r="D6">
        <f t="shared" si="1"/>
        <v>106</v>
      </c>
      <c r="E6">
        <v>0</v>
      </c>
      <c r="F6">
        <f>D6-E6</f>
        <v>106</v>
      </c>
      <c r="G6">
        <v>47</v>
      </c>
      <c r="H6">
        <v>2</v>
      </c>
      <c r="I6" s="5" t="str">
        <f>VLOOKUP(Tbl_Case_No[[#This Row],[date]],Tbl_Local_Cases[],4,FALSE)</f>
        <v>https://t.me/govbnofficial/2891</v>
      </c>
    </row>
    <row r="7" spans="1:9" x14ac:dyDescent="0.2">
      <c r="A7" s="2">
        <v>44433</v>
      </c>
      <c r="B7">
        <f t="shared" si="0"/>
        <v>1984</v>
      </c>
      <c r="C7">
        <v>2159</v>
      </c>
      <c r="D7">
        <f t="shared" si="1"/>
        <v>176</v>
      </c>
      <c r="E7">
        <v>0</v>
      </c>
      <c r="F7">
        <f t="shared" ref="F7:F8" si="2">D7-E7</f>
        <v>176</v>
      </c>
      <c r="G7">
        <f>Tbl_Case_No[[#This Row],[new_local_cases]]-88</f>
        <v>88</v>
      </c>
      <c r="H7">
        <v>0</v>
      </c>
      <c r="I7" s="5" t="str">
        <f>VLOOKUP(Tbl_Case_No[[#This Row],[date]],Tbl_Local_Cases[],4,FALSE)</f>
        <v>https://t.me/govbnofficial/2880</v>
      </c>
    </row>
    <row r="8" spans="1:9" x14ac:dyDescent="0.2">
      <c r="A8" s="2">
        <v>44432</v>
      </c>
      <c r="B8">
        <f t="shared" si="0"/>
        <v>1874</v>
      </c>
      <c r="C8">
        <v>1983</v>
      </c>
      <c r="D8">
        <f t="shared" si="1"/>
        <v>110</v>
      </c>
      <c r="E8">
        <v>3</v>
      </c>
      <c r="F8">
        <f t="shared" si="2"/>
        <v>107</v>
      </c>
      <c r="G8">
        <v>46</v>
      </c>
      <c r="H8">
        <v>2</v>
      </c>
      <c r="I8" s="5" t="str">
        <f>VLOOKUP(Tbl_Case_No[[#This Row],[date]],Tbl_Local_Cases[],4,FALSE)</f>
        <v>https://t.me/govbnofficial/2872</v>
      </c>
    </row>
    <row r="9" spans="1:9" x14ac:dyDescent="0.2">
      <c r="A9" s="2">
        <v>44431</v>
      </c>
      <c r="B9">
        <f t="shared" si="0"/>
        <v>1770</v>
      </c>
      <c r="C9">
        <v>1873</v>
      </c>
      <c r="D9">
        <f t="shared" si="1"/>
        <v>104</v>
      </c>
      <c r="E9">
        <v>0</v>
      </c>
      <c r="F9">
        <f>D9-E9</f>
        <v>104</v>
      </c>
      <c r="G9">
        <v>70</v>
      </c>
      <c r="H9">
        <v>1</v>
      </c>
      <c r="I9" s="5" t="str">
        <f>VLOOKUP(Tbl_Case_No[[#This Row],[date]],Tbl_Local_Cases[],4,FALSE)</f>
        <v>https://t.me/govbnofficial/2851</v>
      </c>
    </row>
    <row r="10" spans="1:9" x14ac:dyDescent="0.2">
      <c r="A10" s="2">
        <v>44430</v>
      </c>
      <c r="B10">
        <f t="shared" si="0"/>
        <v>1456</v>
      </c>
      <c r="C10">
        <v>1769</v>
      </c>
      <c r="D10">
        <f t="shared" si="1"/>
        <v>314</v>
      </c>
      <c r="E10">
        <v>6</v>
      </c>
      <c r="F10">
        <f>D10-E10</f>
        <v>308</v>
      </c>
      <c r="G10">
        <v>141</v>
      </c>
      <c r="H10">
        <v>5</v>
      </c>
      <c r="I10" s="5" t="str">
        <f>VLOOKUP(Tbl_Case_No[[#This Row],[date]],Tbl_Local_Cases[],4,FALSE)</f>
        <v>https://t.me/govbnofficial/2838</v>
      </c>
    </row>
    <row r="11" spans="1:9" x14ac:dyDescent="0.2">
      <c r="A11" s="2">
        <v>44429</v>
      </c>
      <c r="B11">
        <f t="shared" si="0"/>
        <v>1334</v>
      </c>
      <c r="C11">
        <v>1455</v>
      </c>
      <c r="D11">
        <f t="shared" si="1"/>
        <v>122</v>
      </c>
      <c r="E11">
        <v>2</v>
      </c>
      <c r="F11">
        <f>D11-E11</f>
        <v>120</v>
      </c>
      <c r="G11">
        <v>79</v>
      </c>
      <c r="H11">
        <v>0</v>
      </c>
      <c r="I11" s="5" t="str">
        <f>VLOOKUP(Tbl_Case_No[[#This Row],[date]],Tbl_Local_Cases[],4,FALSE)</f>
        <v>https://t.me/govbnofficial/2832</v>
      </c>
    </row>
    <row r="12" spans="1:9" x14ac:dyDescent="0.2">
      <c r="A12" s="2">
        <v>44428</v>
      </c>
      <c r="B12">
        <f t="shared" si="0"/>
        <v>1137</v>
      </c>
      <c r="C12">
        <v>1333</v>
      </c>
      <c r="D12">
        <f t="shared" si="1"/>
        <v>197</v>
      </c>
      <c r="E12">
        <v>0</v>
      </c>
      <c r="F12">
        <f t="shared" ref="F12:F13" si="3">D12-E12</f>
        <v>197</v>
      </c>
      <c r="G12">
        <v>74</v>
      </c>
      <c r="H12">
        <v>1</v>
      </c>
      <c r="I12" s="5" t="str">
        <f>VLOOKUP(Tbl_Case_No[[#This Row],[date]],Tbl_Local_Cases[],4,FALSE)</f>
        <v>https://t.me/govbnofficial/2819</v>
      </c>
    </row>
    <row r="13" spans="1:9" x14ac:dyDescent="0.2">
      <c r="A13" s="2">
        <v>44427</v>
      </c>
      <c r="B13">
        <f t="shared" si="0"/>
        <v>947</v>
      </c>
      <c r="C13">
        <v>1136</v>
      </c>
      <c r="D13">
        <f t="shared" si="1"/>
        <v>190</v>
      </c>
      <c r="E13">
        <v>0</v>
      </c>
      <c r="F13">
        <f t="shared" si="3"/>
        <v>190</v>
      </c>
      <c r="G13">
        <v>51</v>
      </c>
      <c r="H13">
        <v>1</v>
      </c>
      <c r="I13" s="5" t="str">
        <f>VLOOKUP(Tbl_Case_No[[#This Row],[date]],Tbl_Local_Cases[],4,FALSE)</f>
        <v>https://t.me/govbnofficial/2799</v>
      </c>
    </row>
    <row r="14" spans="1:9" x14ac:dyDescent="0.2">
      <c r="A14" s="2">
        <v>44426</v>
      </c>
      <c r="B14">
        <f>C15+1</f>
        <v>853</v>
      </c>
      <c r="C14">
        <v>946</v>
      </c>
      <c r="D14">
        <f>C14-C15</f>
        <v>94</v>
      </c>
      <c r="E14">
        <v>0</v>
      </c>
      <c r="F14">
        <f>D14-E14</f>
        <v>94</v>
      </c>
      <c r="G14">
        <v>30</v>
      </c>
      <c r="I14" s="5" t="str">
        <f>VLOOKUP(Tbl_Case_No[[#This Row],[date]],Tbl_Local_Cases[],4,FALSE)</f>
        <v>https://t.me/govbnofficial/2780</v>
      </c>
    </row>
    <row r="15" spans="1:9" x14ac:dyDescent="0.2">
      <c r="A15" s="2">
        <v>44425</v>
      </c>
      <c r="B15">
        <f>C16+1</f>
        <v>788</v>
      </c>
      <c r="C15">
        <v>852</v>
      </c>
      <c r="D15">
        <f>C15-C16</f>
        <v>65</v>
      </c>
      <c r="E15">
        <v>4</v>
      </c>
      <c r="F15">
        <f>D15-E15</f>
        <v>61</v>
      </c>
      <c r="G15">
        <v>18</v>
      </c>
      <c r="I15" s="5" t="str">
        <f>VLOOKUP(Tbl_Case_No[[#This Row],[date]],Tbl_Local_Cases[],4,FALSE)</f>
        <v>https://t.me/govbnofficial/2763</v>
      </c>
    </row>
    <row r="16" spans="1:9" x14ac:dyDescent="0.2">
      <c r="A16" s="2">
        <v>44424</v>
      </c>
      <c r="B16">
        <f>C17+1</f>
        <v>724</v>
      </c>
      <c r="C16">
        <v>787</v>
      </c>
      <c r="D16">
        <f t="shared" ref="D16:D24" si="4">C16-C17</f>
        <v>64</v>
      </c>
      <c r="E16">
        <v>0</v>
      </c>
      <c r="F16">
        <f t="shared" ref="F16:F18" si="5">D16-E16</f>
        <v>64</v>
      </c>
      <c r="G16">
        <v>24</v>
      </c>
      <c r="I16" s="5" t="str">
        <f>VLOOKUP(Tbl_Case_No[[#This Row],[date]],Tbl_Local_Cases[],4,FALSE)</f>
        <v>https://t.me/govbnofficial/2741</v>
      </c>
    </row>
    <row r="17" spans="1:9" x14ac:dyDescent="0.2">
      <c r="A17" s="2">
        <v>44423</v>
      </c>
      <c r="B17">
        <f>C18+1</f>
        <v>641</v>
      </c>
      <c r="C17">
        <v>723</v>
      </c>
      <c r="D17">
        <f t="shared" si="4"/>
        <v>83</v>
      </c>
      <c r="E17">
        <v>4</v>
      </c>
      <c r="F17">
        <f t="shared" si="5"/>
        <v>79</v>
      </c>
      <c r="G17">
        <v>32</v>
      </c>
      <c r="I17" s="5" t="str">
        <f>VLOOKUP(Tbl_Case_No[[#This Row],[date]],Tbl_Local_Cases[],4,FALSE)</f>
        <v>https://t.me/govbnofficial/2722</v>
      </c>
    </row>
    <row r="18" spans="1:9" x14ac:dyDescent="0.2">
      <c r="A18" s="2">
        <v>44422</v>
      </c>
      <c r="B18">
        <f>C19+1</f>
        <v>599</v>
      </c>
      <c r="C18">
        <v>640</v>
      </c>
      <c r="D18">
        <f t="shared" si="4"/>
        <v>42</v>
      </c>
      <c r="E18">
        <v>0</v>
      </c>
      <c r="F18">
        <f t="shared" si="5"/>
        <v>42</v>
      </c>
      <c r="G18">
        <v>15</v>
      </c>
      <c r="I18" s="5" t="str">
        <f>VLOOKUP(Tbl_Case_No[[#This Row],[date]],Tbl_Local_Cases[],4,FALSE)</f>
        <v>https://t.me/govbnofficial/2706</v>
      </c>
    </row>
    <row r="19" spans="1:9" x14ac:dyDescent="0.2">
      <c r="A19" s="2">
        <v>44421</v>
      </c>
      <c r="B19">
        <f t="shared" ref="B19:B24" si="6">C20+1</f>
        <v>544</v>
      </c>
      <c r="C19">
        <v>598</v>
      </c>
      <c r="D19">
        <f t="shared" si="4"/>
        <v>55</v>
      </c>
      <c r="E19">
        <v>1</v>
      </c>
      <c r="F19">
        <f t="shared" ref="F19:F25" si="7">D19-E19</f>
        <v>54</v>
      </c>
      <c r="G19">
        <v>22</v>
      </c>
      <c r="I19" s="5" t="str">
        <f>VLOOKUP(Tbl_Case_No[[#This Row],[date]],Tbl_Local_Cases[],4,FALSE)</f>
        <v>https://t.me/govbnofficial/2687</v>
      </c>
    </row>
    <row r="20" spans="1:9" x14ac:dyDescent="0.2">
      <c r="A20" s="2">
        <v>44420</v>
      </c>
      <c r="B20">
        <f t="shared" si="6"/>
        <v>495</v>
      </c>
      <c r="C20">
        <v>543</v>
      </c>
      <c r="D20">
        <f t="shared" si="4"/>
        <v>49</v>
      </c>
      <c r="E20">
        <v>0</v>
      </c>
      <c r="F20">
        <f t="shared" si="7"/>
        <v>49</v>
      </c>
      <c r="G20">
        <v>5</v>
      </c>
      <c r="I20" s="5" t="str">
        <f>VLOOKUP(Tbl_Case_No[[#This Row],[date]],Tbl_Local_Cases[],4,FALSE)</f>
        <v>https://t.me/govbnofficial/2668</v>
      </c>
    </row>
    <row r="21" spans="1:9" x14ac:dyDescent="0.2">
      <c r="A21" s="2">
        <v>44419</v>
      </c>
      <c r="B21">
        <f t="shared" si="6"/>
        <v>441</v>
      </c>
      <c r="C21">
        <v>494</v>
      </c>
      <c r="D21">
        <f t="shared" si="4"/>
        <v>54</v>
      </c>
      <c r="E21">
        <v>0</v>
      </c>
      <c r="F21">
        <f t="shared" si="7"/>
        <v>54</v>
      </c>
      <c r="G21">
        <v>13</v>
      </c>
      <c r="I21" s="5" t="str">
        <f>VLOOKUP(Tbl_Case_No[[#This Row],[date]],Tbl_Local_Cases[],4,FALSE)</f>
        <v>https://t.me/govbnofficial/2639</v>
      </c>
    </row>
    <row r="22" spans="1:9" x14ac:dyDescent="0.2">
      <c r="A22" s="2">
        <v>44418</v>
      </c>
      <c r="B22">
        <f t="shared" si="6"/>
        <v>407</v>
      </c>
      <c r="C22">
        <v>440</v>
      </c>
      <c r="D22">
        <f t="shared" si="4"/>
        <v>34</v>
      </c>
      <c r="E22">
        <v>2</v>
      </c>
      <c r="F22">
        <f t="shared" si="7"/>
        <v>32</v>
      </c>
      <c r="G22">
        <v>0</v>
      </c>
      <c r="I22" s="5" t="str">
        <f>VLOOKUP(Tbl_Case_No[[#This Row],[date]],Tbl_Local_Cases[],4,FALSE)</f>
        <v>https://t.me/govbnofficial/2626</v>
      </c>
    </row>
    <row r="23" spans="1:9" x14ac:dyDescent="0.2">
      <c r="A23" s="2">
        <v>44417</v>
      </c>
      <c r="B23">
        <f t="shared" si="6"/>
        <v>365</v>
      </c>
      <c r="C23">
        <v>406</v>
      </c>
      <c r="D23">
        <f t="shared" si="4"/>
        <v>42</v>
      </c>
      <c r="E23">
        <v>4</v>
      </c>
      <c r="F23">
        <f t="shared" si="7"/>
        <v>38</v>
      </c>
      <c r="G23">
        <v>0</v>
      </c>
      <c r="I23" s="5" t="str">
        <f>VLOOKUP(Tbl_Case_No[[#This Row],[date]],Tbl_Local_Cases[],4,FALSE)</f>
        <v>https://t.me/govbnofficial/2595</v>
      </c>
    </row>
    <row r="24" spans="1:9" x14ac:dyDescent="0.2">
      <c r="A24" s="2">
        <v>44416</v>
      </c>
      <c r="B24">
        <f t="shared" si="6"/>
        <v>348</v>
      </c>
      <c r="C24">
        <v>364</v>
      </c>
      <c r="D24">
        <f t="shared" si="4"/>
        <v>17</v>
      </c>
      <c r="E24">
        <v>2</v>
      </c>
      <c r="F24">
        <f t="shared" si="7"/>
        <v>15</v>
      </c>
      <c r="G24">
        <v>0</v>
      </c>
      <c r="I24" s="5" t="str">
        <f>VLOOKUP(Tbl_Case_No[[#This Row],[date]],Tbl_Local_Cases[],4,FALSE)</f>
        <v>https://t.me/govbnofficial/2557</v>
      </c>
    </row>
    <row r="25" spans="1:9" x14ac:dyDescent="0.2">
      <c r="A25" s="2">
        <v>44415</v>
      </c>
      <c r="B25">
        <v>340</v>
      </c>
      <c r="C25">
        <v>347</v>
      </c>
      <c r="D25">
        <f>C25-B25+1</f>
        <v>8</v>
      </c>
      <c r="E25">
        <v>1</v>
      </c>
      <c r="F25">
        <f t="shared" si="7"/>
        <v>7</v>
      </c>
      <c r="G25">
        <v>0</v>
      </c>
      <c r="I25" s="5" t="str">
        <f>VLOOKUP(Tbl_Case_No[[#This Row],[date]],Tbl_Local_Cases[],4,FALSE)</f>
        <v>https://t.me/govbnofficial/2512</v>
      </c>
    </row>
    <row r="26" spans="1:9" x14ac:dyDescent="0.2">
      <c r="A26" t="s">
        <v>231</v>
      </c>
      <c r="D26">
        <f>SUBTOTAL(109,Tbl_Case_No[new_total_cases])</f>
        <v>2302</v>
      </c>
      <c r="E26">
        <f>SUBTOTAL(109,Tbl_Case_No[new_import_cases])</f>
        <v>32</v>
      </c>
      <c r="F26">
        <f>SUBTOTAL(109,Tbl_Case_No[new_local_cases])</f>
        <v>2270</v>
      </c>
      <c r="G26">
        <f>SUBTOTAL(109,Tbl_Case_No[new_unlinked_cases])</f>
        <v>936</v>
      </c>
      <c r="H26">
        <f>SUBTOTAL(109,Tbl_Case_No[prev_unlinked_now_linked])</f>
        <v>18</v>
      </c>
      <c r="I26">
        <f>SUBTOTAL(103,Tbl_Case_No[source_url])</f>
        <v>24</v>
      </c>
    </row>
  </sheetData>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B62DA-41EB-0D40-9B46-F05319D6FD2E}">
  <dimension ref="A1:D180"/>
  <sheetViews>
    <sheetView workbookViewId="0">
      <selection activeCell="A2" sqref="A2"/>
    </sheetView>
  </sheetViews>
  <sheetFormatPr baseColWidth="10" defaultRowHeight="16" x14ac:dyDescent="0.2"/>
  <cols>
    <col min="1" max="1" width="28.33203125" bestFit="1" customWidth="1"/>
    <col min="2" max="3" width="28.33203125" customWidth="1"/>
    <col min="4" max="4" width="16.83203125" bestFit="1" customWidth="1"/>
  </cols>
  <sheetData>
    <row r="1" spans="1:4" x14ac:dyDescent="0.2">
      <c r="A1" t="s">
        <v>0</v>
      </c>
      <c r="B1" t="s">
        <v>239</v>
      </c>
      <c r="C1" t="s">
        <v>240</v>
      </c>
      <c r="D1" t="s">
        <v>238</v>
      </c>
    </row>
    <row r="2" spans="1:4" x14ac:dyDescent="0.2">
      <c r="A2">
        <v>362</v>
      </c>
      <c r="D2">
        <f>SUM(SUMIF(Tbl_Clusters[cluster_name],Tbl_Cluster_Totals[[#This Row],[cluster_name]],Tbl_Clusters[new_cases]),SUMIF(Tbl_Clusters[cluster_name],Tbl_Cluster_Totals[[#This Row],[cluster_name2]],Tbl_Clusters[new_cases]),SUMIF(Tbl_Clusters[cluster_name],Tbl_Cluster_Totals[[#This Row],[cluster_name3]],Tbl_Clusters[new_cases]))</f>
        <v>1</v>
      </c>
    </row>
    <row r="3" spans="1:4" x14ac:dyDescent="0.2">
      <c r="A3">
        <v>418</v>
      </c>
      <c r="D3">
        <f>SUM(SUMIF(Tbl_Clusters[cluster_name],Tbl_Cluster_Totals[[#This Row],[cluster_name]],Tbl_Clusters[new_cases]),SUMIF(Tbl_Clusters[cluster_name],Tbl_Cluster_Totals[[#This Row],[cluster_name2]],Tbl_Clusters[new_cases]),SUMIF(Tbl_Clusters[cluster_name],Tbl_Cluster_Totals[[#This Row],[cluster_name3]],Tbl_Clusters[new_cases]))</f>
        <v>10</v>
      </c>
    </row>
    <row r="4" spans="1:4" x14ac:dyDescent="0.2">
      <c r="A4">
        <v>451</v>
      </c>
      <c r="D4">
        <f>SUM(SUMIF(Tbl_Clusters[cluster_name],Tbl_Cluster_Totals[[#This Row],[cluster_name]],Tbl_Clusters[new_cases]),SUMIF(Tbl_Clusters[cluster_name],Tbl_Cluster_Totals[[#This Row],[cluster_name2]],Tbl_Clusters[new_cases]),SUMIF(Tbl_Clusters[cluster_name],Tbl_Cluster_Totals[[#This Row],[cluster_name3]],Tbl_Clusters[new_cases]))</f>
        <v>4</v>
      </c>
    </row>
    <row r="5" spans="1:4" x14ac:dyDescent="0.2">
      <c r="A5">
        <v>477</v>
      </c>
      <c r="D5">
        <f>SUM(SUMIF(Tbl_Clusters[cluster_name],Tbl_Cluster_Totals[[#This Row],[cluster_name]],Tbl_Clusters[new_cases]),SUMIF(Tbl_Clusters[cluster_name],Tbl_Cluster_Totals[[#This Row],[cluster_name2]],Tbl_Clusters[new_cases]),SUMIF(Tbl_Clusters[cluster_name],Tbl_Cluster_Totals[[#This Row],[cluster_name3]],Tbl_Clusters[new_cases]))</f>
        <v>21</v>
      </c>
    </row>
    <row r="6" spans="1:4" x14ac:dyDescent="0.2">
      <c r="A6">
        <v>495</v>
      </c>
      <c r="B6" s="1"/>
      <c r="C6" s="1"/>
      <c r="D6">
        <f>SUM(SUMIF(Tbl_Clusters[cluster_name],Tbl_Cluster_Totals[[#This Row],[cluster_name]],Tbl_Clusters[new_cases]),SUMIF(Tbl_Clusters[cluster_name],Tbl_Cluster_Totals[[#This Row],[cluster_name2]],Tbl_Clusters[new_cases]),SUMIF(Tbl_Clusters[cluster_name],Tbl_Cluster_Totals[[#This Row],[cluster_name3]],Tbl_Clusters[new_cases]))</f>
        <v>2</v>
      </c>
    </row>
    <row r="7" spans="1:4" x14ac:dyDescent="0.2">
      <c r="A7">
        <v>535</v>
      </c>
      <c r="B7" s="1"/>
      <c r="C7" s="1"/>
      <c r="D7">
        <f>SUM(SUMIF(Tbl_Clusters[cluster_name],Tbl_Cluster_Totals[[#This Row],[cluster_name]],Tbl_Clusters[new_cases]),SUMIF(Tbl_Clusters[cluster_name],Tbl_Cluster_Totals[[#This Row],[cluster_name2]],Tbl_Clusters[new_cases]),SUMIF(Tbl_Clusters[cluster_name],Tbl_Cluster_Totals[[#This Row],[cluster_name3]],Tbl_Clusters[new_cases]))</f>
        <v>2</v>
      </c>
    </row>
    <row r="8" spans="1:4" x14ac:dyDescent="0.2">
      <c r="A8">
        <v>573</v>
      </c>
      <c r="D8">
        <f>SUM(SUMIF(Tbl_Clusters[cluster_name],Tbl_Cluster_Totals[[#This Row],[cluster_name]],Tbl_Clusters[new_cases]),SUMIF(Tbl_Clusters[cluster_name],Tbl_Cluster_Totals[[#This Row],[cluster_name2]],Tbl_Clusters[new_cases]),SUMIF(Tbl_Clusters[cluster_name],Tbl_Cluster_Totals[[#This Row],[cluster_name3]],Tbl_Clusters[new_cases]))</f>
        <v>1</v>
      </c>
    </row>
    <row r="9" spans="1:4" x14ac:dyDescent="0.2">
      <c r="A9">
        <v>583</v>
      </c>
      <c r="D9">
        <f>SUM(SUMIF(Tbl_Clusters[cluster_name],Tbl_Cluster_Totals[[#This Row],[cluster_name]],Tbl_Clusters[new_cases]),SUMIF(Tbl_Clusters[cluster_name],Tbl_Cluster_Totals[[#This Row],[cluster_name2]],Tbl_Clusters[new_cases]),SUMIF(Tbl_Clusters[cluster_name],Tbl_Cluster_Totals[[#This Row],[cluster_name3]],Tbl_Clusters[new_cases]))</f>
        <v>14</v>
      </c>
    </row>
    <row r="10" spans="1:4" x14ac:dyDescent="0.2">
      <c r="A10" s="7">
        <v>635</v>
      </c>
      <c r="B10" s="7"/>
      <c r="C10" s="7"/>
      <c r="D10">
        <f>SUM(SUMIF(Tbl_Clusters[cluster_name],Tbl_Cluster_Totals[[#This Row],[cluster_name]],Tbl_Clusters[new_cases]),SUMIF(Tbl_Clusters[cluster_name],Tbl_Cluster_Totals[[#This Row],[cluster_name2]],Tbl_Clusters[new_cases]),SUMIF(Tbl_Clusters[cluster_name],Tbl_Cluster_Totals[[#This Row],[cluster_name3]],Tbl_Clusters[new_cases]))</f>
        <v>3</v>
      </c>
    </row>
    <row r="11" spans="1:4" x14ac:dyDescent="0.2">
      <c r="A11">
        <v>884</v>
      </c>
      <c r="D11">
        <f>SUM(SUMIF(Tbl_Clusters[cluster_name],Tbl_Cluster_Totals[[#This Row],[cluster_name]],Tbl_Clusters[new_cases]),SUMIF(Tbl_Clusters[cluster_name],Tbl_Cluster_Totals[[#This Row],[cluster_name2]],Tbl_Clusters[new_cases]),SUMIF(Tbl_Clusters[cluster_name],Tbl_Cluster_Totals[[#This Row],[cluster_name3]],Tbl_Clusters[new_cases]))</f>
        <v>4</v>
      </c>
    </row>
    <row r="12" spans="1:4" x14ac:dyDescent="0.2">
      <c r="A12">
        <v>1328</v>
      </c>
      <c r="D12">
        <f>SUM(SUMIF(Tbl_Clusters[cluster_name],Tbl_Cluster_Totals[[#This Row],[cluster_name]],Tbl_Clusters[new_cases]),SUMIF(Tbl_Clusters[cluster_name],Tbl_Cluster_Totals[[#This Row],[cluster_name2]],Tbl_Clusters[new_cases]),SUMIF(Tbl_Clusters[cluster_name],Tbl_Cluster_Totals[[#This Row],[cluster_name3]],Tbl_Clusters[new_cases]))</f>
        <v>5</v>
      </c>
    </row>
    <row r="13" spans="1:4" x14ac:dyDescent="0.2">
      <c r="A13">
        <v>1385</v>
      </c>
      <c r="D13">
        <f>SUM(SUMIF(Tbl_Clusters[cluster_name],Tbl_Cluster_Totals[[#This Row],[cluster_name]],Tbl_Clusters[new_cases]),SUMIF(Tbl_Clusters[cluster_name],Tbl_Cluster_Totals[[#This Row],[cluster_name2]],Tbl_Clusters[new_cases]),SUMIF(Tbl_Clusters[cluster_name],Tbl_Cluster_Totals[[#This Row],[cluster_name3]],Tbl_Clusters[new_cases]))</f>
        <v>4</v>
      </c>
    </row>
    <row r="14" spans="1:4" x14ac:dyDescent="0.2">
      <c r="A14">
        <v>1597</v>
      </c>
      <c r="D14" s="7">
        <f>SUM(SUMIF(Tbl_Clusters[cluster_name],Tbl_Cluster_Totals[[#This Row],[cluster_name]],Tbl_Clusters[new_cases]),SUMIF(Tbl_Clusters[cluster_name],Tbl_Cluster_Totals[[#This Row],[cluster_name2]],Tbl_Clusters[new_cases]),SUMIF(Tbl_Clusters[cluster_name],Tbl_Cluster_Totals[[#This Row],[cluster_name3]],Tbl_Clusters[new_cases]))</f>
        <v>16</v>
      </c>
    </row>
    <row r="15" spans="1:4" x14ac:dyDescent="0.2">
      <c r="A15">
        <v>1640</v>
      </c>
      <c r="D15" s="7">
        <f>SUM(SUMIF(Tbl_Clusters[cluster_name],Tbl_Cluster_Totals[[#This Row],[cluster_name]],Tbl_Clusters[new_cases]),SUMIF(Tbl_Clusters[cluster_name],Tbl_Cluster_Totals[[#This Row],[cluster_name2]],Tbl_Clusters[new_cases]),SUMIF(Tbl_Clusters[cluster_name],Tbl_Cluster_Totals[[#This Row],[cluster_name3]],Tbl_Clusters[new_cases]))</f>
        <v>9</v>
      </c>
    </row>
    <row r="16" spans="1:4" x14ac:dyDescent="0.2">
      <c r="A16">
        <v>1888</v>
      </c>
      <c r="D16" s="7">
        <f>SUM(SUMIF(Tbl_Clusters[cluster_name],Tbl_Cluster_Totals[[#This Row],[cluster_name]],Tbl_Clusters[new_cases]),SUMIF(Tbl_Clusters[cluster_name],Tbl_Cluster_Totals[[#This Row],[cluster_name2]],Tbl_Clusters[new_cases]),SUMIF(Tbl_Clusters[cluster_name],Tbl_Cluster_Totals[[#This Row],[cluster_name3]],Tbl_Clusters[new_cases]))</f>
        <v>13</v>
      </c>
    </row>
    <row r="17" spans="1:4" x14ac:dyDescent="0.2">
      <c r="A17">
        <v>2085</v>
      </c>
      <c r="D17" s="7">
        <f>SUM(SUMIF(Tbl_Clusters[cluster_name],Tbl_Cluster_Totals[[#This Row],[cluster_name]],Tbl_Clusters[new_cases]),SUMIF(Tbl_Clusters[cluster_name],Tbl_Cluster_Totals[[#This Row],[cluster_name2]],Tbl_Clusters[new_cases]),SUMIF(Tbl_Clusters[cluster_name],Tbl_Cluster_Totals[[#This Row],[cluster_name3]],Tbl_Clusters[new_cases]))</f>
        <v>21</v>
      </c>
    </row>
    <row r="18" spans="1:4" x14ac:dyDescent="0.2">
      <c r="A18">
        <v>2262</v>
      </c>
      <c r="D18" s="7">
        <f>SUM(SUMIF(Tbl_Clusters[cluster_name],Tbl_Cluster_Totals[[#This Row],[cluster_name]],Tbl_Clusters[new_cases]),SUMIF(Tbl_Clusters[cluster_name],Tbl_Cluster_Totals[[#This Row],[cluster_name2]],Tbl_Clusters[new_cases]),SUMIF(Tbl_Clusters[cluster_name],Tbl_Cluster_Totals[[#This Row],[cluster_name3]],Tbl_Clusters[new_cases]))</f>
        <v>7</v>
      </c>
    </row>
    <row r="19" spans="1:4" x14ac:dyDescent="0.2">
      <c r="A19" t="s">
        <v>270</v>
      </c>
      <c r="D19" s="7">
        <f>SUM(SUMIF(Tbl_Clusters[cluster_name],Tbl_Cluster_Totals[[#This Row],[cluster_name]],Tbl_Clusters[new_cases]),SUMIF(Tbl_Clusters[cluster_name],Tbl_Cluster_Totals[[#This Row],[cluster_name2]],Tbl_Clusters[new_cases]),SUMIF(Tbl_Clusters[cluster_name],Tbl_Cluster_Totals[[#This Row],[cluster_name3]],Tbl_Clusters[new_cases]))</f>
        <v>0</v>
      </c>
    </row>
    <row r="20" spans="1:4" x14ac:dyDescent="0.2">
      <c r="A20" t="s">
        <v>11</v>
      </c>
      <c r="D20">
        <f>SUM(SUMIF(Tbl_Clusters[cluster_name],Tbl_Cluster_Totals[[#This Row],[cluster_name]],Tbl_Clusters[new_cases]),SUMIF(Tbl_Clusters[cluster_name],Tbl_Cluster_Totals[[#This Row],[cluster_name2]],Tbl_Clusters[new_cases]),SUMIF(Tbl_Clusters[cluster_name],Tbl_Cluster_Totals[[#This Row],[cluster_name3]],Tbl_Clusters[new_cases]))</f>
        <v>41</v>
      </c>
    </row>
    <row r="21" spans="1:4" x14ac:dyDescent="0.2">
      <c r="A21" t="s">
        <v>7</v>
      </c>
      <c r="B21" t="s">
        <v>24</v>
      </c>
      <c r="D21">
        <f>SUM(SUMIF(Tbl_Clusters[cluster_name],Tbl_Cluster_Totals[[#This Row],[cluster_name]],Tbl_Clusters[new_cases]),SUMIF(Tbl_Clusters[cluster_name],Tbl_Cluster_Totals[[#This Row],[cluster_name2]],Tbl_Clusters[new_cases]),SUMIF(Tbl_Clusters[cluster_name],Tbl_Cluster_Totals[[#This Row],[cluster_name3]],Tbl_Clusters[new_cases]))</f>
        <v>43</v>
      </c>
    </row>
    <row r="22" spans="1:4" x14ac:dyDescent="0.2">
      <c r="A22" t="s">
        <v>179</v>
      </c>
      <c r="B22" s="1" t="s">
        <v>77</v>
      </c>
      <c r="C22">
        <v>499</v>
      </c>
      <c r="D22">
        <f>SUM(SUMIF(Tbl_Clusters[cluster_name],Tbl_Cluster_Totals[[#This Row],[cluster_name]],Tbl_Clusters[new_cases]),SUMIF(Tbl_Clusters[cluster_name],Tbl_Cluster_Totals[[#This Row],[cluster_name2]],Tbl_Clusters[new_cases]),SUMIF(Tbl_Clusters[cluster_name],Tbl_Cluster_Totals[[#This Row],[cluster_name3]],Tbl_Clusters[new_cases]))</f>
        <v>63</v>
      </c>
    </row>
    <row r="23" spans="1:4" x14ac:dyDescent="0.2">
      <c r="A23" t="s">
        <v>38</v>
      </c>
      <c r="B23" t="s">
        <v>180</v>
      </c>
      <c r="D23">
        <f>SUM(SUMIF(Tbl_Clusters[cluster_name],Tbl_Cluster_Totals[[#This Row],[cluster_name]],Tbl_Clusters[new_cases]),SUMIF(Tbl_Clusters[cluster_name],Tbl_Cluster_Totals[[#This Row],[cluster_name2]],Tbl_Clusters[new_cases]),SUMIF(Tbl_Clusters[cluster_name],Tbl_Cluster_Totals[[#This Row],[cluster_name3]],Tbl_Clusters[new_cases]))</f>
        <v>146</v>
      </c>
    </row>
    <row r="24" spans="1:4" x14ac:dyDescent="0.2">
      <c r="A24" t="s">
        <v>218</v>
      </c>
      <c r="D24">
        <f>SUM(SUMIF(Tbl_Clusters[cluster_name],Tbl_Cluster_Totals[[#This Row],[cluster_name]],Tbl_Clusters[new_cases]),SUMIF(Tbl_Clusters[cluster_name],Tbl_Cluster_Totals[[#This Row],[cluster_name2]],Tbl_Clusters[new_cases]),SUMIF(Tbl_Clusters[cluster_name],Tbl_Cluster_Totals[[#This Row],[cluster_name3]],Tbl_Clusters[new_cases]))</f>
        <v>101</v>
      </c>
    </row>
    <row r="25" spans="1:4" x14ac:dyDescent="0.2">
      <c r="A25" t="s">
        <v>221</v>
      </c>
      <c r="D25">
        <f>SUM(SUMIF(Tbl_Clusters[cluster_name],Tbl_Cluster_Totals[[#This Row],[cluster_name]],Tbl_Clusters[new_cases]),SUMIF(Tbl_Clusters[cluster_name],Tbl_Cluster_Totals[[#This Row],[cluster_name2]],Tbl_Clusters[new_cases]),SUMIF(Tbl_Clusters[cluster_name],Tbl_Cluster_Totals[[#This Row],[cluster_name3]],Tbl_Clusters[new_cases]))</f>
        <v>12</v>
      </c>
    </row>
    <row r="26" spans="1:4" x14ac:dyDescent="0.2">
      <c r="A26" t="s">
        <v>220</v>
      </c>
      <c r="D26">
        <f>SUM(SUMIF(Tbl_Clusters[cluster_name],Tbl_Cluster_Totals[[#This Row],[cluster_name]],Tbl_Clusters[new_cases]),SUMIF(Tbl_Clusters[cluster_name],Tbl_Cluster_Totals[[#This Row],[cluster_name2]],Tbl_Clusters[new_cases]),SUMIF(Tbl_Clusters[cluster_name],Tbl_Cluster_Totals[[#This Row],[cluster_name3]],Tbl_Clusters[new_cases]))</f>
        <v>37</v>
      </c>
    </row>
    <row r="27" spans="1:4" x14ac:dyDescent="0.2">
      <c r="A27" t="s">
        <v>219</v>
      </c>
      <c r="D27">
        <f>SUM(SUMIF(Tbl_Clusters[cluster_name],Tbl_Cluster_Totals[[#This Row],[cluster_name]],Tbl_Clusters[new_cases]),SUMIF(Tbl_Clusters[cluster_name],Tbl_Cluster_Totals[[#This Row],[cluster_name2]],Tbl_Clusters[new_cases]),SUMIF(Tbl_Clusters[cluster_name],Tbl_Cluster_Totals[[#This Row],[cluster_name3]],Tbl_Clusters[new_cases]))</f>
        <v>26</v>
      </c>
    </row>
    <row r="28" spans="1:4" x14ac:dyDescent="0.2">
      <c r="A28" t="s">
        <v>4</v>
      </c>
      <c r="D28">
        <f>SUM(SUMIF(Tbl_Clusters[cluster_name],Tbl_Cluster_Totals[[#This Row],[cluster_name]],Tbl_Clusters[new_cases]),SUMIF(Tbl_Clusters[cluster_name],Tbl_Cluster_Totals[[#This Row],[cluster_name2]],Tbl_Clusters[new_cases]),SUMIF(Tbl_Clusters[cluster_name],Tbl_Cluster_Totals[[#This Row],[cluster_name3]],Tbl_Clusters[new_cases]))</f>
        <v>277</v>
      </c>
    </row>
    <row r="29" spans="1:4" x14ac:dyDescent="0.2">
      <c r="A29" t="s">
        <v>37</v>
      </c>
      <c r="D29">
        <f>SUM(SUMIF(Tbl_Clusters[cluster_name],Tbl_Cluster_Totals[[#This Row],[cluster_name]],Tbl_Clusters[new_cases]),SUMIF(Tbl_Clusters[cluster_name],Tbl_Cluster_Totals[[#This Row],[cluster_name2]],Tbl_Clusters[new_cases]),SUMIF(Tbl_Clusters[cluster_name],Tbl_Cluster_Totals[[#This Row],[cluster_name3]],Tbl_Clusters[new_cases]))</f>
        <v>19</v>
      </c>
    </row>
    <row r="30" spans="1:4" x14ac:dyDescent="0.2">
      <c r="A30" t="s">
        <v>76</v>
      </c>
      <c r="D30">
        <f>SUM(SUMIF(Tbl_Clusters[cluster_name],Tbl_Cluster_Totals[[#This Row],[cluster_name]],Tbl_Clusters[new_cases]),SUMIF(Tbl_Clusters[cluster_name],Tbl_Cluster_Totals[[#This Row],[cluster_name2]],Tbl_Clusters[new_cases]),SUMIF(Tbl_Clusters[cluster_name],Tbl_Cluster_Totals[[#This Row],[cluster_name3]],Tbl_Clusters[new_cases]))</f>
        <v>68</v>
      </c>
    </row>
    <row r="31" spans="1:4" x14ac:dyDescent="0.2">
      <c r="A31" t="s">
        <v>9</v>
      </c>
      <c r="D31">
        <f>SUM(SUMIF(Tbl_Clusters[cluster_name],Tbl_Cluster_Totals[[#This Row],[cluster_name]],Tbl_Clusters[new_cases]),SUMIF(Tbl_Clusters[cluster_name],Tbl_Cluster_Totals[[#This Row],[cluster_name2]],Tbl_Clusters[new_cases]),SUMIF(Tbl_Clusters[cluster_name],Tbl_Cluster_Totals[[#This Row],[cluster_name3]],Tbl_Clusters[new_cases]))</f>
        <v>60</v>
      </c>
    </row>
    <row r="32" spans="1:4" x14ac:dyDescent="0.2">
      <c r="A32" t="s">
        <v>235</v>
      </c>
      <c r="D32">
        <f>SUM(SUMIF(Tbl_Clusters[cluster_name],Tbl_Cluster_Totals[[#This Row],[cluster_name]],Tbl_Clusters[new_cases]),SUMIF(Tbl_Clusters[cluster_name],Tbl_Cluster_Totals[[#This Row],[cluster_name2]],Tbl_Clusters[new_cases]),SUMIF(Tbl_Clusters[cluster_name],Tbl_Cluster_Totals[[#This Row],[cluster_name3]],Tbl_Clusters[new_cases]))</f>
        <v>14</v>
      </c>
    </row>
    <row r="33" spans="1:4" x14ac:dyDescent="0.2">
      <c r="A33" t="s">
        <v>181</v>
      </c>
      <c r="D33">
        <f>SUM(SUMIF(Tbl_Clusters[cluster_name],Tbl_Cluster_Totals[[#This Row],[cluster_name]],Tbl_Clusters[new_cases]),SUMIF(Tbl_Clusters[cluster_name],Tbl_Cluster_Totals[[#This Row],[cluster_name2]],Tbl_Clusters[new_cases]),SUMIF(Tbl_Clusters[cluster_name],Tbl_Cluster_Totals[[#This Row],[cluster_name3]],Tbl_Clusters[new_cases]))</f>
        <v>3</v>
      </c>
    </row>
    <row r="34" spans="1:4" x14ac:dyDescent="0.2">
      <c r="A34" t="s">
        <v>266</v>
      </c>
      <c r="B34" t="s">
        <v>222</v>
      </c>
      <c r="C34" t="s">
        <v>92</v>
      </c>
      <c r="D34">
        <f>SUM(SUMIF(Tbl_Clusters[cluster_name],Tbl_Cluster_Totals[[#This Row],[cluster_name]],Tbl_Clusters[new_cases]),SUMIF(Tbl_Clusters[cluster_name],Tbl_Cluster_Totals[[#This Row],[cluster_name2]],Tbl_Clusters[new_cases]),SUMIF(Tbl_Clusters[cluster_name],Tbl_Cluster_Totals[[#This Row],[cluster_name3]],Tbl_Clusters[new_cases]))</f>
        <v>25</v>
      </c>
    </row>
    <row r="35" spans="1:4" x14ac:dyDescent="0.2">
      <c r="A35" t="s">
        <v>234</v>
      </c>
      <c r="D35">
        <f>SUM(SUMIF(Tbl_Clusters[cluster_name],Tbl_Cluster_Totals[[#This Row],[cluster_name]],Tbl_Clusters[new_cases]),SUMIF(Tbl_Clusters[cluster_name],Tbl_Cluster_Totals[[#This Row],[cluster_name2]],Tbl_Clusters[new_cases]),SUMIF(Tbl_Clusters[cluster_name],Tbl_Cluster_Totals[[#This Row],[cluster_name3]],Tbl_Clusters[new_cases]))</f>
        <v>20</v>
      </c>
    </row>
    <row r="36" spans="1:4" x14ac:dyDescent="0.2">
      <c r="A36" t="s">
        <v>6</v>
      </c>
      <c r="D36">
        <f>SUM(SUMIF(Tbl_Clusters[cluster_name],Tbl_Cluster_Totals[[#This Row],[cluster_name]],Tbl_Clusters[new_cases]),SUMIF(Tbl_Clusters[cluster_name],Tbl_Cluster_Totals[[#This Row],[cluster_name2]],Tbl_Clusters[new_cases]),SUMIF(Tbl_Clusters[cluster_name],Tbl_Cluster_Totals[[#This Row],[cluster_name3]],Tbl_Clusters[new_cases]))</f>
        <v>35</v>
      </c>
    </row>
    <row r="37" spans="1:4" x14ac:dyDescent="0.2">
      <c r="A37" t="s">
        <v>95</v>
      </c>
      <c r="D37">
        <f>SUM(SUMIF(Tbl_Clusters[cluster_name],Tbl_Cluster_Totals[[#This Row],[cluster_name]],Tbl_Clusters[new_cases]),SUMIF(Tbl_Clusters[cluster_name],Tbl_Cluster_Totals[[#This Row],[cluster_name2]],Tbl_Clusters[new_cases]),SUMIF(Tbl_Clusters[cluster_name],Tbl_Cluster_Totals[[#This Row],[cluster_name3]],Tbl_Clusters[new_cases]))</f>
        <v>32</v>
      </c>
    </row>
    <row r="38" spans="1:4" x14ac:dyDescent="0.2">
      <c r="A38" t="s">
        <v>12</v>
      </c>
      <c r="B38" t="s">
        <v>34</v>
      </c>
      <c r="D38">
        <f>SUM(SUMIF(Tbl_Clusters[cluster_name],Tbl_Cluster_Totals[[#This Row],[cluster_name]],Tbl_Clusters[new_cases]),SUMIF(Tbl_Clusters[cluster_name],Tbl_Cluster_Totals[[#This Row],[cluster_name2]],Tbl_Clusters[new_cases]),SUMIF(Tbl_Clusters[cluster_name],Tbl_Cluster_Totals[[#This Row],[cluster_name3]],Tbl_Clusters[new_cases]))</f>
        <v>7</v>
      </c>
    </row>
    <row r="39" spans="1:4" x14ac:dyDescent="0.2">
      <c r="A39" t="s">
        <v>91</v>
      </c>
      <c r="D39">
        <f>SUM(SUMIF(Tbl_Clusters[cluster_name],Tbl_Cluster_Totals[[#This Row],[cluster_name]],Tbl_Clusters[new_cases]),SUMIF(Tbl_Clusters[cluster_name],Tbl_Cluster_Totals[[#This Row],[cluster_name2]],Tbl_Clusters[new_cases]),SUMIF(Tbl_Clusters[cluster_name],Tbl_Cluster_Totals[[#This Row],[cluster_name3]],Tbl_Clusters[new_cases]))</f>
        <v>66</v>
      </c>
    </row>
    <row r="40" spans="1:4" x14ac:dyDescent="0.2">
      <c r="A40" t="s">
        <v>8</v>
      </c>
      <c r="D40">
        <f>SUM(SUMIF(Tbl_Clusters[cluster_name],Tbl_Cluster_Totals[[#This Row],[cluster_name]],Tbl_Clusters[new_cases]),SUMIF(Tbl_Clusters[cluster_name],Tbl_Cluster_Totals[[#This Row],[cluster_name2]],Tbl_Clusters[new_cases]),SUMIF(Tbl_Clusters[cluster_name],Tbl_Cluster_Totals[[#This Row],[cluster_name3]],Tbl_Clusters[new_cases]))</f>
        <v>28</v>
      </c>
    </row>
    <row r="41" spans="1:4" x14ac:dyDescent="0.2">
      <c r="A41" t="s">
        <v>231</v>
      </c>
      <c r="D41">
        <f>SUBTOTAL(109,Tbl_Cluster_Totals[est_cluster_size])</f>
        <v>1260</v>
      </c>
    </row>
    <row r="178" hidden="1" x14ac:dyDescent="0.2"/>
    <row r="179" hidden="1" x14ac:dyDescent="0.2"/>
    <row r="180" hidden="1" x14ac:dyDescent="0.2"/>
  </sheetData>
  <phoneticPr fontId="1" type="noConversion"/>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55428-C90C-894D-9086-C15F0768CF90}">
  <dimension ref="A1:E51"/>
  <sheetViews>
    <sheetView zoomScale="110" zoomScaleNormal="110" workbookViewId="0">
      <selection activeCell="A2" sqref="A2"/>
    </sheetView>
  </sheetViews>
  <sheetFormatPr baseColWidth="10" defaultRowHeight="16" x14ac:dyDescent="0.2"/>
  <cols>
    <col min="3" max="3" width="13.1640625" bestFit="1" customWidth="1"/>
    <col min="4" max="5" width="28" bestFit="1" customWidth="1"/>
  </cols>
  <sheetData>
    <row r="1" spans="1:5" x14ac:dyDescent="0.2">
      <c r="A1" t="s">
        <v>1</v>
      </c>
      <c r="B1" t="s">
        <v>16</v>
      </c>
      <c r="C1" t="s">
        <v>17</v>
      </c>
      <c r="D1" t="s">
        <v>14</v>
      </c>
      <c r="E1" t="s">
        <v>15</v>
      </c>
    </row>
    <row r="2" spans="1:5" x14ac:dyDescent="0.2">
      <c r="A2" s="8">
        <v>44438</v>
      </c>
      <c r="B2">
        <v>1848</v>
      </c>
      <c r="C2">
        <v>1848</v>
      </c>
      <c r="D2" s="5" t="str">
        <f>VLOOKUP(Table4[[#This Row],[date]],Tbl_Local_Cases[],4,FALSE)</f>
        <v>http://www.moh.gov.bn/Lists/Latest%20news/NewDispForm.aspx?ID=1011</v>
      </c>
    </row>
    <row r="3" spans="1:5" x14ac:dyDescent="0.2">
      <c r="A3" s="8">
        <v>44436</v>
      </c>
      <c r="B3">
        <v>2155</v>
      </c>
      <c r="C3">
        <v>2155</v>
      </c>
      <c r="D3" s="5" t="str">
        <f>VLOOKUP(Table4[[#This Row],[date]],Tbl_Local_Cases[],4,FALSE)</f>
        <v>https://t.me/govbnofficial/2907</v>
      </c>
    </row>
    <row r="4" spans="1:5" x14ac:dyDescent="0.2">
      <c r="A4" s="8">
        <v>44436</v>
      </c>
      <c r="B4">
        <v>2230</v>
      </c>
      <c r="C4">
        <v>2230</v>
      </c>
      <c r="D4" s="5" t="str">
        <f>VLOOKUP(Table4[[#This Row],[date]],Tbl_Local_Cases[],4,FALSE)</f>
        <v>https://t.me/govbnofficial/2907</v>
      </c>
    </row>
    <row r="5" spans="1:5" x14ac:dyDescent="0.2">
      <c r="A5" s="2">
        <v>44435</v>
      </c>
      <c r="B5">
        <v>2262</v>
      </c>
      <c r="C5">
        <v>2262</v>
      </c>
      <c r="D5" s="5" t="str">
        <f>VLOOKUP(Table4[[#This Row],[date]],Tbl_Local_Cases[],4,FALSE)</f>
        <v>https://t.me/govbnofficial/2899</v>
      </c>
    </row>
    <row r="6" spans="1:5" x14ac:dyDescent="0.2">
      <c r="A6" s="2">
        <v>44434</v>
      </c>
      <c r="B6">
        <v>1888</v>
      </c>
      <c r="C6">
        <v>1888</v>
      </c>
      <c r="D6" s="5" t="str">
        <f>VLOOKUP(Table4[[#This Row],[date]],Tbl_Local_Cases[],4,FALSE)</f>
        <v>https://t.me/govbnofficial/2891</v>
      </c>
    </row>
    <row r="7" spans="1:5" x14ac:dyDescent="0.2">
      <c r="A7" s="2">
        <v>44434</v>
      </c>
      <c r="B7">
        <v>2085</v>
      </c>
      <c r="C7">
        <v>2085</v>
      </c>
      <c r="D7" s="5" t="str">
        <f>VLOOKUP(Table4[[#This Row],[date]],Tbl_Local_Cases[],4,FALSE)</f>
        <v>https://t.me/govbnofficial/2891</v>
      </c>
    </row>
    <row r="8" spans="1:5" x14ac:dyDescent="0.2">
      <c r="A8" s="2">
        <v>44432</v>
      </c>
      <c r="B8">
        <v>1597</v>
      </c>
      <c r="C8">
        <v>1597</v>
      </c>
      <c r="D8" s="5" t="str">
        <f>VLOOKUP(Table4[[#This Row],[date]],Tbl_Local_Cases[],4,FALSE)</f>
        <v>https://t.me/govbnofficial/2872</v>
      </c>
    </row>
    <row r="9" spans="1:5" x14ac:dyDescent="0.2">
      <c r="A9" s="2">
        <v>44432</v>
      </c>
      <c r="B9">
        <v>1640</v>
      </c>
      <c r="C9">
        <v>1640</v>
      </c>
      <c r="D9" s="5" t="str">
        <f>VLOOKUP(Table4[[#This Row],[date]],Tbl_Local_Cases[],4,FALSE)</f>
        <v>https://t.me/govbnofficial/2872</v>
      </c>
    </row>
    <row r="10" spans="1:5" x14ac:dyDescent="0.2">
      <c r="A10" s="2">
        <v>44431</v>
      </c>
      <c r="B10">
        <v>418</v>
      </c>
      <c r="C10">
        <v>418</v>
      </c>
      <c r="D10" s="5" t="str">
        <f>VLOOKUP(Table4[[#This Row],[date]],Tbl_Local_Cases[],4,FALSE)</f>
        <v>https://t.me/govbnofficial/2851</v>
      </c>
    </row>
    <row r="11" spans="1:5" x14ac:dyDescent="0.2">
      <c r="A11" s="2">
        <v>44430</v>
      </c>
      <c r="B11">
        <v>362</v>
      </c>
      <c r="C11">
        <v>362</v>
      </c>
      <c r="D11" s="5" t="str">
        <f>VLOOKUP(Table4[[#This Row],[date]],Tbl_Local_Cases[],4,FALSE)</f>
        <v>https://t.me/govbnofficial/2838</v>
      </c>
    </row>
    <row r="12" spans="1:5" x14ac:dyDescent="0.2">
      <c r="A12" s="2">
        <v>44430</v>
      </c>
      <c r="B12">
        <v>415</v>
      </c>
      <c r="C12">
        <v>362</v>
      </c>
      <c r="D12" s="5" t="str">
        <f>VLOOKUP(Table4[[#This Row],[date]],Tbl_Local_Cases[],4,FALSE)</f>
        <v>https://t.me/govbnofficial/2838</v>
      </c>
    </row>
    <row r="13" spans="1:5" x14ac:dyDescent="0.2">
      <c r="A13" s="2">
        <v>44430</v>
      </c>
      <c r="B13">
        <v>1328</v>
      </c>
      <c r="C13">
        <v>1328</v>
      </c>
      <c r="D13" s="5" t="str">
        <f>VLOOKUP(Table4[[#This Row],[date]],Tbl_Local_Cases[],4,FALSE)</f>
        <v>https://t.me/govbnofficial/2838</v>
      </c>
    </row>
    <row r="14" spans="1:5" x14ac:dyDescent="0.2">
      <c r="A14" s="2">
        <v>44430</v>
      </c>
      <c r="B14">
        <v>650</v>
      </c>
      <c r="C14" t="s">
        <v>235</v>
      </c>
      <c r="D14" s="5" t="str">
        <f>VLOOKUP(Table4[[#This Row],[date]],Tbl_Local_Cases[],4,FALSE)</f>
        <v>https://t.me/govbnofficial/2838</v>
      </c>
    </row>
    <row r="15" spans="1:5" x14ac:dyDescent="0.2">
      <c r="A15" s="2">
        <v>44430</v>
      </c>
      <c r="B15">
        <v>1056</v>
      </c>
      <c r="C15" t="s">
        <v>234</v>
      </c>
      <c r="D15" s="5" t="str">
        <f>VLOOKUP(Table4[[#This Row],[date]],Tbl_Local_Cases[],4,FALSE)</f>
        <v>https://t.me/govbnofficial/2838</v>
      </c>
    </row>
    <row r="16" spans="1:5" x14ac:dyDescent="0.2">
      <c r="A16" s="2">
        <v>44428</v>
      </c>
      <c r="B16">
        <v>884</v>
      </c>
      <c r="C16">
        <v>884</v>
      </c>
      <c r="D16" s="5" t="str">
        <f>VLOOKUP(Table4[[#This Row],[date]],Tbl_Local_Cases[],4,FALSE)</f>
        <v>https://t.me/govbnofficial/2819</v>
      </c>
    </row>
    <row r="17" spans="1:4" x14ac:dyDescent="0.2">
      <c r="A17" s="2">
        <v>44427</v>
      </c>
      <c r="B17">
        <v>583</v>
      </c>
      <c r="C17">
        <v>483</v>
      </c>
      <c r="D17" s="5" t="str">
        <f>VLOOKUP(Table4[[#This Row],[date]],Tbl_Local_Cases[],4,FALSE)</f>
        <v>https://t.me/govbnofficial/2799</v>
      </c>
    </row>
    <row r="18" spans="1:4" x14ac:dyDescent="0.2">
      <c r="A18" s="2">
        <v>44426</v>
      </c>
      <c r="B18">
        <v>674</v>
      </c>
      <c r="C18" t="s">
        <v>181</v>
      </c>
      <c r="D18" s="5" t="str">
        <f>VLOOKUP(Table4[[#This Row],[date]],Tbl_Local_Cases[],4,FALSE)</f>
        <v>https://t.me/govbnofficial/2780</v>
      </c>
    </row>
    <row r="19" spans="1:4" x14ac:dyDescent="0.2">
      <c r="A19" s="2">
        <v>44425</v>
      </c>
      <c r="B19">
        <v>597</v>
      </c>
      <c r="C19" t="s">
        <v>92</v>
      </c>
      <c r="D19" t="s">
        <v>99</v>
      </c>
    </row>
    <row r="20" spans="1:4" x14ac:dyDescent="0.2">
      <c r="A20" s="2">
        <v>44425</v>
      </c>
      <c r="B20">
        <v>762</v>
      </c>
      <c r="C20" t="s">
        <v>91</v>
      </c>
      <c r="D20" t="s">
        <v>99</v>
      </c>
    </row>
    <row r="21" spans="1:4" x14ac:dyDescent="0.2">
      <c r="A21" s="2">
        <v>44424</v>
      </c>
      <c r="B21">
        <v>755</v>
      </c>
      <c r="C21">
        <v>573</v>
      </c>
      <c r="D21" s="5" t="str">
        <f>VLOOKUP(Table4[[#This Row],[date]],Tbl_Local_Cases[],4,FALSE)</f>
        <v>https://t.me/govbnofficial/2741</v>
      </c>
    </row>
    <row r="22" spans="1:4" x14ac:dyDescent="0.2">
      <c r="A22" s="2">
        <v>44424</v>
      </c>
      <c r="B22">
        <v>573</v>
      </c>
      <c r="C22">
        <v>573</v>
      </c>
      <c r="D22" s="5" t="str">
        <f>VLOOKUP(Table4[[#This Row],[date]],Tbl_Local_Cases[],4,FALSE)</f>
        <v>https://t.me/govbnofficial/2741</v>
      </c>
    </row>
    <row r="23" spans="1:4" x14ac:dyDescent="0.2">
      <c r="A23" s="2">
        <v>44424</v>
      </c>
      <c r="B23">
        <v>765</v>
      </c>
      <c r="C23">
        <v>635</v>
      </c>
      <c r="D23" s="5" t="str">
        <f>VLOOKUP(Table4[[#This Row],[date]],Tbl_Local_Cases[],4,FALSE)</f>
        <v>https://t.me/govbnofficial/2741</v>
      </c>
    </row>
    <row r="24" spans="1:4" x14ac:dyDescent="0.2">
      <c r="A24" s="2">
        <v>44424</v>
      </c>
      <c r="B24">
        <v>766</v>
      </c>
      <c r="C24">
        <v>635</v>
      </c>
      <c r="D24" s="5" t="str">
        <f>VLOOKUP(Table4[[#This Row],[date]],Tbl_Local_Cases[],4,FALSE)</f>
        <v>https://t.me/govbnofficial/2741</v>
      </c>
    </row>
    <row r="25" spans="1:4" x14ac:dyDescent="0.2">
      <c r="A25" s="2">
        <v>44424</v>
      </c>
      <c r="B25">
        <v>635</v>
      </c>
      <c r="C25">
        <v>635</v>
      </c>
      <c r="D25" s="5" t="str">
        <f>VLOOKUP(Table4[[#This Row],[date]],Tbl_Local_Cases[],4,FALSE)</f>
        <v>https://t.me/govbnofficial/2741</v>
      </c>
    </row>
    <row r="26" spans="1:4" x14ac:dyDescent="0.2">
      <c r="A26" s="2">
        <v>44424</v>
      </c>
      <c r="B26">
        <v>774</v>
      </c>
      <c r="C26" t="s">
        <v>95</v>
      </c>
      <c r="D26" s="5" t="str">
        <f>VLOOKUP(Table4[[#This Row],[date]],Tbl_Local_Cases[],4,FALSE)</f>
        <v>https://t.me/govbnofficial/2741</v>
      </c>
    </row>
    <row r="27" spans="1:4" x14ac:dyDescent="0.2">
      <c r="A27" s="2">
        <v>44424</v>
      </c>
      <c r="B27">
        <v>776</v>
      </c>
      <c r="C27" t="s">
        <v>95</v>
      </c>
      <c r="D27" s="5" t="str">
        <f>VLOOKUP(Table4[[#This Row],[date]],Tbl_Local_Cases[],4,FALSE)</f>
        <v>https://t.me/govbnofficial/2741</v>
      </c>
    </row>
    <row r="28" spans="1:4" x14ac:dyDescent="0.2">
      <c r="A28" s="2">
        <v>44424</v>
      </c>
      <c r="B28">
        <v>630</v>
      </c>
      <c r="C28" t="s">
        <v>95</v>
      </c>
      <c r="D28" s="5" t="str">
        <f>VLOOKUP(Table4[[#This Row],[date]],Tbl_Local_Cases[],4,FALSE)</f>
        <v>https://t.me/govbnofficial/2741</v>
      </c>
    </row>
    <row r="29" spans="1:4" x14ac:dyDescent="0.2">
      <c r="A29" s="2">
        <v>44423</v>
      </c>
      <c r="B29">
        <v>646</v>
      </c>
      <c r="C29">
        <v>495</v>
      </c>
      <c r="D29" s="5" t="str">
        <f>VLOOKUP(Table4[[#This Row],[date]],Tbl_Local_Cases[],4,FALSE)</f>
        <v>https://t.me/govbnofficial/2722</v>
      </c>
    </row>
    <row r="30" spans="1:4" x14ac:dyDescent="0.2">
      <c r="A30" s="2">
        <v>44423</v>
      </c>
      <c r="B30">
        <v>652</v>
      </c>
      <c r="C30">
        <v>495</v>
      </c>
      <c r="D30" s="5" t="str">
        <f>VLOOKUP(Table4[[#This Row],[date]],Tbl_Local_Cases[],4,FALSE)</f>
        <v>https://t.me/govbnofficial/2722</v>
      </c>
    </row>
    <row r="31" spans="1:4" x14ac:dyDescent="0.2">
      <c r="A31" s="2">
        <v>44423</v>
      </c>
      <c r="B31">
        <v>495</v>
      </c>
      <c r="C31">
        <v>495</v>
      </c>
      <c r="D31" s="5" t="str">
        <f>VLOOKUP(Table4[[#This Row],[date]],Tbl_Local_Cases[],4,FALSE)</f>
        <v>https://t.me/govbnofficial/2722</v>
      </c>
    </row>
    <row r="32" spans="1:4" x14ac:dyDescent="0.2">
      <c r="A32" s="2">
        <v>44423</v>
      </c>
      <c r="B32">
        <v>618</v>
      </c>
      <c r="C32">
        <v>495</v>
      </c>
      <c r="D32" s="5" t="str">
        <f>VLOOKUP(Table4[[#This Row],[date]],Tbl_Local_Cases[],4,FALSE)</f>
        <v>https://t.me/govbnofficial/2722</v>
      </c>
    </row>
    <row r="33" spans="1:5" x14ac:dyDescent="0.2">
      <c r="A33" s="2">
        <v>44423</v>
      </c>
      <c r="B33">
        <v>649</v>
      </c>
      <c r="C33">
        <v>535</v>
      </c>
      <c r="D33" s="5" t="str">
        <f>VLOOKUP(Table4[[#This Row],[date]],Tbl_Local_Cases[],4,FALSE)</f>
        <v>https://t.me/govbnofficial/2722</v>
      </c>
    </row>
    <row r="34" spans="1:5" x14ac:dyDescent="0.2">
      <c r="A34" s="2">
        <v>44423</v>
      </c>
      <c r="B34">
        <v>535</v>
      </c>
      <c r="C34">
        <v>535</v>
      </c>
      <c r="D34" s="5" t="str">
        <f>VLOOKUP(Table4[[#This Row],[date]],Tbl_Local_Cases[],4,FALSE)</f>
        <v>https://t.me/govbnofficial/2722</v>
      </c>
    </row>
    <row r="35" spans="1:5" x14ac:dyDescent="0.2">
      <c r="A35" s="2">
        <v>44423</v>
      </c>
      <c r="B35">
        <v>616</v>
      </c>
      <c r="C35">
        <v>535</v>
      </c>
      <c r="D35" s="5" t="str">
        <f>VLOOKUP(Table4[[#This Row],[date]],Tbl_Local_Cases[],4,FALSE)</f>
        <v>https://t.me/govbnofficial/2722</v>
      </c>
    </row>
    <row r="36" spans="1:5" x14ac:dyDescent="0.2">
      <c r="A36" s="2">
        <v>44422</v>
      </c>
      <c r="B36">
        <v>432</v>
      </c>
      <c r="C36" t="s">
        <v>77</v>
      </c>
      <c r="D36" t="s">
        <v>75</v>
      </c>
    </row>
    <row r="37" spans="1:5" x14ac:dyDescent="0.2">
      <c r="A37" s="2">
        <v>44422</v>
      </c>
      <c r="B37">
        <v>566</v>
      </c>
      <c r="C37" t="s">
        <v>77</v>
      </c>
      <c r="D37" t="s">
        <v>75</v>
      </c>
    </row>
    <row r="38" spans="1:5" x14ac:dyDescent="0.2">
      <c r="A38" s="2">
        <v>44422</v>
      </c>
      <c r="B38">
        <v>563</v>
      </c>
      <c r="C38" t="s">
        <v>76</v>
      </c>
      <c r="D38" t="s">
        <v>75</v>
      </c>
    </row>
    <row r="39" spans="1:5" x14ac:dyDescent="0.2">
      <c r="A39" s="2">
        <v>44422</v>
      </c>
      <c r="B39">
        <v>448</v>
      </c>
      <c r="C39" t="s">
        <v>76</v>
      </c>
      <c r="D39" t="s">
        <v>74</v>
      </c>
    </row>
    <row r="40" spans="1:5" x14ac:dyDescent="0.2">
      <c r="A40" s="2">
        <v>44421</v>
      </c>
      <c r="B40">
        <v>451</v>
      </c>
      <c r="C40">
        <v>451</v>
      </c>
      <c r="D40" t="s">
        <v>74</v>
      </c>
    </row>
    <row r="41" spans="1:5" x14ac:dyDescent="0.2">
      <c r="A41" s="2">
        <v>44421</v>
      </c>
      <c r="B41">
        <v>477</v>
      </c>
      <c r="C41">
        <v>477</v>
      </c>
      <c r="D41" t="s">
        <v>74</v>
      </c>
    </row>
    <row r="42" spans="1:5" x14ac:dyDescent="0.2">
      <c r="A42" s="2">
        <v>44420</v>
      </c>
      <c r="B42">
        <v>499</v>
      </c>
      <c r="C42">
        <v>499</v>
      </c>
      <c r="D42" t="s">
        <v>39</v>
      </c>
    </row>
    <row r="43" spans="1:5" x14ac:dyDescent="0.2">
      <c r="A43" s="2">
        <v>44420</v>
      </c>
      <c r="B43">
        <v>441</v>
      </c>
      <c r="C43" t="s">
        <v>37</v>
      </c>
      <c r="D43" t="s">
        <v>39</v>
      </c>
    </row>
    <row r="44" spans="1:5" x14ac:dyDescent="0.2">
      <c r="A44" s="2">
        <v>44420</v>
      </c>
      <c r="B44">
        <v>450</v>
      </c>
      <c r="C44" t="s">
        <v>37</v>
      </c>
      <c r="D44" t="s">
        <v>39</v>
      </c>
    </row>
    <row r="45" spans="1:5" x14ac:dyDescent="0.2">
      <c r="A45" s="2">
        <v>44419</v>
      </c>
      <c r="B45">
        <v>423</v>
      </c>
      <c r="C45" t="s">
        <v>9</v>
      </c>
      <c r="D45" t="s">
        <v>18</v>
      </c>
      <c r="E45" t="s">
        <v>32</v>
      </c>
    </row>
    <row r="46" spans="1:5" x14ac:dyDescent="0.2">
      <c r="A46" s="2">
        <v>44418</v>
      </c>
      <c r="B46">
        <v>362</v>
      </c>
      <c r="C46" t="s">
        <v>31</v>
      </c>
      <c r="D46" t="s">
        <v>13</v>
      </c>
      <c r="E46" t="s">
        <v>30</v>
      </c>
    </row>
    <row r="47" spans="1:5" x14ac:dyDescent="0.2">
      <c r="A47" s="2">
        <v>44417</v>
      </c>
      <c r="B47">
        <v>364</v>
      </c>
      <c r="C47" s="3" t="s">
        <v>11</v>
      </c>
      <c r="D47" t="s">
        <v>19</v>
      </c>
      <c r="E47" t="s">
        <v>29</v>
      </c>
    </row>
    <row r="48" spans="1:5" x14ac:dyDescent="0.2">
      <c r="A48" s="2">
        <v>44417</v>
      </c>
      <c r="B48">
        <v>363</v>
      </c>
      <c r="C48" s="3" t="s">
        <v>4</v>
      </c>
      <c r="D48" t="s">
        <v>19</v>
      </c>
      <c r="E48" t="s">
        <v>29</v>
      </c>
    </row>
    <row r="49" spans="1:5" x14ac:dyDescent="0.2">
      <c r="A49" s="2">
        <v>44416</v>
      </c>
      <c r="B49">
        <v>346</v>
      </c>
      <c r="C49" t="s">
        <v>24</v>
      </c>
      <c r="D49" t="s">
        <v>21</v>
      </c>
      <c r="E49" t="s">
        <v>29</v>
      </c>
    </row>
    <row r="50" spans="1:5" x14ac:dyDescent="0.2">
      <c r="A50" s="2">
        <v>44416</v>
      </c>
      <c r="B50">
        <v>345</v>
      </c>
      <c r="C50" t="s">
        <v>8</v>
      </c>
      <c r="D50" t="s">
        <v>21</v>
      </c>
      <c r="E50" t="s">
        <v>29</v>
      </c>
    </row>
    <row r="51" spans="1:5" x14ac:dyDescent="0.2">
      <c r="A51" t="s">
        <v>231</v>
      </c>
      <c r="B51">
        <f>SUBTOTAL(103,Table4[case_no])</f>
        <v>49</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31BD8-93C1-FA4A-97F4-C6FEDA0B4320}">
  <dimension ref="A1:F201"/>
  <sheetViews>
    <sheetView workbookViewId="0">
      <selection activeCell="C58" sqref="C58"/>
    </sheetView>
  </sheetViews>
  <sheetFormatPr baseColWidth="10" defaultRowHeight="16" x14ac:dyDescent="0.2"/>
  <cols>
    <col min="3" max="3" width="18.6640625" customWidth="1"/>
    <col min="4" max="4" width="13.1640625" bestFit="1" customWidth="1"/>
    <col min="5" max="6" width="28" bestFit="1" customWidth="1"/>
  </cols>
  <sheetData>
    <row r="1" spans="1:6" x14ac:dyDescent="0.2">
      <c r="A1" t="s">
        <v>1</v>
      </c>
      <c r="B1" t="s">
        <v>16</v>
      </c>
      <c r="C1" t="s">
        <v>175</v>
      </c>
      <c r="D1" t="s">
        <v>17</v>
      </c>
      <c r="E1" t="s">
        <v>14</v>
      </c>
      <c r="F1" t="s">
        <v>15</v>
      </c>
    </row>
    <row r="2" spans="1:6" x14ac:dyDescent="0.2">
      <c r="A2" s="2">
        <v>44426</v>
      </c>
      <c r="B2">
        <v>674</v>
      </c>
      <c r="C2" t="s">
        <v>101</v>
      </c>
      <c r="D2" t="s">
        <v>181</v>
      </c>
      <c r="E2" s="5" t="str">
        <f>VLOOKUP(Table46[[#This Row],[date]],Tbl_Local_Cases[],4,FALSE)</f>
        <v>https://t.me/govbnofficial/2780</v>
      </c>
    </row>
    <row r="3" spans="1:6" x14ac:dyDescent="0.2">
      <c r="A3" s="2">
        <v>44426</v>
      </c>
      <c r="C3" t="s">
        <v>182</v>
      </c>
      <c r="E3" s="5" t="str">
        <f>VLOOKUP(Table46[[#This Row],[date]],Tbl_Local_Cases[],4,FALSE)</f>
        <v>https://t.me/govbnofficial/2780</v>
      </c>
    </row>
    <row r="4" spans="1:6" x14ac:dyDescent="0.2">
      <c r="A4" s="2">
        <v>44426</v>
      </c>
      <c r="C4" t="s">
        <v>183</v>
      </c>
      <c r="E4" s="5" t="str">
        <f>VLOOKUP(Table46[[#This Row],[date]],Tbl_Local_Cases[],4,FALSE)</f>
        <v>https://t.me/govbnofficial/2780</v>
      </c>
    </row>
    <row r="5" spans="1:6" x14ac:dyDescent="0.2">
      <c r="A5" s="2">
        <v>44426</v>
      </c>
      <c r="C5" t="s">
        <v>184</v>
      </c>
      <c r="E5" s="5" t="str">
        <f>VLOOKUP(Table46[[#This Row],[date]],Tbl_Local_Cases[],4,FALSE)</f>
        <v>https://t.me/govbnofficial/2780</v>
      </c>
    </row>
    <row r="6" spans="1:6" x14ac:dyDescent="0.2">
      <c r="A6" s="2">
        <v>44426</v>
      </c>
      <c r="C6" t="s">
        <v>185</v>
      </c>
      <c r="E6" s="5" t="str">
        <f>VLOOKUP(Table46[[#This Row],[date]],Tbl_Local_Cases[],4,FALSE)</f>
        <v>https://t.me/govbnofficial/2780</v>
      </c>
    </row>
    <row r="7" spans="1:6" x14ac:dyDescent="0.2">
      <c r="A7" s="2">
        <v>44426</v>
      </c>
      <c r="C7" t="s">
        <v>186</v>
      </c>
      <c r="E7" s="5" t="str">
        <f>VLOOKUP(Table46[[#This Row],[date]],Tbl_Local_Cases[],4,FALSE)</f>
        <v>https://t.me/govbnofficial/2780</v>
      </c>
    </row>
    <row r="8" spans="1:6" x14ac:dyDescent="0.2">
      <c r="A8" s="2">
        <v>44426</v>
      </c>
      <c r="C8" t="s">
        <v>187</v>
      </c>
      <c r="E8" s="5" t="str">
        <f>VLOOKUP(Table46[[#This Row],[date]],Tbl_Local_Cases[],4,FALSE)</f>
        <v>https://t.me/govbnofficial/2780</v>
      </c>
    </row>
    <row r="9" spans="1:6" x14ac:dyDescent="0.2">
      <c r="A9" s="2">
        <v>44426</v>
      </c>
      <c r="C9" t="s">
        <v>188</v>
      </c>
      <c r="E9" s="5" t="str">
        <f>VLOOKUP(Table46[[#This Row],[date]],Tbl_Local_Cases[],4,FALSE)</f>
        <v>https://t.me/govbnofficial/2780</v>
      </c>
    </row>
    <row r="10" spans="1:6" x14ac:dyDescent="0.2">
      <c r="A10" s="2">
        <v>44426</v>
      </c>
      <c r="C10" t="s">
        <v>189</v>
      </c>
      <c r="E10" s="5" t="str">
        <f>VLOOKUP(Table46[[#This Row],[date]],Tbl_Local_Cases[],4,FALSE)</f>
        <v>https://t.me/govbnofficial/2780</v>
      </c>
    </row>
    <row r="11" spans="1:6" x14ac:dyDescent="0.2">
      <c r="A11" s="2">
        <v>44426</v>
      </c>
      <c r="C11" t="s">
        <v>190</v>
      </c>
      <c r="E11" s="5" t="str">
        <f>VLOOKUP(Table46[[#This Row],[date]],Tbl_Local_Cases[],4,FALSE)</f>
        <v>https://t.me/govbnofficial/2780</v>
      </c>
    </row>
    <row r="12" spans="1:6" x14ac:dyDescent="0.2">
      <c r="A12" s="2">
        <v>44426</v>
      </c>
      <c r="C12" t="s">
        <v>191</v>
      </c>
      <c r="E12" s="5" t="str">
        <f>VLOOKUP(Table46[[#This Row],[date]],Tbl_Local_Cases[],4,FALSE)</f>
        <v>https://t.me/govbnofficial/2780</v>
      </c>
    </row>
    <row r="13" spans="1:6" x14ac:dyDescent="0.2">
      <c r="A13" s="2">
        <v>44426</v>
      </c>
      <c r="C13" t="s">
        <v>192</v>
      </c>
      <c r="E13" s="5" t="str">
        <f>VLOOKUP(Table46[[#This Row],[date]],Tbl_Local_Cases[],4,FALSE)</f>
        <v>https://t.me/govbnofficial/2780</v>
      </c>
    </row>
    <row r="14" spans="1:6" x14ac:dyDescent="0.2">
      <c r="A14" s="2">
        <v>44426</v>
      </c>
      <c r="C14" t="s">
        <v>193</v>
      </c>
      <c r="E14" s="5" t="str">
        <f>VLOOKUP(Table46[[#This Row],[date]],Tbl_Local_Cases[],4,FALSE)</f>
        <v>https://t.me/govbnofficial/2780</v>
      </c>
    </row>
    <row r="15" spans="1:6" x14ac:dyDescent="0.2">
      <c r="A15" s="2">
        <v>44426</v>
      </c>
      <c r="C15" t="s">
        <v>194</v>
      </c>
      <c r="E15" s="5" t="str">
        <f>VLOOKUP(Table46[[#This Row],[date]],Tbl_Local_Cases[],4,FALSE)</f>
        <v>https://t.me/govbnofficial/2780</v>
      </c>
    </row>
    <row r="16" spans="1:6" x14ac:dyDescent="0.2">
      <c r="A16" s="2">
        <v>44426</v>
      </c>
      <c r="C16" t="s">
        <v>195</v>
      </c>
      <c r="E16" s="5" t="str">
        <f>VLOOKUP(Table46[[#This Row],[date]],Tbl_Local_Cases[],4,FALSE)</f>
        <v>https://t.me/govbnofficial/2780</v>
      </c>
    </row>
    <row r="17" spans="1:5" x14ac:dyDescent="0.2">
      <c r="A17" s="2">
        <v>44426</v>
      </c>
      <c r="C17" t="s">
        <v>196</v>
      </c>
      <c r="E17" s="5" t="str">
        <f>VLOOKUP(Table46[[#This Row],[date]],Tbl_Local_Cases[],4,FALSE)</f>
        <v>https://t.me/govbnofficial/2780</v>
      </c>
    </row>
    <row r="18" spans="1:5" x14ac:dyDescent="0.2">
      <c r="A18" s="2">
        <v>44426</v>
      </c>
      <c r="C18" t="s">
        <v>197</v>
      </c>
      <c r="E18" s="5" t="str">
        <f>VLOOKUP(Table46[[#This Row],[date]],Tbl_Local_Cases[],4,FALSE)</f>
        <v>https://t.me/govbnofficial/2780</v>
      </c>
    </row>
    <row r="19" spans="1:5" x14ac:dyDescent="0.2">
      <c r="A19" s="2">
        <v>44426</v>
      </c>
      <c r="C19" t="s">
        <v>198</v>
      </c>
      <c r="E19" s="5" t="str">
        <f>VLOOKUP(Table46[[#This Row],[date]],Tbl_Local_Cases[],4,FALSE)</f>
        <v>https://t.me/govbnofficial/2780</v>
      </c>
    </row>
    <row r="20" spans="1:5" x14ac:dyDescent="0.2">
      <c r="A20" s="2">
        <v>44426</v>
      </c>
      <c r="C20" t="s">
        <v>199</v>
      </c>
      <c r="E20" s="5" t="str">
        <f>VLOOKUP(Table46[[#This Row],[date]],Tbl_Local_Cases[],4,FALSE)</f>
        <v>https://t.me/govbnofficial/2780</v>
      </c>
    </row>
    <row r="21" spans="1:5" x14ac:dyDescent="0.2">
      <c r="A21" s="2">
        <v>44426</v>
      </c>
      <c r="C21" t="s">
        <v>200</v>
      </c>
      <c r="E21" s="5" t="str">
        <f>VLOOKUP(Table46[[#This Row],[date]],Tbl_Local_Cases[],4,FALSE)</f>
        <v>https://t.me/govbnofficial/2780</v>
      </c>
    </row>
    <row r="22" spans="1:5" x14ac:dyDescent="0.2">
      <c r="A22" s="2">
        <v>44426</v>
      </c>
      <c r="C22" t="s">
        <v>201</v>
      </c>
      <c r="E22" s="5" t="str">
        <f>VLOOKUP(Table46[[#This Row],[date]],Tbl_Local_Cases[],4,FALSE)</f>
        <v>https://t.me/govbnofficial/2780</v>
      </c>
    </row>
    <row r="23" spans="1:5" x14ac:dyDescent="0.2">
      <c r="A23" s="2">
        <v>44426</v>
      </c>
      <c r="C23" t="s">
        <v>202</v>
      </c>
      <c r="E23" s="5" t="str">
        <f>VLOOKUP(Table46[[#This Row],[date]],Tbl_Local_Cases[],4,FALSE)</f>
        <v>https://t.me/govbnofficial/2780</v>
      </c>
    </row>
    <row r="24" spans="1:5" x14ac:dyDescent="0.2">
      <c r="A24" s="2">
        <v>44426</v>
      </c>
      <c r="C24" t="s">
        <v>203</v>
      </c>
      <c r="E24" s="5" t="str">
        <f>VLOOKUP(Table46[[#This Row],[date]],Tbl_Local_Cases[],4,FALSE)</f>
        <v>https://t.me/govbnofficial/2780</v>
      </c>
    </row>
    <row r="25" spans="1:5" x14ac:dyDescent="0.2">
      <c r="A25" s="2">
        <v>44426</v>
      </c>
      <c r="C25" t="s">
        <v>204</v>
      </c>
      <c r="E25" s="5" t="str">
        <f>VLOOKUP(Table46[[#This Row],[date]],Tbl_Local_Cases[],4,FALSE)</f>
        <v>https://t.me/govbnofficial/2780</v>
      </c>
    </row>
    <row r="26" spans="1:5" x14ac:dyDescent="0.2">
      <c r="A26" s="2">
        <v>44426</v>
      </c>
      <c r="C26" t="s">
        <v>205</v>
      </c>
      <c r="E26" s="5" t="str">
        <f>VLOOKUP(Table46[[#This Row],[date]],Tbl_Local_Cases[],4,FALSE)</f>
        <v>https://t.me/govbnofficial/2780</v>
      </c>
    </row>
    <row r="27" spans="1:5" x14ac:dyDescent="0.2">
      <c r="A27" s="2">
        <v>44426</v>
      </c>
      <c r="C27" t="s">
        <v>206</v>
      </c>
      <c r="E27" s="5" t="str">
        <f>VLOOKUP(Table46[[#This Row],[date]],Tbl_Local_Cases[],4,FALSE)</f>
        <v>https://t.me/govbnofficial/2780</v>
      </c>
    </row>
    <row r="28" spans="1:5" x14ac:dyDescent="0.2">
      <c r="A28" s="2">
        <v>44426</v>
      </c>
      <c r="C28" t="s">
        <v>207</v>
      </c>
      <c r="E28" s="5" t="str">
        <f>VLOOKUP(Table46[[#This Row],[date]],Tbl_Local_Cases[],4,FALSE)</f>
        <v>https://t.me/govbnofficial/2780</v>
      </c>
    </row>
    <row r="29" spans="1:5" x14ac:dyDescent="0.2">
      <c r="A29" s="2">
        <v>44426</v>
      </c>
      <c r="C29" t="s">
        <v>208</v>
      </c>
      <c r="E29" s="5" t="str">
        <f>VLOOKUP(Table46[[#This Row],[date]],Tbl_Local_Cases[],4,FALSE)</f>
        <v>https://t.me/govbnofficial/2780</v>
      </c>
    </row>
    <row r="30" spans="1:5" x14ac:dyDescent="0.2">
      <c r="A30" s="2">
        <v>44426</v>
      </c>
      <c r="C30" t="s">
        <v>209</v>
      </c>
      <c r="E30" s="5" t="str">
        <f>VLOOKUP(Table46[[#This Row],[date]],Tbl_Local_Cases[],4,FALSE)</f>
        <v>https://t.me/govbnofficial/2780</v>
      </c>
    </row>
    <row r="31" spans="1:5" x14ac:dyDescent="0.2">
      <c r="A31" s="2">
        <v>44426</v>
      </c>
      <c r="C31" t="s">
        <v>210</v>
      </c>
      <c r="E31" s="5" t="str">
        <f>VLOOKUP(Table46[[#This Row],[date]],Tbl_Local_Cases[],4,FALSE)</f>
        <v>https://t.me/govbnofficial/2780</v>
      </c>
    </row>
    <row r="32" spans="1:5" x14ac:dyDescent="0.2">
      <c r="A32" s="2">
        <v>44426</v>
      </c>
      <c r="C32" t="s">
        <v>211</v>
      </c>
      <c r="E32" s="5" t="str">
        <f>VLOOKUP(Table46[[#This Row],[date]],Tbl_Local_Cases[],4,FALSE)</f>
        <v>https://t.me/govbnofficial/2780</v>
      </c>
    </row>
    <row r="33" spans="1:5" x14ac:dyDescent="0.2">
      <c r="A33" s="2">
        <v>44425</v>
      </c>
      <c r="B33">
        <v>762</v>
      </c>
      <c r="C33" t="s">
        <v>133</v>
      </c>
      <c r="D33" t="s">
        <v>91</v>
      </c>
      <c r="E33" t="s">
        <v>99</v>
      </c>
    </row>
    <row r="34" spans="1:5" x14ac:dyDescent="0.2">
      <c r="A34" s="2">
        <v>44425</v>
      </c>
      <c r="B34">
        <v>597</v>
      </c>
      <c r="C34" t="s">
        <v>49</v>
      </c>
      <c r="D34" t="s">
        <v>92</v>
      </c>
      <c r="E34" t="s">
        <v>99</v>
      </c>
    </row>
    <row r="35" spans="1:5" x14ac:dyDescent="0.2">
      <c r="A35" s="2">
        <v>44425</v>
      </c>
      <c r="C35" t="s">
        <v>157</v>
      </c>
      <c r="E35" t="s">
        <v>99</v>
      </c>
    </row>
    <row r="36" spans="1:5" x14ac:dyDescent="0.2">
      <c r="A36" s="2">
        <v>44425</v>
      </c>
      <c r="C36" t="s">
        <v>158</v>
      </c>
      <c r="E36" t="s">
        <v>99</v>
      </c>
    </row>
    <row r="37" spans="1:5" x14ac:dyDescent="0.2">
      <c r="A37" s="2">
        <v>44425</v>
      </c>
      <c r="C37" t="s">
        <v>159</v>
      </c>
      <c r="E37" t="s">
        <v>99</v>
      </c>
    </row>
    <row r="38" spans="1:5" x14ac:dyDescent="0.2">
      <c r="A38" s="2">
        <v>44425</v>
      </c>
      <c r="C38" t="s">
        <v>160</v>
      </c>
      <c r="E38" t="s">
        <v>99</v>
      </c>
    </row>
    <row r="39" spans="1:5" x14ac:dyDescent="0.2">
      <c r="A39" s="2">
        <v>44425</v>
      </c>
      <c r="C39" t="s">
        <v>161</v>
      </c>
      <c r="E39" t="s">
        <v>99</v>
      </c>
    </row>
    <row r="40" spans="1:5" x14ac:dyDescent="0.2">
      <c r="A40" s="2">
        <v>44425</v>
      </c>
      <c r="C40" t="s">
        <v>162</v>
      </c>
      <c r="E40" t="s">
        <v>99</v>
      </c>
    </row>
    <row r="41" spans="1:5" x14ac:dyDescent="0.2">
      <c r="A41" s="2">
        <v>44425</v>
      </c>
      <c r="C41" t="s">
        <v>163</v>
      </c>
      <c r="E41" t="s">
        <v>99</v>
      </c>
    </row>
    <row r="42" spans="1:5" x14ac:dyDescent="0.2">
      <c r="A42" s="2">
        <v>44425</v>
      </c>
      <c r="C42" t="s">
        <v>164</v>
      </c>
      <c r="E42" t="s">
        <v>99</v>
      </c>
    </row>
    <row r="43" spans="1:5" x14ac:dyDescent="0.2">
      <c r="A43" s="2">
        <v>44425</v>
      </c>
      <c r="C43" t="s">
        <v>165</v>
      </c>
      <c r="E43" t="s">
        <v>99</v>
      </c>
    </row>
    <row r="44" spans="1:5" x14ac:dyDescent="0.2">
      <c r="A44" s="2">
        <v>44425</v>
      </c>
      <c r="C44" t="s">
        <v>166</v>
      </c>
      <c r="E44" t="s">
        <v>99</v>
      </c>
    </row>
    <row r="45" spans="1:5" x14ac:dyDescent="0.2">
      <c r="A45" s="2">
        <v>44425</v>
      </c>
      <c r="C45" t="s">
        <v>167</v>
      </c>
      <c r="E45" t="s">
        <v>99</v>
      </c>
    </row>
    <row r="46" spans="1:5" x14ac:dyDescent="0.2">
      <c r="A46" s="2">
        <v>44425</v>
      </c>
      <c r="C46" t="s">
        <v>168</v>
      </c>
      <c r="E46" t="s">
        <v>99</v>
      </c>
    </row>
    <row r="47" spans="1:5" x14ac:dyDescent="0.2">
      <c r="A47" s="2">
        <v>44425</v>
      </c>
      <c r="C47" t="s">
        <v>169</v>
      </c>
      <c r="E47" t="s">
        <v>99</v>
      </c>
    </row>
    <row r="48" spans="1:5" x14ac:dyDescent="0.2">
      <c r="A48" s="2">
        <v>44425</v>
      </c>
      <c r="C48" t="s">
        <v>170</v>
      </c>
      <c r="E48" t="s">
        <v>99</v>
      </c>
    </row>
    <row r="49" spans="1:5" x14ac:dyDescent="0.2">
      <c r="A49" s="2">
        <v>44425</v>
      </c>
      <c r="C49" t="s">
        <v>171</v>
      </c>
      <c r="E49" t="s">
        <v>99</v>
      </c>
    </row>
    <row r="50" spans="1:5" x14ac:dyDescent="0.2">
      <c r="A50" s="2">
        <v>44425</v>
      </c>
      <c r="C50" t="s">
        <v>172</v>
      </c>
      <c r="E50" t="s">
        <v>99</v>
      </c>
    </row>
    <row r="51" spans="1:5" x14ac:dyDescent="0.2">
      <c r="A51" s="2">
        <v>44425</v>
      </c>
      <c r="C51" t="s">
        <v>173</v>
      </c>
      <c r="E51" t="s">
        <v>99</v>
      </c>
    </row>
    <row r="52" spans="1:5" x14ac:dyDescent="0.2">
      <c r="A52" s="2">
        <v>44425</v>
      </c>
      <c r="C52" t="s">
        <v>174</v>
      </c>
      <c r="E52" t="s">
        <v>99</v>
      </c>
    </row>
    <row r="53" spans="1:5" x14ac:dyDescent="0.2">
      <c r="A53" s="2">
        <v>44424</v>
      </c>
      <c r="B53">
        <v>765</v>
      </c>
      <c r="D53">
        <v>635</v>
      </c>
      <c r="E53" s="5" t="str">
        <f>VLOOKUP(Table46[[#This Row],[date]],Tbl_Local_Cases[],4,FALSE)</f>
        <v>https://t.me/govbnofficial/2741</v>
      </c>
    </row>
    <row r="54" spans="1:5" x14ac:dyDescent="0.2">
      <c r="A54" s="2">
        <v>44424</v>
      </c>
      <c r="B54">
        <v>766</v>
      </c>
      <c r="D54">
        <v>635</v>
      </c>
      <c r="E54" s="5" t="str">
        <f>VLOOKUP(Table46[[#This Row],[date]],Tbl_Local_Cases[],4,FALSE)</f>
        <v>https://t.me/govbnofficial/2741</v>
      </c>
    </row>
    <row r="55" spans="1:5" x14ac:dyDescent="0.2">
      <c r="A55" s="2">
        <v>44424</v>
      </c>
      <c r="B55">
        <v>635</v>
      </c>
      <c r="C55" t="s">
        <v>50</v>
      </c>
      <c r="D55">
        <v>635</v>
      </c>
      <c r="E55" s="5" t="str">
        <f>VLOOKUP(Table46[[#This Row],[date]],Tbl_Local_Cases[],4,FALSE)</f>
        <v>https://t.me/govbnofficial/2741</v>
      </c>
    </row>
    <row r="56" spans="1:5" x14ac:dyDescent="0.2">
      <c r="A56" s="2">
        <v>44424</v>
      </c>
      <c r="B56">
        <v>774</v>
      </c>
      <c r="D56" t="s">
        <v>95</v>
      </c>
      <c r="E56" s="5" t="str">
        <f>VLOOKUP(Table46[[#This Row],[date]],Tbl_Local_Cases[],4,FALSE)</f>
        <v>https://t.me/govbnofficial/2741</v>
      </c>
    </row>
    <row r="57" spans="1:5" x14ac:dyDescent="0.2">
      <c r="A57" s="2">
        <v>44424</v>
      </c>
      <c r="B57">
        <v>776</v>
      </c>
      <c r="D57" t="s">
        <v>95</v>
      </c>
      <c r="E57" s="5" t="str">
        <f>VLOOKUP(Table46[[#This Row],[date]],Tbl_Local_Cases[],4,FALSE)</f>
        <v>https://t.me/govbnofficial/2741</v>
      </c>
    </row>
    <row r="58" spans="1:5" x14ac:dyDescent="0.2">
      <c r="A58" s="2">
        <v>44424</v>
      </c>
      <c r="B58">
        <v>630</v>
      </c>
      <c r="C58" t="s">
        <v>70</v>
      </c>
      <c r="D58" t="s">
        <v>95</v>
      </c>
      <c r="E58" s="5" t="str">
        <f>VLOOKUP(Table46[[#This Row],[date]],Tbl_Local_Cases[],4,FALSE)</f>
        <v>https://t.me/govbnofficial/2741</v>
      </c>
    </row>
    <row r="59" spans="1:5" x14ac:dyDescent="0.2">
      <c r="A59" s="2">
        <v>44424</v>
      </c>
      <c r="B59">
        <v>755</v>
      </c>
      <c r="D59" t="s">
        <v>100</v>
      </c>
      <c r="E59" s="5" t="str">
        <f>VLOOKUP(Table46[[#This Row],[date]],Tbl_Local_Cases[],4,FALSE)</f>
        <v>https://t.me/govbnofficial/2741</v>
      </c>
    </row>
    <row r="60" spans="1:5" x14ac:dyDescent="0.2">
      <c r="A60" s="2">
        <v>44424</v>
      </c>
      <c r="B60">
        <v>573</v>
      </c>
      <c r="D60" t="s">
        <v>176</v>
      </c>
      <c r="E60" s="5" t="str">
        <f>VLOOKUP(Table46[[#This Row],[date]],Tbl_Local_Cases[],4,FALSE)</f>
        <v>https://t.me/govbnofficial/2741</v>
      </c>
    </row>
    <row r="61" spans="1:5" x14ac:dyDescent="0.2">
      <c r="A61" s="2">
        <v>44424</v>
      </c>
      <c r="C61" t="s">
        <v>133</v>
      </c>
      <c r="E61" s="5" t="str">
        <f>VLOOKUP(Table46[[#This Row],[date]],Tbl_Local_Cases[],4,FALSE)</f>
        <v>https://t.me/govbnofficial/2741</v>
      </c>
    </row>
    <row r="62" spans="1:5" x14ac:dyDescent="0.2">
      <c r="A62" s="2">
        <v>44424</v>
      </c>
      <c r="C62" t="s">
        <v>134</v>
      </c>
      <c r="E62" s="5" t="str">
        <f>VLOOKUP(Table46[[#This Row],[date]],Tbl_Local_Cases[],4,FALSE)</f>
        <v>https://t.me/govbnofficial/2741</v>
      </c>
    </row>
    <row r="63" spans="1:5" x14ac:dyDescent="0.2">
      <c r="A63" s="2">
        <v>44424</v>
      </c>
      <c r="C63" t="s">
        <v>135</v>
      </c>
      <c r="E63" s="5" t="str">
        <f>VLOOKUP(Table46[[#This Row],[date]],Tbl_Local_Cases[],4,FALSE)</f>
        <v>https://t.me/govbnofficial/2741</v>
      </c>
    </row>
    <row r="64" spans="1:5" x14ac:dyDescent="0.2">
      <c r="A64" s="2">
        <v>44424</v>
      </c>
      <c r="C64" t="s">
        <v>136</v>
      </c>
      <c r="E64" s="5" t="str">
        <f>VLOOKUP(Table46[[#This Row],[date]],Tbl_Local_Cases[],4,FALSE)</f>
        <v>https://t.me/govbnofficial/2741</v>
      </c>
    </row>
    <row r="65" spans="1:5" x14ac:dyDescent="0.2">
      <c r="A65" s="2">
        <v>44424</v>
      </c>
      <c r="C65" t="s">
        <v>137</v>
      </c>
      <c r="E65" s="5" t="str">
        <f>VLOOKUP(Table46[[#This Row],[date]],Tbl_Local_Cases[],4,FALSE)</f>
        <v>https://t.me/govbnofficial/2741</v>
      </c>
    </row>
    <row r="66" spans="1:5" x14ac:dyDescent="0.2">
      <c r="A66" s="2">
        <v>44424</v>
      </c>
      <c r="C66" t="s">
        <v>138</v>
      </c>
      <c r="E66" s="5" t="str">
        <f>VLOOKUP(Table46[[#This Row],[date]],Tbl_Local_Cases[],4,FALSE)</f>
        <v>https://t.me/govbnofficial/2741</v>
      </c>
    </row>
    <row r="67" spans="1:5" x14ac:dyDescent="0.2">
      <c r="A67" s="2">
        <v>44424</v>
      </c>
      <c r="C67" t="s">
        <v>139</v>
      </c>
      <c r="E67" s="5" t="str">
        <f>VLOOKUP(Table46[[#This Row],[date]],Tbl_Local_Cases[],4,FALSE)</f>
        <v>https://t.me/govbnofficial/2741</v>
      </c>
    </row>
    <row r="68" spans="1:5" x14ac:dyDescent="0.2">
      <c r="A68" s="2">
        <v>44424</v>
      </c>
      <c r="C68" t="s">
        <v>140</v>
      </c>
      <c r="E68" s="5" t="str">
        <f>VLOOKUP(Table46[[#This Row],[date]],Tbl_Local_Cases[],4,FALSE)</f>
        <v>https://t.me/govbnofficial/2741</v>
      </c>
    </row>
    <row r="69" spans="1:5" x14ac:dyDescent="0.2">
      <c r="A69" s="2">
        <v>44424</v>
      </c>
      <c r="C69" t="s">
        <v>141</v>
      </c>
      <c r="E69" s="5" t="str">
        <f>VLOOKUP(Table46[[#This Row],[date]],Tbl_Local_Cases[],4,FALSE)</f>
        <v>https://t.me/govbnofficial/2741</v>
      </c>
    </row>
    <row r="70" spans="1:5" x14ac:dyDescent="0.2">
      <c r="A70" s="2">
        <v>44424</v>
      </c>
      <c r="C70" t="s">
        <v>142</v>
      </c>
      <c r="E70" s="5" t="str">
        <f>VLOOKUP(Table46[[#This Row],[date]],Tbl_Local_Cases[],4,FALSE)</f>
        <v>https://t.me/govbnofficial/2741</v>
      </c>
    </row>
    <row r="71" spans="1:5" x14ac:dyDescent="0.2">
      <c r="A71" s="2">
        <v>44424</v>
      </c>
      <c r="C71" t="s">
        <v>143</v>
      </c>
      <c r="E71" s="5" t="str">
        <f>VLOOKUP(Table46[[#This Row],[date]],Tbl_Local_Cases[],4,FALSE)</f>
        <v>https://t.me/govbnofficial/2741</v>
      </c>
    </row>
    <row r="72" spans="1:5" x14ac:dyDescent="0.2">
      <c r="A72" s="2">
        <v>44424</v>
      </c>
      <c r="C72" t="s">
        <v>144</v>
      </c>
      <c r="E72" s="5" t="str">
        <f>VLOOKUP(Table46[[#This Row],[date]],Tbl_Local_Cases[],4,FALSE)</f>
        <v>https://t.me/govbnofficial/2741</v>
      </c>
    </row>
    <row r="73" spans="1:5" x14ac:dyDescent="0.2">
      <c r="A73" s="2">
        <v>44424</v>
      </c>
      <c r="C73" t="s">
        <v>145</v>
      </c>
      <c r="E73" s="5" t="str">
        <f>VLOOKUP(Table46[[#This Row],[date]],Tbl_Local_Cases[],4,FALSE)</f>
        <v>https://t.me/govbnofficial/2741</v>
      </c>
    </row>
    <row r="74" spans="1:5" x14ac:dyDescent="0.2">
      <c r="A74" s="2">
        <v>44424</v>
      </c>
      <c r="C74" t="s">
        <v>146</v>
      </c>
      <c r="E74" s="5" t="str">
        <f>VLOOKUP(Table46[[#This Row],[date]],Tbl_Local_Cases[],4,FALSE)</f>
        <v>https://t.me/govbnofficial/2741</v>
      </c>
    </row>
    <row r="75" spans="1:5" x14ac:dyDescent="0.2">
      <c r="A75" s="2">
        <v>44424</v>
      </c>
      <c r="C75" t="s">
        <v>147</v>
      </c>
      <c r="E75" s="5" t="str">
        <f>VLOOKUP(Table46[[#This Row],[date]],Tbl_Local_Cases[],4,FALSE)</f>
        <v>https://t.me/govbnofficial/2741</v>
      </c>
    </row>
    <row r="76" spans="1:5" x14ac:dyDescent="0.2">
      <c r="A76" s="2">
        <v>44424</v>
      </c>
      <c r="C76" t="s">
        <v>148</v>
      </c>
      <c r="E76" s="5" t="str">
        <f>VLOOKUP(Table46[[#This Row],[date]],Tbl_Local_Cases[],4,FALSE)</f>
        <v>https://t.me/govbnofficial/2741</v>
      </c>
    </row>
    <row r="77" spans="1:5" x14ac:dyDescent="0.2">
      <c r="A77" s="2">
        <v>44424</v>
      </c>
      <c r="C77" t="s">
        <v>149</v>
      </c>
      <c r="E77" s="5" t="str">
        <f>VLOOKUP(Table46[[#This Row],[date]],Tbl_Local_Cases[],4,FALSE)</f>
        <v>https://t.me/govbnofficial/2741</v>
      </c>
    </row>
    <row r="78" spans="1:5" x14ac:dyDescent="0.2">
      <c r="A78" s="2">
        <v>44424</v>
      </c>
      <c r="C78" t="s">
        <v>150</v>
      </c>
      <c r="E78" s="5" t="str">
        <f>VLOOKUP(Table46[[#This Row],[date]],Tbl_Local_Cases[],4,FALSE)</f>
        <v>https://t.me/govbnofficial/2741</v>
      </c>
    </row>
    <row r="79" spans="1:5" x14ac:dyDescent="0.2">
      <c r="A79" s="2">
        <v>44424</v>
      </c>
      <c r="C79" t="s">
        <v>151</v>
      </c>
      <c r="E79" s="5" t="str">
        <f>VLOOKUP(Table46[[#This Row],[date]],Tbl_Local_Cases[],4,FALSE)</f>
        <v>https://t.me/govbnofficial/2741</v>
      </c>
    </row>
    <row r="80" spans="1:5" x14ac:dyDescent="0.2">
      <c r="A80" s="2">
        <v>44424</v>
      </c>
      <c r="C80" t="s">
        <v>152</v>
      </c>
      <c r="E80" s="5" t="str">
        <f>VLOOKUP(Table46[[#This Row],[date]],Tbl_Local_Cases[],4,FALSE)</f>
        <v>https://t.me/govbnofficial/2741</v>
      </c>
    </row>
    <row r="81" spans="1:5" x14ac:dyDescent="0.2">
      <c r="A81" s="2">
        <v>44424</v>
      </c>
      <c r="C81" t="s">
        <v>153</v>
      </c>
      <c r="E81" s="5" t="str">
        <f>VLOOKUP(Table46[[#This Row],[date]],Tbl_Local_Cases[],4,FALSE)</f>
        <v>https://t.me/govbnofficial/2741</v>
      </c>
    </row>
    <row r="82" spans="1:5" x14ac:dyDescent="0.2">
      <c r="A82" s="2">
        <v>44424</v>
      </c>
      <c r="C82" t="s">
        <v>154</v>
      </c>
      <c r="E82" s="5" t="str">
        <f>VLOOKUP(Table46[[#This Row],[date]],Tbl_Local_Cases[],4,FALSE)</f>
        <v>https://t.me/govbnofficial/2741</v>
      </c>
    </row>
    <row r="83" spans="1:5" x14ac:dyDescent="0.2">
      <c r="A83" s="2">
        <v>44424</v>
      </c>
      <c r="C83" t="s">
        <v>155</v>
      </c>
      <c r="E83" s="5" t="str">
        <f>VLOOKUP(Table46[[#This Row],[date]],Tbl_Local_Cases[],4,FALSE)</f>
        <v>https://t.me/govbnofficial/2741</v>
      </c>
    </row>
    <row r="84" spans="1:5" x14ac:dyDescent="0.2">
      <c r="A84" s="2">
        <v>44424</v>
      </c>
      <c r="C84" t="s">
        <v>156</v>
      </c>
      <c r="E84" s="5" t="str">
        <f>VLOOKUP(Table46[[#This Row],[date]],Tbl_Local_Cases[],4,FALSE)</f>
        <v>https://t.me/govbnofficial/2741</v>
      </c>
    </row>
    <row r="85" spans="1:5" x14ac:dyDescent="0.2">
      <c r="A85" s="2">
        <v>44423</v>
      </c>
      <c r="B85">
        <v>646</v>
      </c>
      <c r="D85">
        <v>495</v>
      </c>
      <c r="E85" s="5" t="str">
        <f>VLOOKUP(Table46[[#This Row],[date]],Tbl_Local_Cases[],4,FALSE)</f>
        <v>https://t.me/govbnofficial/2722</v>
      </c>
    </row>
    <row r="86" spans="1:5" x14ac:dyDescent="0.2">
      <c r="A86" s="2">
        <v>44423</v>
      </c>
      <c r="B86">
        <v>652</v>
      </c>
      <c r="D86">
        <v>495</v>
      </c>
      <c r="E86" s="5" t="str">
        <f>VLOOKUP(Table46[[#This Row],[date]],Tbl_Local_Cases[],4,FALSE)</f>
        <v>https://t.me/govbnofficial/2722</v>
      </c>
    </row>
    <row r="87" spans="1:5" x14ac:dyDescent="0.2">
      <c r="A87" s="2">
        <v>44423</v>
      </c>
      <c r="B87">
        <v>495</v>
      </c>
      <c r="D87">
        <v>495</v>
      </c>
      <c r="E87" s="5" t="str">
        <f>VLOOKUP(Table46[[#This Row],[date]],Tbl_Local_Cases[],4,FALSE)</f>
        <v>https://t.me/govbnofficial/2722</v>
      </c>
    </row>
    <row r="88" spans="1:5" x14ac:dyDescent="0.2">
      <c r="A88" s="2">
        <v>44423</v>
      </c>
      <c r="B88">
        <v>618</v>
      </c>
      <c r="D88">
        <v>495</v>
      </c>
      <c r="E88" s="5" t="str">
        <f>VLOOKUP(Table46[[#This Row],[date]],Tbl_Local_Cases[],4,FALSE)</f>
        <v>https://t.me/govbnofficial/2722</v>
      </c>
    </row>
    <row r="89" spans="1:5" x14ac:dyDescent="0.2">
      <c r="A89" s="2">
        <v>44423</v>
      </c>
      <c r="B89">
        <v>649</v>
      </c>
      <c r="D89">
        <v>535</v>
      </c>
      <c r="E89" s="5" t="str">
        <f>VLOOKUP(Table46[[#This Row],[date]],Tbl_Local_Cases[],4,FALSE)</f>
        <v>https://t.me/govbnofficial/2722</v>
      </c>
    </row>
    <row r="90" spans="1:5" x14ac:dyDescent="0.2">
      <c r="A90" s="2">
        <v>44423</v>
      </c>
      <c r="B90">
        <v>535</v>
      </c>
      <c r="D90">
        <v>535</v>
      </c>
      <c r="E90" s="5" t="str">
        <f>VLOOKUP(Table46[[#This Row],[date]],Tbl_Local_Cases[],4,FALSE)</f>
        <v>https://t.me/govbnofficial/2722</v>
      </c>
    </row>
    <row r="91" spans="1:5" x14ac:dyDescent="0.2">
      <c r="A91" s="2">
        <v>44423</v>
      </c>
      <c r="B91">
        <v>616</v>
      </c>
      <c r="D91">
        <v>535</v>
      </c>
      <c r="E91" s="5" t="str">
        <f>VLOOKUP(Table46[[#This Row],[date]],Tbl_Local_Cases[],4,FALSE)</f>
        <v>https://t.me/govbnofficial/2722</v>
      </c>
    </row>
    <row r="92" spans="1:5" x14ac:dyDescent="0.2">
      <c r="A92" s="2">
        <v>44423</v>
      </c>
      <c r="C92" t="s">
        <v>101</v>
      </c>
      <c r="E92" s="5" t="str">
        <f>VLOOKUP(Table46[[#This Row],[date]],Tbl_Local_Cases[],4,FALSE)</f>
        <v>https://t.me/govbnofficial/2722</v>
      </c>
    </row>
    <row r="93" spans="1:5" x14ac:dyDescent="0.2">
      <c r="A93" s="2">
        <v>44423</v>
      </c>
      <c r="C93" t="s">
        <v>102</v>
      </c>
      <c r="E93" s="5" t="str">
        <f>VLOOKUP(Table46[[#This Row],[date]],Tbl_Local_Cases[],4,FALSE)</f>
        <v>https://t.me/govbnofficial/2722</v>
      </c>
    </row>
    <row r="94" spans="1:5" x14ac:dyDescent="0.2">
      <c r="A94" s="2">
        <v>44423</v>
      </c>
      <c r="C94" t="s">
        <v>103</v>
      </c>
      <c r="E94" s="5" t="str">
        <f>VLOOKUP(Table46[[#This Row],[date]],Tbl_Local_Cases[],4,FALSE)</f>
        <v>https://t.me/govbnofficial/2722</v>
      </c>
    </row>
    <row r="95" spans="1:5" x14ac:dyDescent="0.2">
      <c r="A95" s="2">
        <v>44423</v>
      </c>
      <c r="C95" t="s">
        <v>104</v>
      </c>
      <c r="E95" s="5" t="str">
        <f>VLOOKUP(Table46[[#This Row],[date]],Tbl_Local_Cases[],4,FALSE)</f>
        <v>https://t.me/govbnofficial/2722</v>
      </c>
    </row>
    <row r="96" spans="1:5" x14ac:dyDescent="0.2">
      <c r="A96" s="2">
        <v>44423</v>
      </c>
      <c r="C96" t="s">
        <v>105</v>
      </c>
      <c r="E96" s="5" t="str">
        <f>VLOOKUP(Table46[[#This Row],[date]],Tbl_Local_Cases[],4,FALSE)</f>
        <v>https://t.me/govbnofficial/2722</v>
      </c>
    </row>
    <row r="97" spans="1:5" x14ac:dyDescent="0.2">
      <c r="A97" s="2">
        <v>44423</v>
      </c>
      <c r="C97" t="s">
        <v>106</v>
      </c>
      <c r="E97" s="5" t="str">
        <f>VLOOKUP(Table46[[#This Row],[date]],Tbl_Local_Cases[],4,FALSE)</f>
        <v>https://t.me/govbnofficial/2722</v>
      </c>
    </row>
    <row r="98" spans="1:5" x14ac:dyDescent="0.2">
      <c r="A98" s="2">
        <v>44423</v>
      </c>
      <c r="C98" t="s">
        <v>107</v>
      </c>
      <c r="E98" s="5" t="str">
        <f>VLOOKUP(Table46[[#This Row],[date]],Tbl_Local_Cases[],4,FALSE)</f>
        <v>https://t.me/govbnofficial/2722</v>
      </c>
    </row>
    <row r="99" spans="1:5" x14ac:dyDescent="0.2">
      <c r="A99" s="2">
        <v>44423</v>
      </c>
      <c r="C99" t="s">
        <v>108</v>
      </c>
      <c r="E99" s="5" t="str">
        <f>VLOOKUP(Table46[[#This Row],[date]],Tbl_Local_Cases[],4,FALSE)</f>
        <v>https://t.me/govbnofficial/2722</v>
      </c>
    </row>
    <row r="100" spans="1:5" x14ac:dyDescent="0.2">
      <c r="A100" s="2">
        <v>44423</v>
      </c>
      <c r="C100" t="s">
        <v>109</v>
      </c>
      <c r="E100" s="5" t="str">
        <f>VLOOKUP(Table46[[#This Row],[date]],Tbl_Local_Cases[],4,FALSE)</f>
        <v>https://t.me/govbnofficial/2722</v>
      </c>
    </row>
    <row r="101" spans="1:5" x14ac:dyDescent="0.2">
      <c r="A101" s="2">
        <v>44423</v>
      </c>
      <c r="C101" t="s">
        <v>110</v>
      </c>
      <c r="E101" s="5" t="str">
        <f>VLOOKUP(Table46[[#This Row],[date]],Tbl_Local_Cases[],4,FALSE)</f>
        <v>https://t.me/govbnofficial/2722</v>
      </c>
    </row>
    <row r="102" spans="1:5" x14ac:dyDescent="0.2">
      <c r="A102" s="2">
        <v>44423</v>
      </c>
      <c r="C102" t="s">
        <v>111</v>
      </c>
      <c r="E102" s="5" t="str">
        <f>VLOOKUP(Table46[[#This Row],[date]],Tbl_Local_Cases[],4,FALSE)</f>
        <v>https://t.me/govbnofficial/2722</v>
      </c>
    </row>
    <row r="103" spans="1:5" x14ac:dyDescent="0.2">
      <c r="A103" s="2">
        <v>44423</v>
      </c>
      <c r="C103" t="s">
        <v>112</v>
      </c>
      <c r="E103" s="5" t="str">
        <f>VLOOKUP(Table46[[#This Row],[date]],Tbl_Local_Cases[],4,FALSE)</f>
        <v>https://t.me/govbnofficial/2722</v>
      </c>
    </row>
    <row r="104" spans="1:5" x14ac:dyDescent="0.2">
      <c r="A104" s="2">
        <v>44423</v>
      </c>
      <c r="C104" t="s">
        <v>113</v>
      </c>
      <c r="E104" s="5" t="str">
        <f>VLOOKUP(Table46[[#This Row],[date]],Tbl_Local_Cases[],4,FALSE)</f>
        <v>https://t.me/govbnofficial/2722</v>
      </c>
    </row>
    <row r="105" spans="1:5" x14ac:dyDescent="0.2">
      <c r="A105" s="2">
        <v>44423</v>
      </c>
      <c r="C105" t="s">
        <v>114</v>
      </c>
      <c r="E105" s="5" t="str">
        <f>VLOOKUP(Table46[[#This Row],[date]],Tbl_Local_Cases[],4,FALSE)</f>
        <v>https://t.me/govbnofficial/2722</v>
      </c>
    </row>
    <row r="106" spans="1:5" x14ac:dyDescent="0.2">
      <c r="A106" s="2">
        <v>44423</v>
      </c>
      <c r="C106" t="s">
        <v>115</v>
      </c>
      <c r="E106" s="5" t="str">
        <f>VLOOKUP(Table46[[#This Row],[date]],Tbl_Local_Cases[],4,FALSE)</f>
        <v>https://t.me/govbnofficial/2722</v>
      </c>
    </row>
    <row r="107" spans="1:5" x14ac:dyDescent="0.2">
      <c r="A107" s="2">
        <v>44423</v>
      </c>
      <c r="C107" t="s">
        <v>116</v>
      </c>
      <c r="E107" s="5" t="str">
        <f>VLOOKUP(Table46[[#This Row],[date]],Tbl_Local_Cases[],4,FALSE)</f>
        <v>https://t.me/govbnofficial/2722</v>
      </c>
    </row>
    <row r="108" spans="1:5" x14ac:dyDescent="0.2">
      <c r="A108" s="2">
        <v>44423</v>
      </c>
      <c r="C108" t="s">
        <v>117</v>
      </c>
      <c r="E108" s="5" t="str">
        <f>VLOOKUP(Table46[[#This Row],[date]],Tbl_Local_Cases[],4,FALSE)</f>
        <v>https://t.me/govbnofficial/2722</v>
      </c>
    </row>
    <row r="109" spans="1:5" x14ac:dyDescent="0.2">
      <c r="A109" s="2">
        <v>44423</v>
      </c>
      <c r="C109" t="s">
        <v>118</v>
      </c>
      <c r="E109" s="5" t="str">
        <f>VLOOKUP(Table46[[#This Row],[date]],Tbl_Local_Cases[],4,FALSE)</f>
        <v>https://t.me/govbnofficial/2722</v>
      </c>
    </row>
    <row r="110" spans="1:5" x14ac:dyDescent="0.2">
      <c r="A110" s="2">
        <v>44423</v>
      </c>
      <c r="C110" t="s">
        <v>119</v>
      </c>
      <c r="E110" s="5" t="str">
        <f>VLOOKUP(Table46[[#This Row],[date]],Tbl_Local_Cases[],4,FALSE)</f>
        <v>https://t.me/govbnofficial/2722</v>
      </c>
    </row>
    <row r="111" spans="1:5" x14ac:dyDescent="0.2">
      <c r="A111" s="2">
        <v>44423</v>
      </c>
      <c r="C111" t="s">
        <v>120</v>
      </c>
      <c r="E111" s="5" t="str">
        <f>VLOOKUP(Table46[[#This Row],[date]],Tbl_Local_Cases[],4,FALSE)</f>
        <v>https://t.me/govbnofficial/2722</v>
      </c>
    </row>
    <row r="112" spans="1:5" x14ac:dyDescent="0.2">
      <c r="A112" s="2">
        <v>44423</v>
      </c>
      <c r="C112" t="s">
        <v>121</v>
      </c>
      <c r="E112" s="5" t="str">
        <f>VLOOKUP(Table46[[#This Row],[date]],Tbl_Local_Cases[],4,FALSE)</f>
        <v>https://t.me/govbnofficial/2722</v>
      </c>
    </row>
    <row r="113" spans="1:5" x14ac:dyDescent="0.2">
      <c r="A113" s="2">
        <v>44423</v>
      </c>
      <c r="C113" t="s">
        <v>122</v>
      </c>
      <c r="E113" s="5" t="str">
        <f>VLOOKUP(Table46[[#This Row],[date]],Tbl_Local_Cases[],4,FALSE)</f>
        <v>https://t.me/govbnofficial/2722</v>
      </c>
    </row>
    <row r="114" spans="1:5" x14ac:dyDescent="0.2">
      <c r="A114" s="2">
        <v>44423</v>
      </c>
      <c r="C114" t="s">
        <v>123</v>
      </c>
      <c r="E114" s="5" t="str">
        <f>VLOOKUP(Table46[[#This Row],[date]],Tbl_Local_Cases[],4,FALSE)</f>
        <v>https://t.me/govbnofficial/2722</v>
      </c>
    </row>
    <row r="115" spans="1:5" x14ac:dyDescent="0.2">
      <c r="A115" s="2">
        <v>44423</v>
      </c>
      <c r="C115" t="s">
        <v>124</v>
      </c>
      <c r="E115" s="5" t="str">
        <f>VLOOKUP(Table46[[#This Row],[date]],Tbl_Local_Cases[],4,FALSE)</f>
        <v>https://t.me/govbnofficial/2722</v>
      </c>
    </row>
    <row r="116" spans="1:5" x14ac:dyDescent="0.2">
      <c r="A116" s="2">
        <v>44423</v>
      </c>
      <c r="C116" t="s">
        <v>125</v>
      </c>
      <c r="E116" s="5" t="str">
        <f>VLOOKUP(Table46[[#This Row],[date]],Tbl_Local_Cases[],4,FALSE)</f>
        <v>https://t.me/govbnofficial/2722</v>
      </c>
    </row>
    <row r="117" spans="1:5" x14ac:dyDescent="0.2">
      <c r="A117" s="2">
        <v>44423</v>
      </c>
      <c r="C117" t="s">
        <v>126</v>
      </c>
      <c r="E117" s="5" t="str">
        <f>VLOOKUP(Table46[[#This Row],[date]],Tbl_Local_Cases[],4,FALSE)</f>
        <v>https://t.me/govbnofficial/2722</v>
      </c>
    </row>
    <row r="118" spans="1:5" x14ac:dyDescent="0.2">
      <c r="A118" s="2">
        <v>44423</v>
      </c>
      <c r="C118" t="s">
        <v>127</v>
      </c>
      <c r="E118" s="5" t="str">
        <f>VLOOKUP(Table46[[#This Row],[date]],Tbl_Local_Cases[],4,FALSE)</f>
        <v>https://t.me/govbnofficial/2722</v>
      </c>
    </row>
    <row r="119" spans="1:5" x14ac:dyDescent="0.2">
      <c r="A119" s="2">
        <v>44423</v>
      </c>
      <c r="C119" t="s">
        <v>128</v>
      </c>
      <c r="E119" s="5" t="str">
        <f>VLOOKUP(Table46[[#This Row],[date]],Tbl_Local_Cases[],4,FALSE)</f>
        <v>https://t.me/govbnofficial/2722</v>
      </c>
    </row>
    <row r="120" spans="1:5" x14ac:dyDescent="0.2">
      <c r="A120" s="2">
        <v>44423</v>
      </c>
      <c r="C120" t="s">
        <v>129</v>
      </c>
      <c r="E120" s="5" t="str">
        <f>VLOOKUP(Table46[[#This Row],[date]],Tbl_Local_Cases[],4,FALSE)</f>
        <v>https://t.me/govbnofficial/2722</v>
      </c>
    </row>
    <row r="121" spans="1:5" x14ac:dyDescent="0.2">
      <c r="A121" s="2">
        <v>44423</v>
      </c>
      <c r="C121" t="s">
        <v>130</v>
      </c>
      <c r="E121" s="5" t="str">
        <f>VLOOKUP(Table46[[#This Row],[date]],Tbl_Local_Cases[],4,FALSE)</f>
        <v>https://t.me/govbnofficial/2722</v>
      </c>
    </row>
    <row r="122" spans="1:5" x14ac:dyDescent="0.2">
      <c r="A122" s="2">
        <v>44423</v>
      </c>
      <c r="C122" t="s">
        <v>131</v>
      </c>
      <c r="E122" s="5" t="str">
        <f>VLOOKUP(Table46[[#This Row],[date]],Tbl_Local_Cases[],4,FALSE)</f>
        <v>https://t.me/govbnofficial/2722</v>
      </c>
    </row>
    <row r="123" spans="1:5" x14ac:dyDescent="0.2">
      <c r="A123" s="2">
        <v>44423</v>
      </c>
      <c r="C123" t="s">
        <v>132</v>
      </c>
      <c r="E123" s="5" t="str">
        <f>VLOOKUP(Table46[[#This Row],[date]],Tbl_Local_Cases[],4,FALSE)</f>
        <v>https://t.me/govbnofficial/2722</v>
      </c>
    </row>
    <row r="124" spans="1:5" x14ac:dyDescent="0.2">
      <c r="A124" s="2">
        <v>44422</v>
      </c>
      <c r="B124">
        <v>432</v>
      </c>
      <c r="D124" t="s">
        <v>77</v>
      </c>
      <c r="E124" t="s">
        <v>75</v>
      </c>
    </row>
    <row r="125" spans="1:5" x14ac:dyDescent="0.2">
      <c r="A125" s="2">
        <v>44422</v>
      </c>
      <c r="B125">
        <v>566</v>
      </c>
      <c r="D125" t="s">
        <v>77</v>
      </c>
      <c r="E125" t="s">
        <v>75</v>
      </c>
    </row>
    <row r="126" spans="1:5" x14ac:dyDescent="0.2">
      <c r="A126" s="2">
        <v>44422</v>
      </c>
      <c r="B126">
        <v>448</v>
      </c>
      <c r="D126" t="s">
        <v>76</v>
      </c>
      <c r="E126" t="s">
        <v>75</v>
      </c>
    </row>
    <row r="127" spans="1:5" x14ac:dyDescent="0.2">
      <c r="A127" s="2">
        <v>44422</v>
      </c>
      <c r="B127">
        <v>563</v>
      </c>
      <c r="D127" t="s">
        <v>76</v>
      </c>
      <c r="E127" t="s">
        <v>75</v>
      </c>
    </row>
    <row r="128" spans="1:5" x14ac:dyDescent="0.2">
      <c r="A128" s="2">
        <v>44422</v>
      </c>
      <c r="C128" t="s">
        <v>70</v>
      </c>
      <c r="E128" t="s">
        <v>75</v>
      </c>
    </row>
    <row r="129" spans="1:5" x14ac:dyDescent="0.2">
      <c r="A129" s="2">
        <v>44422</v>
      </c>
      <c r="C129" t="s">
        <v>71</v>
      </c>
      <c r="E129" t="s">
        <v>75</v>
      </c>
    </row>
    <row r="130" spans="1:5" x14ac:dyDescent="0.2">
      <c r="A130" s="2">
        <v>44422</v>
      </c>
      <c r="C130" t="s">
        <v>72</v>
      </c>
      <c r="E130" t="s">
        <v>75</v>
      </c>
    </row>
    <row r="131" spans="1:5" x14ac:dyDescent="0.2">
      <c r="A131" s="2">
        <v>44422</v>
      </c>
      <c r="C131" t="s">
        <v>79</v>
      </c>
      <c r="E131" t="s">
        <v>75</v>
      </c>
    </row>
    <row r="132" spans="1:5" x14ac:dyDescent="0.2">
      <c r="A132" s="2">
        <v>44422</v>
      </c>
      <c r="C132" t="s">
        <v>80</v>
      </c>
      <c r="E132" t="s">
        <v>75</v>
      </c>
    </row>
    <row r="133" spans="1:5" x14ac:dyDescent="0.2">
      <c r="A133" s="2">
        <v>44422</v>
      </c>
      <c r="C133" t="s">
        <v>81</v>
      </c>
      <c r="E133" t="s">
        <v>75</v>
      </c>
    </row>
    <row r="134" spans="1:5" x14ac:dyDescent="0.2">
      <c r="A134" s="2">
        <v>44422</v>
      </c>
      <c r="C134" t="s">
        <v>82</v>
      </c>
      <c r="E134" t="s">
        <v>75</v>
      </c>
    </row>
    <row r="135" spans="1:5" x14ac:dyDescent="0.2">
      <c r="A135" s="2">
        <v>44422</v>
      </c>
      <c r="C135" t="s">
        <v>83</v>
      </c>
      <c r="E135" t="s">
        <v>75</v>
      </c>
    </row>
    <row r="136" spans="1:5" x14ac:dyDescent="0.2">
      <c r="A136" s="2">
        <v>44422</v>
      </c>
      <c r="C136" t="s">
        <v>84</v>
      </c>
      <c r="E136" t="s">
        <v>75</v>
      </c>
    </row>
    <row r="137" spans="1:5" x14ac:dyDescent="0.2">
      <c r="A137" s="2">
        <v>44422</v>
      </c>
      <c r="C137" t="s">
        <v>85</v>
      </c>
      <c r="E137" t="s">
        <v>75</v>
      </c>
    </row>
    <row r="138" spans="1:5" x14ac:dyDescent="0.2">
      <c r="A138" s="2">
        <v>44422</v>
      </c>
      <c r="C138" t="s">
        <v>86</v>
      </c>
      <c r="E138" t="s">
        <v>75</v>
      </c>
    </row>
    <row r="139" spans="1:5" x14ac:dyDescent="0.2">
      <c r="A139" s="2">
        <v>44422</v>
      </c>
      <c r="C139" t="s">
        <v>87</v>
      </c>
      <c r="E139" t="s">
        <v>75</v>
      </c>
    </row>
    <row r="140" spans="1:5" x14ac:dyDescent="0.2">
      <c r="A140" s="2">
        <v>44422</v>
      </c>
      <c r="C140" t="s">
        <v>88</v>
      </c>
      <c r="E140" t="s">
        <v>75</v>
      </c>
    </row>
    <row r="141" spans="1:5" x14ac:dyDescent="0.2">
      <c r="A141" s="2">
        <v>44422</v>
      </c>
      <c r="C141" t="s">
        <v>89</v>
      </c>
      <c r="E141" t="s">
        <v>75</v>
      </c>
    </row>
    <row r="142" spans="1:5" x14ac:dyDescent="0.2">
      <c r="A142" s="2">
        <v>44422</v>
      </c>
      <c r="C142" t="s">
        <v>90</v>
      </c>
      <c r="E142" t="s">
        <v>75</v>
      </c>
    </row>
    <row r="143" spans="1:5" x14ac:dyDescent="0.2">
      <c r="A143" s="2">
        <v>44421</v>
      </c>
      <c r="B143">
        <v>477</v>
      </c>
      <c r="D143" s="1" t="s">
        <v>43</v>
      </c>
      <c r="E143" t="s">
        <v>74</v>
      </c>
    </row>
    <row r="144" spans="1:5" x14ac:dyDescent="0.2">
      <c r="A144" s="2">
        <v>44421</v>
      </c>
      <c r="B144">
        <v>451</v>
      </c>
      <c r="D144" s="1" t="s">
        <v>42</v>
      </c>
      <c r="E144" t="s">
        <v>74</v>
      </c>
    </row>
    <row r="145" spans="1:5" x14ac:dyDescent="0.2">
      <c r="A145" s="2">
        <v>44421</v>
      </c>
      <c r="C145" t="s">
        <v>49</v>
      </c>
      <c r="D145" s="1"/>
      <c r="E145" t="s">
        <v>74</v>
      </c>
    </row>
    <row r="146" spans="1:5" x14ac:dyDescent="0.2">
      <c r="A146" s="2">
        <v>44421</v>
      </c>
      <c r="C146" t="s">
        <v>50</v>
      </c>
      <c r="D146" s="1"/>
      <c r="E146" t="s">
        <v>74</v>
      </c>
    </row>
    <row r="147" spans="1:5" x14ac:dyDescent="0.2">
      <c r="A147" s="2">
        <v>44421</v>
      </c>
      <c r="C147" t="s">
        <v>51</v>
      </c>
      <c r="D147" s="1"/>
      <c r="E147" t="s">
        <v>74</v>
      </c>
    </row>
    <row r="148" spans="1:5" x14ac:dyDescent="0.2">
      <c r="A148" s="2">
        <v>44421</v>
      </c>
      <c r="C148" t="s">
        <v>52</v>
      </c>
      <c r="D148" s="1"/>
      <c r="E148" t="s">
        <v>74</v>
      </c>
    </row>
    <row r="149" spans="1:5" x14ac:dyDescent="0.2">
      <c r="A149" s="2">
        <v>44421</v>
      </c>
      <c r="C149" t="s">
        <v>53</v>
      </c>
      <c r="D149" s="1"/>
      <c r="E149" t="s">
        <v>74</v>
      </c>
    </row>
    <row r="150" spans="1:5" x14ac:dyDescent="0.2">
      <c r="A150" s="2">
        <v>44421</v>
      </c>
      <c r="C150" t="s">
        <v>54</v>
      </c>
      <c r="D150" s="1"/>
      <c r="E150" t="s">
        <v>74</v>
      </c>
    </row>
    <row r="151" spans="1:5" x14ac:dyDescent="0.2">
      <c r="A151" s="2">
        <v>44421</v>
      </c>
      <c r="C151" t="s">
        <v>55</v>
      </c>
      <c r="D151" s="1"/>
      <c r="E151" t="s">
        <v>74</v>
      </c>
    </row>
    <row r="152" spans="1:5" x14ac:dyDescent="0.2">
      <c r="A152" s="2">
        <v>44421</v>
      </c>
      <c r="C152" t="s">
        <v>56</v>
      </c>
      <c r="D152" s="1"/>
      <c r="E152" t="s">
        <v>74</v>
      </c>
    </row>
    <row r="153" spans="1:5" x14ac:dyDescent="0.2">
      <c r="A153" s="2">
        <v>44421</v>
      </c>
      <c r="C153" t="s">
        <v>57</v>
      </c>
      <c r="D153" s="1"/>
      <c r="E153" t="s">
        <v>74</v>
      </c>
    </row>
    <row r="154" spans="1:5" x14ac:dyDescent="0.2">
      <c r="A154" s="2">
        <v>44421</v>
      </c>
      <c r="C154" t="s">
        <v>58</v>
      </c>
      <c r="D154" s="1"/>
      <c r="E154" t="s">
        <v>74</v>
      </c>
    </row>
    <row r="155" spans="1:5" x14ac:dyDescent="0.2">
      <c r="A155" s="2">
        <v>44421</v>
      </c>
      <c r="C155" t="s">
        <v>59</v>
      </c>
      <c r="D155" s="1"/>
      <c r="E155" t="s">
        <v>74</v>
      </c>
    </row>
    <row r="156" spans="1:5" x14ac:dyDescent="0.2">
      <c r="A156" s="2">
        <v>44421</v>
      </c>
      <c r="C156" t="s">
        <v>60</v>
      </c>
      <c r="D156" s="1"/>
      <c r="E156" t="s">
        <v>74</v>
      </c>
    </row>
    <row r="157" spans="1:5" x14ac:dyDescent="0.2">
      <c r="A157" s="2">
        <v>44421</v>
      </c>
      <c r="C157" t="s">
        <v>61</v>
      </c>
      <c r="D157" s="1"/>
      <c r="E157" t="s">
        <v>74</v>
      </c>
    </row>
    <row r="158" spans="1:5" x14ac:dyDescent="0.2">
      <c r="A158" s="2">
        <v>44421</v>
      </c>
      <c r="C158" t="s">
        <v>62</v>
      </c>
      <c r="D158" s="1"/>
      <c r="E158" t="s">
        <v>74</v>
      </c>
    </row>
    <row r="159" spans="1:5" x14ac:dyDescent="0.2">
      <c r="A159" s="2">
        <v>44421</v>
      </c>
      <c r="C159" t="s">
        <v>63</v>
      </c>
      <c r="D159" s="1"/>
      <c r="E159" t="s">
        <v>74</v>
      </c>
    </row>
    <row r="160" spans="1:5" x14ac:dyDescent="0.2">
      <c r="A160" s="2">
        <v>44421</v>
      </c>
      <c r="C160" t="s">
        <v>64</v>
      </c>
      <c r="D160" s="1"/>
      <c r="E160" t="s">
        <v>74</v>
      </c>
    </row>
    <row r="161" spans="1:6" x14ac:dyDescent="0.2">
      <c r="A161" s="2">
        <v>44421</v>
      </c>
      <c r="C161" t="s">
        <v>65</v>
      </c>
      <c r="D161" s="1"/>
      <c r="E161" t="s">
        <v>74</v>
      </c>
    </row>
    <row r="162" spans="1:6" x14ac:dyDescent="0.2">
      <c r="A162" s="2">
        <v>44421</v>
      </c>
      <c r="C162" t="s">
        <v>66</v>
      </c>
      <c r="D162" s="1"/>
      <c r="E162" t="s">
        <v>74</v>
      </c>
    </row>
    <row r="163" spans="1:6" x14ac:dyDescent="0.2">
      <c r="A163" s="2">
        <v>44421</v>
      </c>
      <c r="C163" t="s">
        <v>67</v>
      </c>
      <c r="D163" s="1"/>
      <c r="E163" t="s">
        <v>74</v>
      </c>
    </row>
    <row r="164" spans="1:6" x14ac:dyDescent="0.2">
      <c r="A164" s="2">
        <v>44421</v>
      </c>
      <c r="C164" t="s">
        <v>68</v>
      </c>
      <c r="D164" s="1"/>
      <c r="E164" t="s">
        <v>74</v>
      </c>
    </row>
    <row r="165" spans="1:6" x14ac:dyDescent="0.2">
      <c r="A165" s="2">
        <v>44421</v>
      </c>
      <c r="C165" t="s">
        <v>69</v>
      </c>
      <c r="D165" s="1"/>
      <c r="E165" t="s">
        <v>74</v>
      </c>
    </row>
    <row r="166" spans="1:6" x14ac:dyDescent="0.2">
      <c r="A166" s="2">
        <v>44421</v>
      </c>
      <c r="B166">
        <v>448</v>
      </c>
      <c r="D166" s="1" t="s">
        <v>73</v>
      </c>
      <c r="E166" t="s">
        <v>74</v>
      </c>
    </row>
    <row r="167" spans="1:6" x14ac:dyDescent="0.2">
      <c r="A167" s="2">
        <v>44420</v>
      </c>
      <c r="B167">
        <v>499</v>
      </c>
      <c r="D167" s="1">
        <v>499</v>
      </c>
      <c r="E167" t="s">
        <v>39</v>
      </c>
    </row>
    <row r="168" spans="1:6" x14ac:dyDescent="0.2">
      <c r="A168" s="2">
        <v>44420</v>
      </c>
      <c r="B168">
        <v>441</v>
      </c>
      <c r="D168" t="s">
        <v>37</v>
      </c>
      <c r="E168" t="s">
        <v>39</v>
      </c>
    </row>
    <row r="169" spans="1:6" x14ac:dyDescent="0.2">
      <c r="A169" s="2">
        <v>44420</v>
      </c>
      <c r="B169">
        <v>450</v>
      </c>
      <c r="D169" t="s">
        <v>37</v>
      </c>
      <c r="E169" t="s">
        <v>39</v>
      </c>
    </row>
    <row r="170" spans="1:6" x14ac:dyDescent="0.2">
      <c r="A170" s="2">
        <v>44420</v>
      </c>
      <c r="C170" t="s">
        <v>44</v>
      </c>
      <c r="E170" t="s">
        <v>39</v>
      </c>
    </row>
    <row r="171" spans="1:6" x14ac:dyDescent="0.2">
      <c r="A171" s="2">
        <v>44420</v>
      </c>
      <c r="C171" t="s">
        <v>45</v>
      </c>
      <c r="E171" t="s">
        <v>39</v>
      </c>
    </row>
    <row r="172" spans="1:6" x14ac:dyDescent="0.2">
      <c r="A172" s="2">
        <v>44420</v>
      </c>
      <c r="C172" t="s">
        <v>46</v>
      </c>
      <c r="E172" t="s">
        <v>39</v>
      </c>
    </row>
    <row r="173" spans="1:6" x14ac:dyDescent="0.2">
      <c r="A173" s="2">
        <v>44420</v>
      </c>
      <c r="C173" t="s">
        <v>47</v>
      </c>
      <c r="E173" t="s">
        <v>39</v>
      </c>
    </row>
    <row r="174" spans="1:6" x14ac:dyDescent="0.2">
      <c r="A174" s="2">
        <v>44420</v>
      </c>
      <c r="C174" t="s">
        <v>48</v>
      </c>
      <c r="E174" t="s">
        <v>39</v>
      </c>
    </row>
    <row r="175" spans="1:6" x14ac:dyDescent="0.2">
      <c r="A175" s="2">
        <v>44419</v>
      </c>
      <c r="B175">
        <v>423</v>
      </c>
      <c r="D175" t="s">
        <v>9</v>
      </c>
      <c r="E175" t="s">
        <v>18</v>
      </c>
      <c r="F175" t="s">
        <v>32</v>
      </c>
    </row>
    <row r="176" spans="1:6" x14ac:dyDescent="0.2">
      <c r="A176" s="2">
        <v>44419</v>
      </c>
      <c r="B176">
        <v>441</v>
      </c>
      <c r="E176" t="s">
        <v>33</v>
      </c>
    </row>
    <row r="177" spans="1:6" x14ac:dyDescent="0.2">
      <c r="A177" s="2">
        <v>44419</v>
      </c>
      <c r="B177">
        <v>448</v>
      </c>
      <c r="E177" t="s">
        <v>33</v>
      </c>
    </row>
    <row r="178" spans="1:6" x14ac:dyDescent="0.2">
      <c r="A178" s="2">
        <v>44419</v>
      </c>
      <c r="B178">
        <v>450</v>
      </c>
      <c r="E178" t="s">
        <v>33</v>
      </c>
    </row>
    <row r="179" spans="1:6" x14ac:dyDescent="0.2">
      <c r="A179" s="2">
        <v>44419</v>
      </c>
      <c r="B179">
        <v>451</v>
      </c>
      <c r="E179" t="s">
        <v>33</v>
      </c>
    </row>
    <row r="180" spans="1:6" x14ac:dyDescent="0.2">
      <c r="A180" s="2">
        <v>44419</v>
      </c>
      <c r="B180">
        <v>453</v>
      </c>
      <c r="E180" t="s">
        <v>33</v>
      </c>
    </row>
    <row r="181" spans="1:6" x14ac:dyDescent="0.2">
      <c r="A181" s="2">
        <v>44419</v>
      </c>
      <c r="B181">
        <v>455</v>
      </c>
      <c r="E181" t="s">
        <v>33</v>
      </c>
    </row>
    <row r="182" spans="1:6" x14ac:dyDescent="0.2">
      <c r="A182" s="2">
        <v>44419</v>
      </c>
      <c r="B182">
        <v>456</v>
      </c>
      <c r="E182" t="s">
        <v>33</v>
      </c>
    </row>
    <row r="183" spans="1:6" x14ac:dyDescent="0.2">
      <c r="A183" s="2">
        <v>44419</v>
      </c>
      <c r="B183">
        <v>468</v>
      </c>
      <c r="E183" t="s">
        <v>33</v>
      </c>
    </row>
    <row r="184" spans="1:6" x14ac:dyDescent="0.2">
      <c r="A184" s="2">
        <v>44419</v>
      </c>
      <c r="B184">
        <v>471</v>
      </c>
      <c r="E184" t="s">
        <v>33</v>
      </c>
    </row>
    <row r="185" spans="1:6" x14ac:dyDescent="0.2">
      <c r="A185" s="2">
        <v>44419</v>
      </c>
      <c r="B185">
        <v>477</v>
      </c>
      <c r="E185" t="s">
        <v>33</v>
      </c>
    </row>
    <row r="186" spans="1:6" x14ac:dyDescent="0.2">
      <c r="A186" s="2">
        <v>44419</v>
      </c>
      <c r="B186">
        <v>478</v>
      </c>
      <c r="E186" t="s">
        <v>33</v>
      </c>
    </row>
    <row r="187" spans="1:6" x14ac:dyDescent="0.2">
      <c r="A187" s="2">
        <v>44419</v>
      </c>
      <c r="B187">
        <v>490</v>
      </c>
      <c r="E187" t="s">
        <v>33</v>
      </c>
    </row>
    <row r="188" spans="1:6" x14ac:dyDescent="0.2">
      <c r="A188" s="2">
        <v>44418</v>
      </c>
      <c r="B188">
        <v>408</v>
      </c>
      <c r="E188" t="s">
        <v>30</v>
      </c>
    </row>
    <row r="189" spans="1:6" x14ac:dyDescent="0.2">
      <c r="A189" s="2">
        <v>44418</v>
      </c>
      <c r="B189">
        <v>418</v>
      </c>
      <c r="E189" t="s">
        <v>30</v>
      </c>
    </row>
    <row r="190" spans="1:6" x14ac:dyDescent="0.2">
      <c r="A190" s="2">
        <v>44418</v>
      </c>
      <c r="B190">
        <v>423</v>
      </c>
      <c r="E190" t="s">
        <v>30</v>
      </c>
    </row>
    <row r="191" spans="1:6" x14ac:dyDescent="0.2">
      <c r="A191" s="2">
        <v>44418</v>
      </c>
      <c r="B191">
        <v>429</v>
      </c>
      <c r="E191" t="s">
        <v>30</v>
      </c>
    </row>
    <row r="192" spans="1:6" x14ac:dyDescent="0.2">
      <c r="A192" s="2">
        <v>44418</v>
      </c>
      <c r="B192">
        <v>362</v>
      </c>
      <c r="D192" t="s">
        <v>31</v>
      </c>
      <c r="E192" t="s">
        <v>13</v>
      </c>
      <c r="F192" t="s">
        <v>30</v>
      </c>
    </row>
    <row r="193" spans="1:6" x14ac:dyDescent="0.2">
      <c r="A193" s="2">
        <v>44417</v>
      </c>
      <c r="B193">
        <v>363</v>
      </c>
      <c r="D193" s="3" t="s">
        <v>4</v>
      </c>
      <c r="E193" t="s">
        <v>19</v>
      </c>
      <c r="F193" t="s">
        <v>29</v>
      </c>
    </row>
    <row r="194" spans="1:6" x14ac:dyDescent="0.2">
      <c r="A194" s="2">
        <v>44417</v>
      </c>
      <c r="B194">
        <v>364</v>
      </c>
      <c r="D194" s="3" t="s">
        <v>11</v>
      </c>
      <c r="E194" t="s">
        <v>19</v>
      </c>
      <c r="F194" t="s">
        <v>29</v>
      </c>
    </row>
    <row r="195" spans="1:6" x14ac:dyDescent="0.2">
      <c r="A195" s="2">
        <v>44416</v>
      </c>
      <c r="B195">
        <v>346</v>
      </c>
      <c r="D195" t="s">
        <v>24</v>
      </c>
      <c r="E195" t="s">
        <v>21</v>
      </c>
      <c r="F195" t="s">
        <v>29</v>
      </c>
    </row>
    <row r="196" spans="1:6" x14ac:dyDescent="0.2">
      <c r="A196" s="2">
        <v>44416</v>
      </c>
      <c r="B196">
        <v>345</v>
      </c>
      <c r="D196" t="s">
        <v>8</v>
      </c>
      <c r="E196" t="s">
        <v>21</v>
      </c>
      <c r="F196" t="s">
        <v>29</v>
      </c>
    </row>
    <row r="197" spans="1:6" x14ac:dyDescent="0.2">
      <c r="A197" s="2">
        <v>44416</v>
      </c>
      <c r="B197">
        <v>362</v>
      </c>
      <c r="E197" t="s">
        <v>21</v>
      </c>
      <c r="F197" t="s">
        <v>29</v>
      </c>
    </row>
    <row r="198" spans="1:6" x14ac:dyDescent="0.2">
      <c r="A198" s="2">
        <v>44416</v>
      </c>
      <c r="B198">
        <v>363</v>
      </c>
      <c r="E198" t="s">
        <v>21</v>
      </c>
      <c r="F198" t="s">
        <v>29</v>
      </c>
    </row>
    <row r="199" spans="1:6" x14ac:dyDescent="0.2">
      <c r="A199" s="2">
        <v>44416</v>
      </c>
      <c r="B199">
        <v>364</v>
      </c>
      <c r="E199" t="s">
        <v>21</v>
      </c>
      <c r="F199" t="s">
        <v>29</v>
      </c>
    </row>
    <row r="200" spans="1:6" x14ac:dyDescent="0.2">
      <c r="A200" s="2">
        <v>44415</v>
      </c>
      <c r="B200">
        <v>345</v>
      </c>
      <c r="E200" t="s">
        <v>27</v>
      </c>
      <c r="F200" t="s">
        <v>28</v>
      </c>
    </row>
    <row r="201" spans="1:6" x14ac:dyDescent="0.2">
      <c r="A201" s="2">
        <v>44415</v>
      </c>
      <c r="B201">
        <v>346</v>
      </c>
      <c r="E201" t="s">
        <v>27</v>
      </c>
      <c r="F201" t="s">
        <v>28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Local_Cases</vt:lpstr>
      <vt:lpstr>Clusters</vt:lpstr>
      <vt:lpstr>New_Cases_Breakdown</vt:lpstr>
      <vt:lpstr>Clusters_Totals</vt:lpstr>
      <vt:lpstr>New_Linked</vt:lpstr>
      <vt:lpstr>NotUpdated_Unlinked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2021-08-11T11:10:43Z</dcterms:created>
  <dcterms:modified xsi:type="dcterms:W3CDTF">2021-08-30T16:09:56Z</dcterms:modified>
</cp:coreProperties>
</file>