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05" windowWidth="21795" windowHeight="12495"/>
  </bookViews>
  <sheets>
    <sheet name="All data" sheetId="1" r:id="rId1"/>
    <sheet name="Ishii (2007) fluxes" sheetId="2" r:id="rId2"/>
    <sheet name="Ishii (2007) spec fluxes" sheetId="3" r:id="rId3"/>
    <sheet name="Raw Fluxes mult" sheetId="4" r:id="rId4"/>
  </sheets>
  <calcPr calcId="145621"/>
</workbook>
</file>

<file path=xl/calcChain.xml><?xml version="1.0" encoding="utf-8"?>
<calcChain xmlns="http://schemas.openxmlformats.org/spreadsheetml/2006/main">
  <c r="E56" i="1" l="1"/>
  <c r="F56" i="1"/>
  <c r="S71" i="4" l="1"/>
  <c r="R71" i="4"/>
  <c r="T71" i="4" s="1"/>
  <c r="T70" i="4"/>
  <c r="S70" i="4"/>
  <c r="R70" i="4"/>
  <c r="S69" i="4"/>
  <c r="R69" i="4"/>
  <c r="T69" i="4" s="1"/>
  <c r="T68" i="4"/>
  <c r="S68" i="4"/>
  <c r="T67" i="4"/>
  <c r="S67" i="4"/>
  <c r="R67" i="4"/>
  <c r="S66" i="4"/>
  <c r="R66" i="4"/>
  <c r="T66" i="4" s="1"/>
  <c r="S65" i="4"/>
  <c r="R65" i="4"/>
  <c r="T65" i="4" s="1"/>
  <c r="T64" i="4"/>
  <c r="S64" i="4"/>
  <c r="R64" i="4"/>
  <c r="T63" i="4"/>
  <c r="S63" i="4"/>
  <c r="R63" i="4"/>
  <c r="S62" i="4"/>
  <c r="R62" i="4"/>
  <c r="T62" i="4" s="1"/>
  <c r="S61" i="4"/>
  <c r="R61" i="4"/>
  <c r="T61" i="4" s="1"/>
  <c r="T60" i="4"/>
  <c r="S60" i="4"/>
  <c r="R60" i="4"/>
  <c r="T59" i="4"/>
  <c r="S59" i="4"/>
  <c r="R59" i="4"/>
  <c r="S58" i="4"/>
  <c r="R58" i="4"/>
  <c r="T58" i="4" s="1"/>
  <c r="S57" i="4"/>
  <c r="R57" i="4"/>
  <c r="T57" i="4" s="1"/>
  <c r="T56" i="4"/>
  <c r="S56" i="4"/>
  <c r="R56" i="4"/>
  <c r="T55" i="4"/>
  <c r="S55" i="4"/>
  <c r="R55" i="4"/>
  <c r="S54" i="4"/>
  <c r="R54" i="4"/>
  <c r="T54" i="4" s="1"/>
  <c r="S53" i="4"/>
  <c r="R53" i="4"/>
  <c r="T53" i="4" s="1"/>
  <c r="T52" i="4"/>
  <c r="S52" i="4"/>
  <c r="R52" i="4"/>
  <c r="T51" i="4"/>
  <c r="S51" i="4"/>
  <c r="R51" i="4"/>
  <c r="B49" i="4"/>
  <c r="C10" i="4" s="1"/>
  <c r="B48" i="4"/>
  <c r="B46" i="4"/>
  <c r="P45" i="4"/>
  <c r="B45" i="4"/>
  <c r="C8" i="4" s="1"/>
  <c r="B43" i="4"/>
  <c r="AC33" i="4"/>
  <c r="AC32" i="4"/>
  <c r="T32" i="4"/>
  <c r="AC31" i="4"/>
  <c r="T31" i="4"/>
  <c r="AC30" i="4"/>
  <c r="T30" i="4"/>
  <c r="AC29" i="4"/>
  <c r="T29" i="4"/>
  <c r="AC28" i="4"/>
  <c r="T28" i="4"/>
  <c r="B28" i="4"/>
  <c r="C9" i="4" s="1"/>
  <c r="AC27" i="4"/>
  <c r="V27" i="4"/>
  <c r="T27" i="4"/>
  <c r="S27" i="4"/>
  <c r="B27" i="4"/>
  <c r="AC26" i="4"/>
  <c r="T26" i="4"/>
  <c r="B26" i="4"/>
  <c r="AC25" i="4"/>
  <c r="V25" i="4"/>
  <c r="T25" i="4"/>
  <c r="S25" i="4"/>
  <c r="AC24" i="4"/>
  <c r="V24" i="4"/>
  <c r="T24" i="4"/>
  <c r="S24" i="4"/>
  <c r="B24" i="4"/>
  <c r="AC23" i="4"/>
  <c r="T23" i="4"/>
  <c r="B23" i="4"/>
  <c r="AC22" i="4"/>
  <c r="V22" i="4"/>
  <c r="T22" i="4"/>
  <c r="S22" i="4"/>
  <c r="T21" i="4"/>
  <c r="B21" i="4"/>
  <c r="C4" i="4" s="1"/>
  <c r="AC20" i="4"/>
  <c r="V20" i="4"/>
  <c r="T20" i="4"/>
  <c r="S20" i="4"/>
  <c r="AC19" i="4"/>
  <c r="V19" i="4"/>
  <c r="T19" i="4"/>
  <c r="S19" i="4"/>
  <c r="B19" i="4"/>
  <c r="AC18" i="4"/>
  <c r="T18" i="4"/>
  <c r="AC17" i="4"/>
  <c r="T17" i="4"/>
  <c r="B17" i="4"/>
  <c r="AC16" i="4"/>
  <c r="V16" i="4"/>
  <c r="T16" i="4"/>
  <c r="S16" i="4"/>
  <c r="B16" i="4"/>
  <c r="AC15" i="4"/>
  <c r="T15" i="4"/>
  <c r="AC14" i="4"/>
  <c r="T14" i="4"/>
  <c r="B14" i="4"/>
  <c r="C2" i="4" s="1"/>
  <c r="AC13" i="4"/>
  <c r="V13" i="4"/>
  <c r="T13" i="4"/>
  <c r="S13" i="4"/>
  <c r="AC12" i="4"/>
  <c r="V12" i="4"/>
  <c r="T12" i="4"/>
  <c r="S12" i="4"/>
  <c r="AC11" i="4"/>
  <c r="V11" i="4"/>
  <c r="T11" i="4"/>
  <c r="S11" i="4"/>
  <c r="C11" i="4"/>
  <c r="AC10" i="4"/>
  <c r="T10" i="4"/>
  <c r="S10" i="4"/>
  <c r="C7" i="4"/>
  <c r="S6" i="4"/>
  <c r="C6" i="4"/>
  <c r="S5" i="4"/>
  <c r="V30" i="4" s="1"/>
  <c r="C5" i="4"/>
  <c r="C3" i="4"/>
  <c r="U51" i="4" l="1"/>
  <c r="S14" i="4"/>
  <c r="S15" i="4"/>
  <c r="U10" i="4" s="1"/>
  <c r="V17" i="4"/>
  <c r="V18" i="4"/>
  <c r="S21" i="4"/>
  <c r="S23" i="4"/>
  <c r="V26" i="4"/>
  <c r="S28" i="4"/>
  <c r="S29" i="4"/>
  <c r="S30" i="4"/>
  <c r="S31" i="4"/>
  <c r="V10" i="4"/>
  <c r="V14" i="4"/>
  <c r="V15" i="4"/>
  <c r="S17" i="4"/>
  <c r="S18" i="4"/>
  <c r="V21" i="4"/>
  <c r="V23" i="4"/>
  <c r="S26" i="4"/>
  <c r="V28" i="4"/>
  <c r="V29" i="4"/>
  <c r="AD10" i="4" l="1"/>
  <c r="X10" i="4"/>
</calcChain>
</file>

<file path=xl/sharedStrings.xml><?xml version="1.0" encoding="utf-8"?>
<sst xmlns="http://schemas.openxmlformats.org/spreadsheetml/2006/main" count="692" uniqueCount="458">
  <si>
    <t>Sample ID</t>
    <phoneticPr fontId="0"/>
  </si>
  <si>
    <t>KO01</t>
  </si>
  <si>
    <t>KO02</t>
  </si>
  <si>
    <t>KO03</t>
  </si>
  <si>
    <t>KO04</t>
  </si>
  <si>
    <t>KO05x</t>
  </si>
  <si>
    <t>KO05</t>
  </si>
  <si>
    <t>KO06</t>
  </si>
  <si>
    <t>KO07</t>
  </si>
  <si>
    <t>KO08</t>
  </si>
  <si>
    <t>KO09</t>
  </si>
  <si>
    <t>KO10</t>
  </si>
  <si>
    <t>KO11</t>
  </si>
  <si>
    <t>KO12</t>
  </si>
  <si>
    <t>KO13</t>
  </si>
  <si>
    <t>KO14</t>
  </si>
  <si>
    <t>KO15</t>
  </si>
  <si>
    <t>KO16</t>
  </si>
  <si>
    <t>KO17</t>
  </si>
  <si>
    <t>KO18</t>
  </si>
  <si>
    <t>KO19</t>
  </si>
  <si>
    <t>KO20</t>
  </si>
  <si>
    <t>KO21</t>
  </si>
  <si>
    <t>KO22</t>
  </si>
  <si>
    <t>KO23</t>
  </si>
  <si>
    <t>KO24</t>
  </si>
  <si>
    <t>GR01</t>
  </si>
  <si>
    <t>GR02</t>
  </si>
  <si>
    <t>GR03</t>
  </si>
  <si>
    <t>GR04</t>
  </si>
  <si>
    <t>GR04x</t>
    <phoneticPr fontId="0"/>
  </si>
  <si>
    <t>RF03</t>
  </si>
  <si>
    <t>RF04</t>
    <phoneticPr fontId="0"/>
  </si>
  <si>
    <t>RF05</t>
  </si>
  <si>
    <t>RF06</t>
  </si>
  <si>
    <t>galM</t>
  </si>
  <si>
    <t>glk</t>
  </si>
  <si>
    <t>pgm</t>
  </si>
  <si>
    <t>pgi</t>
  </si>
  <si>
    <t>pfkA_1</t>
    <phoneticPr fontId="0"/>
  </si>
  <si>
    <t>pfkA_2</t>
    <phoneticPr fontId="0"/>
  </si>
  <si>
    <t>pfkB</t>
  </si>
  <si>
    <t>fbp</t>
  </si>
  <si>
    <t>fbaB</t>
  </si>
  <si>
    <t>gapC</t>
  </si>
  <si>
    <t>gpmA</t>
  </si>
  <si>
    <t>gpmB</t>
  </si>
  <si>
    <t>pykA</t>
  </si>
  <si>
    <t>pykF</t>
  </si>
  <si>
    <t>ppsA</t>
  </si>
  <si>
    <t>zwf</t>
  </si>
  <si>
    <t>pgl</t>
  </si>
  <si>
    <t>gnd</t>
  </si>
  <si>
    <t>rpe</t>
  </si>
  <si>
    <t>rpiA</t>
  </si>
  <si>
    <t>rpiB</t>
  </si>
  <si>
    <t>tktA</t>
  </si>
  <si>
    <t>tktB</t>
  </si>
  <si>
    <t>talA</t>
  </si>
  <si>
    <t>talB</t>
  </si>
  <si>
    <r>
      <t>WT, 0.1h</t>
    </r>
    <r>
      <rPr>
        <vertAlign val="superscript"/>
        <sz val="11"/>
        <rFont val="Arial"/>
        <family val="2"/>
      </rPr>
      <t>-1</t>
    </r>
  </si>
  <si>
    <r>
      <t>WT, 0.4h</t>
    </r>
    <r>
      <rPr>
        <vertAlign val="superscript"/>
        <sz val="11"/>
        <rFont val="Arial"/>
        <family val="2"/>
      </rPr>
      <t>-1</t>
    </r>
  </si>
  <si>
    <r>
      <t>WT, 0.5h</t>
    </r>
    <r>
      <rPr>
        <vertAlign val="superscript"/>
        <sz val="11"/>
        <rFont val="Arial"/>
        <family val="2"/>
      </rPr>
      <t>-1</t>
    </r>
  </si>
  <si>
    <r>
      <t>WT, 0.7h</t>
    </r>
    <r>
      <rPr>
        <vertAlign val="superscript"/>
        <sz val="11"/>
        <rFont val="Arial"/>
        <family val="2"/>
      </rPr>
      <t>-1</t>
    </r>
  </si>
  <si>
    <t>WT(Jun)</t>
    <phoneticPr fontId="0"/>
  </si>
  <si>
    <t>WT(Jul)</t>
    <phoneticPr fontId="0"/>
  </si>
  <si>
    <t>WT(Sep)</t>
    <phoneticPr fontId="0"/>
  </si>
  <si>
    <t>WT(Oct)</t>
    <phoneticPr fontId="0"/>
  </si>
  <si>
    <t>Glucose + PEP -&gt; G6P + PYR</t>
  </si>
  <si>
    <t>G6P &lt;-&gt; F6P</t>
  </si>
  <si>
    <t>-</t>
  </si>
  <si>
    <t>F6P -&gt; F1,6P</t>
  </si>
  <si>
    <t>F1,6P -&gt; DHAP + G3P</t>
  </si>
  <si>
    <t>DHAP -&gt; G3P</t>
  </si>
  <si>
    <t>G3P -&gt; 3PG</t>
  </si>
  <si>
    <t>3PG &lt;-&gt; PEP</t>
  </si>
  <si>
    <t>PEP -&gt; PYR</t>
  </si>
  <si>
    <t>PYR -&gt; AcCoA + CO2</t>
  </si>
  <si>
    <t>G6P -&gt; 6PG</t>
  </si>
  <si>
    <t>6PG -&gt; Ru5P + CO2</t>
  </si>
  <si>
    <t>Ru5P -&gt; X5P</t>
  </si>
  <si>
    <t>Ru5P -&gt; R5P</t>
  </si>
  <si>
    <t>R5P + X5P &lt;-&gt; S7P + G3P</t>
  </si>
  <si>
    <t>S7P + G3P &lt;-&gt; E4P + F6P</t>
  </si>
  <si>
    <t>X5P + E4P &lt;-&gt; F6P + G3P</t>
  </si>
  <si>
    <t>AcCoA + OAA -&gt; CIT</t>
  </si>
  <si>
    <t>CIT -&gt; ICT</t>
  </si>
  <si>
    <t>ICT -&gt; 2-KG + CO2</t>
  </si>
  <si>
    <t>2-KG -&gt; SUC + CO2</t>
  </si>
  <si>
    <t>SUC -&gt; FUM</t>
  </si>
  <si>
    <t>FUM -&gt; MAL</t>
  </si>
  <si>
    <t>MAL &lt;-&gt; OAA</t>
  </si>
  <si>
    <t>PEP + CO2 &lt;-&gt; OAA</t>
  </si>
  <si>
    <t>MAL -&gt; PYR + CO2</t>
  </si>
  <si>
    <t>ICT -&gt; Glyoxylate + SUC</t>
  </si>
  <si>
    <t>Glyoxylate + AcCoA -&gt; MAL</t>
  </si>
  <si>
    <t>6-PG -&gt; G3P + PYR</t>
  </si>
  <si>
    <t>AcCoA -&gt; Acetate</t>
  </si>
  <si>
    <t>PYR -&gt; Lactate</t>
  </si>
  <si>
    <t>AcCoA -&gt; Ethanol</t>
  </si>
  <si>
    <t>G6P -&gt; (Cell synthesis)</t>
    <phoneticPr fontId="0"/>
  </si>
  <si>
    <t>F6P -&gt; (Cell synthesis)</t>
    <phoneticPr fontId="0"/>
  </si>
  <si>
    <t>R5P -&gt; (Cell synthesis)</t>
    <phoneticPr fontId="0"/>
  </si>
  <si>
    <t>E4P -&gt; (Cell synthesis)</t>
    <phoneticPr fontId="0"/>
  </si>
  <si>
    <t>G3P -&gt; (Cell synthesis)</t>
    <phoneticPr fontId="0"/>
  </si>
  <si>
    <t>3PG -&gt; (Cell synthesis)</t>
    <phoneticPr fontId="0"/>
  </si>
  <si>
    <t>PEP -&gt; (Cell synthesis)</t>
    <phoneticPr fontId="0"/>
  </si>
  <si>
    <t>PYR -&gt; (Cell synthesis)</t>
    <phoneticPr fontId="0"/>
  </si>
  <si>
    <t>AcCoA -&gt; (Cell synthesis)</t>
    <phoneticPr fontId="0"/>
  </si>
  <si>
    <t>OAA -&gt; (Cell synthesis)</t>
    <phoneticPr fontId="0"/>
  </si>
  <si>
    <t>2KG -&gt; (Cell synthesis)</t>
    <phoneticPr fontId="0"/>
  </si>
  <si>
    <t>CO2 -&gt; (Evolution)</t>
    <phoneticPr fontId="0"/>
  </si>
  <si>
    <t>Exch. (G6P &lt;-&gt; F6P)</t>
    <phoneticPr fontId="0"/>
  </si>
  <si>
    <t>Exch. (3PG &lt;-&gt; PEP)</t>
    <phoneticPr fontId="0"/>
  </si>
  <si>
    <t>Exch. (R5P + X5P &lt;-&gt; S7P + G3P)</t>
    <phoneticPr fontId="0"/>
  </si>
  <si>
    <t>Exch. (S7P + G3P &lt;-&gt; E4P + F6P)</t>
    <phoneticPr fontId="0"/>
  </si>
  <si>
    <t>Exch. (X5P + E4P &lt;-&gt; F6P + G3P)</t>
    <phoneticPr fontId="0"/>
  </si>
  <si>
    <t>Exch. (MAL &lt;-&gt; OAA)</t>
    <phoneticPr fontId="0"/>
  </si>
  <si>
    <t>Exch. (PEP + CO2 &lt;-&gt; OAA)</t>
    <phoneticPr fontId="0"/>
  </si>
  <si>
    <t>Glucose consumption rate</t>
  </si>
  <si>
    <t>Oxygen uptake rate (OUR)</t>
    <phoneticPr fontId="0"/>
  </si>
  <si>
    <t>Carbon dioxide evolution rate (CER)</t>
    <phoneticPr fontId="0"/>
  </si>
  <si>
    <t>Ethanol production rate</t>
    <phoneticPr fontId="0"/>
  </si>
  <si>
    <t>Acetate production rate</t>
    <phoneticPr fontId="0"/>
  </si>
  <si>
    <t>D-Lactate production rate</t>
    <phoneticPr fontId="0"/>
  </si>
  <si>
    <t>Succinate production rate</t>
    <phoneticPr fontId="0"/>
  </si>
  <si>
    <t>Pyruvate production rate</t>
    <phoneticPr fontId="0"/>
  </si>
  <si>
    <t>Formate production rate</t>
    <phoneticPr fontId="0"/>
  </si>
  <si>
    <t>'vEXace'</t>
  </si>
  <si>
    <t>'vEXakge'</t>
  </si>
  <si>
    <t>'vEXco2e'</t>
  </si>
  <si>
    <t>'vEXetohe'</t>
  </si>
  <si>
    <t>'vEXfore'</t>
  </si>
  <si>
    <t>'vEXfume'</t>
  </si>
  <si>
    <t>'vEXglce'</t>
  </si>
  <si>
    <t>'vEXglnLe'</t>
  </si>
  <si>
    <t>'vEXgluLe'</t>
  </si>
  <si>
    <t>'vEXhe'</t>
  </si>
  <si>
    <t>'vEXh2oe'</t>
  </si>
  <si>
    <t>'vEXlacDe'</t>
  </si>
  <si>
    <t>'vEXnh4e'</t>
  </si>
  <si>
    <t>'vEXo2e'</t>
  </si>
  <si>
    <t>'vEXpie'</t>
  </si>
  <si>
    <t>'vEXpyre'</t>
  </si>
  <si>
    <t>'vEXsucce'</t>
  </si>
  <si>
    <t>'vsinkglycc'</t>
  </si>
  <si>
    <t>'vACKr'</t>
  </si>
  <si>
    <t>'vACONT'</t>
  </si>
  <si>
    <t>'vACt2r'</t>
  </si>
  <si>
    <t>'vADHEr'</t>
  </si>
  <si>
    <t>'vADK1'</t>
  </si>
  <si>
    <t>'vAKGDH'</t>
  </si>
  <si>
    <t>'vAKGt2r'</t>
  </si>
  <si>
    <t>'vATPM'</t>
  </si>
  <si>
    <t>'vATPS4r'</t>
  </si>
  <si>
    <t>'vBiomassEcolicoreN'</t>
  </si>
  <si>
    <t>'vCO2t'</t>
  </si>
  <si>
    <t>'vCS'</t>
  </si>
  <si>
    <t>'vCYTBD'</t>
  </si>
  <si>
    <t>'vDLACt2'</t>
  </si>
  <si>
    <t>'vENO'</t>
  </si>
  <si>
    <t>'vETOHt2r'</t>
  </si>
  <si>
    <t>'vFBA'</t>
  </si>
  <si>
    <t>'vFBP'</t>
  </si>
  <si>
    <t>'vFORt'</t>
  </si>
  <si>
    <t>'vFRD'</t>
  </si>
  <si>
    <t>'vFUM'</t>
  </si>
  <si>
    <t>'vFUMt22'</t>
  </si>
  <si>
    <t>'vG3PD2'</t>
  </si>
  <si>
    <t>'vG6PDH2r'</t>
  </si>
  <si>
    <t>'vGAPD'</t>
  </si>
  <si>
    <t>'vGLCpts'</t>
  </si>
  <si>
    <t>'vGLNS'</t>
  </si>
  <si>
    <t>'vGLNabc'</t>
  </si>
  <si>
    <t>'vGLUDy'</t>
  </si>
  <si>
    <t>'vGLUN'</t>
  </si>
  <si>
    <t>'vGLUSy'</t>
  </si>
  <si>
    <t>'vGLUt2r'</t>
  </si>
  <si>
    <t>'vGLYK'</t>
  </si>
  <si>
    <t>'vGND'</t>
  </si>
  <si>
    <t>'vH2Ot'</t>
  </si>
  <si>
    <t>'vICDHyr'</t>
  </si>
  <si>
    <t>'vICL'</t>
  </si>
  <si>
    <t>'vLDHD'</t>
  </si>
  <si>
    <t>'vMALS'</t>
  </si>
  <si>
    <t>'vMDH'</t>
  </si>
  <si>
    <t>'vME1'</t>
  </si>
  <si>
    <t>'vME2'</t>
  </si>
  <si>
    <t>'vNADH11'</t>
  </si>
  <si>
    <t>'vNADTRHD'</t>
  </si>
  <si>
    <t>'vNH4t'</t>
  </si>
  <si>
    <t>'vO2t'</t>
  </si>
  <si>
    <t>'vPDH'</t>
  </si>
  <si>
    <t>'vPFK'</t>
  </si>
  <si>
    <t>'vPFL'</t>
  </si>
  <si>
    <t>'vPGI'</t>
  </si>
  <si>
    <t>'vPGK'</t>
  </si>
  <si>
    <t>'vPGL'</t>
  </si>
  <si>
    <t>'vPGM'</t>
  </si>
  <si>
    <t>'vPIt2r'</t>
  </si>
  <si>
    <t>'vPPC'</t>
  </si>
  <si>
    <t>'vPPCK'</t>
  </si>
  <si>
    <t>'vPPS'</t>
  </si>
  <si>
    <t>'vPTAr'</t>
  </si>
  <si>
    <t>'vPYK'</t>
  </si>
  <si>
    <t>'vPYRt2r'</t>
  </si>
  <si>
    <t>'vRPE'</t>
  </si>
  <si>
    <t>'vRPI'</t>
  </si>
  <si>
    <t>'vSUCCt22'</t>
  </si>
  <si>
    <t>'vSUCCt3'</t>
  </si>
  <si>
    <t>'vSUCD1i'</t>
  </si>
  <si>
    <t>'vSUCD4'</t>
  </si>
  <si>
    <t>'vSUCOAS'</t>
  </si>
  <si>
    <t>'vTALA'</t>
  </si>
  <si>
    <t>'vTHD2'</t>
  </si>
  <si>
    <t>'vTKT1'</t>
  </si>
  <si>
    <t>'vTKT2'</t>
  </si>
  <si>
    <t>'vTPI'</t>
  </si>
  <si>
    <t>'vEDA'</t>
  </si>
  <si>
    <t>'vEDD'</t>
  </si>
  <si>
    <t>vEXace</t>
  </si>
  <si>
    <t>vEXakge</t>
  </si>
  <si>
    <t>vEXco2e</t>
  </si>
  <si>
    <t>vEXetohe</t>
  </si>
  <si>
    <t>vEXfore</t>
  </si>
  <si>
    <t>vEXfume</t>
  </si>
  <si>
    <t>vEXglce</t>
  </si>
  <si>
    <t>vEXglnLe</t>
  </si>
  <si>
    <t>vEXgluLe</t>
  </si>
  <si>
    <t>vEXhe</t>
  </si>
  <si>
    <t>vEXh2oe</t>
  </si>
  <si>
    <t>vEXlacDe</t>
  </si>
  <si>
    <t>vEXnh4e</t>
  </si>
  <si>
    <t>vEXo2e</t>
  </si>
  <si>
    <t>vEXpie</t>
  </si>
  <si>
    <t>vEXpyre</t>
  </si>
  <si>
    <t>vEXsucce</t>
  </si>
  <si>
    <t>vsinkglycc</t>
  </si>
  <si>
    <t>vACKr</t>
  </si>
  <si>
    <t>vACONT</t>
  </si>
  <si>
    <t>vACt2r</t>
  </si>
  <si>
    <t>vADHEr</t>
  </si>
  <si>
    <t>vADK1</t>
  </si>
  <si>
    <t>vAKGDH</t>
  </si>
  <si>
    <t>vAKGt2r</t>
  </si>
  <si>
    <t>vATPM</t>
  </si>
  <si>
    <t>vATPS4r</t>
  </si>
  <si>
    <t>vBiomassEcolicoreN</t>
  </si>
  <si>
    <t>vCO2t</t>
  </si>
  <si>
    <t>vCS</t>
  </si>
  <si>
    <t>vCYTBD</t>
  </si>
  <si>
    <t>vDLACt2</t>
  </si>
  <si>
    <t>vENO</t>
  </si>
  <si>
    <t>vETOHt2r</t>
  </si>
  <si>
    <t>vFBA</t>
  </si>
  <si>
    <t>vFBP</t>
  </si>
  <si>
    <t>vFORt</t>
  </si>
  <si>
    <t>vFRD</t>
  </si>
  <si>
    <t>vFUM</t>
  </si>
  <si>
    <t>vFUMt22</t>
  </si>
  <si>
    <t>vG3PD2</t>
  </si>
  <si>
    <t>vG6PDH2r</t>
  </si>
  <si>
    <t>vGAPD</t>
  </si>
  <si>
    <t>vGLCpts</t>
  </si>
  <si>
    <t>vGLNS</t>
  </si>
  <si>
    <t>vGLNabc</t>
  </si>
  <si>
    <t>vGLUDy</t>
  </si>
  <si>
    <t>vGLUN</t>
  </si>
  <si>
    <t>vGLUSy</t>
  </si>
  <si>
    <t>vGLUt2r</t>
  </si>
  <si>
    <t>vGLYK</t>
  </si>
  <si>
    <t>vGND</t>
  </si>
  <si>
    <t>vH2Ot</t>
  </si>
  <si>
    <t>vICDHyr</t>
  </si>
  <si>
    <t>vICL</t>
  </si>
  <si>
    <t>vLDHD</t>
  </si>
  <si>
    <t>vMALS</t>
  </si>
  <si>
    <t>vMDH</t>
  </si>
  <si>
    <t>vME1</t>
  </si>
  <si>
    <t>vME2</t>
  </si>
  <si>
    <t>vNADH11</t>
  </si>
  <si>
    <t>vNADTRHD</t>
  </si>
  <si>
    <t>vNH4t</t>
  </si>
  <si>
    <t>vO2t</t>
  </si>
  <si>
    <t>vPDH</t>
  </si>
  <si>
    <t>vPFK</t>
  </si>
  <si>
    <t>vPFL</t>
  </si>
  <si>
    <t>vPGI</t>
  </si>
  <si>
    <t>vPGK</t>
  </si>
  <si>
    <t>vPGL</t>
  </si>
  <si>
    <t>vPGM</t>
  </si>
  <si>
    <t>vPIt2r</t>
  </si>
  <si>
    <t>vPPC</t>
  </si>
  <si>
    <t>vPPCK</t>
  </si>
  <si>
    <t>vPPS</t>
  </si>
  <si>
    <t>vPTAr</t>
  </si>
  <si>
    <t>vPYK</t>
  </si>
  <si>
    <t>vPYRt2r</t>
  </si>
  <si>
    <t>vRPE</t>
  </si>
  <si>
    <t>vRPI</t>
  </si>
  <si>
    <t>vSUCCt22</t>
  </si>
  <si>
    <t>vSUCCt3</t>
  </si>
  <si>
    <t>vSUCD1i</t>
  </si>
  <si>
    <t>vSUCD4</t>
  </si>
  <si>
    <t>vSUCOAS</t>
  </si>
  <si>
    <t>vTALA</t>
  </si>
  <si>
    <t>vTHD2</t>
  </si>
  <si>
    <t>vTKT1</t>
  </si>
  <si>
    <t>vTKT2</t>
  </si>
  <si>
    <t>vTPI</t>
  </si>
  <si>
    <t>vEDA</t>
  </si>
  <si>
    <t>vEDD</t>
  </si>
  <si>
    <t>Reaction abbrev.</t>
  </si>
  <si>
    <t>Glc FBA sol</t>
  </si>
  <si>
    <t>Glyc FBA sol</t>
  </si>
  <si>
    <t>Ac FBA sol</t>
  </si>
  <si>
    <t>Glc GR Bennett (2009)</t>
  </si>
  <si>
    <t>Glyc GR Bennett (2009)</t>
  </si>
  <si>
    <t>Ac GR Bennett (2009)</t>
  </si>
  <si>
    <t>Glucose</t>
  </si>
  <si>
    <t>Glycerol</t>
  </si>
  <si>
    <t>Glc OMNI</t>
  </si>
  <si>
    <t>Glc Fong (nat gen)</t>
  </si>
  <si>
    <t>Glyc Fong (nat gen)</t>
  </si>
  <si>
    <t>Glyc Fong (genome)</t>
  </si>
  <si>
    <t>Ac Edwards</t>
  </si>
  <si>
    <t>doi:10.1128/JB.187.9.3171-3179.2005</t>
  </si>
  <si>
    <t>BW25113</t>
  </si>
  <si>
    <t>physiology</t>
  </si>
  <si>
    <r>
      <t>growth rate (h</t>
    </r>
    <r>
      <rPr>
        <vertAlign val="superscript"/>
        <sz val="8"/>
        <rFont val="Arial"/>
        <family val="2"/>
      </rPr>
      <t>-1</t>
    </r>
    <r>
      <rPr>
        <sz val="8"/>
        <rFont val="Arial"/>
        <family val="2"/>
      </rPr>
      <t>)</t>
    </r>
  </si>
  <si>
    <t>0.65 ± 0.01</t>
  </si>
  <si>
    <r>
      <t>Biomass yield (g g</t>
    </r>
    <r>
      <rPr>
        <vertAlign val="superscript"/>
        <sz val="8"/>
        <rFont val="Arial"/>
        <family val="2"/>
      </rPr>
      <t>-1</t>
    </r>
    <r>
      <rPr>
        <sz val="8"/>
        <rFont val="Arial"/>
        <family val="2"/>
      </rPr>
      <t>)</t>
    </r>
  </si>
  <si>
    <t>0.48 ± 0.01</t>
  </si>
  <si>
    <r>
      <t>Glucose consumption rate (mmol g</t>
    </r>
    <r>
      <rPr>
        <vertAlign val="superscript"/>
        <sz val="8"/>
        <rFont val="Arial"/>
        <family val="2"/>
      </rPr>
      <t>-1</t>
    </r>
    <r>
      <rPr>
        <sz val="8"/>
        <rFont val="Arial"/>
        <family val="2"/>
      </rPr>
      <t xml:space="preserve"> h</t>
    </r>
    <r>
      <rPr>
        <vertAlign val="superscript"/>
        <sz val="8"/>
        <rFont val="Arial"/>
        <family val="2"/>
      </rPr>
      <t>-1</t>
    </r>
    <r>
      <rPr>
        <sz val="8"/>
        <rFont val="Arial"/>
        <family val="2"/>
      </rPr>
      <t>)</t>
    </r>
  </si>
  <si>
    <t>7.6 ± 0.2</t>
  </si>
  <si>
    <r>
      <t>Acetate production rate (mmol g</t>
    </r>
    <r>
      <rPr>
        <vertAlign val="superscript"/>
        <sz val="8"/>
        <rFont val="Arial"/>
        <family val="2"/>
      </rPr>
      <t>-1</t>
    </r>
    <r>
      <rPr>
        <sz val="8"/>
        <rFont val="Arial"/>
        <family val="2"/>
      </rPr>
      <t xml:space="preserve"> h</t>
    </r>
    <r>
      <rPr>
        <vertAlign val="superscript"/>
        <sz val="8"/>
        <rFont val="Arial"/>
        <family val="2"/>
      </rPr>
      <t>-1</t>
    </r>
    <r>
      <rPr>
        <sz val="8"/>
        <rFont val="Arial"/>
        <family val="2"/>
      </rPr>
      <t>)</t>
    </r>
  </si>
  <si>
    <t>4.8 ± 0.2</t>
  </si>
  <si>
    <t>Corrected for GLCpts</t>
  </si>
  <si>
    <t>Flux</t>
  </si>
  <si>
    <t>Error</t>
  </si>
  <si>
    <t>.54 gr</t>
  </si>
  <si>
    <t>.6 gr</t>
  </si>
  <si>
    <t>Corr</t>
  </si>
  <si>
    <t>Estimated net fluxes</t>
  </si>
  <si>
    <t>GLC + ATP -&gt; G6P</t>
  </si>
  <si>
    <t>G6P -&gt; 6PG + NADPH</t>
  </si>
  <si>
    <t>6PG -&gt; P5P + CO2 + NADPH</t>
  </si>
  <si>
    <t>G6P -&gt; F6P</t>
  </si>
  <si>
    <t>6PG -&gt; T3P + PYR</t>
  </si>
  <si>
    <t>F6P + ATP -&gt; 2T3P</t>
  </si>
  <si>
    <t>2P5P -&gt; S7P + T3P</t>
  </si>
  <si>
    <t>P5P + E4P -&gt; F6P + T3P</t>
  </si>
  <si>
    <t>S7P + T3P -&gt; E4P + F6P</t>
  </si>
  <si>
    <t>T3P -&gt; PGA + ATP + NADH</t>
  </si>
  <si>
    <t>PGA -&gt; PEP</t>
  </si>
  <si>
    <t>PEP -&gt; PYR + ATP</t>
  </si>
  <si>
    <t>PYR -&gt; AcCoA + CO2 + NADH</t>
  </si>
  <si>
    <t>OAA + AcCoA -&gt; ICT</t>
  </si>
  <si>
    <t>ICT -&gt; OGA + CO2 + NADPH</t>
  </si>
  <si>
    <t>OGA -&gt; FUM + CO2 + 1.5*ATP + 2NADH</t>
  </si>
  <si>
    <t>MAL -&gt; OAA + NADH</t>
  </si>
  <si>
    <t>MAL -&gt; PYR + CO2 + NADH</t>
  </si>
  <si>
    <t>OAA + ATP -&gt; PEP + CO2</t>
  </si>
  <si>
    <t>PEP + CO2 -&gt; OAA</t>
  </si>
  <si>
    <t>AcCoA -&gt; Acetate + ATP</t>
  </si>
  <si>
    <t>NADPH -&gt; NADH</t>
  </si>
  <si>
    <t>O2 + 2NADH -&gt; 2P/O x ATP</t>
  </si>
  <si>
    <t>Biomass</t>
  </si>
  <si>
    <t>Explain minor flux differences as proteins likely presence at low activity due to constituent expression, so not predicted but don't want to fit model either</t>
  </si>
  <si>
    <t>Actually, ME and ED might be tight, as ED causes NADH deficiency made up by ME, but ATP is optimized so neither one will show up. Maxing some combination of all the cofactor may yield this answer, but it doesn't seem obvious how (multiobjective optimization!)</t>
  </si>
  <si>
    <t>NADP/u requirement</t>
  </si>
  <si>
    <t>NADP fraction from Transhydrogenase</t>
  </si>
  <si>
    <t xml:space="preserve">doi: 10.1074/jbc.M311657200 </t>
  </si>
  <si>
    <t>THD2 lower bound for glucose</t>
  </si>
  <si>
    <t>Normalized</t>
  </si>
  <si>
    <t>uptake</t>
  </si>
  <si>
    <t>Oxidative PPP inactive in other organisms</t>
  </si>
  <si>
    <t>cont</t>
  </si>
  <si>
    <t>batch</t>
  </si>
  <si>
    <t>http://www.jbc.org/content/285/50/39544.full</t>
  </si>
  <si>
    <t>gr = .22</t>
  </si>
  <si>
    <t>gr = .3</t>
  </si>
  <si>
    <t>ac-accoa</t>
  </si>
  <si>
    <t>accoa-cit</t>
  </si>
  <si>
    <t>mal-pyr</t>
  </si>
  <si>
    <t>cit-icit</t>
  </si>
  <si>
    <t>icit-akg</t>
  </si>
  <si>
    <t>icit-glyx</t>
  </si>
  <si>
    <t>glyx-mal</t>
  </si>
  <si>
    <t>akg-succ</t>
  </si>
  <si>
    <t>suc-fum</t>
  </si>
  <si>
    <t>fum-mal</t>
  </si>
  <si>
    <t>mal-oaa</t>
  </si>
  <si>
    <t>oaa-pep</t>
  </si>
  <si>
    <t>pep-3pg</t>
  </si>
  <si>
    <t>3pg-g3p</t>
  </si>
  <si>
    <t>g3p+s7p-e4p+f6p</t>
  </si>
  <si>
    <t>f6p-g6p</t>
  </si>
  <si>
    <t>g3p-f6p</t>
  </si>
  <si>
    <t>g6p-ru5p</t>
  </si>
  <si>
    <t>xu5p-ru5p</t>
  </si>
  <si>
    <t>ru5p-r5p</t>
  </si>
  <si>
    <t>r5p+x5p-s7p+g3p</t>
  </si>
  <si>
    <t>Acetate</t>
  </si>
  <si>
    <t>Glc TH</t>
  </si>
  <si>
    <t>Ratios</t>
  </si>
  <si>
    <t>Val</t>
  </si>
  <si>
    <t>R1 (flux into glycolysis)</t>
  </si>
  <si>
    <t>R2 (flux into Entner-Doudoroff pathway)</t>
  </si>
  <si>
    <t>R3 (flux into methylglyoxal pathway)</t>
  </si>
  <si>
    <t>R4 (PEP to pyruvate flux)</t>
  </si>
  <si>
    <t>R5 (pyruvate to acetylcoenzyme A flux)</t>
  </si>
  <si>
    <t>R6 (flux into TCA cycle)</t>
  </si>
  <si>
    <t>R7 (flux into glyoxylate shunt)</t>
  </si>
  <si>
    <t>R8 (oxaloacetate to PEP flux)</t>
  </si>
  <si>
    <t>R9 (acetate secretion)</t>
  </si>
  <si>
    <t>R10 (ethanol secretion)</t>
  </si>
  <si>
    <t>Fluxes</t>
  </si>
  <si>
    <t>Pgi</t>
  </si>
  <si>
    <t>Glk</t>
  </si>
  <si>
    <t>Pts</t>
  </si>
  <si>
    <t>Zwf</t>
  </si>
  <si>
    <t>Edd</t>
  </si>
  <si>
    <t>*</t>
  </si>
  <si>
    <t>Pgl</t>
  </si>
  <si>
    <t>MgsA</t>
  </si>
  <si>
    <t>FbaA</t>
  </si>
  <si>
    <t>FbaB</t>
  </si>
  <si>
    <t>TpiA</t>
  </si>
  <si>
    <t>PykA</t>
  </si>
  <si>
    <t>PykF</t>
  </si>
  <si>
    <t>Eno</t>
  </si>
  <si>
    <t>Pps</t>
  </si>
  <si>
    <t>PckA</t>
  </si>
  <si>
    <t>AceE</t>
  </si>
  <si>
    <t>PflB</t>
  </si>
  <si>
    <t>TdcE</t>
  </si>
  <si>
    <t>MaeA</t>
  </si>
  <si>
    <t>MaeB</t>
  </si>
  <si>
    <t>Dld</t>
  </si>
  <si>
    <t>LdhA</t>
  </si>
  <si>
    <t>Eda</t>
  </si>
  <si>
    <t>PtiB</t>
  </si>
  <si>
    <t>GltA</t>
  </si>
  <si>
    <t>PrpC</t>
  </si>
  <si>
    <t>Acs</t>
  </si>
  <si>
    <t>MhpF</t>
  </si>
  <si>
    <t>AdhE</t>
  </si>
  <si>
    <t>AcnA</t>
  </si>
  <si>
    <t>AcnB</t>
  </si>
  <si>
    <t>AceA</t>
  </si>
  <si>
    <t>Mdh</t>
  </si>
  <si>
    <t>Mqo</t>
  </si>
  <si>
    <t>Ppc</t>
  </si>
  <si>
    <t>Pta</t>
  </si>
  <si>
    <t>Glc Varma</t>
  </si>
  <si>
    <t>Glyc Conrad</t>
  </si>
  <si>
    <t>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</si>
</sst>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_ "/>
    <numFmt numFmtId="165" formatCode="0_ "/>
    <numFmt numFmtId="166" formatCode="0.000_ "/>
    <numFmt numFmtId="167" formatCode="0.00_ "/>
    <numFmt numFmtId="168" formatCode="0.0"/>
  </numFmts>
  <fonts count="9" x14ac:knownFonts="1">
    <font>
      <sz val="11"/>
      <color theme="1"/>
      <name val="Calibri"/>
      <family val="2"/>
      <scheme val="minor"/>
    </font>
    <font>
      <sz val="11"/>
      <name val="Arial"/>
      <family val="2"/>
    </font>
    <font>
      <vertAlign val="superscript"/>
      <sz val="11"/>
      <name val="Arial"/>
      <family val="2"/>
    </font>
    <font>
      <b/>
      <u/>
      <sz val="11"/>
      <color theme="1"/>
      <name val="Calibri"/>
      <family val="2"/>
      <scheme val="minor"/>
    </font>
    <font>
      <sz val="10"/>
      <name val="Arial"/>
      <family val="2"/>
    </font>
    <font>
      <sz val="7.5"/>
      <color theme="1"/>
      <name val="Calibri"/>
      <family val="2"/>
      <scheme val="minor"/>
    </font>
    <font>
      <sz val="8"/>
      <name val="Arial"/>
      <family val="2"/>
    </font>
    <font>
      <b/>
      <sz val="8"/>
      <name val="Arial"/>
      <family val="2"/>
    </font>
    <font>
      <vertAlign val="superscript"/>
      <sz val="8"/>
      <name val="Arial"/>
      <family val="2"/>
    </font>
  </fonts>
  <fills count="4">
    <fill>
      <patternFill patternType="none"/>
    </fill>
    <fill>
      <patternFill patternType="gray125"/>
    </fill>
    <fill>
      <patternFill patternType="solid">
        <fgColor indexed="11"/>
        <bgColor indexed="64"/>
      </patternFill>
    </fill>
    <fill>
      <patternFill patternType="solid">
        <fgColor indexed="15"/>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37">
    <xf numFmtId="0" fontId="0" fillId="0" borderId="0" xfId="0"/>
    <xf numFmtId="0" fontId="1" fillId="2" borderId="0" xfId="0" applyFont="1" applyFill="1" applyAlignment="1">
      <alignment vertical="center"/>
    </xf>
    <xf numFmtId="0" fontId="1" fillId="0" borderId="0" xfId="0" applyFont="1" applyAlignment="1">
      <alignment vertical="center"/>
    </xf>
    <xf numFmtId="0" fontId="1" fillId="3" borderId="0" xfId="0" applyFont="1" applyFill="1" applyAlignment="1">
      <alignment vertical="center"/>
    </xf>
    <xf numFmtId="164" fontId="1" fillId="3" borderId="0" xfId="0" applyNumberFormat="1" applyFont="1" applyFill="1" applyAlignment="1">
      <alignment vertical="center"/>
    </xf>
    <xf numFmtId="165" fontId="1" fillId="0" borderId="0" xfId="0" applyNumberFormat="1" applyFont="1" applyAlignment="1">
      <alignment vertical="center"/>
    </xf>
    <xf numFmtId="165" fontId="1" fillId="0" borderId="0" xfId="0" applyNumberFormat="1" applyFont="1" applyFill="1" applyAlignment="1">
      <alignment vertical="center"/>
    </xf>
    <xf numFmtId="164" fontId="1" fillId="0" borderId="0" xfId="0" applyNumberFormat="1" applyFont="1" applyAlignment="1">
      <alignment vertical="center"/>
    </xf>
    <xf numFmtId="166" fontId="1" fillId="3" borderId="0" xfId="0" applyNumberFormat="1" applyFont="1" applyFill="1" applyAlignment="1">
      <alignment vertical="center"/>
    </xf>
    <xf numFmtId="167" fontId="1" fillId="0" borderId="0" xfId="0" applyNumberFormat="1" applyFont="1" applyAlignment="1">
      <alignment vertical="center"/>
    </xf>
    <xf numFmtId="167" fontId="1" fillId="0" borderId="0" xfId="0" applyNumberFormat="1" applyFont="1" applyFill="1" applyAlignment="1">
      <alignment vertical="center"/>
    </xf>
    <xf numFmtId="166" fontId="1" fillId="0" borderId="0" xfId="0" applyNumberFormat="1" applyFont="1" applyAlignment="1">
      <alignment vertical="center"/>
    </xf>
    <xf numFmtId="0" fontId="1" fillId="0" borderId="0" xfId="0" applyFont="1" applyFill="1" applyAlignment="1">
      <alignment vertical="center"/>
    </xf>
    <xf numFmtId="0" fontId="0" fillId="0" borderId="0" xfId="0" quotePrefix="1"/>
    <xf numFmtId="0" fontId="3" fillId="0" borderId="0" xfId="0" applyFont="1"/>
    <xf numFmtId="2" fontId="0" fillId="0" borderId="0" xfId="0" applyNumberFormat="1"/>
    <xf numFmtId="0" fontId="0" fillId="0" borderId="0" xfId="0" applyBorder="1"/>
    <xf numFmtId="0" fontId="4" fillId="0" borderId="0" xfId="0" applyFont="1" applyBorder="1" applyAlignment="1">
      <alignment horizontal="center"/>
    </xf>
    <xf numFmtId="0" fontId="5" fillId="0" borderId="0" xfId="0" applyFont="1"/>
    <xf numFmtId="0" fontId="6" fillId="0" borderId="0" xfId="0" applyFont="1" applyBorder="1"/>
    <xf numFmtId="0" fontId="6" fillId="0" borderId="1" xfId="0" applyFont="1" applyBorder="1"/>
    <xf numFmtId="0" fontId="6" fillId="0" borderId="2" xfId="0" applyFont="1" applyBorder="1"/>
    <xf numFmtId="0" fontId="6" fillId="0" borderId="1" xfId="0" applyFont="1" applyBorder="1" applyAlignment="1">
      <alignment horizontal="center"/>
    </xf>
    <xf numFmtId="0" fontId="6" fillId="0" borderId="0" xfId="0" applyFont="1" applyFill="1" applyBorder="1"/>
    <xf numFmtId="168" fontId="7" fillId="0" borderId="1" xfId="0" applyNumberFormat="1" applyFont="1" applyBorder="1" applyAlignment="1">
      <alignment horizontal="center"/>
    </xf>
    <xf numFmtId="168" fontId="6" fillId="0" borderId="2" xfId="0" applyNumberFormat="1" applyFont="1" applyBorder="1" applyAlignment="1">
      <alignment horizontal="center"/>
    </xf>
    <xf numFmtId="168" fontId="0" fillId="0" borderId="0" xfId="0" applyNumberFormat="1"/>
    <xf numFmtId="2" fontId="7" fillId="0" borderId="1" xfId="0" applyNumberFormat="1" applyFont="1" applyBorder="1" applyAlignment="1">
      <alignment horizontal="center"/>
    </xf>
    <xf numFmtId="2" fontId="6" fillId="0" borderId="2" xfId="0" applyNumberFormat="1" applyFont="1" applyBorder="1" applyAlignment="1">
      <alignment horizontal="center"/>
    </xf>
    <xf numFmtId="11" fontId="0" fillId="0" borderId="0" xfId="0" applyNumberFormat="1"/>
    <xf numFmtId="0" fontId="0" fillId="0" borderId="0" xfId="0" applyNumberFormat="1"/>
    <xf numFmtId="0" fontId="7" fillId="0" borderId="0" xfId="0" applyFont="1" applyBorder="1" applyAlignment="1">
      <alignment horizontal="center" vertical="center" textRotation="90"/>
    </xf>
    <xf numFmtId="0" fontId="0" fillId="0" borderId="0" xfId="0" applyAlignment="1"/>
    <xf numFmtId="0" fontId="7" fillId="0" borderId="1" xfId="0" applyFont="1" applyBorder="1" applyAlignment="1">
      <alignment horizontal="center"/>
    </xf>
    <xf numFmtId="0" fontId="6" fillId="0" borderId="2" xfId="0" applyFont="1" applyBorder="1" applyAlignment="1">
      <alignment horizontal="center"/>
    </xf>
    <xf numFmtId="0" fontId="7" fillId="0" borderId="0" xfId="0" applyFont="1" applyBorder="1" applyAlignment="1">
      <alignment vertical="center" textRotation="90"/>
    </xf>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
  <sheetViews>
    <sheetView tabSelected="1" topLeftCell="A25" workbookViewId="0">
      <selection activeCell="E56" sqref="E56"/>
    </sheetView>
  </sheetViews>
  <sheetFormatPr defaultRowHeight="15" x14ac:dyDescent="0.25"/>
  <cols>
    <col min="1" max="1" width="19" bestFit="1" customWidth="1"/>
    <col min="2" max="2" width="10.7109375" bestFit="1" customWidth="1"/>
    <col min="3" max="3" width="11.7109375" bestFit="1" customWidth="1"/>
    <col min="4" max="4" width="10" bestFit="1" customWidth="1"/>
    <col min="5" max="5" width="20.5703125" bestFit="1" customWidth="1"/>
    <col min="6" max="6" width="21.7109375" bestFit="1" customWidth="1"/>
    <col min="7" max="7" width="19.85546875" bestFit="1" customWidth="1"/>
    <col min="8" max="9" width="19.85546875" customWidth="1"/>
    <col min="10" max="10" width="17.28515625" bestFit="1" customWidth="1"/>
    <col min="11" max="11" width="18.28515625" bestFit="1" customWidth="1"/>
    <col min="12" max="12" width="9.5703125" bestFit="1" customWidth="1"/>
    <col min="13" max="13" width="19" bestFit="1" customWidth="1"/>
    <col min="14" max="22" width="11" bestFit="1" customWidth="1"/>
  </cols>
  <sheetData>
    <row r="1" spans="1:22" x14ac:dyDescent="0.25">
      <c r="A1" s="14" t="s">
        <v>312</v>
      </c>
      <c r="B1" s="14" t="s">
        <v>313</v>
      </c>
      <c r="C1" s="14" t="s">
        <v>314</v>
      </c>
      <c r="D1" s="14" t="s">
        <v>315</v>
      </c>
      <c r="E1" s="14" t="s">
        <v>316</v>
      </c>
      <c r="F1" s="14" t="s">
        <v>317</v>
      </c>
      <c r="G1" s="14" t="s">
        <v>318</v>
      </c>
      <c r="H1" s="14" t="s">
        <v>455</v>
      </c>
      <c r="I1" s="14" t="s">
        <v>456</v>
      </c>
      <c r="J1" s="14" t="s">
        <v>322</v>
      </c>
      <c r="K1" s="14" t="s">
        <v>323</v>
      </c>
      <c r="L1" s="14" t="s">
        <v>321</v>
      </c>
      <c r="M1" s="14" t="s">
        <v>324</v>
      </c>
      <c r="N1" s="14" t="s">
        <v>325</v>
      </c>
      <c r="O1" s="14" t="s">
        <v>325</v>
      </c>
      <c r="P1" s="14" t="s">
        <v>325</v>
      </c>
      <c r="Q1" s="14" t="s">
        <v>325</v>
      </c>
      <c r="R1" s="14" t="s">
        <v>325</v>
      </c>
      <c r="S1" s="14" t="s">
        <v>325</v>
      </c>
      <c r="T1" s="14" t="s">
        <v>325</v>
      </c>
      <c r="U1" s="14" t="s">
        <v>325</v>
      </c>
      <c r="V1" s="14" t="s">
        <v>325</v>
      </c>
    </row>
    <row r="2" spans="1:22" x14ac:dyDescent="0.25">
      <c r="A2" t="s">
        <v>220</v>
      </c>
      <c r="B2">
        <v>4.5178680000000098</v>
      </c>
      <c r="C2">
        <v>8.4027740000000204</v>
      </c>
      <c r="D2">
        <v>-18</v>
      </c>
      <c r="L2">
        <v>4.5</v>
      </c>
      <c r="N2">
        <v>-12.35</v>
      </c>
      <c r="O2">
        <v>-11.28</v>
      </c>
      <c r="P2">
        <v>-11.31</v>
      </c>
      <c r="Q2">
        <v>-14.61</v>
      </c>
      <c r="R2">
        <v>-13.54</v>
      </c>
      <c r="S2">
        <v>-10.97</v>
      </c>
      <c r="T2">
        <v>-10.52</v>
      </c>
      <c r="U2">
        <v>-10.94</v>
      </c>
      <c r="V2">
        <v>-15.5</v>
      </c>
    </row>
    <row r="3" spans="1:22" x14ac:dyDescent="0.25">
      <c r="A3" t="s">
        <v>221</v>
      </c>
      <c r="B3">
        <v>0</v>
      </c>
      <c r="C3">
        <v>0</v>
      </c>
      <c r="D3">
        <v>0</v>
      </c>
    </row>
    <row r="4" spans="1:22" x14ac:dyDescent="0.25">
      <c r="A4" t="s">
        <v>222</v>
      </c>
      <c r="B4">
        <v>15.624294000000001</v>
      </c>
      <c r="C4">
        <v>11.493366999999999</v>
      </c>
      <c r="D4">
        <v>23.233350000000002</v>
      </c>
    </row>
    <row r="5" spans="1:22" x14ac:dyDescent="0.25">
      <c r="A5" t="s">
        <v>223</v>
      </c>
      <c r="B5">
        <v>0</v>
      </c>
      <c r="C5">
        <v>0</v>
      </c>
      <c r="D5">
        <v>0</v>
      </c>
    </row>
    <row r="6" spans="1:22" x14ac:dyDescent="0.25">
      <c r="A6" t="s">
        <v>224</v>
      </c>
      <c r="B6">
        <v>0</v>
      </c>
      <c r="C6">
        <v>0</v>
      </c>
      <c r="D6">
        <v>0</v>
      </c>
    </row>
    <row r="7" spans="1:22" x14ac:dyDescent="0.25">
      <c r="A7" t="s">
        <v>225</v>
      </c>
      <c r="B7">
        <v>0</v>
      </c>
      <c r="C7">
        <v>0</v>
      </c>
      <c r="D7">
        <v>0</v>
      </c>
    </row>
    <row r="8" spans="1:22" x14ac:dyDescent="0.25">
      <c r="A8" t="s">
        <v>226</v>
      </c>
      <c r="B8">
        <v>-7.94</v>
      </c>
      <c r="C8">
        <v>0</v>
      </c>
      <c r="D8">
        <v>0</v>
      </c>
      <c r="J8">
        <v>-10</v>
      </c>
      <c r="L8">
        <v>-8.8000000000000007</v>
      </c>
    </row>
    <row r="9" spans="1:22" x14ac:dyDescent="0.25">
      <c r="A9" t="s">
        <v>227</v>
      </c>
      <c r="B9">
        <v>0</v>
      </c>
      <c r="C9">
        <v>0</v>
      </c>
      <c r="D9">
        <v>0</v>
      </c>
    </row>
    <row r="10" spans="1:22" x14ac:dyDescent="0.25">
      <c r="A10" t="s">
        <v>228</v>
      </c>
      <c r="B10">
        <v>0</v>
      </c>
      <c r="C10">
        <v>0</v>
      </c>
      <c r="D10">
        <v>0</v>
      </c>
    </row>
    <row r="11" spans="1:22" x14ac:dyDescent="0.25">
      <c r="A11" t="s">
        <v>229</v>
      </c>
      <c r="B11">
        <v>15.350268</v>
      </c>
      <c r="C11">
        <v>17.830974000000001</v>
      </c>
      <c r="D11">
        <v>-11.981999999999999</v>
      </c>
    </row>
    <row r="12" spans="1:22" x14ac:dyDescent="0.25">
      <c r="A12" t="s">
        <v>230</v>
      </c>
      <c r="B12">
        <v>19.557870000000001</v>
      </c>
      <c r="C12">
        <v>31.017035</v>
      </c>
      <c r="D12">
        <v>25.418669999999999</v>
      </c>
    </row>
    <row r="13" spans="1:22" x14ac:dyDescent="0.25">
      <c r="A13" t="s">
        <v>231</v>
      </c>
      <c r="B13">
        <v>0</v>
      </c>
      <c r="C13">
        <v>0</v>
      </c>
      <c r="D13">
        <v>0</v>
      </c>
    </row>
    <row r="14" spans="1:22" x14ac:dyDescent="0.25">
      <c r="A14" t="s">
        <v>232</v>
      </c>
      <c r="B14">
        <v>-2.944512</v>
      </c>
      <c r="C14">
        <v>-2.5628160000000002</v>
      </c>
      <c r="D14">
        <v>-1.63584</v>
      </c>
    </row>
    <row r="15" spans="1:22" x14ac:dyDescent="0.25">
      <c r="A15" t="s">
        <v>233</v>
      </c>
      <c r="B15">
        <v>-15</v>
      </c>
      <c r="C15">
        <v>-19</v>
      </c>
      <c r="D15">
        <v>-22.886520000000001</v>
      </c>
      <c r="J15">
        <v>-17</v>
      </c>
      <c r="K15">
        <v>-19</v>
      </c>
      <c r="M15">
        <v>-12</v>
      </c>
      <c r="N15">
        <v>-13.73</v>
      </c>
      <c r="O15">
        <v>-13.48</v>
      </c>
      <c r="P15">
        <v>-13.37</v>
      </c>
      <c r="Q15">
        <v>-17.03</v>
      </c>
      <c r="R15">
        <v>-14.8</v>
      </c>
      <c r="S15">
        <v>-12.28</v>
      </c>
      <c r="T15">
        <v>-12.62</v>
      </c>
      <c r="U15">
        <v>-13.18</v>
      </c>
      <c r="V15">
        <v>-16.66</v>
      </c>
    </row>
    <row r="16" spans="1:22" x14ac:dyDescent="0.25">
      <c r="A16" t="s">
        <v>234</v>
      </c>
      <c r="B16">
        <v>-1.9864979999999901</v>
      </c>
      <c r="C16">
        <v>-1.7289889999999799</v>
      </c>
      <c r="D16">
        <v>-1.10361</v>
      </c>
    </row>
    <row r="17" spans="1:23" x14ac:dyDescent="0.25">
      <c r="A17" t="s">
        <v>235</v>
      </c>
      <c r="B17">
        <v>0</v>
      </c>
      <c r="C17">
        <v>0</v>
      </c>
      <c r="D17">
        <v>0</v>
      </c>
    </row>
    <row r="18" spans="1:23" x14ac:dyDescent="0.25">
      <c r="A18" t="s">
        <v>236</v>
      </c>
      <c r="B18">
        <v>0</v>
      </c>
      <c r="C18">
        <v>0</v>
      </c>
      <c r="D18">
        <v>0</v>
      </c>
    </row>
    <row r="19" spans="1:23" x14ac:dyDescent="0.25">
      <c r="A19" t="s">
        <v>237</v>
      </c>
      <c r="B19">
        <v>0</v>
      </c>
      <c r="C19">
        <v>-16.100000000000001</v>
      </c>
      <c r="D19">
        <v>0</v>
      </c>
      <c r="K19">
        <v>-17</v>
      </c>
      <c r="M19">
        <v>-7.6</v>
      </c>
    </row>
    <row r="20" spans="1:23" x14ac:dyDescent="0.25">
      <c r="A20" t="s">
        <v>238</v>
      </c>
      <c r="B20">
        <v>-4.517868</v>
      </c>
      <c r="C20">
        <v>-8.4027740000000204</v>
      </c>
      <c r="D20">
        <v>18</v>
      </c>
    </row>
    <row r="21" spans="1:23" x14ac:dyDescent="0.25">
      <c r="A21" t="s">
        <v>239</v>
      </c>
      <c r="B21">
        <v>3.0767576000000001</v>
      </c>
      <c r="C21">
        <v>1.0610139999999899</v>
      </c>
      <c r="D21">
        <v>13.76412</v>
      </c>
      <c r="L21" s="16"/>
      <c r="M21" s="16"/>
      <c r="N21" s="16"/>
      <c r="O21" s="16"/>
      <c r="P21" s="16"/>
      <c r="Q21" s="16"/>
      <c r="R21" s="16"/>
      <c r="S21" s="16"/>
      <c r="T21" s="16"/>
      <c r="U21" s="16"/>
      <c r="V21" s="16"/>
      <c r="W21" s="16"/>
    </row>
    <row r="22" spans="1:23" x14ac:dyDescent="0.25">
      <c r="A22" t="s">
        <v>240</v>
      </c>
      <c r="B22">
        <v>-4.517868</v>
      </c>
      <c r="C22">
        <v>-8.4027740000000204</v>
      </c>
      <c r="D22">
        <v>18</v>
      </c>
      <c r="L22" s="16"/>
      <c r="M22" s="16"/>
      <c r="N22" s="17"/>
      <c r="O22" s="17"/>
      <c r="P22" s="17"/>
      <c r="Q22" s="17"/>
      <c r="R22" s="17"/>
      <c r="S22" s="17"/>
      <c r="T22" s="17"/>
      <c r="U22" s="17"/>
      <c r="V22" s="17"/>
      <c r="W22" s="16"/>
    </row>
    <row r="23" spans="1:23" x14ac:dyDescent="0.25">
      <c r="A23" t="s">
        <v>241</v>
      </c>
      <c r="B23">
        <v>0</v>
      </c>
      <c r="C23">
        <v>0</v>
      </c>
      <c r="D23">
        <v>0</v>
      </c>
      <c r="L23" s="16"/>
      <c r="M23" s="16"/>
      <c r="N23" s="17"/>
      <c r="O23" s="17"/>
      <c r="P23" s="17"/>
      <c r="Q23" s="17"/>
      <c r="R23" s="17"/>
      <c r="S23" s="17"/>
      <c r="T23" s="17"/>
      <c r="U23" s="17"/>
      <c r="V23" s="17"/>
      <c r="W23" s="16"/>
    </row>
    <row r="24" spans="1:23" x14ac:dyDescent="0.25">
      <c r="A24" t="s">
        <v>242</v>
      </c>
      <c r="B24">
        <v>0</v>
      </c>
      <c r="C24">
        <v>0</v>
      </c>
      <c r="D24">
        <v>0</v>
      </c>
      <c r="L24" s="16"/>
      <c r="M24" s="16"/>
      <c r="N24" s="17"/>
      <c r="O24" s="17"/>
      <c r="P24" s="17"/>
      <c r="Q24" s="17"/>
      <c r="R24" s="17"/>
      <c r="S24" s="17"/>
      <c r="T24" s="17"/>
      <c r="U24" s="17"/>
      <c r="V24" s="17"/>
      <c r="W24" s="16"/>
    </row>
    <row r="25" spans="1:23" x14ac:dyDescent="0.25">
      <c r="A25" t="s">
        <v>243</v>
      </c>
      <c r="B25">
        <v>2.4941515999999999</v>
      </c>
      <c r="C25">
        <v>0.55393099999998596</v>
      </c>
      <c r="D25">
        <v>10.32891</v>
      </c>
      <c r="L25" s="16"/>
      <c r="M25" s="16"/>
      <c r="N25" s="17"/>
      <c r="O25" s="17"/>
      <c r="P25" s="17"/>
      <c r="Q25" s="17"/>
      <c r="R25" s="17"/>
      <c r="S25" s="17"/>
      <c r="T25" s="17"/>
      <c r="U25" s="17"/>
      <c r="V25" s="17"/>
      <c r="W25" s="16"/>
    </row>
    <row r="26" spans="1:23" x14ac:dyDescent="0.25">
      <c r="A26" t="s">
        <v>244</v>
      </c>
      <c r="B26">
        <v>0</v>
      </c>
      <c r="C26">
        <v>0</v>
      </c>
      <c r="D26">
        <v>0</v>
      </c>
      <c r="L26" s="16"/>
      <c r="M26" s="16"/>
      <c r="W26" s="16"/>
    </row>
    <row r="27" spans="1:23" x14ac:dyDescent="0.25">
      <c r="A27" t="s">
        <v>245</v>
      </c>
      <c r="B27">
        <v>8.9745469</v>
      </c>
      <c r="C27">
        <v>26.96683225</v>
      </c>
      <c r="D27">
        <v>9.3821024999999896</v>
      </c>
      <c r="L27" s="16"/>
      <c r="M27" s="16"/>
      <c r="N27" s="16"/>
      <c r="O27" s="16"/>
      <c r="P27" s="16"/>
      <c r="Q27" s="16"/>
      <c r="R27" s="16"/>
      <c r="S27" s="16"/>
      <c r="T27" s="16"/>
      <c r="U27" s="16"/>
      <c r="V27" s="16"/>
      <c r="W27" s="16"/>
    </row>
    <row r="28" spans="1:23" x14ac:dyDescent="0.25">
      <c r="A28" t="s">
        <v>246</v>
      </c>
      <c r="B28">
        <v>24.148199699999999</v>
      </c>
      <c r="C28">
        <v>34.93373725</v>
      </c>
      <c r="D28">
        <v>37.272412500000002</v>
      </c>
    </row>
    <row r="29" spans="1:23" x14ac:dyDescent="0.25">
      <c r="A29" t="s">
        <v>247</v>
      </c>
      <c r="B29">
        <v>0.54</v>
      </c>
      <c r="C29">
        <v>0.47</v>
      </c>
      <c r="D29">
        <v>0.3</v>
      </c>
      <c r="E29" s="15">
        <v>0.54011468615060665</v>
      </c>
      <c r="F29" s="15">
        <v>0.46729023408535636</v>
      </c>
      <c r="G29" s="15">
        <v>0.29920022182443679</v>
      </c>
      <c r="H29" s="15"/>
      <c r="I29" s="15"/>
      <c r="J29">
        <v>0.74</v>
      </c>
      <c r="K29">
        <v>0.49</v>
      </c>
      <c r="L29" s="15">
        <v>0.63</v>
      </c>
      <c r="M29" s="15">
        <v>0.22</v>
      </c>
      <c r="N29" s="17">
        <v>0.26100000000000001</v>
      </c>
      <c r="O29" s="17">
        <v>0.19400000000000001</v>
      </c>
      <c r="P29" s="17">
        <v>0.21199999999999999</v>
      </c>
      <c r="Q29" s="17">
        <v>0.27300000000000002</v>
      </c>
      <c r="R29" s="17">
        <v>0.248</v>
      </c>
      <c r="S29" s="17">
        <v>0.17399999999999999</v>
      </c>
      <c r="T29" s="17">
        <v>0.186</v>
      </c>
      <c r="U29" s="17">
        <v>0.21199999999999999</v>
      </c>
      <c r="V29" s="17">
        <v>0.30499999999999999</v>
      </c>
    </row>
    <row r="30" spans="1:23" x14ac:dyDescent="0.25">
      <c r="A30" t="s">
        <v>248</v>
      </c>
      <c r="B30">
        <v>-15.624294000000001</v>
      </c>
      <c r="C30">
        <v>-11.493366999999999</v>
      </c>
      <c r="D30">
        <v>-23.233350000000002</v>
      </c>
    </row>
    <row r="31" spans="1:23" x14ac:dyDescent="0.25">
      <c r="A31" t="s">
        <v>249</v>
      </c>
      <c r="B31">
        <v>3.0767576000000001</v>
      </c>
      <c r="C31">
        <v>1.0610139999999899</v>
      </c>
      <c r="D31">
        <v>13.76412</v>
      </c>
    </row>
    <row r="32" spans="1:23" x14ac:dyDescent="0.25">
      <c r="A32" t="s">
        <v>250</v>
      </c>
      <c r="B32">
        <v>15</v>
      </c>
      <c r="C32">
        <v>19</v>
      </c>
      <c r="D32">
        <v>22.886520000000001</v>
      </c>
    </row>
    <row r="33" spans="1:4" x14ac:dyDescent="0.25">
      <c r="A33" t="s">
        <v>251</v>
      </c>
      <c r="B33">
        <v>0</v>
      </c>
      <c r="C33">
        <v>0</v>
      </c>
      <c r="D33">
        <v>0</v>
      </c>
    </row>
    <row r="34" spans="1:4" x14ac:dyDescent="0.25">
      <c r="A34" t="s">
        <v>252</v>
      </c>
      <c r="B34">
        <v>12.9758876</v>
      </c>
      <c r="C34">
        <v>14.147479000000001</v>
      </c>
      <c r="D34">
        <v>-1.2462899999999999</v>
      </c>
    </row>
    <row r="35" spans="1:4" x14ac:dyDescent="0.25">
      <c r="A35" t="s">
        <v>253</v>
      </c>
      <c r="B35">
        <v>0</v>
      </c>
      <c r="C35">
        <v>0</v>
      </c>
      <c r="D35">
        <v>0</v>
      </c>
    </row>
    <row r="36" spans="1:4" x14ac:dyDescent="0.25">
      <c r="A36" t="s">
        <v>254</v>
      </c>
      <c r="B36">
        <v>6.7420715999999903</v>
      </c>
      <c r="C36">
        <v>-0.46750900000000001</v>
      </c>
      <c r="D36">
        <v>-0.29841000000000001</v>
      </c>
    </row>
    <row r="37" spans="1:4" x14ac:dyDescent="0.25">
      <c r="A37" t="s">
        <v>255</v>
      </c>
      <c r="B37">
        <v>0</v>
      </c>
      <c r="C37">
        <v>0.46750900000000001</v>
      </c>
      <c r="D37">
        <v>0.29841000000000001</v>
      </c>
    </row>
    <row r="38" spans="1:4" x14ac:dyDescent="0.25">
      <c r="A38" t="s">
        <v>256</v>
      </c>
      <c r="B38">
        <v>0</v>
      </c>
      <c r="C38">
        <v>0</v>
      </c>
      <c r="D38">
        <v>0</v>
      </c>
    </row>
    <row r="39" spans="1:4" x14ac:dyDescent="0.25">
      <c r="A39" t="s">
        <v>257</v>
      </c>
      <c r="B39">
        <v>0</v>
      </c>
      <c r="C39">
        <v>0</v>
      </c>
      <c r="D39">
        <v>0</v>
      </c>
    </row>
    <row r="40" spans="1:4" x14ac:dyDescent="0.25">
      <c r="A40" t="s">
        <v>258</v>
      </c>
      <c r="B40">
        <v>2.4941515999999999</v>
      </c>
      <c r="C40">
        <v>0.55393099999998596</v>
      </c>
      <c r="D40">
        <v>13.44045</v>
      </c>
    </row>
    <row r="41" spans="1:4" x14ac:dyDescent="0.25">
      <c r="A41" t="s">
        <v>259</v>
      </c>
      <c r="B41">
        <v>0</v>
      </c>
      <c r="C41">
        <v>0</v>
      </c>
      <c r="D41">
        <v>0</v>
      </c>
    </row>
    <row r="42" spans="1:4" x14ac:dyDescent="0.25">
      <c r="A42" t="s">
        <v>260</v>
      </c>
      <c r="B42">
        <v>0</v>
      </c>
      <c r="C42">
        <v>16.100000000000001</v>
      </c>
      <c r="D42">
        <v>0</v>
      </c>
    </row>
    <row r="43" spans="1:4" x14ac:dyDescent="0.25">
      <c r="A43" t="s">
        <v>261</v>
      </c>
      <c r="B43">
        <v>1.98237120000001</v>
      </c>
      <c r="C43">
        <v>0</v>
      </c>
      <c r="D43">
        <v>0</v>
      </c>
    </row>
    <row r="44" spans="1:4" x14ac:dyDescent="0.25">
      <c r="A44" t="s">
        <v>262</v>
      </c>
      <c r="B44">
        <v>13.783727600000001</v>
      </c>
      <c r="C44">
        <v>14.850599000000001</v>
      </c>
      <c r="D44">
        <v>-0.79749000000000003</v>
      </c>
    </row>
    <row r="45" spans="1:4" x14ac:dyDescent="0.25">
      <c r="A45" t="s">
        <v>263</v>
      </c>
      <c r="B45">
        <v>7.94</v>
      </c>
      <c r="C45">
        <v>0</v>
      </c>
      <c r="D45">
        <v>0</v>
      </c>
    </row>
    <row r="46" spans="1:4" x14ac:dyDescent="0.25">
      <c r="A46" t="s">
        <v>264</v>
      </c>
      <c r="B46">
        <v>0.13807800000000001</v>
      </c>
      <c r="C46">
        <v>0.12017899999999999</v>
      </c>
      <c r="D46">
        <v>7.671E-2</v>
      </c>
    </row>
    <row r="47" spans="1:4" x14ac:dyDescent="0.25">
      <c r="A47" t="s">
        <v>265</v>
      </c>
      <c r="B47">
        <v>0</v>
      </c>
      <c r="C47">
        <v>0</v>
      </c>
      <c r="D47">
        <v>0</v>
      </c>
    </row>
    <row r="48" spans="1:4" x14ac:dyDescent="0.25">
      <c r="A48" t="s">
        <v>266</v>
      </c>
      <c r="B48">
        <v>-2.8064339999999999</v>
      </c>
      <c r="C48">
        <v>-2.4426369999999999</v>
      </c>
      <c r="D48">
        <v>-1.5591299999999999</v>
      </c>
    </row>
    <row r="49" spans="1:6" x14ac:dyDescent="0.25">
      <c r="A49" t="s">
        <v>267</v>
      </c>
      <c r="B49">
        <v>0</v>
      </c>
      <c r="C49">
        <v>0</v>
      </c>
      <c r="D49">
        <v>0</v>
      </c>
    </row>
    <row r="50" spans="1:6" x14ac:dyDescent="0.25">
      <c r="A50" t="s">
        <v>268</v>
      </c>
      <c r="B50">
        <v>0</v>
      </c>
      <c r="C50">
        <v>0</v>
      </c>
      <c r="D50">
        <v>0</v>
      </c>
    </row>
    <row r="51" spans="1:6" x14ac:dyDescent="0.25">
      <c r="A51" t="s">
        <v>269</v>
      </c>
      <c r="B51">
        <v>0</v>
      </c>
      <c r="C51">
        <v>0</v>
      </c>
      <c r="D51">
        <v>0</v>
      </c>
    </row>
    <row r="52" spans="1:6" x14ac:dyDescent="0.25">
      <c r="A52" t="s">
        <v>270</v>
      </c>
      <c r="B52">
        <v>0</v>
      </c>
      <c r="C52">
        <v>16.100000000000001</v>
      </c>
      <c r="D52">
        <v>0</v>
      </c>
    </row>
    <row r="53" spans="1:6" x14ac:dyDescent="0.25">
      <c r="A53" t="s">
        <v>271</v>
      </c>
      <c r="B53">
        <v>1.9823712</v>
      </c>
      <c r="C53">
        <v>0</v>
      </c>
      <c r="D53">
        <v>0</v>
      </c>
    </row>
    <row r="54" spans="1:6" x14ac:dyDescent="0.25">
      <c r="A54" t="s">
        <v>272</v>
      </c>
      <c r="B54">
        <v>-19.557870000000001</v>
      </c>
      <c r="C54">
        <v>-31.017035</v>
      </c>
      <c r="D54">
        <v>-25.418669999999999</v>
      </c>
    </row>
    <row r="55" spans="1:6" x14ac:dyDescent="0.25">
      <c r="A55" t="s">
        <v>273</v>
      </c>
      <c r="B55">
        <v>3.0767576000000001</v>
      </c>
      <c r="C55">
        <v>1.0610139999999899</v>
      </c>
      <c r="D55">
        <v>10.65258</v>
      </c>
      <c r="E55" t="s">
        <v>457</v>
      </c>
    </row>
    <row r="56" spans="1:6" x14ac:dyDescent="0.25">
      <c r="A56" t="s">
        <v>274</v>
      </c>
      <c r="B56">
        <v>0</v>
      </c>
      <c r="C56">
        <v>0</v>
      </c>
      <c r="D56">
        <v>3.1115400000000002</v>
      </c>
      <c r="E56">
        <f>F56/D56</f>
        <v>9.320143723043893E-2</v>
      </c>
      <c r="F56">
        <f>0.29</f>
        <v>0.28999999999999998</v>
      </c>
    </row>
    <row r="57" spans="1:6" x14ac:dyDescent="0.25">
      <c r="A57" t="s">
        <v>275</v>
      </c>
      <c r="B57">
        <v>0</v>
      </c>
      <c r="C57">
        <v>0</v>
      </c>
      <c r="D57">
        <v>0</v>
      </c>
    </row>
    <row r="58" spans="1:6" x14ac:dyDescent="0.25">
      <c r="A58" t="s">
        <v>276</v>
      </c>
      <c r="B58">
        <v>0</v>
      </c>
      <c r="C58">
        <v>0</v>
      </c>
      <c r="D58">
        <v>3.1115400000000002</v>
      </c>
    </row>
    <row r="59" spans="1:6" x14ac:dyDescent="0.25">
      <c r="A59" t="s">
        <v>277</v>
      </c>
      <c r="B59">
        <v>2.4941515999999999</v>
      </c>
      <c r="C59">
        <v>0.55393099999998596</v>
      </c>
      <c r="D59">
        <v>15.70215</v>
      </c>
    </row>
    <row r="60" spans="1:6" x14ac:dyDescent="0.25">
      <c r="A60" t="s">
        <v>278</v>
      </c>
      <c r="B60">
        <v>0</v>
      </c>
      <c r="C60">
        <v>0</v>
      </c>
      <c r="D60">
        <v>0.84984000000000004</v>
      </c>
    </row>
    <row r="61" spans="1:6" x14ac:dyDescent="0.25">
      <c r="A61" t="s">
        <v>279</v>
      </c>
      <c r="B61">
        <v>0</v>
      </c>
      <c r="C61">
        <v>0</v>
      </c>
      <c r="D61">
        <v>0</v>
      </c>
    </row>
    <row r="62" spans="1:6" x14ac:dyDescent="0.25">
      <c r="A62" t="s">
        <v>280</v>
      </c>
      <c r="B62">
        <v>27.505848400000001</v>
      </c>
      <c r="C62">
        <v>37.446069000000001</v>
      </c>
      <c r="D62">
        <v>32.332590000000003</v>
      </c>
    </row>
    <row r="63" spans="1:6" x14ac:dyDescent="0.25">
      <c r="A63" t="s">
        <v>281</v>
      </c>
      <c r="B63">
        <v>0</v>
      </c>
      <c r="C63">
        <v>8.5952639999999896</v>
      </c>
      <c r="D63">
        <v>5.1850800000000001</v>
      </c>
    </row>
    <row r="64" spans="1:6" x14ac:dyDescent="0.25">
      <c r="A64" t="s">
        <v>282</v>
      </c>
      <c r="B64">
        <v>2.944512</v>
      </c>
      <c r="C64">
        <v>2.5628160000000002</v>
      </c>
      <c r="D64">
        <v>1.63584</v>
      </c>
    </row>
    <row r="65" spans="1:4" x14ac:dyDescent="0.25">
      <c r="A65" t="s">
        <v>283</v>
      </c>
      <c r="B65">
        <v>15</v>
      </c>
      <c r="C65">
        <v>19</v>
      </c>
      <c r="D65">
        <v>22.886520000000001</v>
      </c>
    </row>
    <row r="66" spans="1:4" x14ac:dyDescent="0.25">
      <c r="A66" t="s">
        <v>284</v>
      </c>
      <c r="B66">
        <v>9.6184376000000107</v>
      </c>
      <c r="C66">
        <v>11.225254</v>
      </c>
      <c r="D66">
        <v>0</v>
      </c>
    </row>
    <row r="67" spans="1:4" x14ac:dyDescent="0.25">
      <c r="A67" t="s">
        <v>285</v>
      </c>
      <c r="B67">
        <v>6.7420715999999903</v>
      </c>
      <c r="C67">
        <v>0</v>
      </c>
      <c r="D67">
        <v>0</v>
      </c>
    </row>
    <row r="68" spans="1:4" x14ac:dyDescent="0.25">
      <c r="A68" t="s">
        <v>286</v>
      </c>
      <c r="B68">
        <v>0</v>
      </c>
      <c r="C68">
        <v>0</v>
      </c>
      <c r="D68">
        <v>0</v>
      </c>
    </row>
    <row r="69" spans="1:4" x14ac:dyDescent="0.25">
      <c r="A69" t="s">
        <v>287</v>
      </c>
      <c r="B69">
        <v>5.8469287999999899</v>
      </c>
      <c r="C69">
        <v>-9.6350000000000005E-2</v>
      </c>
      <c r="D69">
        <v>-6.1499999999999999E-2</v>
      </c>
    </row>
    <row r="70" spans="1:4" x14ac:dyDescent="0.25">
      <c r="A70" t="s">
        <v>288</v>
      </c>
      <c r="B70">
        <v>-13.783727600000001</v>
      </c>
      <c r="C70">
        <v>-14.850599000000001</v>
      </c>
      <c r="D70">
        <v>0.79749000000000003</v>
      </c>
    </row>
    <row r="71" spans="1:4" x14ac:dyDescent="0.25">
      <c r="A71" t="s">
        <v>289</v>
      </c>
      <c r="B71">
        <v>1.98237120000001</v>
      </c>
      <c r="C71">
        <v>0</v>
      </c>
      <c r="D71">
        <v>0</v>
      </c>
    </row>
    <row r="72" spans="1:4" x14ac:dyDescent="0.25">
      <c r="A72" t="s">
        <v>290</v>
      </c>
      <c r="B72">
        <v>-12.9758876</v>
      </c>
      <c r="C72">
        <v>-14.147479000000001</v>
      </c>
      <c r="D72">
        <v>1.2462899999999999</v>
      </c>
    </row>
    <row r="73" spans="1:4" x14ac:dyDescent="0.25">
      <c r="A73" t="s">
        <v>291</v>
      </c>
      <c r="B73">
        <v>1.9864979999999901</v>
      </c>
      <c r="C73">
        <v>1.7289889999999799</v>
      </c>
      <c r="D73">
        <v>1.10361</v>
      </c>
    </row>
    <row r="74" spans="1:4" x14ac:dyDescent="0.25">
      <c r="A74" t="s">
        <v>292</v>
      </c>
      <c r="B74">
        <v>1.5474239999999999</v>
      </c>
      <c r="C74">
        <v>1.346832</v>
      </c>
      <c r="D74">
        <v>0</v>
      </c>
    </row>
    <row r="75" spans="1:4" x14ac:dyDescent="0.25">
      <c r="A75" t="s">
        <v>293</v>
      </c>
      <c r="B75">
        <v>0</v>
      </c>
      <c r="C75">
        <v>0</v>
      </c>
      <c r="D75">
        <v>1.40202</v>
      </c>
    </row>
    <row r="76" spans="1:4" x14ac:dyDescent="0.25">
      <c r="A76" t="s">
        <v>294</v>
      </c>
      <c r="B76">
        <v>0</v>
      </c>
      <c r="C76">
        <v>0</v>
      </c>
      <c r="D76">
        <v>0</v>
      </c>
    </row>
    <row r="77" spans="1:4" x14ac:dyDescent="0.25">
      <c r="A77" t="s">
        <v>295</v>
      </c>
      <c r="B77">
        <v>4.5178680000000098</v>
      </c>
      <c r="C77">
        <v>8.4027740000000204</v>
      </c>
      <c r="D77">
        <v>-18</v>
      </c>
    </row>
    <row r="78" spans="1:4" x14ac:dyDescent="0.25">
      <c r="A78" t="s">
        <v>296</v>
      </c>
      <c r="B78">
        <v>3.2081495999999898</v>
      </c>
      <c r="C78">
        <v>12.55667</v>
      </c>
      <c r="D78">
        <v>0</v>
      </c>
    </row>
    <row r="79" spans="1:4" x14ac:dyDescent="0.25">
      <c r="A79" t="s">
        <v>297</v>
      </c>
      <c r="B79">
        <v>0</v>
      </c>
      <c r="C79">
        <v>0</v>
      </c>
      <c r="D79">
        <v>0</v>
      </c>
    </row>
    <row r="80" spans="1:4" x14ac:dyDescent="0.25">
      <c r="A80" t="s">
        <v>298</v>
      </c>
      <c r="B80">
        <v>0.93342879999999695</v>
      </c>
      <c r="C80">
        <v>-0.33783600000000003</v>
      </c>
      <c r="D80">
        <v>-0.21564</v>
      </c>
    </row>
    <row r="81" spans="1:4" x14ac:dyDescent="0.25">
      <c r="A81" t="s">
        <v>299</v>
      </c>
      <c r="B81">
        <v>-1.0489424000000001</v>
      </c>
      <c r="C81">
        <v>-0.33783600000000003</v>
      </c>
      <c r="D81">
        <v>-0.21564</v>
      </c>
    </row>
    <row r="82" spans="1:4" x14ac:dyDescent="0.25">
      <c r="A82" t="s">
        <v>300</v>
      </c>
      <c r="B82">
        <v>0</v>
      </c>
      <c r="C82">
        <v>0</v>
      </c>
      <c r="D82">
        <v>0</v>
      </c>
    </row>
    <row r="83" spans="1:4" x14ac:dyDescent="0.25">
      <c r="A83" t="s">
        <v>301</v>
      </c>
      <c r="B83">
        <v>0</v>
      </c>
      <c r="C83">
        <v>0</v>
      </c>
      <c r="D83">
        <v>0</v>
      </c>
    </row>
    <row r="84" spans="1:4" x14ac:dyDescent="0.25">
      <c r="A84" t="s">
        <v>302</v>
      </c>
      <c r="B84">
        <v>2.4941515999999999</v>
      </c>
      <c r="C84">
        <v>0.55393099999998596</v>
      </c>
      <c r="D84">
        <v>13.44045</v>
      </c>
    </row>
    <row r="85" spans="1:4" x14ac:dyDescent="0.25">
      <c r="A85" t="s">
        <v>303</v>
      </c>
      <c r="B85">
        <v>2.4941515999999999</v>
      </c>
      <c r="C85">
        <v>0.55393099999998596</v>
      </c>
      <c r="D85">
        <v>13.44045</v>
      </c>
    </row>
    <row r="86" spans="1:4" x14ac:dyDescent="0.25">
      <c r="A86" t="s">
        <v>304</v>
      </c>
      <c r="B86">
        <v>-2.4941515999999999</v>
      </c>
      <c r="C86">
        <v>-0.55393099999998596</v>
      </c>
      <c r="D86">
        <v>-10.32891</v>
      </c>
    </row>
    <row r="87" spans="1:4" x14ac:dyDescent="0.25">
      <c r="A87" t="s">
        <v>305</v>
      </c>
      <c r="B87">
        <v>0.56418439999999803</v>
      </c>
      <c r="C87">
        <v>-8.4083000000000005E-2</v>
      </c>
      <c r="D87">
        <v>-5.3670000000000002E-2</v>
      </c>
    </row>
    <row r="88" spans="1:4" x14ac:dyDescent="0.25">
      <c r="A88" t="s">
        <v>306</v>
      </c>
      <c r="B88">
        <v>2.8</v>
      </c>
      <c r="C88">
        <v>0</v>
      </c>
      <c r="D88">
        <v>0</v>
      </c>
    </row>
    <row r="89" spans="1:4" x14ac:dyDescent="0.25">
      <c r="A89" t="s">
        <v>307</v>
      </c>
      <c r="B89">
        <v>0.56418439999999803</v>
      </c>
      <c r="C89">
        <v>-8.4083000000000005E-2</v>
      </c>
      <c r="D89">
        <v>-5.3670000000000002E-2</v>
      </c>
    </row>
    <row r="90" spans="1:4" x14ac:dyDescent="0.25">
      <c r="A90" t="s">
        <v>308</v>
      </c>
      <c r="B90">
        <v>0.36924439999999797</v>
      </c>
      <c r="C90">
        <v>-0.25375300000000001</v>
      </c>
      <c r="D90">
        <v>-0.16197</v>
      </c>
    </row>
    <row r="91" spans="1:4" x14ac:dyDescent="0.25">
      <c r="A91" t="s">
        <v>309</v>
      </c>
      <c r="B91">
        <v>6.7420715999999903</v>
      </c>
      <c r="C91">
        <v>15.632491</v>
      </c>
      <c r="D91">
        <v>-0.29841000000000001</v>
      </c>
    </row>
    <row r="92" spans="1:4" x14ac:dyDescent="0.25">
      <c r="A92" s="13" t="s">
        <v>310</v>
      </c>
      <c r="B92">
        <v>0</v>
      </c>
      <c r="C92">
        <v>0</v>
      </c>
      <c r="D92">
        <v>0</v>
      </c>
    </row>
    <row r="93" spans="1:4" x14ac:dyDescent="0.25">
      <c r="A93" s="13" t="s">
        <v>311</v>
      </c>
      <c r="B93">
        <v>0</v>
      </c>
      <c r="C93">
        <v>0</v>
      </c>
      <c r="D9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workbookViewId="0">
      <selection activeCell="A13" sqref="A13"/>
    </sheetView>
  </sheetViews>
  <sheetFormatPr defaultColWidth="12.5703125" defaultRowHeight="14.25" x14ac:dyDescent="0.25"/>
  <cols>
    <col min="1" max="1" width="33.28515625" style="2" bestFit="1" customWidth="1"/>
    <col min="2" max="37" width="9.85546875" style="2" customWidth="1"/>
    <col min="38" max="256" width="12.5703125" style="2"/>
    <col min="257" max="257" width="33.28515625" style="2" bestFit="1" customWidth="1"/>
    <col min="258" max="293" width="9.85546875" style="2" customWidth="1"/>
    <col min="294" max="512" width="12.5703125" style="2"/>
    <col min="513" max="513" width="33.28515625" style="2" bestFit="1" customWidth="1"/>
    <col min="514" max="549" width="9.85546875" style="2" customWidth="1"/>
    <col min="550" max="768" width="12.5703125" style="2"/>
    <col min="769" max="769" width="33.28515625" style="2" bestFit="1" customWidth="1"/>
    <col min="770" max="805" width="9.85546875" style="2" customWidth="1"/>
    <col min="806" max="1024" width="12.5703125" style="2"/>
    <col min="1025" max="1025" width="33.28515625" style="2" bestFit="1" customWidth="1"/>
    <col min="1026" max="1061" width="9.85546875" style="2" customWidth="1"/>
    <col min="1062" max="1280" width="12.5703125" style="2"/>
    <col min="1281" max="1281" width="33.28515625" style="2" bestFit="1" customWidth="1"/>
    <col min="1282" max="1317" width="9.85546875" style="2" customWidth="1"/>
    <col min="1318" max="1536" width="12.5703125" style="2"/>
    <col min="1537" max="1537" width="33.28515625" style="2" bestFit="1" customWidth="1"/>
    <col min="1538" max="1573" width="9.85546875" style="2" customWidth="1"/>
    <col min="1574" max="1792" width="12.5703125" style="2"/>
    <col min="1793" max="1793" width="33.28515625" style="2" bestFit="1" customWidth="1"/>
    <col min="1794" max="1829" width="9.85546875" style="2" customWidth="1"/>
    <col min="1830" max="2048" width="12.5703125" style="2"/>
    <col min="2049" max="2049" width="33.28515625" style="2" bestFit="1" customWidth="1"/>
    <col min="2050" max="2085" width="9.85546875" style="2" customWidth="1"/>
    <col min="2086" max="2304" width="12.5703125" style="2"/>
    <col min="2305" max="2305" width="33.28515625" style="2" bestFit="1" customWidth="1"/>
    <col min="2306" max="2341" width="9.85546875" style="2" customWidth="1"/>
    <col min="2342" max="2560" width="12.5703125" style="2"/>
    <col min="2561" max="2561" width="33.28515625" style="2" bestFit="1" customWidth="1"/>
    <col min="2562" max="2597" width="9.85546875" style="2" customWidth="1"/>
    <col min="2598" max="2816" width="12.5703125" style="2"/>
    <col min="2817" max="2817" width="33.28515625" style="2" bestFit="1" customWidth="1"/>
    <col min="2818" max="2853" width="9.85546875" style="2" customWidth="1"/>
    <col min="2854" max="3072" width="12.5703125" style="2"/>
    <col min="3073" max="3073" width="33.28515625" style="2" bestFit="1" customWidth="1"/>
    <col min="3074" max="3109" width="9.85546875" style="2" customWidth="1"/>
    <col min="3110" max="3328" width="12.5703125" style="2"/>
    <col min="3329" max="3329" width="33.28515625" style="2" bestFit="1" customWidth="1"/>
    <col min="3330" max="3365" width="9.85546875" style="2" customWidth="1"/>
    <col min="3366" max="3584" width="12.5703125" style="2"/>
    <col min="3585" max="3585" width="33.28515625" style="2" bestFit="1" customWidth="1"/>
    <col min="3586" max="3621" width="9.85546875" style="2" customWidth="1"/>
    <col min="3622" max="3840" width="12.5703125" style="2"/>
    <col min="3841" max="3841" width="33.28515625" style="2" bestFit="1" customWidth="1"/>
    <col min="3842" max="3877" width="9.85546875" style="2" customWidth="1"/>
    <col min="3878" max="4096" width="12.5703125" style="2"/>
    <col min="4097" max="4097" width="33.28515625" style="2" bestFit="1" customWidth="1"/>
    <col min="4098" max="4133" width="9.85546875" style="2" customWidth="1"/>
    <col min="4134" max="4352" width="12.5703125" style="2"/>
    <col min="4353" max="4353" width="33.28515625" style="2" bestFit="1" customWidth="1"/>
    <col min="4354" max="4389" width="9.85546875" style="2" customWidth="1"/>
    <col min="4390" max="4608" width="12.5703125" style="2"/>
    <col min="4609" max="4609" width="33.28515625" style="2" bestFit="1" customWidth="1"/>
    <col min="4610" max="4645" width="9.85546875" style="2" customWidth="1"/>
    <col min="4646" max="4864" width="12.5703125" style="2"/>
    <col min="4865" max="4865" width="33.28515625" style="2" bestFit="1" customWidth="1"/>
    <col min="4866" max="4901" width="9.85546875" style="2" customWidth="1"/>
    <col min="4902" max="5120" width="12.5703125" style="2"/>
    <col min="5121" max="5121" width="33.28515625" style="2" bestFit="1" customWidth="1"/>
    <col min="5122" max="5157" width="9.85546875" style="2" customWidth="1"/>
    <col min="5158" max="5376" width="12.5703125" style="2"/>
    <col min="5377" max="5377" width="33.28515625" style="2" bestFit="1" customWidth="1"/>
    <col min="5378" max="5413" width="9.85546875" style="2" customWidth="1"/>
    <col min="5414" max="5632" width="12.5703125" style="2"/>
    <col min="5633" max="5633" width="33.28515625" style="2" bestFit="1" customWidth="1"/>
    <col min="5634" max="5669" width="9.85546875" style="2" customWidth="1"/>
    <col min="5670" max="5888" width="12.5703125" style="2"/>
    <col min="5889" max="5889" width="33.28515625" style="2" bestFit="1" customWidth="1"/>
    <col min="5890" max="5925" width="9.85546875" style="2" customWidth="1"/>
    <col min="5926" max="6144" width="12.5703125" style="2"/>
    <col min="6145" max="6145" width="33.28515625" style="2" bestFit="1" customWidth="1"/>
    <col min="6146" max="6181" width="9.85546875" style="2" customWidth="1"/>
    <col min="6182" max="6400" width="12.5703125" style="2"/>
    <col min="6401" max="6401" width="33.28515625" style="2" bestFit="1" customWidth="1"/>
    <col min="6402" max="6437" width="9.85546875" style="2" customWidth="1"/>
    <col min="6438" max="6656" width="12.5703125" style="2"/>
    <col min="6657" max="6657" width="33.28515625" style="2" bestFit="1" customWidth="1"/>
    <col min="6658" max="6693" width="9.85546875" style="2" customWidth="1"/>
    <col min="6694" max="6912" width="12.5703125" style="2"/>
    <col min="6913" max="6913" width="33.28515625" style="2" bestFit="1" customWidth="1"/>
    <col min="6914" max="6949" width="9.85546875" style="2" customWidth="1"/>
    <col min="6950" max="7168" width="12.5703125" style="2"/>
    <col min="7169" max="7169" width="33.28515625" style="2" bestFit="1" customWidth="1"/>
    <col min="7170" max="7205" width="9.85546875" style="2" customWidth="1"/>
    <col min="7206" max="7424" width="12.5703125" style="2"/>
    <col min="7425" max="7425" width="33.28515625" style="2" bestFit="1" customWidth="1"/>
    <col min="7426" max="7461" width="9.85546875" style="2" customWidth="1"/>
    <col min="7462" max="7680" width="12.5703125" style="2"/>
    <col min="7681" max="7681" width="33.28515625" style="2" bestFit="1" customWidth="1"/>
    <col min="7682" max="7717" width="9.85546875" style="2" customWidth="1"/>
    <col min="7718" max="7936" width="12.5703125" style="2"/>
    <col min="7937" max="7937" width="33.28515625" style="2" bestFit="1" customWidth="1"/>
    <col min="7938" max="7973" width="9.85546875" style="2" customWidth="1"/>
    <col min="7974" max="8192" width="12.5703125" style="2"/>
    <col min="8193" max="8193" width="33.28515625" style="2" bestFit="1" customWidth="1"/>
    <col min="8194" max="8229" width="9.85546875" style="2" customWidth="1"/>
    <col min="8230" max="8448" width="12.5703125" style="2"/>
    <col min="8449" max="8449" width="33.28515625" style="2" bestFit="1" customWidth="1"/>
    <col min="8450" max="8485" width="9.85546875" style="2" customWidth="1"/>
    <col min="8486" max="8704" width="12.5703125" style="2"/>
    <col min="8705" max="8705" width="33.28515625" style="2" bestFit="1" customWidth="1"/>
    <col min="8706" max="8741" width="9.85546875" style="2" customWidth="1"/>
    <col min="8742" max="8960" width="12.5703125" style="2"/>
    <col min="8961" max="8961" width="33.28515625" style="2" bestFit="1" customWidth="1"/>
    <col min="8962" max="8997" width="9.85546875" style="2" customWidth="1"/>
    <col min="8998" max="9216" width="12.5703125" style="2"/>
    <col min="9217" max="9217" width="33.28515625" style="2" bestFit="1" customWidth="1"/>
    <col min="9218" max="9253" width="9.85546875" style="2" customWidth="1"/>
    <col min="9254" max="9472" width="12.5703125" style="2"/>
    <col min="9473" max="9473" width="33.28515625" style="2" bestFit="1" customWidth="1"/>
    <col min="9474" max="9509" width="9.85546875" style="2" customWidth="1"/>
    <col min="9510" max="9728" width="12.5703125" style="2"/>
    <col min="9729" max="9729" width="33.28515625" style="2" bestFit="1" customWidth="1"/>
    <col min="9730" max="9765" width="9.85546875" style="2" customWidth="1"/>
    <col min="9766" max="9984" width="12.5703125" style="2"/>
    <col min="9985" max="9985" width="33.28515625" style="2" bestFit="1" customWidth="1"/>
    <col min="9986" max="10021" width="9.85546875" style="2" customWidth="1"/>
    <col min="10022" max="10240" width="12.5703125" style="2"/>
    <col min="10241" max="10241" width="33.28515625" style="2" bestFit="1" customWidth="1"/>
    <col min="10242" max="10277" width="9.85546875" style="2" customWidth="1"/>
    <col min="10278" max="10496" width="12.5703125" style="2"/>
    <col min="10497" max="10497" width="33.28515625" style="2" bestFit="1" customWidth="1"/>
    <col min="10498" max="10533" width="9.85546875" style="2" customWidth="1"/>
    <col min="10534" max="10752" width="12.5703125" style="2"/>
    <col min="10753" max="10753" width="33.28515625" style="2" bestFit="1" customWidth="1"/>
    <col min="10754" max="10789" width="9.85546875" style="2" customWidth="1"/>
    <col min="10790" max="11008" width="12.5703125" style="2"/>
    <col min="11009" max="11009" width="33.28515625" style="2" bestFit="1" customWidth="1"/>
    <col min="11010" max="11045" width="9.85546875" style="2" customWidth="1"/>
    <col min="11046" max="11264" width="12.5703125" style="2"/>
    <col min="11265" max="11265" width="33.28515625" style="2" bestFit="1" customWidth="1"/>
    <col min="11266" max="11301" width="9.85546875" style="2" customWidth="1"/>
    <col min="11302" max="11520" width="12.5703125" style="2"/>
    <col min="11521" max="11521" width="33.28515625" style="2" bestFit="1" customWidth="1"/>
    <col min="11522" max="11557" width="9.85546875" style="2" customWidth="1"/>
    <col min="11558" max="11776" width="12.5703125" style="2"/>
    <col min="11777" max="11777" width="33.28515625" style="2" bestFit="1" customWidth="1"/>
    <col min="11778" max="11813" width="9.85546875" style="2" customWidth="1"/>
    <col min="11814" max="12032" width="12.5703125" style="2"/>
    <col min="12033" max="12033" width="33.28515625" style="2" bestFit="1" customWidth="1"/>
    <col min="12034" max="12069" width="9.85546875" style="2" customWidth="1"/>
    <col min="12070" max="12288" width="12.5703125" style="2"/>
    <col min="12289" max="12289" width="33.28515625" style="2" bestFit="1" customWidth="1"/>
    <col min="12290" max="12325" width="9.85546875" style="2" customWidth="1"/>
    <col min="12326" max="12544" width="12.5703125" style="2"/>
    <col min="12545" max="12545" width="33.28515625" style="2" bestFit="1" customWidth="1"/>
    <col min="12546" max="12581" width="9.85546875" style="2" customWidth="1"/>
    <col min="12582" max="12800" width="12.5703125" style="2"/>
    <col min="12801" max="12801" width="33.28515625" style="2" bestFit="1" customWidth="1"/>
    <col min="12802" max="12837" width="9.85546875" style="2" customWidth="1"/>
    <col min="12838" max="13056" width="12.5703125" style="2"/>
    <col min="13057" max="13057" width="33.28515625" style="2" bestFit="1" customWidth="1"/>
    <col min="13058" max="13093" width="9.85546875" style="2" customWidth="1"/>
    <col min="13094" max="13312" width="12.5703125" style="2"/>
    <col min="13313" max="13313" width="33.28515625" style="2" bestFit="1" customWidth="1"/>
    <col min="13314" max="13349" width="9.85546875" style="2" customWidth="1"/>
    <col min="13350" max="13568" width="12.5703125" style="2"/>
    <col min="13569" max="13569" width="33.28515625" style="2" bestFit="1" customWidth="1"/>
    <col min="13570" max="13605" width="9.85546875" style="2" customWidth="1"/>
    <col min="13606" max="13824" width="12.5703125" style="2"/>
    <col min="13825" max="13825" width="33.28515625" style="2" bestFit="1" customWidth="1"/>
    <col min="13826" max="13861" width="9.85546875" style="2" customWidth="1"/>
    <col min="13862" max="14080" width="12.5703125" style="2"/>
    <col min="14081" max="14081" width="33.28515625" style="2" bestFit="1" customWidth="1"/>
    <col min="14082" max="14117" width="9.85546875" style="2" customWidth="1"/>
    <col min="14118" max="14336" width="12.5703125" style="2"/>
    <col min="14337" max="14337" width="33.28515625" style="2" bestFit="1" customWidth="1"/>
    <col min="14338" max="14373" width="9.85546875" style="2" customWidth="1"/>
    <col min="14374" max="14592" width="12.5703125" style="2"/>
    <col min="14593" max="14593" width="33.28515625" style="2" bestFit="1" customWidth="1"/>
    <col min="14594" max="14629" width="9.85546875" style="2" customWidth="1"/>
    <col min="14630" max="14848" width="12.5703125" style="2"/>
    <col min="14849" max="14849" width="33.28515625" style="2" bestFit="1" customWidth="1"/>
    <col min="14850" max="14885" width="9.85546875" style="2" customWidth="1"/>
    <col min="14886" max="15104" width="12.5703125" style="2"/>
    <col min="15105" max="15105" width="33.28515625" style="2" bestFit="1" customWidth="1"/>
    <col min="15106" max="15141" width="9.85546875" style="2" customWidth="1"/>
    <col min="15142" max="15360" width="12.5703125" style="2"/>
    <col min="15361" max="15361" width="33.28515625" style="2" bestFit="1" customWidth="1"/>
    <col min="15362" max="15397" width="9.85546875" style="2" customWidth="1"/>
    <col min="15398" max="15616" width="12.5703125" style="2"/>
    <col min="15617" max="15617" width="33.28515625" style="2" bestFit="1" customWidth="1"/>
    <col min="15618" max="15653" width="9.85546875" style="2" customWidth="1"/>
    <col min="15654" max="15872" width="12.5703125" style="2"/>
    <col min="15873" max="15873" width="33.28515625" style="2" bestFit="1" customWidth="1"/>
    <col min="15874" max="15909" width="9.85546875" style="2" customWidth="1"/>
    <col min="15910" max="16128" width="12.5703125" style="2"/>
    <col min="16129" max="16129" width="33.28515625" style="2" bestFit="1" customWidth="1"/>
    <col min="16130" max="16165" width="9.85546875" style="2" customWidth="1"/>
    <col min="16166" max="16384" width="12.5703125" style="2"/>
  </cols>
  <sheetData>
    <row r="1" spans="1:3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B1" s="1" t="s">
        <v>26</v>
      </c>
      <c r="AC1" s="1" t="s">
        <v>27</v>
      </c>
      <c r="AD1" s="1" t="s">
        <v>28</v>
      </c>
      <c r="AE1" s="1" t="s">
        <v>29</v>
      </c>
      <c r="AF1" s="1" t="s">
        <v>30</v>
      </c>
      <c r="AH1" s="1" t="s">
        <v>31</v>
      </c>
      <c r="AI1" s="1" t="s">
        <v>32</v>
      </c>
      <c r="AJ1" s="1" t="s">
        <v>33</v>
      </c>
      <c r="AK1" s="1" t="s">
        <v>34</v>
      </c>
    </row>
    <row r="2" spans="1:37" ht="16.5" x14ac:dyDescent="0.25">
      <c r="B2" s="3" t="s">
        <v>35</v>
      </c>
      <c r="C2" s="3" t="s">
        <v>36</v>
      </c>
      <c r="D2" s="3" t="s">
        <v>37</v>
      </c>
      <c r="E2" s="3" t="s">
        <v>38</v>
      </c>
      <c r="F2" s="3" t="s">
        <v>39</v>
      </c>
      <c r="G2" s="3" t="s">
        <v>40</v>
      </c>
      <c r="H2" s="3" t="s">
        <v>41</v>
      </c>
      <c r="I2" s="3" t="s">
        <v>42</v>
      </c>
      <c r="J2" s="3" t="s">
        <v>43</v>
      </c>
      <c r="K2" s="3" t="s">
        <v>44</v>
      </c>
      <c r="L2" s="3" t="s">
        <v>45</v>
      </c>
      <c r="M2" s="3" t="s">
        <v>46</v>
      </c>
      <c r="N2" s="3" t="s">
        <v>47</v>
      </c>
      <c r="O2" s="3" t="s">
        <v>48</v>
      </c>
      <c r="P2" s="3" t="s">
        <v>49</v>
      </c>
      <c r="Q2" s="3" t="s">
        <v>50</v>
      </c>
      <c r="R2" s="3" t="s">
        <v>51</v>
      </c>
      <c r="S2" s="3" t="s">
        <v>52</v>
      </c>
      <c r="T2" s="3" t="s">
        <v>53</v>
      </c>
      <c r="U2" s="3" t="s">
        <v>54</v>
      </c>
      <c r="V2" s="3" t="s">
        <v>55</v>
      </c>
      <c r="W2" s="3" t="s">
        <v>56</v>
      </c>
      <c r="X2" s="3" t="s">
        <v>57</v>
      </c>
      <c r="Y2" s="3" t="s">
        <v>58</v>
      </c>
      <c r="Z2" s="3" t="s">
        <v>59</v>
      </c>
      <c r="AB2" s="3" t="s">
        <v>60</v>
      </c>
      <c r="AC2" s="3" t="s">
        <v>61</v>
      </c>
      <c r="AD2" s="3" t="s">
        <v>62</v>
      </c>
      <c r="AE2" s="3" t="s">
        <v>63</v>
      </c>
      <c r="AF2" s="3"/>
      <c r="AH2" s="3" t="s">
        <v>64</v>
      </c>
      <c r="AI2" s="3" t="s">
        <v>65</v>
      </c>
      <c r="AJ2" s="3" t="s">
        <v>66</v>
      </c>
      <c r="AK2" s="3" t="s">
        <v>67</v>
      </c>
    </row>
    <row r="3" spans="1:37" s="7" customFormat="1" x14ac:dyDescent="0.25">
      <c r="A3" s="4" t="s">
        <v>68</v>
      </c>
      <c r="B3" s="5">
        <v>100</v>
      </c>
      <c r="C3" s="5">
        <v>100</v>
      </c>
      <c r="D3" s="5">
        <v>100</v>
      </c>
      <c r="E3" s="5">
        <v>100</v>
      </c>
      <c r="F3" s="5"/>
      <c r="G3" s="5">
        <v>100</v>
      </c>
      <c r="H3" s="5">
        <v>100</v>
      </c>
      <c r="I3" s="5">
        <v>100</v>
      </c>
      <c r="J3" s="5">
        <v>100</v>
      </c>
      <c r="K3" s="5">
        <v>100</v>
      </c>
      <c r="L3" s="5">
        <v>100</v>
      </c>
      <c r="M3" s="5">
        <v>100</v>
      </c>
      <c r="N3" s="5">
        <v>100</v>
      </c>
      <c r="O3" s="5">
        <v>100</v>
      </c>
      <c r="P3" s="5">
        <v>100</v>
      </c>
      <c r="Q3" s="5">
        <v>100</v>
      </c>
      <c r="R3" s="5">
        <v>100</v>
      </c>
      <c r="S3" s="5">
        <v>100</v>
      </c>
      <c r="T3" s="5">
        <v>100</v>
      </c>
      <c r="U3" s="5">
        <v>100</v>
      </c>
      <c r="V3" s="5">
        <v>100</v>
      </c>
      <c r="W3" s="5">
        <v>100</v>
      </c>
      <c r="X3" s="5">
        <v>100</v>
      </c>
      <c r="Y3" s="5">
        <v>100</v>
      </c>
      <c r="Z3" s="5">
        <v>100</v>
      </c>
      <c r="AA3" s="6"/>
      <c r="AB3" s="5">
        <v>100</v>
      </c>
      <c r="AC3" s="5">
        <v>100</v>
      </c>
      <c r="AD3" s="5">
        <v>100</v>
      </c>
      <c r="AE3" s="5">
        <v>100</v>
      </c>
      <c r="AF3" s="6"/>
      <c r="AG3" s="6"/>
      <c r="AH3" s="5">
        <v>100</v>
      </c>
      <c r="AI3" s="5">
        <v>100</v>
      </c>
      <c r="AJ3" s="5">
        <v>100</v>
      </c>
      <c r="AK3" s="5">
        <v>100</v>
      </c>
    </row>
    <row r="4" spans="1:37" s="7" customFormat="1" x14ac:dyDescent="0.25">
      <c r="A4" s="4" t="s">
        <v>69</v>
      </c>
      <c r="B4" s="5">
        <v>64.019000000000005</v>
      </c>
      <c r="C4" s="5">
        <v>86.667000000000002</v>
      </c>
      <c r="D4" s="5">
        <v>78.046999999999997</v>
      </c>
      <c r="E4" s="5" t="s">
        <v>70</v>
      </c>
      <c r="F4" s="5"/>
      <c r="G4" s="5">
        <v>84.400999999999996</v>
      </c>
      <c r="H4" s="5">
        <v>51.884</v>
      </c>
      <c r="I4" s="5">
        <v>84.7</v>
      </c>
      <c r="J4" s="5">
        <v>73.152000000000001</v>
      </c>
      <c r="K4" s="5">
        <v>62.542999999999999</v>
      </c>
      <c r="L4" s="5">
        <v>82.688999999999993</v>
      </c>
      <c r="M4" s="5">
        <v>87.6</v>
      </c>
      <c r="N4" s="5">
        <v>74.481999999999999</v>
      </c>
      <c r="O4" s="5">
        <v>46.512999999999998</v>
      </c>
      <c r="P4" s="5">
        <v>67.620999999999995</v>
      </c>
      <c r="Q4" s="5">
        <v>98.6</v>
      </c>
      <c r="R4" s="5">
        <v>78.111000000000004</v>
      </c>
      <c r="S4" s="5">
        <v>98.7</v>
      </c>
      <c r="T4" s="5">
        <v>92.198999999999998</v>
      </c>
      <c r="U4" s="5">
        <v>67.274000000000001</v>
      </c>
      <c r="V4" s="5">
        <v>50.8</v>
      </c>
      <c r="W4" s="5">
        <v>77.804000000000002</v>
      </c>
      <c r="X4" s="5">
        <v>85.9</v>
      </c>
      <c r="Y4" s="5">
        <v>85.183999999999997</v>
      </c>
      <c r="Z4" s="5">
        <v>85.8</v>
      </c>
      <c r="AA4" s="6"/>
      <c r="AB4" s="5">
        <v>62.174999999999997</v>
      </c>
      <c r="AC4" s="5">
        <v>62.616999999999997</v>
      </c>
      <c r="AD4" s="5">
        <v>83.335999999999999</v>
      </c>
      <c r="AE4" s="5">
        <v>56.393999999999998</v>
      </c>
      <c r="AF4" s="6"/>
      <c r="AG4" s="6"/>
      <c r="AH4" s="5">
        <v>87.284000000000006</v>
      </c>
      <c r="AI4" s="5">
        <v>84.793000000000006</v>
      </c>
      <c r="AJ4" s="5">
        <v>80.17</v>
      </c>
      <c r="AK4" s="5">
        <v>59.655999999999999</v>
      </c>
    </row>
    <row r="5" spans="1:37" s="7" customFormat="1" x14ac:dyDescent="0.25">
      <c r="A5" s="4" t="s">
        <v>71</v>
      </c>
      <c r="B5" s="5">
        <v>81.072999999999993</v>
      </c>
      <c r="C5" s="5">
        <v>88.855999999999995</v>
      </c>
      <c r="D5" s="5">
        <v>85.816000000000003</v>
      </c>
      <c r="E5" s="5">
        <v>33.999000000000002</v>
      </c>
      <c r="F5" s="5"/>
      <c r="G5" s="5">
        <v>87</v>
      </c>
      <c r="H5" s="5">
        <v>76.628</v>
      </c>
      <c r="I5" s="5">
        <v>87.1</v>
      </c>
      <c r="J5" s="5">
        <v>83.384</v>
      </c>
      <c r="K5" s="5">
        <v>80.447999999999993</v>
      </c>
      <c r="L5" s="5">
        <v>86.396000000000001</v>
      </c>
      <c r="M5" s="5">
        <v>89.6</v>
      </c>
      <c r="N5" s="5">
        <v>83.927000000000007</v>
      </c>
      <c r="O5" s="5">
        <v>74.603999999999999</v>
      </c>
      <c r="P5" s="5">
        <v>82.206999999999994</v>
      </c>
      <c r="Q5" s="5">
        <v>92.832999999999998</v>
      </c>
      <c r="R5" s="5">
        <v>85.537000000000006</v>
      </c>
      <c r="S5" s="5">
        <v>93.366</v>
      </c>
      <c r="T5" s="5">
        <v>91.599000000000004</v>
      </c>
      <c r="U5" s="5">
        <v>69.373999999999995</v>
      </c>
      <c r="V5" s="5">
        <v>78.533000000000001</v>
      </c>
      <c r="W5" s="5">
        <v>79.304000000000002</v>
      </c>
      <c r="X5" s="5">
        <v>88.2</v>
      </c>
      <c r="Y5" s="5">
        <v>87.495000000000005</v>
      </c>
      <c r="Z5" s="5">
        <v>88.1</v>
      </c>
      <c r="AA5" s="6"/>
      <c r="AB5" s="5">
        <v>80.158000000000001</v>
      </c>
      <c r="AC5" s="5">
        <v>79.471999999999994</v>
      </c>
      <c r="AD5" s="5">
        <v>86.712000000000003</v>
      </c>
      <c r="AE5" s="5">
        <v>79.938000000000002</v>
      </c>
      <c r="AF5" s="6"/>
      <c r="AG5" s="6"/>
      <c r="AH5" s="5">
        <v>89.394999999999996</v>
      </c>
      <c r="AI5" s="5">
        <v>87.197999999999993</v>
      </c>
      <c r="AJ5" s="5">
        <v>86.057000000000002</v>
      </c>
      <c r="AK5" s="5">
        <v>78.652000000000001</v>
      </c>
    </row>
    <row r="6" spans="1:37" s="7" customFormat="1" x14ac:dyDescent="0.25">
      <c r="A6" s="4" t="s">
        <v>72</v>
      </c>
      <c r="B6" s="5">
        <v>81.072999999999993</v>
      </c>
      <c r="C6" s="5">
        <v>88.855999999999995</v>
      </c>
      <c r="D6" s="5">
        <v>85.816000000000003</v>
      </c>
      <c r="E6" s="5">
        <v>33.999000000000002</v>
      </c>
      <c r="F6" s="5"/>
      <c r="G6" s="5">
        <v>87</v>
      </c>
      <c r="H6" s="5">
        <v>76.628</v>
      </c>
      <c r="I6" s="5">
        <v>87.1</v>
      </c>
      <c r="J6" s="5">
        <v>83.384</v>
      </c>
      <c r="K6" s="5">
        <v>80.447999999999993</v>
      </c>
      <c r="L6" s="5">
        <v>86.396000000000001</v>
      </c>
      <c r="M6" s="5">
        <v>89.6</v>
      </c>
      <c r="N6" s="5">
        <v>83.927000000000007</v>
      </c>
      <c r="O6" s="5">
        <v>74.603999999999999</v>
      </c>
      <c r="P6" s="5">
        <v>82.206999999999994</v>
      </c>
      <c r="Q6" s="5">
        <v>92.832999999999998</v>
      </c>
      <c r="R6" s="5">
        <v>85.537000000000006</v>
      </c>
      <c r="S6" s="5">
        <v>93.366</v>
      </c>
      <c r="T6" s="5">
        <v>91.599000000000004</v>
      </c>
      <c r="U6" s="5">
        <v>69.373999999999995</v>
      </c>
      <c r="V6" s="5">
        <v>78.533000000000001</v>
      </c>
      <c r="W6" s="5">
        <v>79.304000000000002</v>
      </c>
      <c r="X6" s="5">
        <v>88.2</v>
      </c>
      <c r="Y6" s="5">
        <v>87.495000000000005</v>
      </c>
      <c r="Z6" s="5">
        <v>88.1</v>
      </c>
      <c r="AA6" s="6"/>
      <c r="AB6" s="5">
        <v>80.158000000000001</v>
      </c>
      <c r="AC6" s="5">
        <v>79.471999999999994</v>
      </c>
      <c r="AD6" s="5">
        <v>86.712000000000003</v>
      </c>
      <c r="AE6" s="5">
        <v>79.938000000000002</v>
      </c>
      <c r="AF6" s="6"/>
      <c r="AG6" s="6"/>
      <c r="AH6" s="5">
        <v>89.394999999999996</v>
      </c>
      <c r="AI6" s="5">
        <v>87.197999999999993</v>
      </c>
      <c r="AJ6" s="5">
        <v>86.057000000000002</v>
      </c>
      <c r="AK6" s="5">
        <v>78.652000000000001</v>
      </c>
    </row>
    <row r="7" spans="1:37" s="7" customFormat="1" x14ac:dyDescent="0.25">
      <c r="A7" s="4" t="s">
        <v>73</v>
      </c>
      <c r="B7" s="5">
        <v>81.072999999999993</v>
      </c>
      <c r="C7" s="5">
        <v>88.855999999999995</v>
      </c>
      <c r="D7" s="5">
        <v>85.816000000000003</v>
      </c>
      <c r="E7" s="5">
        <v>33.999000000000002</v>
      </c>
      <c r="F7" s="5"/>
      <c r="G7" s="5">
        <v>87</v>
      </c>
      <c r="H7" s="5">
        <v>76.628</v>
      </c>
      <c r="I7" s="5">
        <v>87.1</v>
      </c>
      <c r="J7" s="5">
        <v>83.384</v>
      </c>
      <c r="K7" s="5">
        <v>80.447999999999993</v>
      </c>
      <c r="L7" s="5">
        <v>86.396000000000001</v>
      </c>
      <c r="M7" s="5">
        <v>89.6</v>
      </c>
      <c r="N7" s="5">
        <v>83.927000000000007</v>
      </c>
      <c r="O7" s="5">
        <v>74.603999999999999</v>
      </c>
      <c r="P7" s="5">
        <v>82.206999999999994</v>
      </c>
      <c r="Q7" s="5">
        <v>92.832999999999998</v>
      </c>
      <c r="R7" s="5">
        <v>85.537000000000006</v>
      </c>
      <c r="S7" s="5">
        <v>93.366</v>
      </c>
      <c r="T7" s="5">
        <v>91.599000000000004</v>
      </c>
      <c r="U7" s="5">
        <v>69.373999999999995</v>
      </c>
      <c r="V7" s="5">
        <v>78.533000000000001</v>
      </c>
      <c r="W7" s="5">
        <v>79.304000000000002</v>
      </c>
      <c r="X7" s="5">
        <v>88.2</v>
      </c>
      <c r="Y7" s="5">
        <v>87.495000000000005</v>
      </c>
      <c r="Z7" s="5">
        <v>88.1</v>
      </c>
      <c r="AA7" s="6"/>
      <c r="AB7" s="5">
        <v>80.158000000000001</v>
      </c>
      <c r="AC7" s="5">
        <v>79.471999999999994</v>
      </c>
      <c r="AD7" s="5">
        <v>86.712000000000003</v>
      </c>
      <c r="AE7" s="5">
        <v>79.938000000000002</v>
      </c>
      <c r="AF7" s="6"/>
      <c r="AG7" s="6"/>
      <c r="AH7" s="5">
        <v>89.394999999999996</v>
      </c>
      <c r="AI7" s="5">
        <v>87.197999999999993</v>
      </c>
      <c r="AJ7" s="5">
        <v>86.057000000000002</v>
      </c>
      <c r="AK7" s="5">
        <v>78.652000000000001</v>
      </c>
    </row>
    <row r="8" spans="1:37" s="7" customFormat="1" x14ac:dyDescent="0.25">
      <c r="A8" s="4" t="s">
        <v>74</v>
      </c>
      <c r="B8" s="5">
        <v>168.47300000000001</v>
      </c>
      <c r="C8" s="5">
        <v>176.756</v>
      </c>
      <c r="D8" s="5">
        <v>173.316</v>
      </c>
      <c r="E8" s="5">
        <v>119.999</v>
      </c>
      <c r="F8" s="5"/>
      <c r="G8" s="5">
        <v>172.9</v>
      </c>
      <c r="H8" s="5">
        <v>163.22800000000001</v>
      </c>
      <c r="I8" s="5">
        <v>173</v>
      </c>
      <c r="J8" s="5">
        <v>169.48400000000001</v>
      </c>
      <c r="K8" s="5">
        <v>167.648</v>
      </c>
      <c r="L8" s="5">
        <v>172.196</v>
      </c>
      <c r="M8" s="5">
        <v>178.2</v>
      </c>
      <c r="N8" s="5">
        <v>170.227</v>
      </c>
      <c r="O8" s="5">
        <v>160.904</v>
      </c>
      <c r="P8" s="5">
        <v>169.50700000000001</v>
      </c>
      <c r="Q8" s="5">
        <v>180.733</v>
      </c>
      <c r="R8" s="5">
        <v>172.53700000000001</v>
      </c>
      <c r="S8" s="5">
        <v>182.066</v>
      </c>
      <c r="T8" s="5">
        <v>181.09899999999999</v>
      </c>
      <c r="U8" s="5">
        <v>157.274</v>
      </c>
      <c r="V8" s="5">
        <v>169.333</v>
      </c>
      <c r="W8" s="5">
        <v>170.70400000000001</v>
      </c>
      <c r="X8" s="5">
        <v>175.3</v>
      </c>
      <c r="Y8" s="5">
        <v>173.79499999999999</v>
      </c>
      <c r="Z8" s="5">
        <v>175.1</v>
      </c>
      <c r="AA8" s="6"/>
      <c r="AB8" s="5">
        <v>167.05799999999999</v>
      </c>
      <c r="AC8" s="5">
        <v>164.77199999999999</v>
      </c>
      <c r="AD8" s="5">
        <v>172.71199999999999</v>
      </c>
      <c r="AE8" s="5">
        <v>169.90799999999999</v>
      </c>
      <c r="AF8" s="6"/>
      <c r="AG8" s="6"/>
      <c r="AH8" s="5">
        <v>177.79499999999999</v>
      </c>
      <c r="AI8" s="5">
        <v>173.19800000000001</v>
      </c>
      <c r="AJ8" s="5">
        <v>172.65700000000001</v>
      </c>
      <c r="AK8" s="5">
        <v>164.352</v>
      </c>
    </row>
    <row r="9" spans="1:37" s="7" customFormat="1" x14ac:dyDescent="0.25">
      <c r="A9" s="4" t="s">
        <v>75</v>
      </c>
      <c r="B9" s="5">
        <v>158.673</v>
      </c>
      <c r="C9" s="5">
        <v>167.35599999999999</v>
      </c>
      <c r="D9" s="5">
        <v>163.61600000000001</v>
      </c>
      <c r="E9" s="5">
        <v>109.099</v>
      </c>
      <c r="F9" s="5"/>
      <c r="G9" s="5">
        <v>161.9</v>
      </c>
      <c r="H9" s="5">
        <v>152.72800000000001</v>
      </c>
      <c r="I9" s="5">
        <v>162</v>
      </c>
      <c r="J9" s="5">
        <v>158.684</v>
      </c>
      <c r="K9" s="5">
        <v>157.74799999999999</v>
      </c>
      <c r="L9" s="5">
        <v>161.196</v>
      </c>
      <c r="M9" s="5">
        <v>169.3</v>
      </c>
      <c r="N9" s="5">
        <v>159.727</v>
      </c>
      <c r="O9" s="5">
        <v>150.304</v>
      </c>
      <c r="P9" s="5">
        <v>159.607</v>
      </c>
      <c r="Q9" s="5">
        <v>171.43299999999999</v>
      </c>
      <c r="R9" s="5">
        <v>162.33699999999999</v>
      </c>
      <c r="S9" s="5">
        <v>173.26599999999999</v>
      </c>
      <c r="T9" s="5">
        <v>172.899</v>
      </c>
      <c r="U9" s="5">
        <v>147.97399999999999</v>
      </c>
      <c r="V9" s="5">
        <v>162.13300000000001</v>
      </c>
      <c r="W9" s="5">
        <v>164.10400000000001</v>
      </c>
      <c r="X9" s="5">
        <v>165.3</v>
      </c>
      <c r="Y9" s="5">
        <v>163.19499999999999</v>
      </c>
      <c r="Z9" s="5">
        <v>165</v>
      </c>
      <c r="AA9" s="6"/>
      <c r="AB9" s="5">
        <v>156.858</v>
      </c>
      <c r="AC9" s="5">
        <v>153.37200000000001</v>
      </c>
      <c r="AD9" s="5">
        <v>161.71199999999999</v>
      </c>
      <c r="AE9" s="5">
        <v>162.11799999999999</v>
      </c>
      <c r="AF9" s="6"/>
      <c r="AG9" s="6"/>
      <c r="AH9" s="5">
        <v>168.69499999999999</v>
      </c>
      <c r="AI9" s="5">
        <v>162.398</v>
      </c>
      <c r="AJ9" s="5">
        <v>162.25700000000001</v>
      </c>
      <c r="AK9" s="5">
        <v>153.25200000000001</v>
      </c>
    </row>
    <row r="10" spans="1:37" s="7" customFormat="1" x14ac:dyDescent="0.25">
      <c r="A10" s="4" t="s">
        <v>76</v>
      </c>
      <c r="B10" s="5">
        <v>55.171999999999997</v>
      </c>
      <c r="C10" s="5">
        <v>50.960999999999999</v>
      </c>
      <c r="D10" s="5">
        <v>50.313000000000002</v>
      </c>
      <c r="E10" s="5">
        <v>5.1989999999999998</v>
      </c>
      <c r="F10" s="5"/>
      <c r="G10" s="5">
        <v>42.505000000000003</v>
      </c>
      <c r="H10" s="5">
        <v>48.689</v>
      </c>
      <c r="I10" s="5">
        <v>57.064999999999998</v>
      </c>
      <c r="J10" s="5">
        <v>44.938000000000002</v>
      </c>
      <c r="K10" s="5">
        <v>54.128999999999998</v>
      </c>
      <c r="L10" s="5">
        <v>40.704000000000001</v>
      </c>
      <c r="M10" s="5">
        <v>55.093000000000004</v>
      </c>
      <c r="N10" s="5">
        <v>51.039000000000001</v>
      </c>
      <c r="O10" s="5">
        <v>46.262999999999998</v>
      </c>
      <c r="P10" s="5">
        <v>34.807000000000002</v>
      </c>
      <c r="Q10" s="5">
        <v>68.033000000000001</v>
      </c>
      <c r="R10" s="5">
        <v>51.436</v>
      </c>
      <c r="S10" s="5">
        <v>66.906000000000006</v>
      </c>
      <c r="T10" s="5">
        <v>69.897000000000006</v>
      </c>
      <c r="U10" s="5">
        <v>44.573</v>
      </c>
      <c r="V10" s="5">
        <v>52.424999999999997</v>
      </c>
      <c r="W10" s="5">
        <v>47.503999999999998</v>
      </c>
      <c r="X10" s="5">
        <v>40.299999999999997</v>
      </c>
      <c r="Y10" s="5">
        <v>39.011000000000003</v>
      </c>
      <c r="Z10" s="5">
        <v>41.475999999999999</v>
      </c>
      <c r="AA10" s="6"/>
      <c r="AB10" s="5">
        <v>52.917000000000002</v>
      </c>
      <c r="AC10" s="5">
        <v>24.771999999999998</v>
      </c>
      <c r="AD10" s="5">
        <v>34.212000000000003</v>
      </c>
      <c r="AE10" s="5">
        <v>42.552</v>
      </c>
      <c r="AF10" s="6"/>
      <c r="AG10" s="6"/>
      <c r="AH10" s="5">
        <v>48.311</v>
      </c>
      <c r="AI10" s="5">
        <v>46.216000000000001</v>
      </c>
      <c r="AJ10" s="5">
        <v>45.941000000000003</v>
      </c>
      <c r="AK10" s="5">
        <v>48.854999999999997</v>
      </c>
    </row>
    <row r="11" spans="1:37" s="7" customFormat="1" x14ac:dyDescent="0.25">
      <c r="A11" s="4" t="s">
        <v>77</v>
      </c>
      <c r="B11" s="5">
        <v>140.52500000000001</v>
      </c>
      <c r="C11" s="5">
        <v>131.56100000000001</v>
      </c>
      <c r="D11" s="5">
        <v>130.31399999999999</v>
      </c>
      <c r="E11" s="5">
        <v>122.255</v>
      </c>
      <c r="F11" s="5"/>
      <c r="G11" s="5">
        <v>119.905</v>
      </c>
      <c r="H11" s="5">
        <v>129.99600000000001</v>
      </c>
      <c r="I11" s="5">
        <v>142.08799999999999</v>
      </c>
      <c r="J11" s="5">
        <v>122.839</v>
      </c>
      <c r="K11" s="5">
        <v>143.803</v>
      </c>
      <c r="L11" s="5">
        <v>118.004</v>
      </c>
      <c r="M11" s="5">
        <v>136.79300000000001</v>
      </c>
      <c r="N11" s="5">
        <v>129.339</v>
      </c>
      <c r="O11" s="5">
        <v>131.82400000000001</v>
      </c>
      <c r="P11" s="5">
        <v>114.407</v>
      </c>
      <c r="Q11" s="5">
        <v>156.053</v>
      </c>
      <c r="R11" s="5">
        <v>130.54</v>
      </c>
      <c r="S11" s="5">
        <v>148.70699999999999</v>
      </c>
      <c r="T11" s="5">
        <v>152.898</v>
      </c>
      <c r="U11" s="5">
        <v>144.79900000000001</v>
      </c>
      <c r="V11" s="5">
        <v>137.93700000000001</v>
      </c>
      <c r="W11" s="5">
        <v>146.69999999999999</v>
      </c>
      <c r="X11" s="5">
        <v>119.7</v>
      </c>
      <c r="Y11" s="5">
        <v>117.227</v>
      </c>
      <c r="Z11" s="5">
        <v>120.676</v>
      </c>
      <c r="AA11" s="6"/>
      <c r="AB11" s="5">
        <v>135.97300000000001</v>
      </c>
      <c r="AC11" s="5">
        <v>101.27200000000001</v>
      </c>
      <c r="AD11" s="5">
        <v>111.61199999999999</v>
      </c>
      <c r="AE11" s="5">
        <v>126.508</v>
      </c>
      <c r="AF11" s="6"/>
      <c r="AG11" s="6"/>
      <c r="AH11" s="5">
        <v>129.71100000000001</v>
      </c>
      <c r="AI11" s="5">
        <v>137.47399999999999</v>
      </c>
      <c r="AJ11" s="5">
        <v>124.541</v>
      </c>
      <c r="AK11" s="5">
        <v>125.956</v>
      </c>
    </row>
    <row r="12" spans="1:37" s="7" customFormat="1" x14ac:dyDescent="0.25">
      <c r="A12" s="4" t="s">
        <v>78</v>
      </c>
      <c r="B12" s="5">
        <v>34.581000000000003</v>
      </c>
      <c r="C12" s="5">
        <v>11.933</v>
      </c>
      <c r="D12" s="5">
        <v>20.553000000000001</v>
      </c>
      <c r="E12" s="5">
        <v>98.4</v>
      </c>
      <c r="F12" s="5"/>
      <c r="G12" s="5">
        <v>13.999000000000001</v>
      </c>
      <c r="H12" s="5">
        <v>46.616</v>
      </c>
      <c r="I12" s="5">
        <v>13.7</v>
      </c>
      <c r="J12" s="5">
        <v>25.248000000000001</v>
      </c>
      <c r="K12" s="5">
        <v>35.957000000000001</v>
      </c>
      <c r="L12" s="5">
        <v>15.711</v>
      </c>
      <c r="M12" s="5">
        <v>11.1</v>
      </c>
      <c r="N12" s="5">
        <v>23.917999999999999</v>
      </c>
      <c r="O12" s="5">
        <v>51.887</v>
      </c>
      <c r="P12" s="5">
        <v>30.879000000000001</v>
      </c>
      <c r="Q12" s="5" t="s">
        <v>70</v>
      </c>
      <c r="R12" s="5">
        <v>20.388999999999999</v>
      </c>
      <c r="S12" s="5">
        <v>0</v>
      </c>
      <c r="T12" s="5">
        <v>6.601</v>
      </c>
      <c r="U12" s="5">
        <v>31.326000000000001</v>
      </c>
      <c r="V12" s="5">
        <v>48.1</v>
      </c>
      <c r="W12" s="5">
        <v>21.196000000000002</v>
      </c>
      <c r="X12" s="5">
        <v>12.6</v>
      </c>
      <c r="Y12" s="5">
        <v>13.215999999999999</v>
      </c>
      <c r="Z12" s="5">
        <v>12.7</v>
      </c>
      <c r="AA12" s="6"/>
      <c r="AB12" s="5">
        <v>36.325000000000003</v>
      </c>
      <c r="AC12" s="5">
        <v>35.683</v>
      </c>
      <c r="AD12" s="5">
        <v>15.064</v>
      </c>
      <c r="AE12" s="5">
        <v>42.456000000000003</v>
      </c>
      <c r="AF12" s="6"/>
      <c r="AG12" s="6"/>
      <c r="AH12" s="5">
        <v>11.416</v>
      </c>
      <c r="AI12" s="5">
        <v>13.606999999999999</v>
      </c>
      <c r="AJ12" s="5">
        <v>18.329999999999998</v>
      </c>
      <c r="AK12" s="5">
        <v>38.744</v>
      </c>
    </row>
    <row r="13" spans="1:37" s="7" customFormat="1" x14ac:dyDescent="0.25">
      <c r="A13" s="4" t="s">
        <v>79</v>
      </c>
      <c r="B13" s="5">
        <v>34.581000000000003</v>
      </c>
      <c r="C13" s="5">
        <v>11.933</v>
      </c>
      <c r="D13" s="5">
        <v>20.553000000000001</v>
      </c>
      <c r="E13" s="5">
        <v>60.997999999999998</v>
      </c>
      <c r="F13" s="5"/>
      <c r="G13" s="5">
        <v>13.999000000000001</v>
      </c>
      <c r="H13" s="5">
        <v>46.616</v>
      </c>
      <c r="I13" s="5">
        <v>13.7</v>
      </c>
      <c r="J13" s="5">
        <v>25.248000000000001</v>
      </c>
      <c r="K13" s="5">
        <v>35.957000000000001</v>
      </c>
      <c r="L13" s="5">
        <v>15.711</v>
      </c>
      <c r="M13" s="5">
        <v>11.1</v>
      </c>
      <c r="N13" s="5">
        <v>23.917999999999999</v>
      </c>
      <c r="O13" s="5">
        <v>51.887</v>
      </c>
      <c r="P13" s="5">
        <v>30.879000000000001</v>
      </c>
      <c r="Q13" s="5">
        <v>0</v>
      </c>
      <c r="R13" s="5">
        <v>20.388999999999999</v>
      </c>
      <c r="S13" s="5" t="s">
        <v>70</v>
      </c>
      <c r="T13" s="5">
        <v>6.6</v>
      </c>
      <c r="U13" s="5">
        <v>11.8</v>
      </c>
      <c r="V13" s="5">
        <v>48.1</v>
      </c>
      <c r="W13" s="5">
        <v>8.4</v>
      </c>
      <c r="X13" s="5">
        <v>12.6</v>
      </c>
      <c r="Y13" s="5">
        <v>13.215999999999999</v>
      </c>
      <c r="Z13" s="5">
        <v>12.7</v>
      </c>
      <c r="AA13" s="6"/>
      <c r="AB13" s="5">
        <v>36.325000000000003</v>
      </c>
      <c r="AC13" s="5">
        <v>35.683</v>
      </c>
      <c r="AD13" s="5">
        <v>15.064</v>
      </c>
      <c r="AE13" s="5">
        <v>42.456000000000003</v>
      </c>
      <c r="AF13" s="6"/>
      <c r="AG13" s="6"/>
      <c r="AH13" s="5">
        <v>11.416</v>
      </c>
      <c r="AI13" s="5">
        <v>13.606999999999999</v>
      </c>
      <c r="AJ13" s="5">
        <v>18.329999999999998</v>
      </c>
      <c r="AK13" s="5">
        <v>38.744</v>
      </c>
    </row>
    <row r="14" spans="1:37" s="7" customFormat="1" x14ac:dyDescent="0.25">
      <c r="A14" s="4" t="s">
        <v>80</v>
      </c>
      <c r="B14" s="5">
        <v>17.754000000000001</v>
      </c>
      <c r="C14" s="5">
        <v>2.8879999999999999</v>
      </c>
      <c r="D14" s="5">
        <v>8.468</v>
      </c>
      <c r="E14" s="5">
        <v>34.798999999999999</v>
      </c>
      <c r="F14" s="5"/>
      <c r="G14" s="5">
        <v>3.399</v>
      </c>
      <c r="H14" s="5">
        <v>25.443999999999999</v>
      </c>
      <c r="I14" s="5">
        <v>3.2</v>
      </c>
      <c r="J14" s="5">
        <v>11.032</v>
      </c>
      <c r="K14" s="5">
        <v>18.605</v>
      </c>
      <c r="L14" s="5">
        <v>4.5069999999999997</v>
      </c>
      <c r="M14" s="5">
        <v>2.6</v>
      </c>
      <c r="N14" s="5">
        <v>10.244999999999999</v>
      </c>
      <c r="O14" s="5">
        <v>28.890999999999998</v>
      </c>
      <c r="P14" s="5">
        <v>15.286</v>
      </c>
      <c r="Q14" s="5">
        <v>-5.0670000000000002</v>
      </c>
      <c r="R14" s="5">
        <v>8.1259999999999994</v>
      </c>
      <c r="S14" s="5">
        <v>-4.7329999999999997</v>
      </c>
      <c r="T14" s="5" t="s">
        <v>70</v>
      </c>
      <c r="U14" s="5">
        <v>2.8</v>
      </c>
      <c r="V14" s="5">
        <v>28.233000000000001</v>
      </c>
      <c r="W14" s="5">
        <v>2</v>
      </c>
      <c r="X14" s="5">
        <v>3</v>
      </c>
      <c r="Y14" s="5">
        <v>3.1110000000000002</v>
      </c>
      <c r="Z14" s="5">
        <v>3</v>
      </c>
      <c r="AA14" s="6"/>
      <c r="AB14" s="5">
        <v>18.683</v>
      </c>
      <c r="AC14" s="5">
        <v>17.655000000000001</v>
      </c>
      <c r="AD14" s="5">
        <v>4.1760000000000002</v>
      </c>
      <c r="AE14" s="5">
        <v>24.103999999999999</v>
      </c>
      <c r="AF14" s="6"/>
      <c r="AG14" s="6"/>
      <c r="AH14" s="5">
        <v>2.71</v>
      </c>
      <c r="AI14" s="5">
        <v>3.2040000000000002</v>
      </c>
      <c r="AJ14" s="5">
        <v>6.5869999999999997</v>
      </c>
      <c r="AK14" s="5">
        <v>19.795999999999999</v>
      </c>
    </row>
    <row r="15" spans="1:37" s="7" customFormat="1" x14ac:dyDescent="0.25">
      <c r="A15" s="4" t="s">
        <v>81</v>
      </c>
      <c r="B15" s="5">
        <v>16.827000000000002</v>
      </c>
      <c r="C15" s="5">
        <v>9.0440000000000005</v>
      </c>
      <c r="D15" s="5">
        <v>12.084</v>
      </c>
      <c r="E15" s="5">
        <v>26.199000000000002</v>
      </c>
      <c r="F15" s="5"/>
      <c r="G15" s="5">
        <v>10.6</v>
      </c>
      <c r="H15" s="5">
        <v>21.172000000000001</v>
      </c>
      <c r="I15" s="5">
        <v>10.5</v>
      </c>
      <c r="J15" s="5">
        <v>14.215999999999999</v>
      </c>
      <c r="K15" s="5">
        <v>17.352</v>
      </c>
      <c r="L15" s="5">
        <v>11.204000000000001</v>
      </c>
      <c r="M15" s="5">
        <v>8.5</v>
      </c>
      <c r="N15" s="5">
        <v>13.673</v>
      </c>
      <c r="O15" s="5">
        <v>22.995999999999999</v>
      </c>
      <c r="P15" s="5">
        <v>15.593</v>
      </c>
      <c r="Q15" s="5">
        <v>5.0670000000000002</v>
      </c>
      <c r="R15" s="5">
        <v>12.263</v>
      </c>
      <c r="S15" s="5">
        <v>4.7329999999999997</v>
      </c>
      <c r="T15" s="5">
        <v>6.6</v>
      </c>
      <c r="U15" s="5">
        <v>9</v>
      </c>
      <c r="V15" s="5">
        <v>19.867000000000001</v>
      </c>
      <c r="W15" s="5">
        <v>6.4</v>
      </c>
      <c r="X15" s="5">
        <v>9.6</v>
      </c>
      <c r="Y15" s="5">
        <v>10.105</v>
      </c>
      <c r="Z15" s="5">
        <v>9.6999999999999993</v>
      </c>
      <c r="AA15" s="6"/>
      <c r="AB15" s="5">
        <v>17.641999999999999</v>
      </c>
      <c r="AC15" s="5">
        <v>18.027999999999999</v>
      </c>
      <c r="AD15" s="5">
        <v>10.888</v>
      </c>
      <c r="AE15" s="5">
        <v>18.352</v>
      </c>
      <c r="AF15" s="6"/>
      <c r="AG15" s="6"/>
      <c r="AH15" s="5">
        <v>8.7050000000000001</v>
      </c>
      <c r="AI15" s="5">
        <v>10.401999999999999</v>
      </c>
      <c r="AJ15" s="5">
        <v>11.743</v>
      </c>
      <c r="AK15" s="5">
        <v>18.948</v>
      </c>
    </row>
    <row r="16" spans="1:37" s="7" customFormat="1" x14ac:dyDescent="0.25">
      <c r="A16" s="4" t="s">
        <v>82</v>
      </c>
      <c r="B16" s="5">
        <v>10.327</v>
      </c>
      <c r="C16" s="5">
        <v>2.8439999999999999</v>
      </c>
      <c r="D16" s="5">
        <v>5.6840000000000002</v>
      </c>
      <c r="E16" s="5">
        <v>18.998999999999999</v>
      </c>
      <c r="F16" s="5"/>
      <c r="G16" s="5">
        <v>3.3</v>
      </c>
      <c r="H16" s="5">
        <v>14.272</v>
      </c>
      <c r="I16" s="5">
        <v>3.2</v>
      </c>
      <c r="J16" s="5">
        <v>7.1159999999999997</v>
      </c>
      <c r="K16" s="5">
        <v>10.752000000000001</v>
      </c>
      <c r="L16" s="5">
        <v>3.9039999999999999</v>
      </c>
      <c r="M16" s="5">
        <v>2.6</v>
      </c>
      <c r="N16" s="5">
        <v>6.673</v>
      </c>
      <c r="O16" s="5">
        <v>15.996</v>
      </c>
      <c r="P16" s="5">
        <v>9.093</v>
      </c>
      <c r="Q16" s="5">
        <v>-1.133</v>
      </c>
      <c r="R16" s="5">
        <v>5.5629999999999997</v>
      </c>
      <c r="S16" s="5">
        <v>-1.0669999999999999</v>
      </c>
      <c r="T16" s="5">
        <v>1.2</v>
      </c>
      <c r="U16" s="5">
        <v>2.8</v>
      </c>
      <c r="V16" s="5">
        <v>15.167</v>
      </c>
      <c r="W16" s="5">
        <v>2</v>
      </c>
      <c r="X16" s="5">
        <v>3</v>
      </c>
      <c r="Y16" s="5">
        <v>3.105</v>
      </c>
      <c r="Z16" s="5">
        <v>3</v>
      </c>
      <c r="AA16" s="6"/>
      <c r="AB16" s="5">
        <v>10.842000000000001</v>
      </c>
      <c r="AC16" s="5">
        <v>10.528</v>
      </c>
      <c r="AD16" s="5">
        <v>3.6880000000000002</v>
      </c>
      <c r="AE16" s="5">
        <v>13.202</v>
      </c>
      <c r="AF16" s="6"/>
      <c r="AG16" s="6"/>
      <c r="AH16" s="5">
        <v>2.7050000000000001</v>
      </c>
      <c r="AI16" s="5">
        <v>3.202</v>
      </c>
      <c r="AJ16" s="5">
        <v>4.843</v>
      </c>
      <c r="AK16" s="5">
        <v>11.548</v>
      </c>
    </row>
    <row r="17" spans="1:37" s="7" customFormat="1" x14ac:dyDescent="0.25">
      <c r="A17" s="4" t="s">
        <v>83</v>
      </c>
      <c r="B17" s="5">
        <v>10.327</v>
      </c>
      <c r="C17" s="5">
        <v>2.8439999999999999</v>
      </c>
      <c r="D17" s="5">
        <v>5.6840000000000002</v>
      </c>
      <c r="E17" s="5">
        <v>18.998999999999999</v>
      </c>
      <c r="F17" s="5"/>
      <c r="G17" s="5">
        <v>3.3</v>
      </c>
      <c r="H17" s="5">
        <v>14.272</v>
      </c>
      <c r="I17" s="5">
        <v>3.2</v>
      </c>
      <c r="J17" s="5">
        <v>7.1159999999999997</v>
      </c>
      <c r="K17" s="5">
        <v>10.752000000000001</v>
      </c>
      <c r="L17" s="5">
        <v>3.9039999999999999</v>
      </c>
      <c r="M17" s="5">
        <v>2.6</v>
      </c>
      <c r="N17" s="5">
        <v>6.673</v>
      </c>
      <c r="O17" s="5">
        <v>15.996</v>
      </c>
      <c r="P17" s="5">
        <v>9.093</v>
      </c>
      <c r="Q17" s="5">
        <v>-1.133</v>
      </c>
      <c r="R17" s="5">
        <v>5.5629999999999997</v>
      </c>
      <c r="S17" s="5">
        <v>-1.0669999999999999</v>
      </c>
      <c r="T17" s="5">
        <v>1.2</v>
      </c>
      <c r="U17" s="5">
        <v>2.8</v>
      </c>
      <c r="V17" s="5">
        <v>15.167</v>
      </c>
      <c r="W17" s="5">
        <v>2</v>
      </c>
      <c r="X17" s="5">
        <v>3</v>
      </c>
      <c r="Y17" s="5">
        <v>3.105</v>
      </c>
      <c r="Z17" s="5">
        <v>3</v>
      </c>
      <c r="AA17" s="6"/>
      <c r="AB17" s="5">
        <v>10.842000000000001</v>
      </c>
      <c r="AC17" s="5">
        <v>10.528</v>
      </c>
      <c r="AD17" s="5">
        <v>3.6880000000000002</v>
      </c>
      <c r="AE17" s="5">
        <v>13.202</v>
      </c>
      <c r="AF17" s="6"/>
      <c r="AG17" s="6"/>
      <c r="AH17" s="5">
        <v>2.7050000000000001</v>
      </c>
      <c r="AI17" s="5">
        <v>3.202</v>
      </c>
      <c r="AJ17" s="5">
        <v>4.843</v>
      </c>
      <c r="AK17" s="5">
        <v>11.548</v>
      </c>
    </row>
    <row r="18" spans="1:37" s="7" customFormat="1" x14ac:dyDescent="0.25">
      <c r="A18" s="4" t="s">
        <v>84</v>
      </c>
      <c r="B18" s="5">
        <v>7.4269999999999996</v>
      </c>
      <c r="C18" s="5">
        <v>4.3999999999999997E-2</v>
      </c>
      <c r="D18" s="5">
        <v>2.7839999999999998</v>
      </c>
      <c r="E18" s="5">
        <v>15.798999999999999</v>
      </c>
      <c r="F18" s="5"/>
      <c r="G18" s="5">
        <v>0.1</v>
      </c>
      <c r="H18" s="5">
        <v>11.172000000000001</v>
      </c>
      <c r="I18" s="5">
        <v>0</v>
      </c>
      <c r="J18" s="5">
        <v>3.9159999999999999</v>
      </c>
      <c r="K18" s="5">
        <v>7.8520000000000003</v>
      </c>
      <c r="L18" s="5">
        <v>0.60399999999999998</v>
      </c>
      <c r="M18" s="5">
        <v>0</v>
      </c>
      <c r="N18" s="5">
        <v>3.573</v>
      </c>
      <c r="O18" s="5">
        <v>12.896000000000001</v>
      </c>
      <c r="P18" s="5">
        <v>6.1929999999999996</v>
      </c>
      <c r="Q18" s="5">
        <v>-3.9329999999999998</v>
      </c>
      <c r="R18" s="5">
        <v>2.5630000000000002</v>
      </c>
      <c r="S18" s="5">
        <v>-3.6669999999999998</v>
      </c>
      <c r="T18" s="5">
        <v>-1.2</v>
      </c>
      <c r="U18" s="5">
        <v>0</v>
      </c>
      <c r="V18" s="5">
        <v>13.067</v>
      </c>
      <c r="W18" s="5">
        <v>0</v>
      </c>
      <c r="X18" s="5">
        <v>0</v>
      </c>
      <c r="Y18" s="5">
        <v>5.0000000000000001E-3</v>
      </c>
      <c r="Z18" s="5">
        <v>0</v>
      </c>
      <c r="AA18" s="6"/>
      <c r="AB18" s="5">
        <v>7.8419999999999996</v>
      </c>
      <c r="AC18" s="5">
        <v>7.1280000000000001</v>
      </c>
      <c r="AD18" s="5">
        <v>0.48799999999999999</v>
      </c>
      <c r="AE18" s="5">
        <v>10.901999999999999</v>
      </c>
      <c r="AF18" s="6"/>
      <c r="AG18" s="6"/>
      <c r="AH18" s="5">
        <v>5.0000000000000001E-3</v>
      </c>
      <c r="AI18" s="5">
        <v>2E-3</v>
      </c>
      <c r="AJ18" s="5">
        <v>1.7430000000000001</v>
      </c>
      <c r="AK18" s="5">
        <v>8.2479999999999993</v>
      </c>
    </row>
    <row r="19" spans="1:37" s="7" customFormat="1" x14ac:dyDescent="0.25">
      <c r="A19" s="4" t="s">
        <v>85</v>
      </c>
      <c r="B19" s="5">
        <v>87.272999999999996</v>
      </c>
      <c r="C19" s="5">
        <v>98.256</v>
      </c>
      <c r="D19" s="5">
        <v>92.616</v>
      </c>
      <c r="E19" s="5">
        <v>66.801000000000002</v>
      </c>
      <c r="F19" s="5"/>
      <c r="G19" s="5">
        <v>81.5</v>
      </c>
      <c r="H19" s="5">
        <v>76.227999999999994</v>
      </c>
      <c r="I19" s="5">
        <v>81.7</v>
      </c>
      <c r="J19" s="5">
        <v>80.084000000000003</v>
      </c>
      <c r="K19" s="5">
        <v>85.048000000000002</v>
      </c>
      <c r="L19" s="5">
        <v>80.495999999999995</v>
      </c>
      <c r="M19" s="5">
        <v>104.2</v>
      </c>
      <c r="N19" s="5">
        <v>82.727000000000004</v>
      </c>
      <c r="O19" s="5">
        <v>72.804000000000002</v>
      </c>
      <c r="P19" s="5">
        <v>87.106999999999999</v>
      </c>
      <c r="Q19" s="5">
        <v>102.733</v>
      </c>
      <c r="R19" s="5">
        <v>87.936999999999998</v>
      </c>
      <c r="S19" s="5">
        <v>108.467</v>
      </c>
      <c r="T19" s="5">
        <v>111.4</v>
      </c>
      <c r="U19" s="5">
        <v>99.1</v>
      </c>
      <c r="V19" s="5">
        <v>109.533</v>
      </c>
      <c r="W19" s="5">
        <v>128.5</v>
      </c>
      <c r="X19" s="5">
        <v>92.2</v>
      </c>
      <c r="Y19" s="5">
        <v>85.694999999999993</v>
      </c>
      <c r="Z19" s="5">
        <v>90.9</v>
      </c>
      <c r="AA19" s="6"/>
      <c r="AB19" s="5">
        <v>82.158000000000001</v>
      </c>
      <c r="AC19" s="5">
        <v>69.772000000000006</v>
      </c>
      <c r="AD19" s="5">
        <v>71.811999999999998</v>
      </c>
      <c r="AE19" s="5">
        <v>89.397999999999996</v>
      </c>
      <c r="AF19" s="6"/>
      <c r="AG19" s="6"/>
      <c r="AH19" s="5">
        <v>102.295</v>
      </c>
      <c r="AI19" s="5">
        <v>82.998000000000005</v>
      </c>
      <c r="AJ19" s="5">
        <v>86.156999999999996</v>
      </c>
      <c r="AK19" s="5">
        <v>71.951999999999998</v>
      </c>
    </row>
    <row r="20" spans="1:37" s="7" customFormat="1" x14ac:dyDescent="0.25">
      <c r="A20" s="4" t="s">
        <v>86</v>
      </c>
      <c r="B20" s="5">
        <v>87.272999999999996</v>
      </c>
      <c r="C20" s="5">
        <v>98.256</v>
      </c>
      <c r="D20" s="5">
        <v>92.616</v>
      </c>
      <c r="E20" s="5">
        <v>66.801000000000002</v>
      </c>
      <c r="F20" s="5"/>
      <c r="G20" s="5">
        <v>81.5</v>
      </c>
      <c r="H20" s="5">
        <v>76.227999999999994</v>
      </c>
      <c r="I20" s="5">
        <v>81.7</v>
      </c>
      <c r="J20" s="5">
        <v>80.084000000000003</v>
      </c>
      <c r="K20" s="5">
        <v>85.048000000000002</v>
      </c>
      <c r="L20" s="5">
        <v>80.495999999999995</v>
      </c>
      <c r="M20" s="5">
        <v>104.2</v>
      </c>
      <c r="N20" s="5">
        <v>82.727000000000004</v>
      </c>
      <c r="O20" s="5">
        <v>72.804000000000002</v>
      </c>
      <c r="P20" s="5">
        <v>87.106999999999999</v>
      </c>
      <c r="Q20" s="5">
        <v>102.733</v>
      </c>
      <c r="R20" s="5">
        <v>87.936999999999998</v>
      </c>
      <c r="S20" s="5">
        <v>108.467</v>
      </c>
      <c r="T20" s="5">
        <v>111.4</v>
      </c>
      <c r="U20" s="5">
        <v>99.1</v>
      </c>
      <c r="V20" s="5">
        <v>109.533</v>
      </c>
      <c r="W20" s="5">
        <v>128.5</v>
      </c>
      <c r="X20" s="5">
        <v>92.2</v>
      </c>
      <c r="Y20" s="5">
        <v>85.694999999999993</v>
      </c>
      <c r="Z20" s="5">
        <v>90.9</v>
      </c>
      <c r="AA20" s="6"/>
      <c r="AB20" s="5">
        <v>82.158000000000001</v>
      </c>
      <c r="AC20" s="5">
        <v>69.772000000000006</v>
      </c>
      <c r="AD20" s="5">
        <v>71.811999999999998</v>
      </c>
      <c r="AE20" s="5">
        <v>89.397999999999996</v>
      </c>
      <c r="AF20" s="6"/>
      <c r="AG20" s="6"/>
      <c r="AH20" s="5">
        <v>102.295</v>
      </c>
      <c r="AI20" s="5">
        <v>82.998000000000005</v>
      </c>
      <c r="AJ20" s="5">
        <v>86.156999999999996</v>
      </c>
      <c r="AK20" s="5">
        <v>71.951999999999998</v>
      </c>
    </row>
    <row r="21" spans="1:37" s="7" customFormat="1" x14ac:dyDescent="0.25">
      <c r="A21" s="4" t="s">
        <v>87</v>
      </c>
      <c r="B21" s="5">
        <v>60.92</v>
      </c>
      <c r="C21" s="5">
        <v>90.95</v>
      </c>
      <c r="D21" s="5">
        <v>81.617999999999995</v>
      </c>
      <c r="E21" s="5">
        <v>41.445999999999998</v>
      </c>
      <c r="F21" s="5"/>
      <c r="G21" s="5">
        <v>73.396000000000001</v>
      </c>
      <c r="H21" s="5">
        <v>51.26</v>
      </c>
      <c r="I21" s="5">
        <v>51.512</v>
      </c>
      <c r="J21" s="5">
        <v>66.929000000000002</v>
      </c>
      <c r="K21" s="5">
        <v>53.692999999999998</v>
      </c>
      <c r="L21" s="5">
        <v>73.388999999999996</v>
      </c>
      <c r="M21" s="5">
        <v>96.106999999999999</v>
      </c>
      <c r="N21" s="5">
        <v>65.116</v>
      </c>
      <c r="O21" s="5">
        <v>42.984000000000002</v>
      </c>
      <c r="P21" s="5">
        <v>87.106999999999999</v>
      </c>
      <c r="Q21" s="5">
        <v>75.513999999999996</v>
      </c>
      <c r="R21" s="5">
        <v>73.334999999999994</v>
      </c>
      <c r="S21" s="5">
        <v>92.626999999999995</v>
      </c>
      <c r="T21" s="5">
        <v>93.902000000000001</v>
      </c>
      <c r="U21" s="5">
        <v>79.100999999999999</v>
      </c>
      <c r="V21" s="5">
        <v>101.13</v>
      </c>
      <c r="W21" s="5">
        <v>128.5</v>
      </c>
      <c r="X21" s="5">
        <v>92.2</v>
      </c>
      <c r="Y21" s="5">
        <v>83.361999999999995</v>
      </c>
      <c r="Z21" s="5">
        <v>89.025000000000006</v>
      </c>
      <c r="AA21" s="6"/>
      <c r="AB21" s="5">
        <v>56.444000000000003</v>
      </c>
      <c r="AC21" s="5">
        <v>69.772000000000006</v>
      </c>
      <c r="AD21" s="5">
        <v>71.811999999999998</v>
      </c>
      <c r="AE21" s="5">
        <v>89.397999999999996</v>
      </c>
      <c r="AF21" s="6"/>
      <c r="AG21" s="6"/>
      <c r="AH21" s="5">
        <v>99.879000000000005</v>
      </c>
      <c r="AI21" s="5">
        <v>58.521999999999998</v>
      </c>
      <c r="AJ21" s="5">
        <v>76.471999999999994</v>
      </c>
      <c r="AK21" s="5">
        <v>48.548000000000002</v>
      </c>
    </row>
    <row r="22" spans="1:37" s="7" customFormat="1" x14ac:dyDescent="0.25">
      <c r="A22" s="4" t="s">
        <v>88</v>
      </c>
      <c r="B22" s="5">
        <v>53.02</v>
      </c>
      <c r="C22" s="5">
        <v>83.25</v>
      </c>
      <c r="D22" s="5">
        <v>73.718000000000004</v>
      </c>
      <c r="E22" s="5">
        <v>32.646000000000001</v>
      </c>
      <c r="F22" s="5"/>
      <c r="G22" s="5">
        <v>64.495999999999995</v>
      </c>
      <c r="H22" s="5">
        <v>42.76</v>
      </c>
      <c r="I22" s="5">
        <v>42.612000000000002</v>
      </c>
      <c r="J22" s="5">
        <v>58.228999999999999</v>
      </c>
      <c r="K22" s="5">
        <v>45.593000000000004</v>
      </c>
      <c r="L22" s="5">
        <v>64.489000000000004</v>
      </c>
      <c r="M22" s="5">
        <v>88.906999999999996</v>
      </c>
      <c r="N22" s="5">
        <v>56.616</v>
      </c>
      <c r="O22" s="5">
        <v>34.384</v>
      </c>
      <c r="P22" s="5">
        <v>79.106999999999999</v>
      </c>
      <c r="Q22" s="5">
        <v>67.914000000000001</v>
      </c>
      <c r="R22" s="5">
        <v>65.034999999999997</v>
      </c>
      <c r="S22" s="5">
        <v>85.427000000000007</v>
      </c>
      <c r="T22" s="5">
        <v>87.302000000000007</v>
      </c>
      <c r="U22" s="5">
        <v>71.501000000000005</v>
      </c>
      <c r="V22" s="5">
        <v>95.33</v>
      </c>
      <c r="W22" s="5">
        <v>123.1</v>
      </c>
      <c r="X22" s="5">
        <v>84.1</v>
      </c>
      <c r="Y22" s="5">
        <v>74.762</v>
      </c>
      <c r="Z22" s="5">
        <v>80.825000000000003</v>
      </c>
      <c r="AA22" s="6"/>
      <c r="AB22" s="5">
        <v>48.143999999999998</v>
      </c>
      <c r="AC22" s="5">
        <v>60.472000000000001</v>
      </c>
      <c r="AD22" s="5">
        <v>62.911999999999999</v>
      </c>
      <c r="AE22" s="5">
        <v>83.067999999999998</v>
      </c>
      <c r="AF22" s="6"/>
      <c r="AG22" s="6"/>
      <c r="AH22" s="5">
        <v>92.478999999999999</v>
      </c>
      <c r="AI22" s="5">
        <v>49.722000000000001</v>
      </c>
      <c r="AJ22" s="5">
        <v>68.072000000000003</v>
      </c>
      <c r="AK22" s="5">
        <v>39.548000000000002</v>
      </c>
    </row>
    <row r="23" spans="1:37" s="7" customFormat="1" x14ac:dyDescent="0.25">
      <c r="A23" s="4" t="s">
        <v>89</v>
      </c>
      <c r="B23" s="5">
        <v>79.373000000000005</v>
      </c>
      <c r="C23" s="5">
        <v>90.555999999999997</v>
      </c>
      <c r="D23" s="5">
        <v>84.715999999999994</v>
      </c>
      <c r="E23" s="5">
        <v>58.000999999999998</v>
      </c>
      <c r="F23" s="5"/>
      <c r="G23" s="5">
        <v>72.599999999999994</v>
      </c>
      <c r="H23" s="5">
        <v>67.727999999999994</v>
      </c>
      <c r="I23" s="5">
        <v>72.8</v>
      </c>
      <c r="J23" s="5">
        <v>71.384</v>
      </c>
      <c r="K23" s="5">
        <v>76.947999999999993</v>
      </c>
      <c r="L23" s="5">
        <v>71.596000000000004</v>
      </c>
      <c r="M23" s="5">
        <v>97</v>
      </c>
      <c r="N23" s="5">
        <v>74.227000000000004</v>
      </c>
      <c r="O23" s="5">
        <v>64.203999999999994</v>
      </c>
      <c r="P23" s="5">
        <v>79.106999999999999</v>
      </c>
      <c r="Q23" s="5">
        <v>95.132999999999996</v>
      </c>
      <c r="R23" s="5">
        <v>79.637</v>
      </c>
      <c r="S23" s="5">
        <v>101.267</v>
      </c>
      <c r="T23" s="5">
        <v>104.8</v>
      </c>
      <c r="U23" s="5">
        <v>91.5</v>
      </c>
      <c r="V23" s="5">
        <v>103.733</v>
      </c>
      <c r="W23" s="5">
        <v>123.1</v>
      </c>
      <c r="X23" s="5">
        <v>84.1</v>
      </c>
      <c r="Y23" s="5">
        <v>77.094999999999999</v>
      </c>
      <c r="Z23" s="5">
        <v>82.7</v>
      </c>
      <c r="AA23" s="6"/>
      <c r="AB23" s="5">
        <v>73.858000000000004</v>
      </c>
      <c r="AC23" s="5">
        <v>60.472000000000001</v>
      </c>
      <c r="AD23" s="5">
        <v>62.911999999999999</v>
      </c>
      <c r="AE23" s="5">
        <v>83.067999999999998</v>
      </c>
      <c r="AF23" s="6"/>
      <c r="AG23" s="6"/>
      <c r="AH23" s="5">
        <v>94.894999999999996</v>
      </c>
      <c r="AI23" s="5">
        <v>74.197999999999993</v>
      </c>
      <c r="AJ23" s="5">
        <v>77.757000000000005</v>
      </c>
      <c r="AK23" s="5">
        <v>62.951999999999998</v>
      </c>
    </row>
    <row r="24" spans="1:37" s="7" customFormat="1" x14ac:dyDescent="0.25">
      <c r="A24" s="4" t="s">
        <v>90</v>
      </c>
      <c r="B24" s="5">
        <v>79.373000000000005</v>
      </c>
      <c r="C24" s="5">
        <v>90.555999999999997</v>
      </c>
      <c r="D24" s="5">
        <v>84.715999999999994</v>
      </c>
      <c r="E24" s="5">
        <v>58.000999999999998</v>
      </c>
      <c r="F24" s="5"/>
      <c r="G24" s="5">
        <v>72.599999999999994</v>
      </c>
      <c r="H24" s="5">
        <v>67.727999999999994</v>
      </c>
      <c r="I24" s="5">
        <v>72.8</v>
      </c>
      <c r="J24" s="5">
        <v>71.384</v>
      </c>
      <c r="K24" s="5">
        <v>76.947999999999993</v>
      </c>
      <c r="L24" s="5">
        <v>71.596000000000004</v>
      </c>
      <c r="M24" s="5">
        <v>97</v>
      </c>
      <c r="N24" s="5">
        <v>74.227000000000004</v>
      </c>
      <c r="O24" s="5">
        <v>64.203999999999994</v>
      </c>
      <c r="P24" s="5">
        <v>79.106999999999999</v>
      </c>
      <c r="Q24" s="5">
        <v>95.132999999999996</v>
      </c>
      <c r="R24" s="5">
        <v>79.637</v>
      </c>
      <c r="S24" s="5">
        <v>101.267</v>
      </c>
      <c r="T24" s="5">
        <v>104.8</v>
      </c>
      <c r="U24" s="5">
        <v>91.5</v>
      </c>
      <c r="V24" s="5">
        <v>103.733</v>
      </c>
      <c r="W24" s="5">
        <v>123.1</v>
      </c>
      <c r="X24" s="5">
        <v>84.1</v>
      </c>
      <c r="Y24" s="5">
        <v>77.094999999999999</v>
      </c>
      <c r="Z24" s="5">
        <v>82.7</v>
      </c>
      <c r="AA24" s="6"/>
      <c r="AB24" s="5">
        <v>73.858000000000004</v>
      </c>
      <c r="AC24" s="5">
        <v>60.472000000000001</v>
      </c>
      <c r="AD24" s="5">
        <v>62.911999999999999</v>
      </c>
      <c r="AE24" s="5">
        <v>83.067999999999998</v>
      </c>
      <c r="AF24" s="6"/>
      <c r="AG24" s="6"/>
      <c r="AH24" s="5">
        <v>94.894999999999996</v>
      </c>
      <c r="AI24" s="5">
        <v>74.197999999999993</v>
      </c>
      <c r="AJ24" s="5">
        <v>77.757000000000005</v>
      </c>
      <c r="AK24" s="5">
        <v>62.951999999999998</v>
      </c>
    </row>
    <row r="25" spans="1:37" s="7" customFormat="1" x14ac:dyDescent="0.25">
      <c r="A25" s="4" t="s">
        <v>91</v>
      </c>
      <c r="B25" s="5">
        <v>100.27200000000001</v>
      </c>
      <c r="C25" s="5">
        <v>97.861000000000004</v>
      </c>
      <c r="D25" s="5">
        <v>95.712999999999994</v>
      </c>
      <c r="E25" s="5">
        <v>81.301000000000002</v>
      </c>
      <c r="F25" s="5"/>
      <c r="G25" s="5">
        <v>80.704999999999998</v>
      </c>
      <c r="H25" s="5">
        <v>89.888999999999996</v>
      </c>
      <c r="I25" s="5">
        <v>95.364999999999995</v>
      </c>
      <c r="J25" s="5">
        <v>84.537999999999997</v>
      </c>
      <c r="K25" s="5">
        <v>98.228999999999999</v>
      </c>
      <c r="L25" s="5">
        <v>78.703999999999994</v>
      </c>
      <c r="M25" s="5">
        <v>105.093</v>
      </c>
      <c r="N25" s="5">
        <v>91.838999999999999</v>
      </c>
      <c r="O25" s="5">
        <v>86.662999999999997</v>
      </c>
      <c r="P25" s="5">
        <v>79.106999999999999</v>
      </c>
      <c r="Q25" s="5">
        <v>115.133</v>
      </c>
      <c r="R25" s="5">
        <v>94.236000000000004</v>
      </c>
      <c r="S25" s="5">
        <v>117.10599999999999</v>
      </c>
      <c r="T25" s="5">
        <v>122.298</v>
      </c>
      <c r="U25" s="5">
        <v>111.499</v>
      </c>
      <c r="V25" s="5">
        <v>111.925</v>
      </c>
      <c r="W25" s="5">
        <v>123.1</v>
      </c>
      <c r="X25" s="5">
        <v>84.1</v>
      </c>
      <c r="Y25" s="5">
        <v>79.411000000000001</v>
      </c>
      <c r="Z25" s="5">
        <v>84.575999999999993</v>
      </c>
      <c r="AA25" s="6"/>
      <c r="AB25" s="5">
        <v>95.516999999999996</v>
      </c>
      <c r="AC25" s="5">
        <v>60.472000000000001</v>
      </c>
      <c r="AD25" s="5">
        <v>62.911999999999999</v>
      </c>
      <c r="AE25" s="5">
        <v>83.031999999999996</v>
      </c>
      <c r="AF25" s="6"/>
      <c r="AG25" s="6"/>
      <c r="AH25" s="5">
        <v>97.311000000000007</v>
      </c>
      <c r="AI25" s="5">
        <v>85.116</v>
      </c>
      <c r="AJ25" s="5">
        <v>87.441000000000003</v>
      </c>
      <c r="AK25" s="5">
        <v>86.355000000000004</v>
      </c>
    </row>
    <row r="26" spans="1:37" s="7" customFormat="1" x14ac:dyDescent="0.25">
      <c r="A26" s="4" t="s">
        <v>92</v>
      </c>
      <c r="B26" s="5">
        <v>1E-3</v>
      </c>
      <c r="C26" s="5">
        <v>12.994999999999999</v>
      </c>
      <c r="D26" s="5">
        <v>9.8019999999999996</v>
      </c>
      <c r="E26" s="5">
        <v>0</v>
      </c>
      <c r="F26" s="5"/>
      <c r="G26" s="5">
        <v>15.395</v>
      </c>
      <c r="H26" s="5">
        <v>0.23899999999999999</v>
      </c>
      <c r="I26" s="5">
        <v>0.93500000000000005</v>
      </c>
      <c r="J26" s="5">
        <v>9.8460000000000001</v>
      </c>
      <c r="K26" s="5">
        <v>1.7999999999999999E-2</v>
      </c>
      <c r="L26" s="5">
        <v>16.492999999999999</v>
      </c>
      <c r="M26" s="5">
        <v>11.007</v>
      </c>
      <c r="N26" s="5">
        <v>4.8890000000000002</v>
      </c>
      <c r="O26" s="5">
        <v>0.24099999999999999</v>
      </c>
      <c r="P26" s="5">
        <v>21.2</v>
      </c>
      <c r="Q26" s="5">
        <v>0</v>
      </c>
      <c r="R26" s="5">
        <v>7.2009999999999996</v>
      </c>
      <c r="S26" s="5">
        <v>3.16</v>
      </c>
      <c r="T26" s="5">
        <v>2E-3</v>
      </c>
      <c r="U26" s="5">
        <v>1E-3</v>
      </c>
      <c r="V26" s="5">
        <v>7.1079999999999997</v>
      </c>
      <c r="W26" s="5">
        <v>14.2</v>
      </c>
      <c r="X26" s="5">
        <v>21.4</v>
      </c>
      <c r="Y26" s="5">
        <v>20.384</v>
      </c>
      <c r="Z26" s="5">
        <v>19.824000000000002</v>
      </c>
      <c r="AA26" s="6"/>
      <c r="AB26" s="5">
        <v>0.24199999999999999</v>
      </c>
      <c r="AC26" s="5">
        <v>24.5</v>
      </c>
      <c r="AD26" s="5">
        <v>23.5</v>
      </c>
      <c r="AE26" s="5">
        <v>16.745999999999999</v>
      </c>
      <c r="AF26" s="6"/>
      <c r="AG26" s="6"/>
      <c r="AH26" s="5">
        <v>17.084</v>
      </c>
      <c r="AI26" s="5">
        <v>12.282</v>
      </c>
      <c r="AJ26" s="5">
        <v>12.516</v>
      </c>
      <c r="AK26" s="5">
        <v>0.39700000000000002</v>
      </c>
    </row>
    <row r="27" spans="1:37" s="7" customFormat="1" x14ac:dyDescent="0.25">
      <c r="A27" s="4" t="s">
        <v>93</v>
      </c>
      <c r="B27" s="5">
        <v>5.4539999999999997</v>
      </c>
      <c r="C27" s="5">
        <v>0</v>
      </c>
      <c r="D27" s="5">
        <v>1E-3</v>
      </c>
      <c r="E27" s="5">
        <v>2.0539999999999998</v>
      </c>
      <c r="F27" s="5"/>
      <c r="G27" s="5">
        <v>0</v>
      </c>
      <c r="H27" s="5">
        <v>2.8069999999999999</v>
      </c>
      <c r="I27" s="5">
        <v>7.6239999999999997</v>
      </c>
      <c r="J27" s="5">
        <v>1E-3</v>
      </c>
      <c r="K27" s="5">
        <v>10.073</v>
      </c>
      <c r="L27" s="5">
        <v>0</v>
      </c>
      <c r="M27" s="5">
        <v>0</v>
      </c>
      <c r="N27" s="5">
        <v>0</v>
      </c>
      <c r="O27" s="5">
        <v>7.3609999999999998</v>
      </c>
      <c r="P27" s="5">
        <v>0</v>
      </c>
      <c r="Q27" s="5">
        <v>7.2190000000000003</v>
      </c>
      <c r="R27" s="5">
        <v>3.0000000000000001E-3</v>
      </c>
      <c r="S27" s="5">
        <v>0</v>
      </c>
      <c r="T27" s="5">
        <v>0</v>
      </c>
      <c r="U27" s="5">
        <v>0</v>
      </c>
      <c r="V27" s="5">
        <v>0.21199999999999999</v>
      </c>
      <c r="W27" s="5">
        <v>0</v>
      </c>
      <c r="X27" s="5">
        <v>0</v>
      </c>
      <c r="Y27" s="5">
        <v>1.6E-2</v>
      </c>
      <c r="Z27" s="5">
        <v>0</v>
      </c>
      <c r="AA27" s="6"/>
      <c r="AB27" s="5">
        <v>4.056</v>
      </c>
      <c r="AC27" s="5">
        <v>0</v>
      </c>
      <c r="AD27" s="5">
        <v>0</v>
      </c>
      <c r="AE27" s="5">
        <v>3.5999999999999997E-2</v>
      </c>
      <c r="AF27" s="6"/>
      <c r="AG27" s="6"/>
      <c r="AH27" s="5">
        <v>0</v>
      </c>
      <c r="AI27" s="5">
        <v>13.558</v>
      </c>
      <c r="AJ27" s="5">
        <v>0</v>
      </c>
      <c r="AK27" s="5">
        <v>1E-3</v>
      </c>
    </row>
    <row r="28" spans="1:37" s="7" customFormat="1" x14ac:dyDescent="0.25">
      <c r="A28" s="4" t="s">
        <v>94</v>
      </c>
      <c r="B28" s="5">
        <v>26.352</v>
      </c>
      <c r="C28" s="5">
        <v>7.306</v>
      </c>
      <c r="D28" s="5">
        <v>10.997999999999999</v>
      </c>
      <c r="E28" s="5">
        <v>25.353999999999999</v>
      </c>
      <c r="F28" s="5"/>
      <c r="G28" s="5">
        <v>8.1050000000000004</v>
      </c>
      <c r="H28" s="5">
        <v>24.968</v>
      </c>
      <c r="I28" s="5">
        <v>30.187999999999999</v>
      </c>
      <c r="J28" s="5">
        <v>13.154999999999999</v>
      </c>
      <c r="K28" s="5">
        <v>31.355</v>
      </c>
      <c r="L28" s="5">
        <v>7.1079999999999997</v>
      </c>
      <c r="M28" s="5">
        <v>8.093</v>
      </c>
      <c r="N28" s="5">
        <v>17.611000000000001</v>
      </c>
      <c r="O28" s="5">
        <v>29.82</v>
      </c>
      <c r="P28" s="5">
        <v>0</v>
      </c>
      <c r="Q28" s="5">
        <v>27.219000000000001</v>
      </c>
      <c r="R28" s="5">
        <v>14.602</v>
      </c>
      <c r="S28" s="5">
        <v>15.84</v>
      </c>
      <c r="T28" s="5">
        <v>17.498000000000001</v>
      </c>
      <c r="U28" s="5">
        <v>19.998999999999999</v>
      </c>
      <c r="V28" s="5">
        <v>8.4030000000000005</v>
      </c>
      <c r="W28" s="5">
        <v>0</v>
      </c>
      <c r="X28" s="5">
        <v>0</v>
      </c>
      <c r="Y28" s="5">
        <v>2.3319999999999999</v>
      </c>
      <c r="Z28" s="5">
        <v>1.8759999999999999</v>
      </c>
      <c r="AA28" s="6"/>
      <c r="AB28" s="5">
        <v>25.715</v>
      </c>
      <c r="AC28" s="5" t="s">
        <v>70</v>
      </c>
      <c r="AD28" s="5" t="s">
        <v>70</v>
      </c>
      <c r="AE28" s="5" t="s">
        <v>70</v>
      </c>
      <c r="AF28" s="6"/>
      <c r="AG28" s="6"/>
      <c r="AH28" s="5">
        <v>2.4159999999999999</v>
      </c>
      <c r="AI28" s="5">
        <v>24.475999999999999</v>
      </c>
      <c r="AJ28" s="5">
        <v>9.6839999999999993</v>
      </c>
      <c r="AK28" s="5">
        <v>23.404</v>
      </c>
    </row>
    <row r="29" spans="1:37" s="7" customFormat="1" x14ac:dyDescent="0.25">
      <c r="A29" s="4" t="s">
        <v>95</v>
      </c>
      <c r="B29" s="5">
        <v>26.352</v>
      </c>
      <c r="C29" s="5">
        <v>7.306</v>
      </c>
      <c r="D29" s="5">
        <v>10.997999999999999</v>
      </c>
      <c r="E29" s="5">
        <v>25.353999999999999</v>
      </c>
      <c r="F29" s="5"/>
      <c r="G29" s="5">
        <v>8.1050000000000004</v>
      </c>
      <c r="H29" s="5">
        <v>24.968</v>
      </c>
      <c r="I29" s="5">
        <v>30.187999999999999</v>
      </c>
      <c r="J29" s="5">
        <v>13.154999999999999</v>
      </c>
      <c r="K29" s="5">
        <v>31.355</v>
      </c>
      <c r="L29" s="5">
        <v>7.1079999999999997</v>
      </c>
      <c r="M29" s="5">
        <v>8.093</v>
      </c>
      <c r="N29" s="5">
        <v>17.611000000000001</v>
      </c>
      <c r="O29" s="5">
        <v>29.82</v>
      </c>
      <c r="P29" s="5">
        <v>0</v>
      </c>
      <c r="Q29" s="5">
        <v>27.219000000000001</v>
      </c>
      <c r="R29" s="5">
        <v>14.602</v>
      </c>
      <c r="S29" s="5">
        <v>15.84</v>
      </c>
      <c r="T29" s="5">
        <v>17.498000000000001</v>
      </c>
      <c r="U29" s="5">
        <v>19.998999999999999</v>
      </c>
      <c r="V29" s="5">
        <v>8.4030000000000005</v>
      </c>
      <c r="W29" s="5">
        <v>0</v>
      </c>
      <c r="X29" s="5">
        <v>0</v>
      </c>
      <c r="Y29" s="5">
        <v>2.3319999999999999</v>
      </c>
      <c r="Z29" s="5">
        <v>1.8759999999999999</v>
      </c>
      <c r="AA29" s="6"/>
      <c r="AB29" s="5">
        <v>25.715</v>
      </c>
      <c r="AC29" s="5" t="s">
        <v>70</v>
      </c>
      <c r="AD29" s="5" t="s">
        <v>70</v>
      </c>
      <c r="AE29" s="5" t="s">
        <v>70</v>
      </c>
      <c r="AF29" s="6"/>
      <c r="AG29" s="6"/>
      <c r="AH29" s="5">
        <v>2.4159999999999999</v>
      </c>
      <c r="AI29" s="5">
        <v>24.475999999999999</v>
      </c>
      <c r="AJ29" s="5">
        <v>9.6839999999999993</v>
      </c>
      <c r="AK29" s="5">
        <v>23.404</v>
      </c>
    </row>
    <row r="30" spans="1:37" s="7" customFormat="1" x14ac:dyDescent="0.25">
      <c r="A30" s="4" t="s">
        <v>96</v>
      </c>
      <c r="B30" s="5" t="s">
        <v>70</v>
      </c>
      <c r="C30" s="5" t="s">
        <v>70</v>
      </c>
      <c r="D30" s="5" t="s">
        <v>70</v>
      </c>
      <c r="E30" s="5">
        <v>37.402000000000001</v>
      </c>
      <c r="F30" s="5"/>
      <c r="G30" s="5" t="s">
        <v>70</v>
      </c>
      <c r="H30" s="5" t="s">
        <v>70</v>
      </c>
      <c r="I30" s="5" t="s">
        <v>70</v>
      </c>
      <c r="J30" s="5" t="s">
        <v>70</v>
      </c>
      <c r="K30" s="5" t="s">
        <v>70</v>
      </c>
      <c r="L30" s="5" t="s">
        <v>70</v>
      </c>
      <c r="M30" s="5" t="s">
        <v>70</v>
      </c>
      <c r="N30" s="5" t="s">
        <v>70</v>
      </c>
      <c r="O30" s="5" t="s">
        <v>70</v>
      </c>
      <c r="P30" s="5" t="s">
        <v>70</v>
      </c>
      <c r="Q30" s="5" t="s">
        <v>70</v>
      </c>
      <c r="R30" s="5">
        <v>0</v>
      </c>
      <c r="S30" s="5">
        <v>0</v>
      </c>
      <c r="T30" s="5">
        <v>1E-3</v>
      </c>
      <c r="U30" s="5">
        <v>19.526</v>
      </c>
      <c r="V30" s="5" t="s">
        <v>70</v>
      </c>
      <c r="W30" s="5">
        <v>12.795999999999999</v>
      </c>
      <c r="X30" s="5" t="s">
        <v>70</v>
      </c>
      <c r="Y30" s="5" t="s">
        <v>70</v>
      </c>
      <c r="Z30" s="5" t="s">
        <v>70</v>
      </c>
      <c r="AA30" s="6"/>
      <c r="AB30" s="5" t="s">
        <v>70</v>
      </c>
      <c r="AC30" s="5" t="s">
        <v>70</v>
      </c>
      <c r="AD30" s="5" t="s">
        <v>70</v>
      </c>
      <c r="AE30" s="5" t="s">
        <v>70</v>
      </c>
      <c r="AF30" s="6"/>
      <c r="AG30" s="6"/>
      <c r="AH30" s="5" t="s">
        <v>70</v>
      </c>
      <c r="AI30" s="5" t="s">
        <v>70</v>
      </c>
      <c r="AJ30" s="5" t="s">
        <v>70</v>
      </c>
      <c r="AK30" s="5" t="s">
        <v>70</v>
      </c>
    </row>
    <row r="31" spans="1:37" s="7" customFormat="1" x14ac:dyDescent="0.25">
      <c r="A31" s="4" t="s">
        <v>97</v>
      </c>
      <c r="B31" s="5">
        <v>0</v>
      </c>
      <c r="C31" s="5">
        <v>0</v>
      </c>
      <c r="D31" s="5">
        <v>0</v>
      </c>
      <c r="E31" s="5">
        <v>0</v>
      </c>
      <c r="F31" s="5"/>
      <c r="G31" s="5">
        <v>0</v>
      </c>
      <c r="H31" s="5">
        <v>0</v>
      </c>
      <c r="I31" s="5">
        <v>0</v>
      </c>
      <c r="J31" s="5">
        <v>0</v>
      </c>
      <c r="K31" s="5">
        <v>0</v>
      </c>
      <c r="L31" s="5">
        <v>0</v>
      </c>
      <c r="M31" s="5">
        <v>0</v>
      </c>
      <c r="N31" s="5">
        <v>0</v>
      </c>
      <c r="O31" s="5">
        <v>0</v>
      </c>
      <c r="P31" s="5">
        <v>0</v>
      </c>
      <c r="Q31" s="5">
        <v>0</v>
      </c>
      <c r="R31" s="5">
        <v>0</v>
      </c>
      <c r="S31" s="5">
        <v>0.1</v>
      </c>
      <c r="T31" s="5">
        <v>0</v>
      </c>
      <c r="U31" s="5">
        <v>0</v>
      </c>
      <c r="V31" s="5">
        <v>0</v>
      </c>
      <c r="W31" s="5">
        <v>0</v>
      </c>
      <c r="X31" s="5">
        <v>0</v>
      </c>
      <c r="Y31" s="5">
        <v>0</v>
      </c>
      <c r="Z31" s="5">
        <v>0</v>
      </c>
      <c r="AA31" s="6"/>
      <c r="AB31" s="5">
        <v>0</v>
      </c>
      <c r="AC31" s="5">
        <v>0.1</v>
      </c>
      <c r="AD31" s="5">
        <v>7.4</v>
      </c>
      <c r="AE31" s="5">
        <v>14.49</v>
      </c>
      <c r="AF31" s="6"/>
      <c r="AG31" s="6"/>
      <c r="AH31" s="5">
        <v>0</v>
      </c>
      <c r="AI31" s="5">
        <v>0</v>
      </c>
      <c r="AJ31" s="5">
        <v>0</v>
      </c>
      <c r="AK31" s="5">
        <v>0</v>
      </c>
    </row>
    <row r="32" spans="1:37" s="7" customFormat="1" x14ac:dyDescent="0.25">
      <c r="A32" s="4" t="s">
        <v>98</v>
      </c>
      <c r="B32" s="5">
        <v>0</v>
      </c>
      <c r="C32" s="5">
        <v>0</v>
      </c>
      <c r="D32" s="5">
        <v>0</v>
      </c>
      <c r="E32" s="5">
        <v>0</v>
      </c>
      <c r="F32" s="5"/>
      <c r="G32" s="5">
        <v>0</v>
      </c>
      <c r="H32" s="5">
        <v>0</v>
      </c>
      <c r="I32" s="5">
        <v>0</v>
      </c>
      <c r="J32" s="5">
        <v>0</v>
      </c>
      <c r="K32" s="5">
        <v>0</v>
      </c>
      <c r="L32" s="5">
        <v>0</v>
      </c>
      <c r="M32" s="5">
        <v>0</v>
      </c>
      <c r="N32" s="5">
        <v>0</v>
      </c>
      <c r="O32" s="5">
        <v>0</v>
      </c>
      <c r="P32" s="5">
        <v>0</v>
      </c>
      <c r="Q32" s="5">
        <v>0</v>
      </c>
      <c r="R32" s="5">
        <v>0</v>
      </c>
      <c r="S32" s="5">
        <v>0</v>
      </c>
      <c r="T32" s="5">
        <v>0.2</v>
      </c>
      <c r="U32" s="5">
        <v>0.1</v>
      </c>
      <c r="V32" s="5">
        <v>0</v>
      </c>
      <c r="W32" s="5">
        <v>0</v>
      </c>
      <c r="X32" s="5">
        <v>0</v>
      </c>
      <c r="Y32" s="5">
        <v>0</v>
      </c>
      <c r="Z32" s="5">
        <v>0</v>
      </c>
      <c r="AA32" s="6"/>
      <c r="AB32" s="5">
        <v>0</v>
      </c>
      <c r="AC32" s="5">
        <v>0</v>
      </c>
      <c r="AD32" s="5">
        <v>0</v>
      </c>
      <c r="AE32" s="5">
        <v>0.04</v>
      </c>
      <c r="AF32" s="6"/>
      <c r="AG32" s="6"/>
      <c r="AH32" s="5">
        <v>0</v>
      </c>
      <c r="AI32" s="5">
        <v>0</v>
      </c>
      <c r="AJ32" s="5">
        <v>0</v>
      </c>
      <c r="AK32" s="5">
        <v>0</v>
      </c>
    </row>
    <row r="33" spans="1:37" s="7" customFormat="1" x14ac:dyDescent="0.25">
      <c r="A33" s="4" t="s">
        <v>99</v>
      </c>
      <c r="B33" s="5">
        <v>0</v>
      </c>
      <c r="C33" s="5">
        <v>0</v>
      </c>
      <c r="D33" s="5">
        <v>0</v>
      </c>
      <c r="E33" s="5">
        <v>0.1</v>
      </c>
      <c r="F33" s="5"/>
      <c r="G33" s="5">
        <v>0</v>
      </c>
      <c r="H33" s="5">
        <v>0</v>
      </c>
      <c r="I33" s="5">
        <v>0</v>
      </c>
      <c r="J33" s="5">
        <v>0</v>
      </c>
      <c r="K33" s="5">
        <v>0.1</v>
      </c>
      <c r="L33" s="5">
        <v>0.1</v>
      </c>
      <c r="M33" s="5">
        <v>0</v>
      </c>
      <c r="N33" s="5">
        <v>0</v>
      </c>
      <c r="O33" s="5">
        <v>0</v>
      </c>
      <c r="P33" s="5">
        <v>0</v>
      </c>
      <c r="Q33" s="5">
        <v>0.4</v>
      </c>
      <c r="R33" s="5">
        <v>0</v>
      </c>
      <c r="S33" s="5">
        <v>0</v>
      </c>
      <c r="T33" s="5">
        <v>1.5</v>
      </c>
      <c r="U33" s="5">
        <v>0</v>
      </c>
      <c r="V33" s="5">
        <v>0.3</v>
      </c>
      <c r="W33" s="5">
        <v>0</v>
      </c>
      <c r="X33" s="5">
        <v>0</v>
      </c>
      <c r="Y33" s="5">
        <v>0</v>
      </c>
      <c r="Z33" s="5">
        <v>0</v>
      </c>
      <c r="AA33" s="6"/>
      <c r="AB33" s="5">
        <v>0</v>
      </c>
      <c r="AC33" s="5">
        <v>0</v>
      </c>
      <c r="AD33" s="5">
        <v>2.2000000000000002</v>
      </c>
      <c r="AE33" s="5">
        <v>1.1499999999999999</v>
      </c>
      <c r="AF33" s="6"/>
      <c r="AG33" s="6"/>
      <c r="AH33" s="5">
        <v>0</v>
      </c>
      <c r="AI33" s="5">
        <v>0.1</v>
      </c>
      <c r="AJ33" s="5">
        <v>0.1</v>
      </c>
      <c r="AK33" s="5">
        <v>0</v>
      </c>
    </row>
    <row r="34" spans="1:37" s="7" customFormat="1" x14ac:dyDescent="0.25">
      <c r="A34" s="4" t="s">
        <v>100</v>
      </c>
      <c r="B34" s="5">
        <v>1.4</v>
      </c>
      <c r="C34" s="5">
        <v>1.4</v>
      </c>
      <c r="D34" s="5">
        <v>1.4</v>
      </c>
      <c r="E34" s="5">
        <v>1.6</v>
      </c>
      <c r="F34" s="5"/>
      <c r="G34" s="5">
        <v>1.6</v>
      </c>
      <c r="H34" s="5">
        <v>1.5</v>
      </c>
      <c r="I34" s="5">
        <v>1.6</v>
      </c>
      <c r="J34" s="5">
        <v>1.6</v>
      </c>
      <c r="K34" s="5">
        <v>1.5</v>
      </c>
      <c r="L34" s="5">
        <v>1.6</v>
      </c>
      <c r="M34" s="5">
        <v>1.3</v>
      </c>
      <c r="N34" s="5">
        <v>1.6</v>
      </c>
      <c r="O34" s="5">
        <v>1.6</v>
      </c>
      <c r="P34" s="5">
        <v>1.5</v>
      </c>
      <c r="Q34" s="5">
        <v>1.4</v>
      </c>
      <c r="R34" s="5">
        <v>1.5</v>
      </c>
      <c r="S34" s="5">
        <v>1.3</v>
      </c>
      <c r="T34" s="5">
        <v>1.2</v>
      </c>
      <c r="U34" s="5">
        <v>1.4</v>
      </c>
      <c r="V34" s="5">
        <v>1.1000000000000001</v>
      </c>
      <c r="W34" s="5">
        <v>1</v>
      </c>
      <c r="X34" s="5">
        <v>1.5</v>
      </c>
      <c r="Y34" s="5">
        <v>1.6</v>
      </c>
      <c r="Z34" s="5">
        <v>1.5</v>
      </c>
      <c r="AA34" s="6"/>
      <c r="AB34" s="5">
        <v>1.5</v>
      </c>
      <c r="AC34" s="5">
        <v>1.7</v>
      </c>
      <c r="AD34" s="5">
        <v>1.6</v>
      </c>
      <c r="AE34" s="5">
        <v>1.1499999999999999</v>
      </c>
      <c r="AF34" s="6"/>
      <c r="AG34" s="6"/>
      <c r="AH34" s="5">
        <v>1.3</v>
      </c>
      <c r="AI34" s="5">
        <v>1.6</v>
      </c>
      <c r="AJ34" s="5">
        <v>1.5</v>
      </c>
      <c r="AK34" s="5">
        <v>1.6</v>
      </c>
    </row>
    <row r="35" spans="1:37" s="7" customFormat="1" x14ac:dyDescent="0.25">
      <c r="A35" s="4" t="s">
        <v>101</v>
      </c>
      <c r="B35" s="5">
        <v>0.7</v>
      </c>
      <c r="C35" s="5">
        <v>0.7</v>
      </c>
      <c r="D35" s="5">
        <v>0.7</v>
      </c>
      <c r="E35" s="5">
        <v>0.8</v>
      </c>
      <c r="F35" s="5"/>
      <c r="G35" s="5">
        <v>0.8</v>
      </c>
      <c r="H35" s="5">
        <v>0.7</v>
      </c>
      <c r="I35" s="5">
        <v>0.8</v>
      </c>
      <c r="J35" s="5">
        <v>0.8</v>
      </c>
      <c r="K35" s="5">
        <v>0.7</v>
      </c>
      <c r="L35" s="5">
        <v>0.8</v>
      </c>
      <c r="M35" s="5">
        <v>0.6</v>
      </c>
      <c r="N35" s="5">
        <v>0.8</v>
      </c>
      <c r="O35" s="5">
        <v>0.8</v>
      </c>
      <c r="P35" s="5">
        <v>0.7</v>
      </c>
      <c r="Q35" s="5">
        <v>0.7</v>
      </c>
      <c r="R35" s="5">
        <v>0.7</v>
      </c>
      <c r="S35" s="5">
        <v>0.6</v>
      </c>
      <c r="T35" s="5">
        <v>0.6</v>
      </c>
      <c r="U35" s="5">
        <v>0.7</v>
      </c>
      <c r="V35" s="5">
        <v>0.5</v>
      </c>
      <c r="W35" s="5">
        <v>0.5</v>
      </c>
      <c r="X35" s="5">
        <v>0.7</v>
      </c>
      <c r="Y35" s="5">
        <v>0.8</v>
      </c>
      <c r="Z35" s="5">
        <v>0.7</v>
      </c>
      <c r="AA35" s="6"/>
      <c r="AB35" s="5">
        <v>0.7</v>
      </c>
      <c r="AC35" s="5">
        <v>0.8</v>
      </c>
      <c r="AD35" s="5">
        <v>0.8</v>
      </c>
      <c r="AE35" s="5">
        <v>0.56000000000000005</v>
      </c>
      <c r="AF35" s="6"/>
      <c r="AG35" s="6"/>
      <c r="AH35" s="5">
        <v>0.6</v>
      </c>
      <c r="AI35" s="5">
        <v>0.8</v>
      </c>
      <c r="AJ35" s="5">
        <v>0.7</v>
      </c>
      <c r="AK35" s="5">
        <v>0.8</v>
      </c>
    </row>
    <row r="36" spans="1:37" s="7" customFormat="1" x14ac:dyDescent="0.25">
      <c r="A36" s="4" t="s">
        <v>102</v>
      </c>
      <c r="B36" s="5">
        <v>6.5</v>
      </c>
      <c r="C36" s="5">
        <v>6.2</v>
      </c>
      <c r="D36" s="5">
        <v>6.4</v>
      </c>
      <c r="E36" s="5">
        <v>7.2</v>
      </c>
      <c r="F36" s="5"/>
      <c r="G36" s="5">
        <v>7.3</v>
      </c>
      <c r="H36" s="5">
        <v>6.9</v>
      </c>
      <c r="I36" s="5">
        <v>7.3</v>
      </c>
      <c r="J36" s="5">
        <v>7.1</v>
      </c>
      <c r="K36" s="5">
        <v>6.6</v>
      </c>
      <c r="L36" s="5">
        <v>7.3</v>
      </c>
      <c r="M36" s="5">
        <v>5.9</v>
      </c>
      <c r="N36" s="5">
        <v>7</v>
      </c>
      <c r="O36" s="5">
        <v>7</v>
      </c>
      <c r="P36" s="5">
        <v>6.5</v>
      </c>
      <c r="Q36" s="5">
        <v>6.2</v>
      </c>
      <c r="R36" s="5">
        <v>6.7</v>
      </c>
      <c r="S36" s="5">
        <v>5.8</v>
      </c>
      <c r="T36" s="5">
        <v>5.4</v>
      </c>
      <c r="U36" s="5">
        <v>6.2</v>
      </c>
      <c r="V36" s="5">
        <v>4.7</v>
      </c>
      <c r="W36" s="5">
        <v>4.4000000000000004</v>
      </c>
      <c r="X36" s="5">
        <v>6.6</v>
      </c>
      <c r="Y36" s="5">
        <v>7</v>
      </c>
      <c r="Z36" s="5">
        <v>6.7</v>
      </c>
      <c r="AA36" s="6"/>
      <c r="AB36" s="5">
        <v>6.8</v>
      </c>
      <c r="AC36" s="5">
        <v>7.5</v>
      </c>
      <c r="AD36" s="5">
        <v>7.2</v>
      </c>
      <c r="AE36" s="5">
        <v>5.15</v>
      </c>
      <c r="AF36" s="6"/>
      <c r="AG36" s="6"/>
      <c r="AH36" s="5">
        <v>6</v>
      </c>
      <c r="AI36" s="5">
        <v>7.2</v>
      </c>
      <c r="AJ36" s="5">
        <v>6.9</v>
      </c>
      <c r="AK36" s="5">
        <v>7.4</v>
      </c>
    </row>
    <row r="37" spans="1:37" s="7" customFormat="1" x14ac:dyDescent="0.25">
      <c r="A37" s="4" t="s">
        <v>103</v>
      </c>
      <c r="B37" s="5">
        <v>2.9</v>
      </c>
      <c r="C37" s="5">
        <v>2.8</v>
      </c>
      <c r="D37" s="5">
        <v>2.9</v>
      </c>
      <c r="E37" s="5">
        <v>3.2</v>
      </c>
      <c r="F37" s="5"/>
      <c r="G37" s="5">
        <v>3.2</v>
      </c>
      <c r="H37" s="5">
        <v>3.1</v>
      </c>
      <c r="I37" s="5">
        <v>3.2</v>
      </c>
      <c r="J37" s="5">
        <v>3.2</v>
      </c>
      <c r="K37" s="5">
        <v>2.9</v>
      </c>
      <c r="L37" s="5">
        <v>3.3</v>
      </c>
      <c r="M37" s="5">
        <v>2.6</v>
      </c>
      <c r="N37" s="5">
        <v>3.1</v>
      </c>
      <c r="O37" s="5">
        <v>3.1</v>
      </c>
      <c r="P37" s="5">
        <v>2.9</v>
      </c>
      <c r="Q37" s="5">
        <v>2.8</v>
      </c>
      <c r="R37" s="5">
        <v>3</v>
      </c>
      <c r="S37" s="5">
        <v>2.6</v>
      </c>
      <c r="T37" s="5">
        <v>2.4</v>
      </c>
      <c r="U37" s="5">
        <v>2.8</v>
      </c>
      <c r="V37" s="5">
        <v>2.1</v>
      </c>
      <c r="W37" s="5">
        <v>2</v>
      </c>
      <c r="X37" s="5">
        <v>3</v>
      </c>
      <c r="Y37" s="5">
        <v>3.1</v>
      </c>
      <c r="Z37" s="5">
        <v>3</v>
      </c>
      <c r="AA37" s="6"/>
      <c r="AB37" s="5">
        <v>3</v>
      </c>
      <c r="AC37" s="5">
        <v>3.4</v>
      </c>
      <c r="AD37" s="5">
        <v>3.2</v>
      </c>
      <c r="AE37" s="5">
        <v>2.2999999999999998</v>
      </c>
      <c r="AF37" s="6"/>
      <c r="AG37" s="6"/>
      <c r="AH37" s="5">
        <v>2.7</v>
      </c>
      <c r="AI37" s="5">
        <v>3.2</v>
      </c>
      <c r="AJ37" s="5">
        <v>3.1</v>
      </c>
      <c r="AK37" s="5">
        <v>3.3</v>
      </c>
    </row>
    <row r="38" spans="1:37" s="7" customFormat="1" x14ac:dyDescent="0.25">
      <c r="A38" s="4" t="s">
        <v>104</v>
      </c>
      <c r="B38" s="5">
        <v>1.1000000000000001</v>
      </c>
      <c r="C38" s="5">
        <v>1</v>
      </c>
      <c r="D38" s="5">
        <v>1.1000000000000001</v>
      </c>
      <c r="E38" s="5">
        <v>1.2</v>
      </c>
      <c r="F38" s="5"/>
      <c r="G38" s="5">
        <v>1.2</v>
      </c>
      <c r="H38" s="5">
        <v>1.2</v>
      </c>
      <c r="I38" s="5">
        <v>1.2</v>
      </c>
      <c r="J38" s="5">
        <v>1.2</v>
      </c>
      <c r="K38" s="5">
        <v>1.1000000000000001</v>
      </c>
      <c r="L38" s="5">
        <v>1.2</v>
      </c>
      <c r="M38" s="5">
        <v>1</v>
      </c>
      <c r="N38" s="5">
        <v>1.2</v>
      </c>
      <c r="O38" s="5">
        <v>1.2</v>
      </c>
      <c r="P38" s="5">
        <v>1.1000000000000001</v>
      </c>
      <c r="Q38" s="5">
        <v>1</v>
      </c>
      <c r="R38" s="5">
        <v>1.1000000000000001</v>
      </c>
      <c r="S38" s="5">
        <v>1</v>
      </c>
      <c r="T38" s="5">
        <v>0.9</v>
      </c>
      <c r="U38" s="5">
        <v>1</v>
      </c>
      <c r="V38" s="5">
        <v>0.8</v>
      </c>
      <c r="W38" s="5">
        <v>0.7</v>
      </c>
      <c r="X38" s="5">
        <v>1.1000000000000001</v>
      </c>
      <c r="Y38" s="5">
        <v>1.2</v>
      </c>
      <c r="Z38" s="5">
        <v>1.1000000000000001</v>
      </c>
      <c r="AA38" s="6"/>
      <c r="AB38" s="5">
        <v>1.1000000000000001</v>
      </c>
      <c r="AC38" s="5">
        <v>1.3</v>
      </c>
      <c r="AD38" s="5">
        <v>1.2</v>
      </c>
      <c r="AE38" s="5">
        <v>0.87</v>
      </c>
      <c r="AF38" s="6"/>
      <c r="AG38" s="6"/>
      <c r="AH38" s="5">
        <v>1</v>
      </c>
      <c r="AI38" s="5">
        <v>1.2</v>
      </c>
      <c r="AJ38" s="5">
        <v>1.2</v>
      </c>
      <c r="AK38" s="5">
        <v>1.2</v>
      </c>
    </row>
    <row r="39" spans="1:37" s="7" customFormat="1" x14ac:dyDescent="0.25">
      <c r="A39" s="4" t="s">
        <v>105</v>
      </c>
      <c r="B39" s="5">
        <v>9.8000000000000007</v>
      </c>
      <c r="C39" s="5">
        <v>9.4</v>
      </c>
      <c r="D39" s="5">
        <v>9.6999999999999993</v>
      </c>
      <c r="E39" s="5">
        <v>10.9</v>
      </c>
      <c r="F39" s="5"/>
      <c r="G39" s="5">
        <v>11</v>
      </c>
      <c r="H39" s="5">
        <v>10.5</v>
      </c>
      <c r="I39" s="5">
        <v>11</v>
      </c>
      <c r="J39" s="5">
        <v>10.8</v>
      </c>
      <c r="K39" s="5">
        <v>9.9</v>
      </c>
      <c r="L39" s="5">
        <v>11</v>
      </c>
      <c r="M39" s="5">
        <v>8.9</v>
      </c>
      <c r="N39" s="5">
        <v>10.5</v>
      </c>
      <c r="O39" s="5">
        <v>10.6</v>
      </c>
      <c r="P39" s="5">
        <v>9.9</v>
      </c>
      <c r="Q39" s="5">
        <v>9.3000000000000007</v>
      </c>
      <c r="R39" s="5">
        <v>10.199999999999999</v>
      </c>
      <c r="S39" s="5">
        <v>8.8000000000000007</v>
      </c>
      <c r="T39" s="5">
        <v>8.1999999999999993</v>
      </c>
      <c r="U39" s="5">
        <v>9.3000000000000007</v>
      </c>
      <c r="V39" s="5">
        <v>7.2</v>
      </c>
      <c r="W39" s="5">
        <v>6.6</v>
      </c>
      <c r="X39" s="5">
        <v>10</v>
      </c>
      <c r="Y39" s="5">
        <v>10.6</v>
      </c>
      <c r="Z39" s="5">
        <v>10.1</v>
      </c>
      <c r="AA39" s="6"/>
      <c r="AB39" s="5">
        <v>10.199999999999999</v>
      </c>
      <c r="AC39" s="5">
        <v>11.4</v>
      </c>
      <c r="AD39" s="5">
        <v>11</v>
      </c>
      <c r="AE39" s="5">
        <v>7.79</v>
      </c>
      <c r="AF39" s="6"/>
      <c r="AG39" s="6"/>
      <c r="AH39" s="5">
        <v>9.1</v>
      </c>
      <c r="AI39" s="5">
        <v>10.8</v>
      </c>
      <c r="AJ39" s="5">
        <v>10.4</v>
      </c>
      <c r="AK39" s="5">
        <v>11.1</v>
      </c>
    </row>
    <row r="40" spans="1:37" s="7" customFormat="1" x14ac:dyDescent="0.25">
      <c r="A40" s="4" t="s">
        <v>106</v>
      </c>
      <c r="B40" s="5">
        <v>3.5</v>
      </c>
      <c r="C40" s="5">
        <v>3.4</v>
      </c>
      <c r="D40" s="5">
        <v>3.5</v>
      </c>
      <c r="E40" s="5">
        <v>3.9</v>
      </c>
      <c r="F40" s="5"/>
      <c r="G40" s="5">
        <v>4</v>
      </c>
      <c r="H40" s="5">
        <v>3.8</v>
      </c>
      <c r="I40" s="5">
        <v>4</v>
      </c>
      <c r="J40" s="5">
        <v>3.9</v>
      </c>
      <c r="K40" s="5">
        <v>3.6</v>
      </c>
      <c r="L40" s="5">
        <v>4</v>
      </c>
      <c r="M40" s="5">
        <v>3.2</v>
      </c>
      <c r="N40" s="5">
        <v>3.8</v>
      </c>
      <c r="O40" s="5">
        <v>3.8</v>
      </c>
      <c r="P40" s="5">
        <v>3.6</v>
      </c>
      <c r="Q40" s="5">
        <v>3.4</v>
      </c>
      <c r="R40" s="5">
        <v>3.7</v>
      </c>
      <c r="S40" s="5">
        <v>3.2</v>
      </c>
      <c r="T40" s="5">
        <v>3</v>
      </c>
      <c r="U40" s="5">
        <v>3.4</v>
      </c>
      <c r="V40" s="5">
        <v>2.6</v>
      </c>
      <c r="W40" s="5">
        <v>2.4</v>
      </c>
      <c r="X40" s="5">
        <v>3.6</v>
      </c>
      <c r="Y40" s="5">
        <v>3.8</v>
      </c>
      <c r="Z40" s="5">
        <v>3.7</v>
      </c>
      <c r="AA40" s="6"/>
      <c r="AB40" s="5">
        <v>3.7</v>
      </c>
      <c r="AC40" s="5">
        <v>4.0999999999999996</v>
      </c>
      <c r="AD40" s="5">
        <v>4</v>
      </c>
      <c r="AE40" s="5">
        <v>2.82</v>
      </c>
      <c r="AF40" s="6"/>
      <c r="AG40" s="6"/>
      <c r="AH40" s="5">
        <v>3.3</v>
      </c>
      <c r="AI40" s="5">
        <v>3.9</v>
      </c>
      <c r="AJ40" s="5">
        <v>3.8</v>
      </c>
      <c r="AK40" s="5">
        <v>4</v>
      </c>
    </row>
    <row r="41" spans="1:37" s="7" customFormat="1" x14ac:dyDescent="0.25">
      <c r="A41" s="4" t="s">
        <v>107</v>
      </c>
      <c r="B41" s="5">
        <v>20.100000000000001</v>
      </c>
      <c r="C41" s="5">
        <v>19.399999999999999</v>
      </c>
      <c r="D41" s="5">
        <v>20</v>
      </c>
      <c r="E41" s="5">
        <v>22.4</v>
      </c>
      <c r="F41" s="5"/>
      <c r="G41" s="5">
        <v>22.6</v>
      </c>
      <c r="H41" s="5">
        <v>21.5</v>
      </c>
      <c r="I41" s="5">
        <v>22.6</v>
      </c>
      <c r="J41" s="5">
        <v>22.1</v>
      </c>
      <c r="K41" s="5">
        <v>20.399999999999999</v>
      </c>
      <c r="L41" s="5">
        <v>22.7</v>
      </c>
      <c r="M41" s="5">
        <v>18.3</v>
      </c>
      <c r="N41" s="5">
        <v>21.7</v>
      </c>
      <c r="O41" s="5">
        <v>21.8</v>
      </c>
      <c r="P41" s="5">
        <v>20.399999999999999</v>
      </c>
      <c r="Q41" s="5">
        <v>19.2</v>
      </c>
      <c r="R41" s="5">
        <v>20.9</v>
      </c>
      <c r="S41" s="5">
        <v>18.2</v>
      </c>
      <c r="T41" s="5">
        <v>16.8</v>
      </c>
      <c r="U41" s="5">
        <v>19.2</v>
      </c>
      <c r="V41" s="5">
        <v>14.7</v>
      </c>
      <c r="W41" s="5">
        <v>13.6</v>
      </c>
      <c r="X41" s="5">
        <v>20.6</v>
      </c>
      <c r="Y41" s="5">
        <v>21.8</v>
      </c>
      <c r="Z41" s="5">
        <v>20.8</v>
      </c>
      <c r="AA41" s="6"/>
      <c r="AB41" s="5">
        <v>21</v>
      </c>
      <c r="AC41" s="5">
        <v>23.5</v>
      </c>
      <c r="AD41" s="5">
        <v>22.6</v>
      </c>
      <c r="AE41" s="5">
        <v>16.04</v>
      </c>
      <c r="AF41" s="6"/>
      <c r="AG41" s="6"/>
      <c r="AH41" s="5">
        <v>18.600000000000001</v>
      </c>
      <c r="AI41" s="5">
        <v>22.3</v>
      </c>
      <c r="AJ41" s="5">
        <v>21.4</v>
      </c>
      <c r="AK41" s="5">
        <v>22.9</v>
      </c>
    </row>
    <row r="42" spans="1:37" s="7" customFormat="1" x14ac:dyDescent="0.25">
      <c r="A42" s="4" t="s">
        <v>108</v>
      </c>
      <c r="B42" s="5">
        <v>26.9</v>
      </c>
      <c r="C42" s="5">
        <v>26</v>
      </c>
      <c r="D42" s="5">
        <v>26.7</v>
      </c>
      <c r="E42" s="5">
        <v>30</v>
      </c>
      <c r="F42" s="5"/>
      <c r="G42" s="5">
        <v>30.3</v>
      </c>
      <c r="H42" s="5">
        <v>28.8</v>
      </c>
      <c r="I42" s="5">
        <v>30.2</v>
      </c>
      <c r="J42" s="5">
        <v>29.6</v>
      </c>
      <c r="K42" s="5">
        <v>27.3</v>
      </c>
      <c r="L42" s="5">
        <v>30.3</v>
      </c>
      <c r="M42" s="5">
        <v>24.5</v>
      </c>
      <c r="N42" s="5">
        <v>29</v>
      </c>
      <c r="O42" s="5">
        <v>29.2</v>
      </c>
      <c r="P42" s="5">
        <v>27.3</v>
      </c>
      <c r="Q42" s="5">
        <v>25.7</v>
      </c>
      <c r="R42" s="5">
        <v>28</v>
      </c>
      <c r="S42" s="5">
        <v>24.3</v>
      </c>
      <c r="T42" s="5">
        <v>22.5</v>
      </c>
      <c r="U42" s="5">
        <v>25.7</v>
      </c>
      <c r="V42" s="5">
        <v>19.7</v>
      </c>
      <c r="W42" s="5">
        <v>18.2</v>
      </c>
      <c r="X42" s="5">
        <v>27.5</v>
      </c>
      <c r="Y42" s="5">
        <v>29.2</v>
      </c>
      <c r="Z42" s="5">
        <v>27.9</v>
      </c>
      <c r="AA42" s="6"/>
      <c r="AB42" s="5">
        <v>28.1</v>
      </c>
      <c r="AC42" s="5">
        <v>31.4</v>
      </c>
      <c r="AD42" s="5">
        <v>30.2</v>
      </c>
      <c r="AE42" s="5">
        <v>21.47</v>
      </c>
      <c r="AF42" s="6"/>
      <c r="AG42" s="6"/>
      <c r="AH42" s="5">
        <v>25</v>
      </c>
      <c r="AI42" s="5">
        <v>29.9</v>
      </c>
      <c r="AJ42" s="5">
        <v>28.6</v>
      </c>
      <c r="AK42" s="5">
        <v>30.6</v>
      </c>
    </row>
    <row r="43" spans="1:37" s="7" customFormat="1" x14ac:dyDescent="0.25">
      <c r="A43" s="4" t="s">
        <v>109</v>
      </c>
      <c r="B43" s="5">
        <v>13</v>
      </c>
      <c r="C43" s="5">
        <v>12.6</v>
      </c>
      <c r="D43" s="5">
        <v>12.9</v>
      </c>
      <c r="E43" s="5">
        <v>14.5</v>
      </c>
      <c r="F43" s="5"/>
      <c r="G43" s="5">
        <v>14.6</v>
      </c>
      <c r="H43" s="5">
        <v>13.9</v>
      </c>
      <c r="I43" s="5">
        <v>14.6</v>
      </c>
      <c r="J43" s="5">
        <v>14.3</v>
      </c>
      <c r="K43" s="5">
        <v>13.2</v>
      </c>
      <c r="L43" s="5">
        <v>14.7</v>
      </c>
      <c r="M43" s="5">
        <v>11.9</v>
      </c>
      <c r="N43" s="5">
        <v>14</v>
      </c>
      <c r="O43" s="5">
        <v>14.1</v>
      </c>
      <c r="P43" s="5">
        <v>13.2</v>
      </c>
      <c r="Q43" s="5">
        <v>12.4</v>
      </c>
      <c r="R43" s="5">
        <v>13.5</v>
      </c>
      <c r="S43" s="5">
        <v>11.8</v>
      </c>
      <c r="T43" s="5">
        <v>10.9</v>
      </c>
      <c r="U43" s="5">
        <v>12.4</v>
      </c>
      <c r="V43" s="5">
        <v>9.5</v>
      </c>
      <c r="W43" s="5">
        <v>8.8000000000000007</v>
      </c>
      <c r="X43" s="5">
        <v>13.3</v>
      </c>
      <c r="Y43" s="5">
        <v>14.1</v>
      </c>
      <c r="Z43" s="5">
        <v>13.5</v>
      </c>
      <c r="AA43" s="6"/>
      <c r="AB43" s="5">
        <v>13.6</v>
      </c>
      <c r="AC43" s="5">
        <v>15.2</v>
      </c>
      <c r="AD43" s="5">
        <v>14.6</v>
      </c>
      <c r="AE43" s="5">
        <v>10.38</v>
      </c>
      <c r="AF43" s="6"/>
      <c r="AG43" s="6"/>
      <c r="AH43" s="5">
        <v>12.1</v>
      </c>
      <c r="AI43" s="5">
        <v>14.4</v>
      </c>
      <c r="AJ43" s="5">
        <v>13.8</v>
      </c>
      <c r="AK43" s="5">
        <v>14.8</v>
      </c>
    </row>
    <row r="44" spans="1:37" s="7" customFormat="1" x14ac:dyDescent="0.25">
      <c r="A44" s="4" t="s">
        <v>110</v>
      </c>
      <c r="B44" s="5">
        <v>7.9</v>
      </c>
      <c r="C44" s="5">
        <v>7.7</v>
      </c>
      <c r="D44" s="5">
        <v>7.9</v>
      </c>
      <c r="E44" s="5">
        <v>8.8000000000000007</v>
      </c>
      <c r="F44" s="5"/>
      <c r="G44" s="5">
        <v>8.9</v>
      </c>
      <c r="H44" s="5">
        <v>8.5</v>
      </c>
      <c r="I44" s="5">
        <v>8.9</v>
      </c>
      <c r="J44" s="5">
        <v>8.6999999999999993</v>
      </c>
      <c r="K44" s="5">
        <v>8.1</v>
      </c>
      <c r="L44" s="5">
        <v>8.9</v>
      </c>
      <c r="M44" s="5">
        <v>7.2</v>
      </c>
      <c r="N44" s="5">
        <v>8.5</v>
      </c>
      <c r="O44" s="5">
        <v>8.6</v>
      </c>
      <c r="P44" s="5">
        <v>8</v>
      </c>
      <c r="Q44" s="5">
        <v>7.6</v>
      </c>
      <c r="R44" s="5">
        <v>8.3000000000000007</v>
      </c>
      <c r="S44" s="5">
        <v>7.2</v>
      </c>
      <c r="T44" s="5">
        <v>6.6</v>
      </c>
      <c r="U44" s="5">
        <v>7.6</v>
      </c>
      <c r="V44" s="5">
        <v>5.8</v>
      </c>
      <c r="W44" s="5">
        <v>5.4</v>
      </c>
      <c r="X44" s="5">
        <v>8.1</v>
      </c>
      <c r="Y44" s="5">
        <v>8.6</v>
      </c>
      <c r="Z44" s="5">
        <v>8.1999999999999993</v>
      </c>
      <c r="AA44" s="6"/>
      <c r="AB44" s="5">
        <v>8.3000000000000007</v>
      </c>
      <c r="AC44" s="5">
        <v>9.3000000000000007</v>
      </c>
      <c r="AD44" s="5">
        <v>8.9</v>
      </c>
      <c r="AE44" s="5">
        <v>6.33</v>
      </c>
      <c r="AF44" s="6"/>
      <c r="AG44" s="6"/>
      <c r="AH44" s="5">
        <v>7.4</v>
      </c>
      <c r="AI44" s="5">
        <v>8.8000000000000007</v>
      </c>
      <c r="AJ44" s="5">
        <v>8.4</v>
      </c>
      <c r="AK44" s="5">
        <v>9</v>
      </c>
    </row>
    <row r="45" spans="1:37" s="7" customFormat="1" x14ac:dyDescent="0.25">
      <c r="A45" s="4" t="s">
        <v>111</v>
      </c>
      <c r="B45" s="5">
        <v>294.5</v>
      </c>
      <c r="C45" s="5">
        <v>304.7</v>
      </c>
      <c r="D45" s="5">
        <v>296.39999999999998</v>
      </c>
      <c r="E45" s="5">
        <v>259.39999999999998</v>
      </c>
      <c r="F45" s="5"/>
      <c r="G45" s="5">
        <v>256.39999999999998</v>
      </c>
      <c r="H45" s="5">
        <v>273.2</v>
      </c>
      <c r="I45" s="5">
        <v>256.60000000000002</v>
      </c>
      <c r="J45" s="5">
        <v>263.39999999999998</v>
      </c>
      <c r="K45" s="5">
        <v>289.10000000000002</v>
      </c>
      <c r="L45" s="5">
        <v>255.1</v>
      </c>
      <c r="M45" s="5">
        <v>321.89999999999998</v>
      </c>
      <c r="N45" s="5">
        <v>270.10000000000002</v>
      </c>
      <c r="O45" s="5">
        <v>268.2</v>
      </c>
      <c r="P45" s="5">
        <v>290.3</v>
      </c>
      <c r="Q45" s="5">
        <v>306.7</v>
      </c>
      <c r="R45" s="5">
        <v>282.10000000000002</v>
      </c>
      <c r="S45" s="5">
        <v>323.60000000000002</v>
      </c>
      <c r="T45" s="5">
        <v>340.7</v>
      </c>
      <c r="U45" s="5">
        <v>307.2</v>
      </c>
      <c r="V45" s="5">
        <v>375.6</v>
      </c>
      <c r="W45" s="5">
        <v>392.5</v>
      </c>
      <c r="X45" s="5">
        <v>287.2</v>
      </c>
      <c r="Y45" s="5">
        <v>268.2</v>
      </c>
      <c r="Z45" s="5">
        <v>283.39999999999998</v>
      </c>
      <c r="AA45" s="6"/>
      <c r="AB45" s="5">
        <v>280.7</v>
      </c>
      <c r="AC45" s="5">
        <v>242.7</v>
      </c>
      <c r="AD45" s="5">
        <v>237.9</v>
      </c>
      <c r="AE45" s="5">
        <v>324.72000000000003</v>
      </c>
      <c r="AF45" s="6"/>
      <c r="AG45" s="6"/>
      <c r="AH45" s="5">
        <v>316.39999999999998</v>
      </c>
      <c r="AI45" s="5">
        <v>260.60000000000002</v>
      </c>
      <c r="AJ45" s="5">
        <v>274.89999999999998</v>
      </c>
      <c r="AK45" s="5">
        <v>252.4</v>
      </c>
    </row>
    <row r="47" spans="1:37" s="11" customFormat="1" x14ac:dyDescent="0.25">
      <c r="A47" s="8" t="s">
        <v>112</v>
      </c>
      <c r="B47" s="9">
        <v>0.91</v>
      </c>
      <c r="C47" s="9">
        <v>0.95</v>
      </c>
      <c r="D47" s="9">
        <v>0.93400000000000005</v>
      </c>
      <c r="E47" s="9" t="s">
        <v>70</v>
      </c>
      <c r="F47" s="9"/>
      <c r="G47" s="9">
        <v>0.93799999999999994</v>
      </c>
      <c r="H47" s="9">
        <v>0.82599999999999996</v>
      </c>
      <c r="I47" s="9">
        <v>0.73899999999999999</v>
      </c>
      <c r="J47" s="9">
        <v>0.94699999999999995</v>
      </c>
      <c r="K47" s="9">
        <v>0.89500000000000002</v>
      </c>
      <c r="L47" s="9">
        <v>0.94</v>
      </c>
      <c r="M47" s="9">
        <v>0.81699999999999995</v>
      </c>
      <c r="N47" s="9">
        <v>0.89200000000000002</v>
      </c>
      <c r="O47" s="9">
        <v>0.872</v>
      </c>
      <c r="P47" s="9">
        <v>0.91700000000000004</v>
      </c>
      <c r="Q47" s="9">
        <v>9.5000000000000001E-2</v>
      </c>
      <c r="R47" s="9">
        <v>0.92</v>
      </c>
      <c r="S47" s="9">
        <v>3.0000000000000001E-3</v>
      </c>
      <c r="T47" s="9">
        <v>1E-3</v>
      </c>
      <c r="U47" s="9">
        <v>0.33</v>
      </c>
      <c r="V47" s="9">
        <v>0.94099999999999995</v>
      </c>
      <c r="W47" s="9">
        <v>0.86599999999999999</v>
      </c>
      <c r="X47" s="9">
        <v>0.93899999999999995</v>
      </c>
      <c r="Y47" s="9">
        <v>0.56999999999999995</v>
      </c>
      <c r="Z47" s="9">
        <v>0.375</v>
      </c>
      <c r="AA47" s="10"/>
      <c r="AB47" s="9">
        <v>0.94699999999999995</v>
      </c>
      <c r="AC47" s="9">
        <v>0.95</v>
      </c>
      <c r="AD47" s="9">
        <v>0.93100000000000005</v>
      </c>
      <c r="AE47" s="9">
        <v>0.95</v>
      </c>
      <c r="AF47" s="10"/>
      <c r="AG47" s="10"/>
      <c r="AH47" s="9">
        <v>0.499</v>
      </c>
      <c r="AI47" s="9">
        <v>0.76900000000000002</v>
      </c>
      <c r="AJ47" s="9">
        <v>0.95</v>
      </c>
      <c r="AK47" s="9">
        <v>0.67700000000000005</v>
      </c>
    </row>
    <row r="48" spans="1:37" s="11" customFormat="1" x14ac:dyDescent="0.25">
      <c r="A48" s="8" t="s">
        <v>113</v>
      </c>
      <c r="B48" s="9">
        <v>0</v>
      </c>
      <c r="C48" s="9">
        <v>0.95</v>
      </c>
      <c r="D48" s="9">
        <v>0.95</v>
      </c>
      <c r="E48" s="9">
        <v>0.42199999999999999</v>
      </c>
      <c r="F48" s="9"/>
      <c r="G48" s="9">
        <v>0.95</v>
      </c>
      <c r="H48" s="9">
        <v>0</v>
      </c>
      <c r="I48" s="9">
        <v>0.94199999999999995</v>
      </c>
      <c r="J48" s="9">
        <v>3.0000000000000001E-3</v>
      </c>
      <c r="K48" s="9">
        <v>0</v>
      </c>
      <c r="L48" s="9">
        <v>0.94899999999999995</v>
      </c>
      <c r="M48" s="9">
        <v>0.95</v>
      </c>
      <c r="N48" s="9">
        <v>0.84099999999999997</v>
      </c>
      <c r="O48" s="9">
        <v>7.0000000000000001E-3</v>
      </c>
      <c r="P48" s="9">
        <v>0.91700000000000004</v>
      </c>
      <c r="Q48" s="9">
        <v>0.90700000000000003</v>
      </c>
      <c r="R48" s="9">
        <v>0.92500000000000004</v>
      </c>
      <c r="S48" s="9">
        <v>0.95</v>
      </c>
      <c r="T48" s="9">
        <v>0.95</v>
      </c>
      <c r="U48" s="9">
        <v>0.94899999999999995</v>
      </c>
      <c r="V48" s="9">
        <v>0.95</v>
      </c>
      <c r="W48" s="9">
        <v>0.95</v>
      </c>
      <c r="X48" s="9">
        <v>0.95</v>
      </c>
      <c r="Y48" s="9">
        <v>0.94899999999999995</v>
      </c>
      <c r="Z48" s="9">
        <v>0.95</v>
      </c>
      <c r="AA48" s="10"/>
      <c r="AB48" s="9">
        <v>0.95</v>
      </c>
      <c r="AC48" s="9">
        <v>0.95</v>
      </c>
      <c r="AD48" s="9">
        <v>0</v>
      </c>
      <c r="AE48" s="9">
        <v>0.95</v>
      </c>
      <c r="AF48" s="10"/>
      <c r="AG48" s="10"/>
      <c r="AH48" s="9">
        <v>0.94899999999999995</v>
      </c>
      <c r="AI48" s="9">
        <v>0.95</v>
      </c>
      <c r="AJ48" s="9">
        <v>0.95</v>
      </c>
      <c r="AK48" s="9">
        <v>0.95</v>
      </c>
    </row>
    <row r="49" spans="1:37" s="11" customFormat="1" x14ac:dyDescent="0.25">
      <c r="A49" s="8" t="s">
        <v>114</v>
      </c>
      <c r="B49" s="9">
        <v>0</v>
      </c>
      <c r="C49" s="9">
        <v>0</v>
      </c>
      <c r="D49" s="9">
        <v>0</v>
      </c>
      <c r="E49" s="9">
        <v>0.94499999999999995</v>
      </c>
      <c r="F49" s="9"/>
      <c r="G49" s="9">
        <v>0</v>
      </c>
      <c r="H49" s="9">
        <v>0</v>
      </c>
      <c r="I49" s="9">
        <v>0</v>
      </c>
      <c r="J49" s="9">
        <v>0</v>
      </c>
      <c r="K49" s="9">
        <v>0</v>
      </c>
      <c r="L49" s="9">
        <v>0.01</v>
      </c>
      <c r="M49" s="9">
        <v>0</v>
      </c>
      <c r="N49" s="9">
        <v>0</v>
      </c>
      <c r="O49" s="9">
        <v>0</v>
      </c>
      <c r="P49" s="9">
        <v>0</v>
      </c>
      <c r="Q49" s="9">
        <v>1.4999999999999999E-2</v>
      </c>
      <c r="R49" s="9">
        <v>0</v>
      </c>
      <c r="S49" s="9">
        <v>0.55800000000000005</v>
      </c>
      <c r="T49" s="9">
        <v>0.71099999999999997</v>
      </c>
      <c r="U49" s="9">
        <v>0.45</v>
      </c>
      <c r="V49" s="9">
        <v>0.94199999999999995</v>
      </c>
      <c r="W49" s="9">
        <v>0</v>
      </c>
      <c r="X49" s="9">
        <v>0</v>
      </c>
      <c r="Y49" s="9">
        <v>0</v>
      </c>
      <c r="Z49" s="9">
        <v>0</v>
      </c>
      <c r="AA49" s="10"/>
      <c r="AB49" s="9">
        <v>1.2999999999999999E-2</v>
      </c>
      <c r="AC49" s="9">
        <v>8.5000000000000006E-2</v>
      </c>
      <c r="AD49" s="9">
        <v>6.8000000000000005E-2</v>
      </c>
      <c r="AE49" s="9">
        <v>0</v>
      </c>
      <c r="AF49" s="10"/>
      <c r="AG49" s="10"/>
      <c r="AH49" s="9">
        <v>0</v>
      </c>
      <c r="AI49" s="9">
        <v>0</v>
      </c>
      <c r="AJ49" s="9">
        <v>0</v>
      </c>
      <c r="AK49" s="9">
        <v>3.0000000000000001E-3</v>
      </c>
    </row>
    <row r="50" spans="1:37" s="11" customFormat="1" x14ac:dyDescent="0.25">
      <c r="A50" s="8" t="s">
        <v>115</v>
      </c>
      <c r="B50" s="9">
        <v>0.69699999999999995</v>
      </c>
      <c r="C50" s="9">
        <v>0.59</v>
      </c>
      <c r="D50" s="9">
        <v>0.68200000000000005</v>
      </c>
      <c r="E50" s="9">
        <v>0.53</v>
      </c>
      <c r="F50" s="9"/>
      <c r="G50" s="9">
        <v>0.47699999999999998</v>
      </c>
      <c r="H50" s="9">
        <v>0.70499999999999996</v>
      </c>
      <c r="I50" s="9">
        <v>0.66200000000000003</v>
      </c>
      <c r="J50" s="9">
        <v>0.57899999999999996</v>
      </c>
      <c r="K50" s="9">
        <v>0.53100000000000003</v>
      </c>
      <c r="L50" s="9">
        <v>0.59099999999999997</v>
      </c>
      <c r="M50" s="9">
        <v>0.56200000000000006</v>
      </c>
      <c r="N50" s="9">
        <v>0.66700000000000004</v>
      </c>
      <c r="O50" s="9">
        <v>0.66500000000000004</v>
      </c>
      <c r="P50" s="9">
        <v>0.59499999999999997</v>
      </c>
      <c r="Q50" s="9">
        <v>0.46800000000000003</v>
      </c>
      <c r="R50" s="9">
        <v>0.55100000000000005</v>
      </c>
      <c r="S50" s="9">
        <v>5.6000000000000001E-2</v>
      </c>
      <c r="T50" s="9">
        <v>0.34799999999999998</v>
      </c>
      <c r="U50" s="9">
        <v>0.64700000000000002</v>
      </c>
      <c r="V50" s="9">
        <v>0.56499999999999995</v>
      </c>
      <c r="W50" s="9">
        <v>0.41599999999999998</v>
      </c>
      <c r="X50" s="9">
        <v>0.626</v>
      </c>
      <c r="Y50" s="9">
        <v>0.61799999999999999</v>
      </c>
      <c r="Z50" s="9">
        <v>0.44700000000000001</v>
      </c>
      <c r="AA50" s="10"/>
      <c r="AB50" s="9">
        <v>0.65</v>
      </c>
      <c r="AC50" s="9">
        <v>0.51500000000000001</v>
      </c>
      <c r="AD50" s="9">
        <v>0.53500000000000003</v>
      </c>
      <c r="AE50" s="9">
        <v>0.33900000000000002</v>
      </c>
      <c r="AF50" s="10"/>
      <c r="AG50" s="10"/>
      <c r="AH50" s="9">
        <v>0.68</v>
      </c>
      <c r="AI50" s="9">
        <v>0.504</v>
      </c>
      <c r="AJ50" s="9">
        <v>0.59299999999999997</v>
      </c>
      <c r="AK50" s="9">
        <v>0.82599999999999996</v>
      </c>
    </row>
    <row r="51" spans="1:37" s="11" customFormat="1" x14ac:dyDescent="0.25">
      <c r="A51" s="8" t="s">
        <v>116</v>
      </c>
      <c r="B51" s="9">
        <v>8.9999999999999993E-3</v>
      </c>
      <c r="C51" s="9">
        <v>0</v>
      </c>
      <c r="D51" s="9">
        <v>0</v>
      </c>
      <c r="E51" s="9">
        <v>0.12</v>
      </c>
      <c r="F51" s="9"/>
      <c r="G51" s="9">
        <v>0</v>
      </c>
      <c r="H51" s="9">
        <v>0</v>
      </c>
      <c r="I51" s="9">
        <v>2E-3</v>
      </c>
      <c r="J51" s="9">
        <v>0</v>
      </c>
      <c r="K51" s="9">
        <v>0</v>
      </c>
      <c r="L51" s="9">
        <v>8.0000000000000002E-3</v>
      </c>
      <c r="M51" s="9">
        <v>0</v>
      </c>
      <c r="N51" s="9">
        <v>0</v>
      </c>
      <c r="O51" s="9">
        <v>0</v>
      </c>
      <c r="P51" s="9">
        <v>0</v>
      </c>
      <c r="Q51" s="9">
        <v>0</v>
      </c>
      <c r="R51" s="9">
        <v>0</v>
      </c>
      <c r="S51" s="9">
        <v>0.106</v>
      </c>
      <c r="T51" s="9">
        <v>8.4000000000000005E-2</v>
      </c>
      <c r="U51" s="9">
        <v>0.16600000000000001</v>
      </c>
      <c r="V51" s="9">
        <v>0.161</v>
      </c>
      <c r="W51" s="9">
        <v>0</v>
      </c>
      <c r="X51" s="9">
        <v>0</v>
      </c>
      <c r="Y51" s="9">
        <v>1.7999999999999999E-2</v>
      </c>
      <c r="Z51" s="9">
        <v>1.4999999999999999E-2</v>
      </c>
      <c r="AA51" s="10"/>
      <c r="AB51" s="9">
        <v>6.2E-2</v>
      </c>
      <c r="AC51" s="9">
        <v>0.11799999999999999</v>
      </c>
      <c r="AD51" s="9">
        <v>1.4E-2</v>
      </c>
      <c r="AE51" s="9">
        <v>0</v>
      </c>
      <c r="AF51" s="10"/>
      <c r="AG51" s="10"/>
      <c r="AH51" s="9">
        <v>0</v>
      </c>
      <c r="AI51" s="9">
        <v>0</v>
      </c>
      <c r="AJ51" s="9">
        <v>0</v>
      </c>
      <c r="AK51" s="9">
        <v>1E-3</v>
      </c>
    </row>
    <row r="52" spans="1:37" s="11" customFormat="1" x14ac:dyDescent="0.25">
      <c r="A52" s="8" t="s">
        <v>117</v>
      </c>
      <c r="B52" s="9">
        <v>0.92500000000000004</v>
      </c>
      <c r="C52" s="9">
        <v>0.94399999999999995</v>
      </c>
      <c r="D52" s="9">
        <v>0.94799999999999995</v>
      </c>
      <c r="E52" s="9">
        <v>0.51400000000000001</v>
      </c>
      <c r="F52" s="9"/>
      <c r="G52" s="9">
        <v>0.94699999999999995</v>
      </c>
      <c r="H52" s="9">
        <v>0.85199999999999998</v>
      </c>
      <c r="I52" s="9">
        <v>0.92500000000000004</v>
      </c>
      <c r="J52" s="9">
        <v>0.90600000000000003</v>
      </c>
      <c r="K52" s="9">
        <v>0.85599999999999998</v>
      </c>
      <c r="L52" s="9">
        <v>0.9</v>
      </c>
      <c r="M52" s="9">
        <v>0.94299999999999995</v>
      </c>
      <c r="N52" s="9">
        <v>0.93200000000000005</v>
      </c>
      <c r="O52" s="9">
        <v>0.93</v>
      </c>
      <c r="P52" s="9">
        <v>0.92300000000000004</v>
      </c>
      <c r="Q52" s="9">
        <v>0.93300000000000005</v>
      </c>
      <c r="R52" s="9">
        <v>0.92500000000000004</v>
      </c>
      <c r="S52" s="9">
        <v>0.81100000000000005</v>
      </c>
      <c r="T52" s="9">
        <v>0.88900000000000001</v>
      </c>
      <c r="U52" s="9">
        <v>0.92400000000000004</v>
      </c>
      <c r="V52" s="9">
        <v>0.94</v>
      </c>
      <c r="W52" s="9">
        <v>0.84</v>
      </c>
      <c r="X52" s="9">
        <v>0.94099999999999995</v>
      </c>
      <c r="Y52" s="9">
        <v>0.93400000000000005</v>
      </c>
      <c r="Z52" s="9">
        <v>0.92700000000000005</v>
      </c>
      <c r="AA52" s="10"/>
      <c r="AB52" s="9">
        <v>0.93799999999999994</v>
      </c>
      <c r="AC52" s="9">
        <v>0.95</v>
      </c>
      <c r="AD52" s="9">
        <v>0.86599999999999999</v>
      </c>
      <c r="AE52" s="9">
        <v>0.94</v>
      </c>
      <c r="AF52" s="10"/>
      <c r="AG52" s="10"/>
      <c r="AH52" s="9">
        <v>0.94699999999999995</v>
      </c>
      <c r="AI52" s="9">
        <v>0.112</v>
      </c>
      <c r="AJ52" s="9">
        <v>0.93400000000000005</v>
      </c>
      <c r="AK52" s="9">
        <v>0.75</v>
      </c>
    </row>
    <row r="53" spans="1:37" s="11" customFormat="1" x14ac:dyDescent="0.25">
      <c r="A53" s="8" t="s">
        <v>118</v>
      </c>
      <c r="B53" s="9">
        <v>0.30099999999999999</v>
      </c>
      <c r="C53" s="9">
        <v>0.30499999999999999</v>
      </c>
      <c r="D53" s="9">
        <v>0.35199999999999998</v>
      </c>
      <c r="E53" s="9">
        <v>0.08</v>
      </c>
      <c r="F53" s="9"/>
      <c r="G53" s="9">
        <v>0.44600000000000001</v>
      </c>
      <c r="H53" s="9">
        <v>0.27700000000000002</v>
      </c>
      <c r="I53" s="9">
        <v>0.40300000000000002</v>
      </c>
      <c r="J53" s="9">
        <v>0.28899999999999998</v>
      </c>
      <c r="K53" s="9">
        <v>0.248</v>
      </c>
      <c r="L53" s="9">
        <v>0.307</v>
      </c>
      <c r="M53" s="9">
        <v>0.46400000000000002</v>
      </c>
      <c r="N53" s="9">
        <v>0.29199999999999998</v>
      </c>
      <c r="O53" s="9">
        <v>0.28399999999999997</v>
      </c>
      <c r="P53" s="9">
        <v>0.33300000000000002</v>
      </c>
      <c r="Q53" s="9">
        <v>0.36099999999999999</v>
      </c>
      <c r="R53" s="9">
        <v>0.253</v>
      </c>
      <c r="S53" s="9">
        <v>0.33800000000000002</v>
      </c>
      <c r="T53" s="9">
        <v>0.25600000000000001</v>
      </c>
      <c r="U53" s="9">
        <v>0.40600000000000003</v>
      </c>
      <c r="V53" s="9">
        <v>0.39400000000000002</v>
      </c>
      <c r="W53" s="9">
        <v>0.36299999999999999</v>
      </c>
      <c r="X53" s="9">
        <v>0.39100000000000001</v>
      </c>
      <c r="Y53" s="9">
        <v>0.48</v>
      </c>
      <c r="Z53" s="9">
        <v>0.38800000000000001</v>
      </c>
      <c r="AA53" s="10"/>
      <c r="AB53" s="9">
        <v>0.29799999999999999</v>
      </c>
      <c r="AC53" s="9">
        <v>0.36799999999999999</v>
      </c>
      <c r="AD53" s="9">
        <v>0.104</v>
      </c>
      <c r="AE53" s="9">
        <v>0.22600000000000001</v>
      </c>
      <c r="AF53" s="10"/>
      <c r="AG53" s="10"/>
      <c r="AH53" s="9">
        <v>0.35299999999999998</v>
      </c>
      <c r="AI53" s="9">
        <v>0.45800000000000002</v>
      </c>
      <c r="AJ53" s="9">
        <v>0.371</v>
      </c>
      <c r="AK53" s="9">
        <v>0.34300000000000003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
  <sheetViews>
    <sheetView workbookViewId="0">
      <selection activeCell="B15" sqref="B15"/>
    </sheetView>
  </sheetViews>
  <sheetFormatPr defaultColWidth="12.5703125" defaultRowHeight="14.25" x14ac:dyDescent="0.25"/>
  <cols>
    <col min="1" max="1" width="37" style="2" customWidth="1"/>
    <col min="2" max="256" width="12.5703125" style="2"/>
    <col min="257" max="257" width="37" style="2" customWidth="1"/>
    <col min="258" max="512" width="12.5703125" style="2"/>
    <col min="513" max="513" width="37" style="2" customWidth="1"/>
    <col min="514" max="768" width="12.5703125" style="2"/>
    <col min="769" max="769" width="37" style="2" customWidth="1"/>
    <col min="770" max="1024" width="12.5703125" style="2"/>
    <col min="1025" max="1025" width="37" style="2" customWidth="1"/>
    <col min="1026" max="1280" width="12.5703125" style="2"/>
    <col min="1281" max="1281" width="37" style="2" customWidth="1"/>
    <col min="1282" max="1536" width="12.5703125" style="2"/>
    <col min="1537" max="1537" width="37" style="2" customWidth="1"/>
    <col min="1538" max="1792" width="12.5703125" style="2"/>
    <col min="1793" max="1793" width="37" style="2" customWidth="1"/>
    <col min="1794" max="2048" width="12.5703125" style="2"/>
    <col min="2049" max="2049" width="37" style="2" customWidth="1"/>
    <col min="2050" max="2304" width="12.5703125" style="2"/>
    <col min="2305" max="2305" width="37" style="2" customWidth="1"/>
    <col min="2306" max="2560" width="12.5703125" style="2"/>
    <col min="2561" max="2561" width="37" style="2" customWidth="1"/>
    <col min="2562" max="2816" width="12.5703125" style="2"/>
    <col min="2817" max="2817" width="37" style="2" customWidth="1"/>
    <col min="2818" max="3072" width="12.5703125" style="2"/>
    <col min="3073" max="3073" width="37" style="2" customWidth="1"/>
    <col min="3074" max="3328" width="12.5703125" style="2"/>
    <col min="3329" max="3329" width="37" style="2" customWidth="1"/>
    <col min="3330" max="3584" width="12.5703125" style="2"/>
    <col min="3585" max="3585" width="37" style="2" customWidth="1"/>
    <col min="3586" max="3840" width="12.5703125" style="2"/>
    <col min="3841" max="3841" width="37" style="2" customWidth="1"/>
    <col min="3842" max="4096" width="12.5703125" style="2"/>
    <col min="4097" max="4097" width="37" style="2" customWidth="1"/>
    <col min="4098" max="4352" width="12.5703125" style="2"/>
    <col min="4353" max="4353" width="37" style="2" customWidth="1"/>
    <col min="4354" max="4608" width="12.5703125" style="2"/>
    <col min="4609" max="4609" width="37" style="2" customWidth="1"/>
    <col min="4610" max="4864" width="12.5703125" style="2"/>
    <col min="4865" max="4865" width="37" style="2" customWidth="1"/>
    <col min="4866" max="5120" width="12.5703125" style="2"/>
    <col min="5121" max="5121" width="37" style="2" customWidth="1"/>
    <col min="5122" max="5376" width="12.5703125" style="2"/>
    <col min="5377" max="5377" width="37" style="2" customWidth="1"/>
    <col min="5378" max="5632" width="12.5703125" style="2"/>
    <col min="5633" max="5633" width="37" style="2" customWidth="1"/>
    <col min="5634" max="5888" width="12.5703125" style="2"/>
    <col min="5889" max="5889" width="37" style="2" customWidth="1"/>
    <col min="5890" max="6144" width="12.5703125" style="2"/>
    <col min="6145" max="6145" width="37" style="2" customWidth="1"/>
    <col min="6146" max="6400" width="12.5703125" style="2"/>
    <col min="6401" max="6401" width="37" style="2" customWidth="1"/>
    <col min="6402" max="6656" width="12.5703125" style="2"/>
    <col min="6657" max="6657" width="37" style="2" customWidth="1"/>
    <col min="6658" max="6912" width="12.5703125" style="2"/>
    <col min="6913" max="6913" width="37" style="2" customWidth="1"/>
    <col min="6914" max="7168" width="12.5703125" style="2"/>
    <col min="7169" max="7169" width="37" style="2" customWidth="1"/>
    <col min="7170" max="7424" width="12.5703125" style="2"/>
    <col min="7425" max="7425" width="37" style="2" customWidth="1"/>
    <col min="7426" max="7680" width="12.5703125" style="2"/>
    <col min="7681" max="7681" width="37" style="2" customWidth="1"/>
    <col min="7682" max="7936" width="12.5703125" style="2"/>
    <col min="7937" max="7937" width="37" style="2" customWidth="1"/>
    <col min="7938" max="8192" width="12.5703125" style="2"/>
    <col min="8193" max="8193" width="37" style="2" customWidth="1"/>
    <col min="8194" max="8448" width="12.5703125" style="2"/>
    <col min="8449" max="8449" width="37" style="2" customWidth="1"/>
    <col min="8450" max="8704" width="12.5703125" style="2"/>
    <col min="8705" max="8705" width="37" style="2" customWidth="1"/>
    <col min="8706" max="8960" width="12.5703125" style="2"/>
    <col min="8961" max="8961" width="37" style="2" customWidth="1"/>
    <col min="8962" max="9216" width="12.5703125" style="2"/>
    <col min="9217" max="9217" width="37" style="2" customWidth="1"/>
    <col min="9218" max="9472" width="12.5703125" style="2"/>
    <col min="9473" max="9473" width="37" style="2" customWidth="1"/>
    <col min="9474" max="9728" width="12.5703125" style="2"/>
    <col min="9729" max="9729" width="37" style="2" customWidth="1"/>
    <col min="9730" max="9984" width="12.5703125" style="2"/>
    <col min="9985" max="9985" width="37" style="2" customWidth="1"/>
    <col min="9986" max="10240" width="12.5703125" style="2"/>
    <col min="10241" max="10241" width="37" style="2" customWidth="1"/>
    <col min="10242" max="10496" width="12.5703125" style="2"/>
    <col min="10497" max="10497" width="37" style="2" customWidth="1"/>
    <col min="10498" max="10752" width="12.5703125" style="2"/>
    <col min="10753" max="10753" width="37" style="2" customWidth="1"/>
    <col min="10754" max="11008" width="12.5703125" style="2"/>
    <col min="11009" max="11009" width="37" style="2" customWidth="1"/>
    <col min="11010" max="11264" width="12.5703125" style="2"/>
    <col min="11265" max="11265" width="37" style="2" customWidth="1"/>
    <col min="11266" max="11520" width="12.5703125" style="2"/>
    <col min="11521" max="11521" width="37" style="2" customWidth="1"/>
    <col min="11522" max="11776" width="12.5703125" style="2"/>
    <col min="11777" max="11777" width="37" style="2" customWidth="1"/>
    <col min="11778" max="12032" width="12.5703125" style="2"/>
    <col min="12033" max="12033" width="37" style="2" customWidth="1"/>
    <col min="12034" max="12288" width="12.5703125" style="2"/>
    <col min="12289" max="12289" width="37" style="2" customWidth="1"/>
    <col min="12290" max="12544" width="12.5703125" style="2"/>
    <col min="12545" max="12545" width="37" style="2" customWidth="1"/>
    <col min="12546" max="12800" width="12.5703125" style="2"/>
    <col min="12801" max="12801" width="37" style="2" customWidth="1"/>
    <col min="12802" max="13056" width="12.5703125" style="2"/>
    <col min="13057" max="13057" width="37" style="2" customWidth="1"/>
    <col min="13058" max="13312" width="12.5703125" style="2"/>
    <col min="13313" max="13313" width="37" style="2" customWidth="1"/>
    <col min="13314" max="13568" width="12.5703125" style="2"/>
    <col min="13569" max="13569" width="37" style="2" customWidth="1"/>
    <col min="13570" max="13824" width="12.5703125" style="2"/>
    <col min="13825" max="13825" width="37" style="2" customWidth="1"/>
    <col min="13826" max="14080" width="12.5703125" style="2"/>
    <col min="14081" max="14081" width="37" style="2" customWidth="1"/>
    <col min="14082" max="14336" width="12.5703125" style="2"/>
    <col min="14337" max="14337" width="37" style="2" customWidth="1"/>
    <col min="14338" max="14592" width="12.5703125" style="2"/>
    <col min="14593" max="14593" width="37" style="2" customWidth="1"/>
    <col min="14594" max="14848" width="12.5703125" style="2"/>
    <col min="14849" max="14849" width="37" style="2" customWidth="1"/>
    <col min="14850" max="15104" width="12.5703125" style="2"/>
    <col min="15105" max="15105" width="37" style="2" customWidth="1"/>
    <col min="15106" max="15360" width="12.5703125" style="2"/>
    <col min="15361" max="15361" width="37" style="2" customWidth="1"/>
    <col min="15362" max="15616" width="12.5703125" style="2"/>
    <col min="15617" max="15617" width="37" style="2" customWidth="1"/>
    <col min="15618" max="15872" width="12.5703125" style="2"/>
    <col min="15873" max="15873" width="37" style="2" customWidth="1"/>
    <col min="15874" max="16128" width="12.5703125" style="2"/>
    <col min="16129" max="16129" width="37" style="2" customWidth="1"/>
    <col min="16130" max="16384" width="12.5703125" style="2"/>
  </cols>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2"/>
      <c r="AB1" s="1" t="s">
        <v>26</v>
      </c>
      <c r="AC1" s="1" t="s">
        <v>27</v>
      </c>
      <c r="AD1" s="1" t="s">
        <v>28</v>
      </c>
      <c r="AE1" s="1" t="s">
        <v>29</v>
      </c>
      <c r="AF1" s="1" t="s">
        <v>30</v>
      </c>
      <c r="AH1" s="1" t="s">
        <v>31</v>
      </c>
      <c r="AI1" s="1" t="s">
        <v>33</v>
      </c>
      <c r="AJ1" s="1" t="s">
        <v>34</v>
      </c>
    </row>
    <row r="2" spans="1:42" ht="16.5" x14ac:dyDescent="0.25">
      <c r="B2" s="3" t="s">
        <v>35</v>
      </c>
      <c r="C2" s="3" t="s">
        <v>36</v>
      </c>
      <c r="D2" s="3" t="s">
        <v>37</v>
      </c>
      <c r="E2" s="3" t="s">
        <v>38</v>
      </c>
      <c r="F2" s="3" t="s">
        <v>39</v>
      </c>
      <c r="G2" s="3" t="s">
        <v>40</v>
      </c>
      <c r="H2" s="3" t="s">
        <v>41</v>
      </c>
      <c r="I2" s="3" t="s">
        <v>42</v>
      </c>
      <c r="J2" s="3" t="s">
        <v>43</v>
      </c>
      <c r="K2" s="3" t="s">
        <v>44</v>
      </c>
      <c r="L2" s="3" t="s">
        <v>45</v>
      </c>
      <c r="M2" s="3" t="s">
        <v>46</v>
      </c>
      <c r="N2" s="3" t="s">
        <v>47</v>
      </c>
      <c r="O2" s="3" t="s">
        <v>48</v>
      </c>
      <c r="P2" s="3" t="s">
        <v>49</v>
      </c>
      <c r="Q2" s="3" t="s">
        <v>50</v>
      </c>
      <c r="R2" s="3" t="s">
        <v>51</v>
      </c>
      <c r="S2" s="3" t="s">
        <v>52</v>
      </c>
      <c r="T2" s="3" t="s">
        <v>53</v>
      </c>
      <c r="U2" s="3" t="s">
        <v>54</v>
      </c>
      <c r="V2" s="3" t="s">
        <v>55</v>
      </c>
      <c r="W2" s="3" t="s">
        <v>56</v>
      </c>
      <c r="X2" s="3" t="s">
        <v>57</v>
      </c>
      <c r="Y2" s="3" t="s">
        <v>58</v>
      </c>
      <c r="Z2" s="3" t="s">
        <v>59</v>
      </c>
      <c r="AA2" s="12"/>
      <c r="AB2" s="3" t="s">
        <v>60</v>
      </c>
      <c r="AC2" s="3" t="s">
        <v>61</v>
      </c>
      <c r="AD2" s="3" t="s">
        <v>62</v>
      </c>
      <c r="AE2" s="3" t="s">
        <v>63</v>
      </c>
      <c r="AF2" s="3"/>
      <c r="AG2" s="12"/>
      <c r="AH2" s="3" t="s">
        <v>64</v>
      </c>
      <c r="AI2" s="3" t="s">
        <v>66</v>
      </c>
      <c r="AJ2" s="3" t="s">
        <v>67</v>
      </c>
    </row>
    <row r="3" spans="1:42" x14ac:dyDescent="0.25">
      <c r="A3" s="2" t="s">
        <v>119</v>
      </c>
      <c r="B3" s="9">
        <v>3.038194104929218</v>
      </c>
      <c r="C3" s="9">
        <v>3.1434234902648504</v>
      </c>
      <c r="D3" s="9">
        <v>3.0587230700228627</v>
      </c>
      <c r="E3" s="9">
        <v>2.7266936086355482</v>
      </c>
      <c r="F3" s="9"/>
      <c r="G3" s="9">
        <v>2.7185850062247101</v>
      </c>
      <c r="H3" s="9">
        <v>2.8375506028498356</v>
      </c>
      <c r="I3" s="9">
        <v>2.704785080719267</v>
      </c>
      <c r="J3" s="9">
        <v>2.7588358527372527</v>
      </c>
      <c r="K3" s="9">
        <v>2.9902795767908601</v>
      </c>
      <c r="L3" s="9">
        <v>2.6960294612429441</v>
      </c>
      <c r="M3" s="9">
        <v>3.3314979264979265</v>
      </c>
      <c r="N3" s="9">
        <v>2.8212117983027074</v>
      </c>
      <c r="O3" s="9">
        <v>2.8048010107391033</v>
      </c>
      <c r="P3" s="9">
        <v>2.99797434166104</v>
      </c>
      <c r="Q3" s="9">
        <v>3.1780039668332321</v>
      </c>
      <c r="R3" s="9">
        <v>3.3613099896022778</v>
      </c>
      <c r="S3" s="9">
        <v>2.9219556057303913</v>
      </c>
      <c r="T3" s="9">
        <v>3.6328230067804541</v>
      </c>
      <c r="U3" s="9">
        <v>3.1848870208052125</v>
      </c>
      <c r="V3" s="9">
        <v>4.1478482124313896</v>
      </c>
      <c r="W3" s="9">
        <v>4.4927723796671168</v>
      </c>
      <c r="X3" s="9">
        <v>2.9687581674364689</v>
      </c>
      <c r="Y3" s="9">
        <v>2.8035473332731606</v>
      </c>
      <c r="Z3" s="9">
        <v>2.9352461157302425</v>
      </c>
      <c r="AA3" s="9"/>
      <c r="AB3" s="9">
        <v>1.338092110669479</v>
      </c>
      <c r="AC3" s="9">
        <v>5.0494477046716684</v>
      </c>
      <c r="AD3" s="9">
        <v>6.6323296786114883</v>
      </c>
      <c r="AE3" s="9">
        <v>13.343821042281059</v>
      </c>
      <c r="AF3" s="9"/>
      <c r="AG3" s="9"/>
      <c r="AH3" s="9">
        <v>3.2758188016166212</v>
      </c>
      <c r="AI3" s="9">
        <v>2.8562495849106702</v>
      </c>
      <c r="AJ3" s="9">
        <v>2.6693318061640401</v>
      </c>
      <c r="AK3" s="9"/>
      <c r="AL3" s="9"/>
      <c r="AM3" s="9"/>
      <c r="AN3" s="9"/>
      <c r="AO3" s="9"/>
      <c r="AP3" s="9"/>
    </row>
    <row r="4" spans="1:42" x14ac:dyDescent="0.25">
      <c r="A4" s="2" t="s">
        <v>120</v>
      </c>
      <c r="B4" s="9">
        <v>15.530458590006845</v>
      </c>
      <c r="C4" s="9">
        <v>5.4390934844192635</v>
      </c>
      <c r="D4" s="9">
        <v>5.7891109579600277</v>
      </c>
      <c r="E4" s="9">
        <v>4.4471896232242125</v>
      </c>
      <c r="F4" s="9"/>
      <c r="G4" s="9">
        <v>9.5588235294117645</v>
      </c>
      <c r="H4" s="9">
        <v>5.8312020460358047</v>
      </c>
      <c r="I4" s="9">
        <v>5.9963436928702007</v>
      </c>
      <c r="J4" s="9">
        <v>8.0848409232688709</v>
      </c>
      <c r="K4" s="9">
        <v>6.7901650387335808</v>
      </c>
      <c r="L4" s="9">
        <v>6.7051320983905249</v>
      </c>
      <c r="M4" s="9">
        <v>5.0450450450450441</v>
      </c>
      <c r="N4" s="9">
        <v>7.1710108073744436</v>
      </c>
      <c r="O4" s="9">
        <v>6.0644346178142765</v>
      </c>
      <c r="P4" s="9">
        <v>9.9527346387575957</v>
      </c>
      <c r="Q4" s="9">
        <v>8.7647690655210813</v>
      </c>
      <c r="R4" s="9">
        <v>11.866717152593624</v>
      </c>
      <c r="S4" s="9">
        <v>6.0059269015475953</v>
      </c>
      <c r="T4" s="9">
        <v>8.0360065466448454</v>
      </c>
      <c r="U4" s="9">
        <v>3.0211697165410838</v>
      </c>
      <c r="V4" s="9">
        <v>15.523364485981308</v>
      </c>
      <c r="W4" s="9">
        <v>8.9979757085020253</v>
      </c>
      <c r="X4" s="9">
        <v>12.207357859531939</v>
      </c>
      <c r="Y4" s="9">
        <v>3.3986102337334057</v>
      </c>
      <c r="Z4" s="9">
        <v>10.985449735449736</v>
      </c>
      <c r="AA4" s="9"/>
      <c r="AB4" s="9">
        <v>2.1996726677577847</v>
      </c>
      <c r="AC4" s="9">
        <v>9.5690413368514395</v>
      </c>
      <c r="AD4" s="9">
        <v>13.052245646196251</v>
      </c>
      <c r="AE4" s="9">
        <v>14.867256637167968</v>
      </c>
      <c r="AF4" s="9"/>
      <c r="AG4" s="9"/>
      <c r="AH4" s="9">
        <v>1.0627306273062838</v>
      </c>
      <c r="AI4" s="9">
        <v>6.6430640489217891</v>
      </c>
      <c r="AJ4" s="9">
        <v>9.6692723992784302</v>
      </c>
      <c r="AK4" s="9"/>
      <c r="AL4" s="9"/>
      <c r="AM4" s="9"/>
      <c r="AN4" s="9"/>
      <c r="AO4" s="9"/>
      <c r="AP4" s="9"/>
    </row>
    <row r="5" spans="1:42" x14ac:dyDescent="0.25">
      <c r="A5" s="2" t="s">
        <v>121</v>
      </c>
      <c r="B5" s="9">
        <v>5.763175906913073</v>
      </c>
      <c r="C5" s="9">
        <v>6.4589235127478748</v>
      </c>
      <c r="D5" s="9">
        <v>6.1199172984148866</v>
      </c>
      <c r="E5" s="9">
        <v>5.0401482396541075</v>
      </c>
      <c r="F5" s="9"/>
      <c r="G5" s="9">
        <v>2.9411764705882355</v>
      </c>
      <c r="H5" s="9">
        <v>3.836317135549872</v>
      </c>
      <c r="I5" s="9">
        <v>4.0950639853747717</v>
      </c>
      <c r="J5" s="9">
        <v>2.395508421709295</v>
      </c>
      <c r="K5" s="9">
        <v>6.1434826540922867</v>
      </c>
      <c r="L5" s="9">
        <v>4.8102034618888547</v>
      </c>
      <c r="M5" s="9">
        <v>5.0450450450450441</v>
      </c>
      <c r="N5" s="9">
        <v>5.034965034965035</v>
      </c>
      <c r="O5" s="9">
        <v>4.8515476942514209</v>
      </c>
      <c r="P5" s="9">
        <v>4.1053342336259284</v>
      </c>
      <c r="Q5" s="9">
        <v>5.1557465091300481</v>
      </c>
      <c r="R5" s="9">
        <v>7.0882241575160378</v>
      </c>
      <c r="S5" s="9">
        <v>4.1093184063220392</v>
      </c>
      <c r="T5" s="9">
        <v>6.3175122749590837</v>
      </c>
      <c r="U5" s="9">
        <v>6.2073914603516327</v>
      </c>
      <c r="V5" s="9">
        <v>6.990654205607477</v>
      </c>
      <c r="W5" s="9">
        <v>7.57085020242915</v>
      </c>
      <c r="X5" s="9">
        <v>5.9464882943144621</v>
      </c>
      <c r="Y5" s="9">
        <v>5.9128237523688991</v>
      </c>
      <c r="Z5" s="9">
        <v>6.8055555555555554</v>
      </c>
      <c r="AA5" s="9"/>
      <c r="AB5" s="9">
        <v>0.31423895253682638</v>
      </c>
      <c r="AC5" s="9">
        <v>7.8803869832894202</v>
      </c>
      <c r="AD5" s="9">
        <v>8.9459211732356323</v>
      </c>
      <c r="AE5" s="9">
        <v>10.831858407079519</v>
      </c>
      <c r="AF5" s="9"/>
      <c r="AG5" s="9"/>
      <c r="AH5" s="9">
        <v>6.1992619926199897</v>
      </c>
      <c r="AI5" s="9">
        <v>3.0897972320566458</v>
      </c>
      <c r="AJ5" s="9">
        <v>3.0306674684305532</v>
      </c>
      <c r="AK5" s="9"/>
      <c r="AL5" s="9"/>
      <c r="AM5" s="9"/>
      <c r="AN5" s="9"/>
      <c r="AO5" s="9"/>
      <c r="AP5" s="9"/>
    </row>
    <row r="6" spans="1:42" x14ac:dyDescent="0.25">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row>
    <row r="7" spans="1:42" x14ac:dyDescent="0.25">
      <c r="A7" s="2" t="s">
        <v>122</v>
      </c>
      <c r="B7" s="9">
        <v>0</v>
      </c>
      <c r="C7" s="9">
        <v>0</v>
      </c>
      <c r="D7" s="9">
        <v>0</v>
      </c>
      <c r="E7" s="9">
        <v>2.9036566934357365E-3</v>
      </c>
      <c r="F7" s="9"/>
      <c r="G7" s="9">
        <v>4.4740101380252575E-3</v>
      </c>
      <c r="H7" s="9">
        <v>0</v>
      </c>
      <c r="I7" s="9">
        <v>0</v>
      </c>
      <c r="J7" s="9">
        <v>1.8718971821474867E-4</v>
      </c>
      <c r="K7" s="9">
        <v>2.4255853281097378E-3</v>
      </c>
      <c r="L7" s="9">
        <v>2.0046864872642887E-3</v>
      </c>
      <c r="M7" s="9">
        <v>0</v>
      </c>
      <c r="N7" s="9">
        <v>0</v>
      </c>
      <c r="O7" s="9">
        <v>0</v>
      </c>
      <c r="P7" s="9">
        <v>0</v>
      </c>
      <c r="Q7" s="9">
        <v>1.360839538767558E-2</v>
      </c>
      <c r="R7" s="9">
        <v>0</v>
      </c>
      <c r="S7" s="9">
        <v>1.1856376093443907E-3</v>
      </c>
      <c r="T7" s="9">
        <v>5.3066617120392824E-2</v>
      </c>
      <c r="U7" s="9">
        <v>0</v>
      </c>
      <c r="V7" s="9">
        <v>1.3554343349920582E-2</v>
      </c>
      <c r="W7" s="9">
        <v>0</v>
      </c>
      <c r="X7" s="9">
        <v>0</v>
      </c>
      <c r="Y7" s="9">
        <v>0</v>
      </c>
      <c r="Z7" s="9">
        <v>0</v>
      </c>
      <c r="AA7" s="9"/>
      <c r="AB7" s="9">
        <v>0</v>
      </c>
      <c r="AC7" s="9">
        <v>1.8203891863534688E-3</v>
      </c>
      <c r="AD7" s="9">
        <v>0.14644791322016956</v>
      </c>
      <c r="AE7" s="9">
        <v>0.1536616652996288</v>
      </c>
      <c r="AF7" s="9"/>
      <c r="AG7" s="9"/>
      <c r="AH7" s="9">
        <v>0</v>
      </c>
      <c r="AI7" s="9">
        <v>1.8671576935197984E-3</v>
      </c>
      <c r="AJ7" s="9">
        <v>7.2174412098195109E-4</v>
      </c>
      <c r="AK7" s="9"/>
      <c r="AL7" s="9"/>
      <c r="AM7" s="9"/>
      <c r="AN7" s="9"/>
      <c r="AO7" s="9"/>
      <c r="AP7" s="9"/>
    </row>
    <row r="8" spans="1:42" x14ac:dyDescent="0.25">
      <c r="A8" s="2" t="s">
        <v>123</v>
      </c>
      <c r="B8" s="9">
        <v>8.8853320823025362E-4</v>
      </c>
      <c r="C8" s="9">
        <v>5.2541386884848325E-4</v>
      </c>
      <c r="D8" s="9">
        <v>8.1259820813232245E-4</v>
      </c>
      <c r="E8" s="9">
        <v>5.1553762853068631E-4</v>
      </c>
      <c r="F8" s="9"/>
      <c r="G8" s="9">
        <v>0</v>
      </c>
      <c r="H8" s="9">
        <v>6.8317524626453389E-4</v>
      </c>
      <c r="I8" s="9">
        <v>4.2602359166409189E-4</v>
      </c>
      <c r="J8" s="9">
        <v>5.7951235229374714E-4</v>
      </c>
      <c r="K8" s="9">
        <v>4.9681357946824837E-4</v>
      </c>
      <c r="L8" s="9">
        <v>0</v>
      </c>
      <c r="M8" s="9">
        <v>0</v>
      </c>
      <c r="N8" s="9">
        <v>1.1371433083820306E-3</v>
      </c>
      <c r="O8" s="9">
        <v>6.2553379658875563E-4</v>
      </c>
      <c r="P8" s="9">
        <v>8.235964392919314E-4</v>
      </c>
      <c r="Q8" s="9">
        <v>2.903604875729586E-5</v>
      </c>
      <c r="R8" s="9">
        <v>2.1863769019778967E-3</v>
      </c>
      <c r="S8" s="9">
        <v>6.6698064306048763E-4</v>
      </c>
      <c r="T8" s="9">
        <v>1.3914242190506093E-3</v>
      </c>
      <c r="U8" s="9">
        <v>8.3300166686505427E-4</v>
      </c>
      <c r="V8" s="9">
        <v>0</v>
      </c>
      <c r="W8" s="9">
        <v>1.9234322476806001E-3</v>
      </c>
      <c r="X8" s="9">
        <v>0</v>
      </c>
      <c r="Y8" s="9">
        <v>6.1895841050214515E-4</v>
      </c>
      <c r="Z8" s="9">
        <v>7.0371813673538461E-4</v>
      </c>
      <c r="AA8" s="9"/>
      <c r="AB8" s="9">
        <v>2.8871563003767144E-4</v>
      </c>
      <c r="AC8" s="9">
        <v>5.5090235558143859E-3</v>
      </c>
      <c r="AD8" s="9">
        <v>0.49030456753746721</v>
      </c>
      <c r="AE8" s="9">
        <v>1.9333875086608887</v>
      </c>
      <c r="AF8" s="9"/>
      <c r="AG8" s="9"/>
      <c r="AH8" s="9">
        <v>4.0383399060986109E-5</v>
      </c>
      <c r="AI8" s="9">
        <v>7.3979940459914116E-4</v>
      </c>
      <c r="AJ8" s="9">
        <v>5.3714636007675526E-4</v>
      </c>
      <c r="AK8" s="9"/>
      <c r="AL8" s="9"/>
      <c r="AM8" s="9"/>
      <c r="AN8" s="9"/>
      <c r="AO8" s="9"/>
      <c r="AP8" s="9"/>
    </row>
    <row r="9" spans="1:42" x14ac:dyDescent="0.25">
      <c r="A9" s="2" t="s">
        <v>124</v>
      </c>
      <c r="B9" s="9">
        <v>0</v>
      </c>
      <c r="C9" s="9">
        <v>3.0217186024551492E-5</v>
      </c>
      <c r="D9" s="9">
        <v>1.9600275671950381E-5</v>
      </c>
      <c r="E9" s="9">
        <v>0</v>
      </c>
      <c r="F9" s="9"/>
      <c r="G9" s="9">
        <v>0</v>
      </c>
      <c r="H9" s="9">
        <v>0</v>
      </c>
      <c r="I9" s="9">
        <v>6.0667614598144818E-5</v>
      </c>
      <c r="J9" s="9">
        <v>1.1533929437859332E-4</v>
      </c>
      <c r="K9" s="9">
        <v>6.7063358407243708E-5</v>
      </c>
      <c r="L9" s="9">
        <v>0</v>
      </c>
      <c r="M9" s="9">
        <v>0</v>
      </c>
      <c r="N9" s="9">
        <v>0</v>
      </c>
      <c r="O9" s="9">
        <v>0</v>
      </c>
      <c r="P9" s="9">
        <v>0</v>
      </c>
      <c r="Q9" s="9">
        <v>0</v>
      </c>
      <c r="R9" s="9">
        <v>4.8466489965921485E-4</v>
      </c>
      <c r="S9" s="9">
        <v>0</v>
      </c>
      <c r="T9" s="9">
        <v>0</v>
      </c>
      <c r="U9" s="9">
        <v>0</v>
      </c>
      <c r="V9" s="9">
        <v>0</v>
      </c>
      <c r="W9" s="9">
        <v>0</v>
      </c>
      <c r="X9" s="9">
        <v>0</v>
      </c>
      <c r="Y9" s="9">
        <v>4.3424346646077171E-4</v>
      </c>
      <c r="Z9" s="9">
        <v>0</v>
      </c>
      <c r="AA9" s="9"/>
      <c r="AB9" s="9">
        <v>0</v>
      </c>
      <c r="AC9" s="9">
        <v>0</v>
      </c>
      <c r="AD9" s="9">
        <v>0</v>
      </c>
      <c r="AE9" s="9">
        <v>4.1408062930186279E-3</v>
      </c>
      <c r="AF9" s="9"/>
      <c r="AG9" s="9"/>
      <c r="AH9" s="9">
        <v>0</v>
      </c>
      <c r="AI9" s="9">
        <v>0</v>
      </c>
      <c r="AJ9" s="9">
        <v>0</v>
      </c>
      <c r="AK9" s="9"/>
      <c r="AL9" s="9"/>
      <c r="AM9" s="9"/>
      <c r="AN9" s="9"/>
      <c r="AO9" s="9"/>
      <c r="AP9" s="9"/>
    </row>
    <row r="10" spans="1:42" x14ac:dyDescent="0.25">
      <c r="A10" s="2" t="s">
        <v>125</v>
      </c>
      <c r="B10" s="9">
        <v>3.1128484072383473E-3</v>
      </c>
      <c r="C10" s="9">
        <v>8.281962885656499E-4</v>
      </c>
      <c r="D10" s="9">
        <v>4.0296623018607853E-3</v>
      </c>
      <c r="E10" s="9">
        <v>9.0291078042850246E-4</v>
      </c>
      <c r="F10" s="9"/>
      <c r="G10" s="9">
        <v>9.5541985812302999E-4</v>
      </c>
      <c r="H10" s="9">
        <v>1.0405583846383584E-2</v>
      </c>
      <c r="I10" s="9">
        <v>0</v>
      </c>
      <c r="J10" s="9">
        <v>0</v>
      </c>
      <c r="K10" s="9">
        <v>3.2822868515063443E-4</v>
      </c>
      <c r="L10" s="9">
        <v>1.9532042115846036E-3</v>
      </c>
      <c r="M10" s="9">
        <v>0</v>
      </c>
      <c r="N10" s="9">
        <v>1.8586300743977336E-3</v>
      </c>
      <c r="O10" s="9">
        <v>5.4379027163613399E-4</v>
      </c>
      <c r="P10" s="9">
        <v>0</v>
      </c>
      <c r="Q10" s="9">
        <v>0</v>
      </c>
      <c r="R10" s="9">
        <v>1.2545907491396885E-3</v>
      </c>
      <c r="S10" s="9">
        <v>2.567035801678537E-4</v>
      </c>
      <c r="T10" s="9">
        <v>3.7215492720039122E-3</v>
      </c>
      <c r="U10" s="9">
        <v>0</v>
      </c>
      <c r="V10" s="9">
        <v>7.438157900406344E-3</v>
      </c>
      <c r="W10" s="9">
        <v>0</v>
      </c>
      <c r="X10" s="9">
        <v>0</v>
      </c>
      <c r="Y10" s="9">
        <v>1.4569461109593354E-3</v>
      </c>
      <c r="Z10" s="9">
        <v>1.3749795121504984E-3</v>
      </c>
      <c r="AA10" s="9"/>
      <c r="AB10" s="9">
        <v>4.1086598166849124E-4</v>
      </c>
      <c r="AC10" s="9">
        <v>3.6581426638014817E-3</v>
      </c>
      <c r="AD10" s="9">
        <v>0</v>
      </c>
      <c r="AE10" s="9">
        <v>0</v>
      </c>
      <c r="AF10" s="9"/>
      <c r="AG10" s="9"/>
      <c r="AH10" s="9">
        <v>5.0345100961387613E-4</v>
      </c>
      <c r="AI10" s="9">
        <v>1.1291820309337983E-3</v>
      </c>
      <c r="AJ10" s="9">
        <v>0</v>
      </c>
      <c r="AK10" s="9"/>
      <c r="AL10" s="9"/>
      <c r="AM10" s="9"/>
      <c r="AN10" s="9"/>
      <c r="AO10" s="9"/>
      <c r="AP10" s="9"/>
    </row>
    <row r="11" spans="1:42" x14ac:dyDescent="0.25">
      <c r="A11" s="2" t="s">
        <v>126</v>
      </c>
      <c r="B11" s="9">
        <v>8.5911913772421993E-4</v>
      </c>
      <c r="C11" s="9">
        <v>7.0178902278314362E-4</v>
      </c>
      <c r="D11" s="9">
        <v>3.7563059958649206E-4</v>
      </c>
      <c r="E11" s="9">
        <v>3.6111574990746416E-4</v>
      </c>
      <c r="F11" s="9"/>
      <c r="G11" s="9">
        <v>5.2217919494241844E-4</v>
      </c>
      <c r="H11" s="9">
        <v>2.4709794057942619E-4</v>
      </c>
      <c r="I11" s="9">
        <v>4.9516112257113373E-4</v>
      </c>
      <c r="J11" s="9">
        <v>3.6472014915794556E-4</v>
      </c>
      <c r="K11" s="9">
        <v>8.8779502406590024E-4</v>
      </c>
      <c r="L11" s="9">
        <v>4.9350707691420007E-4</v>
      </c>
      <c r="M11" s="9">
        <v>3.0997438068374448E-4</v>
      </c>
      <c r="N11" s="9">
        <v>4.3047224101463907E-4</v>
      </c>
      <c r="O11" s="9">
        <v>1.66923562855338E-4</v>
      </c>
      <c r="P11" s="9">
        <v>5.464256010389427E-4</v>
      </c>
      <c r="Q11" s="9">
        <v>6.1496786261881287E-4</v>
      </c>
      <c r="R11" s="9">
        <v>0</v>
      </c>
      <c r="S11" s="9">
        <v>2.4797623843564337E-4</v>
      </c>
      <c r="T11" s="9">
        <v>1.4190840223380899E-3</v>
      </c>
      <c r="U11" s="9">
        <v>1.0903624113816706E-3</v>
      </c>
      <c r="V11" s="9">
        <v>1.7750233881546184E-3</v>
      </c>
      <c r="W11" s="9">
        <v>1.25370204980996E-3</v>
      </c>
      <c r="X11" s="9">
        <v>5.634027994276486E-4</v>
      </c>
      <c r="Y11" s="9">
        <v>0</v>
      </c>
      <c r="Z11" s="9">
        <v>2.184581349580685E-4</v>
      </c>
      <c r="AA11" s="9"/>
      <c r="AB11" s="9">
        <v>7.7587405289891641E-5</v>
      </c>
      <c r="AC11" s="9">
        <v>4.9595691533564743E-4</v>
      </c>
      <c r="AD11" s="9">
        <v>1.0955591769246649E-3</v>
      </c>
      <c r="AE11" s="9">
        <v>5.5860170425500377E-3</v>
      </c>
      <c r="AF11" s="9"/>
      <c r="AG11" s="9"/>
      <c r="AH11" s="9">
        <v>1.0969661625496038E-4</v>
      </c>
      <c r="AI11" s="9">
        <v>1.0205869071591384E-4</v>
      </c>
      <c r="AJ11" s="9">
        <v>1.8471863562996818E-4</v>
      </c>
      <c r="AK11" s="9"/>
      <c r="AL11" s="9"/>
      <c r="AM11" s="9"/>
      <c r="AN11" s="9"/>
      <c r="AO11" s="9"/>
      <c r="AP11" s="9"/>
    </row>
    <row r="12" spans="1:42" x14ac:dyDescent="0.25">
      <c r="A12" s="2" t="s">
        <v>127</v>
      </c>
      <c r="B12" s="9">
        <v>0</v>
      </c>
      <c r="C12" s="9">
        <v>2.7566437339808436E-3</v>
      </c>
      <c r="D12" s="9">
        <v>0</v>
      </c>
      <c r="E12" s="9">
        <v>2.0752571154053533E-3</v>
      </c>
      <c r="F12" s="9"/>
      <c r="G12" s="9">
        <v>1.4239028944911311E-4</v>
      </c>
      <c r="H12" s="9">
        <v>0</v>
      </c>
      <c r="I12" s="9">
        <v>0</v>
      </c>
      <c r="J12" s="9">
        <v>0</v>
      </c>
      <c r="K12" s="9">
        <v>7.0507412575449005E-3</v>
      </c>
      <c r="L12" s="9">
        <v>0</v>
      </c>
      <c r="M12" s="9">
        <v>0</v>
      </c>
      <c r="N12" s="9">
        <v>1.0566874203237868E-3</v>
      </c>
      <c r="O12" s="9">
        <v>3.5666456096020218E-5</v>
      </c>
      <c r="P12" s="9">
        <v>0</v>
      </c>
      <c r="Q12" s="9">
        <v>0</v>
      </c>
      <c r="R12" s="9">
        <v>2.9207711525015331E-3</v>
      </c>
      <c r="S12" s="9">
        <v>3.404989259450908E-3</v>
      </c>
      <c r="T12" s="9">
        <v>5.9260670980132392E-3</v>
      </c>
      <c r="U12" s="9">
        <v>1.1535037010458585E-3</v>
      </c>
      <c r="V12" s="9">
        <v>3.6196410028185763E-4</v>
      </c>
      <c r="W12" s="9">
        <v>1.1596833965255E-3</v>
      </c>
      <c r="X12" s="9">
        <v>5.8289536550406608E-4</v>
      </c>
      <c r="Y12" s="9">
        <v>6.116575920745034E-5</v>
      </c>
      <c r="Z12" s="9">
        <v>1.6009490215839441E-4</v>
      </c>
      <c r="AA12" s="9"/>
      <c r="AB12" s="9">
        <v>0</v>
      </c>
      <c r="AC12" s="9">
        <v>2.9737404196507364E-3</v>
      </c>
      <c r="AD12" s="9">
        <v>0.12614458848006146</v>
      </c>
      <c r="AE12" s="9">
        <v>7.9773844641100405E-2</v>
      </c>
      <c r="AF12" s="9"/>
      <c r="AG12" s="9"/>
      <c r="AH12" s="9">
        <v>0</v>
      </c>
      <c r="AI12" s="9">
        <v>0</v>
      </c>
      <c r="AJ12" s="9">
        <v>0</v>
      </c>
      <c r="AK12" s="9"/>
      <c r="AL12" s="9"/>
      <c r="AM12" s="9"/>
      <c r="AN12" s="9"/>
      <c r="AO12" s="9"/>
      <c r="AP12"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workbookViewId="0">
      <selection activeCell="N14" sqref="N14"/>
    </sheetView>
  </sheetViews>
  <sheetFormatPr defaultRowHeight="15" x14ac:dyDescent="0.25"/>
  <cols>
    <col min="1" max="1" width="37.42578125" bestFit="1" customWidth="1"/>
    <col min="16" max="16" width="29" bestFit="1" customWidth="1"/>
    <col min="257" max="257" width="37.42578125" bestFit="1" customWidth="1"/>
    <col min="272" max="272" width="29" bestFit="1" customWidth="1"/>
    <col min="513" max="513" width="37.42578125" bestFit="1" customWidth="1"/>
    <col min="528" max="528" width="29" bestFit="1" customWidth="1"/>
    <col min="769" max="769" width="37.42578125" bestFit="1" customWidth="1"/>
    <col min="784" max="784" width="29" bestFit="1" customWidth="1"/>
    <col min="1025" max="1025" width="37.42578125" bestFit="1" customWidth="1"/>
    <col min="1040" max="1040" width="29" bestFit="1" customWidth="1"/>
    <col min="1281" max="1281" width="37.42578125" bestFit="1" customWidth="1"/>
    <col min="1296" max="1296" width="29" bestFit="1" customWidth="1"/>
    <col min="1537" max="1537" width="37.42578125" bestFit="1" customWidth="1"/>
    <col min="1552" max="1552" width="29" bestFit="1" customWidth="1"/>
    <col min="1793" max="1793" width="37.42578125" bestFit="1" customWidth="1"/>
    <col min="1808" max="1808" width="29" bestFit="1" customWidth="1"/>
    <col min="2049" max="2049" width="37.42578125" bestFit="1" customWidth="1"/>
    <col min="2064" max="2064" width="29" bestFit="1" customWidth="1"/>
    <col min="2305" max="2305" width="37.42578125" bestFit="1" customWidth="1"/>
    <col min="2320" max="2320" width="29" bestFit="1" customWidth="1"/>
    <col min="2561" max="2561" width="37.42578125" bestFit="1" customWidth="1"/>
    <col min="2576" max="2576" width="29" bestFit="1" customWidth="1"/>
    <col min="2817" max="2817" width="37.42578125" bestFit="1" customWidth="1"/>
    <col min="2832" max="2832" width="29" bestFit="1" customWidth="1"/>
    <col min="3073" max="3073" width="37.42578125" bestFit="1" customWidth="1"/>
    <col min="3088" max="3088" width="29" bestFit="1" customWidth="1"/>
    <col min="3329" max="3329" width="37.42578125" bestFit="1" customWidth="1"/>
    <col min="3344" max="3344" width="29" bestFit="1" customWidth="1"/>
    <col min="3585" max="3585" width="37.42578125" bestFit="1" customWidth="1"/>
    <col min="3600" max="3600" width="29" bestFit="1" customWidth="1"/>
    <col min="3841" max="3841" width="37.42578125" bestFit="1" customWidth="1"/>
    <col min="3856" max="3856" width="29" bestFit="1" customWidth="1"/>
    <col min="4097" max="4097" width="37.42578125" bestFit="1" customWidth="1"/>
    <col min="4112" max="4112" width="29" bestFit="1" customWidth="1"/>
    <col min="4353" max="4353" width="37.42578125" bestFit="1" customWidth="1"/>
    <col min="4368" max="4368" width="29" bestFit="1" customWidth="1"/>
    <col min="4609" max="4609" width="37.42578125" bestFit="1" customWidth="1"/>
    <col min="4624" max="4624" width="29" bestFit="1" customWidth="1"/>
    <col min="4865" max="4865" width="37.42578125" bestFit="1" customWidth="1"/>
    <col min="4880" max="4880" width="29" bestFit="1" customWidth="1"/>
    <col min="5121" max="5121" width="37.42578125" bestFit="1" customWidth="1"/>
    <col min="5136" max="5136" width="29" bestFit="1" customWidth="1"/>
    <col min="5377" max="5377" width="37.42578125" bestFit="1" customWidth="1"/>
    <col min="5392" max="5392" width="29" bestFit="1" customWidth="1"/>
    <col min="5633" max="5633" width="37.42578125" bestFit="1" customWidth="1"/>
    <col min="5648" max="5648" width="29" bestFit="1" customWidth="1"/>
    <col min="5889" max="5889" width="37.42578125" bestFit="1" customWidth="1"/>
    <col min="5904" max="5904" width="29" bestFit="1" customWidth="1"/>
    <col min="6145" max="6145" width="37.42578125" bestFit="1" customWidth="1"/>
    <col min="6160" max="6160" width="29" bestFit="1" customWidth="1"/>
    <col min="6401" max="6401" width="37.42578125" bestFit="1" customWidth="1"/>
    <col min="6416" max="6416" width="29" bestFit="1" customWidth="1"/>
    <col min="6657" max="6657" width="37.42578125" bestFit="1" customWidth="1"/>
    <col min="6672" max="6672" width="29" bestFit="1" customWidth="1"/>
    <col min="6913" max="6913" width="37.42578125" bestFit="1" customWidth="1"/>
    <col min="6928" max="6928" width="29" bestFit="1" customWidth="1"/>
    <col min="7169" max="7169" width="37.42578125" bestFit="1" customWidth="1"/>
    <col min="7184" max="7184" width="29" bestFit="1" customWidth="1"/>
    <col min="7425" max="7425" width="37.42578125" bestFit="1" customWidth="1"/>
    <col min="7440" max="7440" width="29" bestFit="1" customWidth="1"/>
    <col min="7681" max="7681" width="37.42578125" bestFit="1" customWidth="1"/>
    <col min="7696" max="7696" width="29" bestFit="1" customWidth="1"/>
    <col min="7937" max="7937" width="37.42578125" bestFit="1" customWidth="1"/>
    <col min="7952" max="7952" width="29" bestFit="1" customWidth="1"/>
    <col min="8193" max="8193" width="37.42578125" bestFit="1" customWidth="1"/>
    <col min="8208" max="8208" width="29" bestFit="1" customWidth="1"/>
    <col min="8449" max="8449" width="37.42578125" bestFit="1" customWidth="1"/>
    <col min="8464" max="8464" width="29" bestFit="1" customWidth="1"/>
    <col min="8705" max="8705" width="37.42578125" bestFit="1" customWidth="1"/>
    <col min="8720" max="8720" width="29" bestFit="1" customWidth="1"/>
    <col min="8961" max="8961" width="37.42578125" bestFit="1" customWidth="1"/>
    <col min="8976" max="8976" width="29" bestFit="1" customWidth="1"/>
    <col min="9217" max="9217" width="37.42578125" bestFit="1" customWidth="1"/>
    <col min="9232" max="9232" width="29" bestFit="1" customWidth="1"/>
    <col min="9473" max="9473" width="37.42578125" bestFit="1" customWidth="1"/>
    <col min="9488" max="9488" width="29" bestFit="1" customWidth="1"/>
    <col min="9729" max="9729" width="37.42578125" bestFit="1" customWidth="1"/>
    <col min="9744" max="9744" width="29" bestFit="1" customWidth="1"/>
    <col min="9985" max="9985" width="37.42578125" bestFit="1" customWidth="1"/>
    <col min="10000" max="10000" width="29" bestFit="1" customWidth="1"/>
    <col min="10241" max="10241" width="37.42578125" bestFit="1" customWidth="1"/>
    <col min="10256" max="10256" width="29" bestFit="1" customWidth="1"/>
    <col min="10497" max="10497" width="37.42578125" bestFit="1" customWidth="1"/>
    <col min="10512" max="10512" width="29" bestFit="1" customWidth="1"/>
    <col min="10753" max="10753" width="37.42578125" bestFit="1" customWidth="1"/>
    <col min="10768" max="10768" width="29" bestFit="1" customWidth="1"/>
    <col min="11009" max="11009" width="37.42578125" bestFit="1" customWidth="1"/>
    <col min="11024" max="11024" width="29" bestFit="1" customWidth="1"/>
    <col min="11265" max="11265" width="37.42578125" bestFit="1" customWidth="1"/>
    <col min="11280" max="11280" width="29" bestFit="1" customWidth="1"/>
    <col min="11521" max="11521" width="37.42578125" bestFit="1" customWidth="1"/>
    <col min="11536" max="11536" width="29" bestFit="1" customWidth="1"/>
    <col min="11777" max="11777" width="37.42578125" bestFit="1" customWidth="1"/>
    <col min="11792" max="11792" width="29" bestFit="1" customWidth="1"/>
    <col min="12033" max="12033" width="37.42578125" bestFit="1" customWidth="1"/>
    <col min="12048" max="12048" width="29" bestFit="1" customWidth="1"/>
    <col min="12289" max="12289" width="37.42578125" bestFit="1" customWidth="1"/>
    <col min="12304" max="12304" width="29" bestFit="1" customWidth="1"/>
    <col min="12545" max="12545" width="37.42578125" bestFit="1" customWidth="1"/>
    <col min="12560" max="12560" width="29" bestFit="1" customWidth="1"/>
    <col min="12801" max="12801" width="37.42578125" bestFit="1" customWidth="1"/>
    <col min="12816" max="12816" width="29" bestFit="1" customWidth="1"/>
    <col min="13057" max="13057" width="37.42578125" bestFit="1" customWidth="1"/>
    <col min="13072" max="13072" width="29" bestFit="1" customWidth="1"/>
    <col min="13313" max="13313" width="37.42578125" bestFit="1" customWidth="1"/>
    <col min="13328" max="13328" width="29" bestFit="1" customWidth="1"/>
    <col min="13569" max="13569" width="37.42578125" bestFit="1" customWidth="1"/>
    <col min="13584" max="13584" width="29" bestFit="1" customWidth="1"/>
    <col min="13825" max="13825" width="37.42578125" bestFit="1" customWidth="1"/>
    <col min="13840" max="13840" width="29" bestFit="1" customWidth="1"/>
    <col min="14081" max="14081" width="37.42578125" bestFit="1" customWidth="1"/>
    <col min="14096" max="14096" width="29" bestFit="1" customWidth="1"/>
    <col min="14337" max="14337" width="37.42578125" bestFit="1" customWidth="1"/>
    <col min="14352" max="14352" width="29" bestFit="1" customWidth="1"/>
    <col min="14593" max="14593" width="37.42578125" bestFit="1" customWidth="1"/>
    <col min="14608" max="14608" width="29" bestFit="1" customWidth="1"/>
    <col min="14849" max="14849" width="37.42578125" bestFit="1" customWidth="1"/>
    <col min="14864" max="14864" width="29" bestFit="1" customWidth="1"/>
    <col min="15105" max="15105" width="37.42578125" bestFit="1" customWidth="1"/>
    <col min="15120" max="15120" width="29" bestFit="1" customWidth="1"/>
    <col min="15361" max="15361" width="37.42578125" bestFit="1" customWidth="1"/>
    <col min="15376" max="15376" width="29" bestFit="1" customWidth="1"/>
    <col min="15617" max="15617" width="37.42578125" bestFit="1" customWidth="1"/>
    <col min="15632" max="15632" width="29" bestFit="1" customWidth="1"/>
    <col min="15873" max="15873" width="37.42578125" bestFit="1" customWidth="1"/>
    <col min="15888" max="15888" width="29" bestFit="1" customWidth="1"/>
    <col min="16129" max="16129" width="37.42578125" bestFit="1" customWidth="1"/>
    <col min="16144" max="16144" width="29" bestFit="1" customWidth="1"/>
  </cols>
  <sheetData>
    <row r="1" spans="1:30" x14ac:dyDescent="0.25">
      <c r="A1" t="s">
        <v>405</v>
      </c>
      <c r="B1" t="s">
        <v>341</v>
      </c>
      <c r="C1" t="s">
        <v>406</v>
      </c>
      <c r="I1" t="s">
        <v>319</v>
      </c>
      <c r="J1" t="s">
        <v>320</v>
      </c>
      <c r="K1" t="s">
        <v>403</v>
      </c>
      <c r="L1" t="s">
        <v>404</v>
      </c>
      <c r="O1" s="18" t="s">
        <v>326</v>
      </c>
    </row>
    <row r="2" spans="1:30" x14ac:dyDescent="0.25">
      <c r="A2" t="s">
        <v>407</v>
      </c>
      <c r="B2">
        <v>0.7</v>
      </c>
      <c r="C2">
        <f>B14/(B15+B16)</f>
        <v>0.5246633026744506</v>
      </c>
      <c r="F2" t="s">
        <v>128</v>
      </c>
      <c r="G2" t="s">
        <v>128</v>
      </c>
      <c r="H2">
        <v>4.5239505417211996</v>
      </c>
      <c r="I2">
        <v>4.517868</v>
      </c>
      <c r="J2">
        <v>8.4027740000000204</v>
      </c>
      <c r="K2">
        <v>-18</v>
      </c>
      <c r="L2">
        <v>4.5178680000000098</v>
      </c>
      <c r="O2" s="19"/>
      <c r="P2" s="19"/>
      <c r="Q2" s="33" t="s">
        <v>327</v>
      </c>
      <c r="R2" s="34"/>
    </row>
    <row r="3" spans="1:30" ht="15" customHeight="1" x14ac:dyDescent="0.25">
      <c r="A3" t="s">
        <v>408</v>
      </c>
      <c r="B3">
        <v>0.13</v>
      </c>
      <c r="C3">
        <f>B18/B19</f>
        <v>0</v>
      </c>
      <c r="F3" t="s">
        <v>129</v>
      </c>
      <c r="G3" t="s">
        <v>129</v>
      </c>
      <c r="H3">
        <v>0</v>
      </c>
      <c r="I3">
        <v>0</v>
      </c>
      <c r="J3">
        <v>0</v>
      </c>
      <c r="K3">
        <v>0</v>
      </c>
      <c r="L3">
        <v>0</v>
      </c>
      <c r="O3" s="35" t="s">
        <v>328</v>
      </c>
      <c r="P3" s="19" t="s">
        <v>329</v>
      </c>
      <c r="Q3" s="36" t="s">
        <v>330</v>
      </c>
      <c r="R3" s="34"/>
    </row>
    <row r="4" spans="1:30" x14ac:dyDescent="0.25">
      <c r="A4" t="s">
        <v>409</v>
      </c>
      <c r="B4">
        <v>0</v>
      </c>
      <c r="C4">
        <f>B20/(B21+B22+B23)</f>
        <v>0</v>
      </c>
      <c r="F4" t="s">
        <v>130</v>
      </c>
      <c r="G4" t="s">
        <v>130</v>
      </c>
      <c r="H4">
        <v>15.624426588484599</v>
      </c>
      <c r="I4">
        <v>15.624294000000001</v>
      </c>
      <c r="J4">
        <v>11.493366999999999</v>
      </c>
      <c r="K4">
        <v>23.233350000000002</v>
      </c>
      <c r="L4">
        <v>15.624294000000001</v>
      </c>
      <c r="O4" s="32"/>
      <c r="P4" s="19" t="s">
        <v>331</v>
      </c>
      <c r="Q4" s="36" t="s">
        <v>332</v>
      </c>
      <c r="R4" s="34"/>
    </row>
    <row r="5" spans="1:30" x14ac:dyDescent="0.25">
      <c r="A5" t="s">
        <v>410</v>
      </c>
      <c r="B5">
        <v>0.78</v>
      </c>
      <c r="C5">
        <f>(B24+B25+B16)/(B26+B27+B28)</f>
        <v>0.85281171628676455</v>
      </c>
      <c r="F5" t="s">
        <v>131</v>
      </c>
      <c r="G5" t="s">
        <v>131</v>
      </c>
      <c r="H5">
        <v>0</v>
      </c>
      <c r="I5">
        <v>0</v>
      </c>
      <c r="J5">
        <v>0</v>
      </c>
      <c r="K5">
        <v>0</v>
      </c>
      <c r="L5">
        <v>0</v>
      </c>
      <c r="O5" s="32"/>
      <c r="P5" s="19" t="s">
        <v>333</v>
      </c>
      <c r="Q5" s="36" t="s">
        <v>334</v>
      </c>
      <c r="R5" s="34"/>
      <c r="S5">
        <f>-I8</f>
        <v>7.94</v>
      </c>
      <c r="T5">
        <v>7.7</v>
      </c>
    </row>
    <row r="6" spans="1:30" ht="16.5" customHeight="1" x14ac:dyDescent="0.25">
      <c r="A6" t="s">
        <v>411</v>
      </c>
      <c r="B6">
        <v>0.81</v>
      </c>
      <c r="C6">
        <f>(B29+B30+B31)/(B24+B25+B32+B33+B34+B35+B36+B16+B37+B31)</f>
        <v>0.78174994185403701</v>
      </c>
      <c r="F6" t="s">
        <v>132</v>
      </c>
      <c r="G6" t="s">
        <v>132</v>
      </c>
      <c r="H6">
        <v>0</v>
      </c>
      <c r="I6">
        <v>0</v>
      </c>
      <c r="J6">
        <v>0</v>
      </c>
      <c r="K6">
        <v>0</v>
      </c>
      <c r="L6">
        <v>0</v>
      </c>
      <c r="O6" s="32"/>
      <c r="P6" s="19" t="s">
        <v>335</v>
      </c>
      <c r="Q6" s="36" t="s">
        <v>336</v>
      </c>
      <c r="R6" s="34"/>
      <c r="S6">
        <f>I2</f>
        <v>4.517868</v>
      </c>
    </row>
    <row r="7" spans="1:30" x14ac:dyDescent="0.25">
      <c r="A7" t="s">
        <v>412</v>
      </c>
      <c r="B7">
        <v>0.24</v>
      </c>
      <c r="C7">
        <f>(B38+B39)/(B40+B41+B29+B30+B31+B42)</f>
        <v>0.22069696100284697</v>
      </c>
      <c r="F7" t="s">
        <v>133</v>
      </c>
      <c r="G7" t="s">
        <v>133</v>
      </c>
      <c r="H7">
        <v>0</v>
      </c>
      <c r="I7">
        <v>0</v>
      </c>
      <c r="J7">
        <v>0</v>
      </c>
      <c r="K7">
        <v>0</v>
      </c>
      <c r="L7">
        <v>0</v>
      </c>
      <c r="O7" s="19"/>
      <c r="P7" s="19"/>
      <c r="Q7" s="20"/>
      <c r="R7" s="21"/>
    </row>
    <row r="8" spans="1:30" x14ac:dyDescent="0.25">
      <c r="A8" t="s">
        <v>413</v>
      </c>
      <c r="B8">
        <v>0</v>
      </c>
      <c r="C8">
        <f>B45/(B43+B44)</f>
        <v>0</v>
      </c>
      <c r="F8" t="s">
        <v>134</v>
      </c>
      <c r="G8" t="s">
        <v>134</v>
      </c>
      <c r="H8">
        <v>-7.942863032</v>
      </c>
      <c r="I8">
        <v>-7.94</v>
      </c>
      <c r="J8">
        <v>0</v>
      </c>
      <c r="K8">
        <v>0</v>
      </c>
      <c r="L8">
        <v>-7.94</v>
      </c>
      <c r="O8" s="19"/>
      <c r="P8" s="19"/>
      <c r="Q8" s="20"/>
      <c r="R8" s="21"/>
      <c r="T8" t="s">
        <v>337</v>
      </c>
      <c r="AB8">
        <v>100</v>
      </c>
    </row>
    <row r="9" spans="1:30" x14ac:dyDescent="0.25">
      <c r="A9" t="s">
        <v>414</v>
      </c>
      <c r="B9">
        <v>0</v>
      </c>
      <c r="C9">
        <f>B28/(B46+B47+B48)</f>
        <v>0</v>
      </c>
      <c r="F9" t="s">
        <v>135</v>
      </c>
      <c r="G9" t="s">
        <v>135</v>
      </c>
      <c r="H9">
        <v>0</v>
      </c>
      <c r="I9">
        <v>0</v>
      </c>
      <c r="J9">
        <v>0</v>
      </c>
      <c r="K9">
        <v>0</v>
      </c>
      <c r="L9">
        <v>0</v>
      </c>
      <c r="O9" s="19"/>
      <c r="P9" s="19"/>
      <c r="Q9" s="22" t="s">
        <v>338</v>
      </c>
      <c r="R9" s="21" t="s">
        <v>339</v>
      </c>
      <c r="S9" s="23" t="s">
        <v>340</v>
      </c>
      <c r="T9" t="s">
        <v>341</v>
      </c>
      <c r="U9" t="s">
        <v>342</v>
      </c>
      <c r="V9" s="23" t="s">
        <v>340</v>
      </c>
      <c r="W9" t="s">
        <v>341</v>
      </c>
      <c r="X9" t="s">
        <v>342</v>
      </c>
    </row>
    <row r="10" spans="1:30" ht="15" customHeight="1" x14ac:dyDescent="0.25">
      <c r="A10" t="s">
        <v>415</v>
      </c>
      <c r="B10">
        <v>0.57999999999999996</v>
      </c>
      <c r="C10">
        <f>B49/(B29+B30+B31+B40+B42+B41)</f>
        <v>0.49921106814252603</v>
      </c>
      <c r="F10" t="s">
        <v>136</v>
      </c>
      <c r="G10" t="s">
        <v>136</v>
      </c>
      <c r="H10">
        <v>0</v>
      </c>
      <c r="I10">
        <v>0</v>
      </c>
      <c r="J10">
        <v>0</v>
      </c>
      <c r="K10">
        <v>0</v>
      </c>
      <c r="L10">
        <v>0</v>
      </c>
      <c r="O10" s="31" t="s">
        <v>343</v>
      </c>
      <c r="P10" s="19" t="s">
        <v>344</v>
      </c>
      <c r="Q10" s="24">
        <v>7.69766925282127</v>
      </c>
      <c r="R10" s="25">
        <v>9.3147035458741603E-2</v>
      </c>
      <c r="S10">
        <f>I45/$S$5</f>
        <v>1</v>
      </c>
      <c r="T10" s="26">
        <f t="shared" ref="T10:T20" si="0">Q10/$T$5</f>
        <v>0.99969730556120384</v>
      </c>
      <c r="U10">
        <f>CORREL(S10:S32,T10:T32)</f>
        <v>0.9524939619371191</v>
      </c>
      <c r="V10">
        <f>L45/$S$5</f>
        <v>1</v>
      </c>
      <c r="W10" s="15">
        <v>0.99969730556120384</v>
      </c>
      <c r="X10">
        <f>CORREL(V10:V32,W10:W32)</f>
        <v>0.97866211703047068</v>
      </c>
      <c r="AA10" s="19" t="s">
        <v>344</v>
      </c>
      <c r="AB10">
        <v>100</v>
      </c>
      <c r="AC10">
        <f>AB10/$AB$8</f>
        <v>1</v>
      </c>
      <c r="AD10">
        <f>CORREL(AC10:AC30,V10:V30)</f>
        <v>0.91935398083237496</v>
      </c>
    </row>
    <row r="11" spans="1:30" x14ac:dyDescent="0.25">
      <c r="A11" t="s">
        <v>416</v>
      </c>
      <c r="B11">
        <v>0</v>
      </c>
      <c r="C11">
        <f>(B42+B41)/(B29+B30+B31+B40+B42+B41)</f>
        <v>0</v>
      </c>
      <c r="F11" t="s">
        <v>137</v>
      </c>
      <c r="G11" t="s">
        <v>137</v>
      </c>
      <c r="H11">
        <v>15.3586511428812</v>
      </c>
      <c r="I11">
        <v>15.350268000000099</v>
      </c>
      <c r="J11">
        <v>17.830974000000001</v>
      </c>
      <c r="K11">
        <v>-11.981999999999999</v>
      </c>
      <c r="L11">
        <v>15.350268</v>
      </c>
      <c r="O11" s="32"/>
      <c r="P11" s="19" t="s">
        <v>345</v>
      </c>
      <c r="Q11" s="24">
        <v>2.2693788570487499</v>
      </c>
      <c r="R11" s="25">
        <v>9.8091017882506903E-2</v>
      </c>
      <c r="S11">
        <f>I43/$S$5</f>
        <v>0.46125581863979848</v>
      </c>
      <c r="T11" s="26">
        <f t="shared" si="0"/>
        <v>0.294724526889448</v>
      </c>
      <c r="V11">
        <f>L43/$S$5</f>
        <v>0.24966891687657555</v>
      </c>
      <c r="W11" s="15">
        <v>0.294724526889448</v>
      </c>
      <c r="AA11" s="19" t="s">
        <v>345</v>
      </c>
      <c r="AB11">
        <v>45</v>
      </c>
      <c r="AC11">
        <f t="shared" ref="AC11:AC33" si="1">AB11/$AB$8</f>
        <v>0.45</v>
      </c>
    </row>
    <row r="12" spans="1:30" x14ac:dyDescent="0.25">
      <c r="F12" t="s">
        <v>138</v>
      </c>
      <c r="G12" t="s">
        <v>138</v>
      </c>
      <c r="H12">
        <v>19.558838007182999</v>
      </c>
      <c r="I12">
        <v>19.557870000000001</v>
      </c>
      <c r="J12">
        <v>31.017035</v>
      </c>
      <c r="K12">
        <v>25.418669999999999</v>
      </c>
      <c r="L12">
        <v>19.557870000000001</v>
      </c>
      <c r="O12" s="32"/>
      <c r="P12" s="19" t="s">
        <v>346</v>
      </c>
      <c r="Q12" s="24">
        <v>1.97679921143514</v>
      </c>
      <c r="R12" s="25">
        <v>0.112222324229849</v>
      </c>
      <c r="S12">
        <f>I53/$S$5</f>
        <v>0.46125581863979848</v>
      </c>
      <c r="T12" s="26">
        <f t="shared" si="0"/>
        <v>0.25672717031625197</v>
      </c>
      <c r="V12">
        <f>L53/$S$5</f>
        <v>0.2496689168765743</v>
      </c>
      <c r="W12" s="15">
        <v>0.25672717031625197</v>
      </c>
      <c r="AA12" s="19" t="s">
        <v>346</v>
      </c>
      <c r="AB12">
        <v>45</v>
      </c>
      <c r="AC12">
        <f t="shared" si="1"/>
        <v>0.45</v>
      </c>
    </row>
    <row r="13" spans="1:30" x14ac:dyDescent="0.25">
      <c r="A13" t="s">
        <v>417</v>
      </c>
      <c r="B13" t="s">
        <v>406</v>
      </c>
      <c r="F13" t="s">
        <v>139</v>
      </c>
      <c r="G13" t="s">
        <v>139</v>
      </c>
      <c r="H13">
        <v>0</v>
      </c>
      <c r="I13">
        <v>0</v>
      </c>
      <c r="J13">
        <v>0</v>
      </c>
      <c r="K13">
        <v>0</v>
      </c>
      <c r="L13">
        <v>0</v>
      </c>
      <c r="O13" s="32"/>
      <c r="P13" s="19" t="s">
        <v>347</v>
      </c>
      <c r="Q13" s="24">
        <v>5.39378512304941</v>
      </c>
      <c r="R13" s="25">
        <v>0.117190593743816</v>
      </c>
      <c r="S13">
        <f>I69/$S$5</f>
        <v>0.52480211586901759</v>
      </c>
      <c r="T13" s="26">
        <f t="shared" si="0"/>
        <v>0.70049157442200127</v>
      </c>
      <c r="V13">
        <f>L69/$S$5</f>
        <v>0.73638901763224052</v>
      </c>
      <c r="W13" s="15">
        <v>0.70049157442200127</v>
      </c>
      <c r="AA13" s="19" t="s">
        <v>347</v>
      </c>
      <c r="AB13">
        <v>54</v>
      </c>
      <c r="AC13">
        <f t="shared" si="1"/>
        <v>0.54</v>
      </c>
    </row>
    <row r="14" spans="1:30" x14ac:dyDescent="0.25">
      <c r="A14" t="s">
        <v>418</v>
      </c>
      <c r="B14">
        <f>H69</f>
        <v>4.1673287510599204</v>
      </c>
      <c r="F14" t="s">
        <v>140</v>
      </c>
      <c r="G14" t="s">
        <v>140</v>
      </c>
      <c r="H14">
        <v>-2.9451373598208002</v>
      </c>
      <c r="I14">
        <v>-2.944512</v>
      </c>
      <c r="J14">
        <v>-2.5628160000000002</v>
      </c>
      <c r="K14">
        <v>-1.63584</v>
      </c>
      <c r="L14">
        <v>-2.944512</v>
      </c>
      <c r="O14" s="32"/>
      <c r="P14" s="19" t="s">
        <v>348</v>
      </c>
      <c r="Q14" s="24">
        <v>0.292579645613608</v>
      </c>
      <c r="R14" s="25">
        <v>0.12950860077016399</v>
      </c>
      <c r="S14">
        <f>I93/$S$5</f>
        <v>0</v>
      </c>
      <c r="T14" s="26">
        <f t="shared" si="0"/>
        <v>3.7997356573195841E-2</v>
      </c>
      <c r="V14">
        <f>L93/$S$5</f>
        <v>0</v>
      </c>
      <c r="W14" s="15">
        <v>3.7997356573195841E-2</v>
      </c>
      <c r="AA14" s="19" t="s">
        <v>348</v>
      </c>
      <c r="AB14">
        <v>0</v>
      </c>
      <c r="AC14">
        <f t="shared" si="1"/>
        <v>0</v>
      </c>
    </row>
    <row r="15" spans="1:30" x14ac:dyDescent="0.25">
      <c r="A15" t="s">
        <v>419</v>
      </c>
      <c r="B15">
        <v>0</v>
      </c>
      <c r="F15" t="s">
        <v>141</v>
      </c>
      <c r="G15" t="s">
        <v>141</v>
      </c>
      <c r="H15">
        <v>-15</v>
      </c>
      <c r="I15">
        <v>-15</v>
      </c>
      <c r="J15">
        <v>-19</v>
      </c>
      <c r="K15">
        <v>-22.886520000000001</v>
      </c>
      <c r="L15">
        <v>-15</v>
      </c>
      <c r="O15" s="32"/>
      <c r="P15" s="19" t="s">
        <v>349</v>
      </c>
      <c r="Q15" s="24">
        <v>6.1920423728126002</v>
      </c>
      <c r="R15" s="25">
        <v>0.13955845350106699</v>
      </c>
      <c r="S15">
        <f>I36/$S$5</f>
        <v>0.77859843828715236</v>
      </c>
      <c r="T15" s="26">
        <f t="shared" si="0"/>
        <v>0.8041613471185195</v>
      </c>
      <c r="V15">
        <f>L36/$S$5</f>
        <v>0.84912740554156041</v>
      </c>
      <c r="W15" s="15">
        <v>0.8041613471185195</v>
      </c>
      <c r="AA15" s="19" t="s">
        <v>349</v>
      </c>
      <c r="AB15">
        <v>79</v>
      </c>
      <c r="AC15">
        <f t="shared" si="1"/>
        <v>0.79</v>
      </c>
    </row>
    <row r="16" spans="1:30" x14ac:dyDescent="0.25">
      <c r="A16" t="s">
        <v>420</v>
      </c>
      <c r="B16">
        <f>H45</f>
        <v>7.942863032</v>
      </c>
      <c r="F16" t="s">
        <v>142</v>
      </c>
      <c r="G16" t="s">
        <v>142</v>
      </c>
      <c r="H16">
        <v>-1.9869198953881999</v>
      </c>
      <c r="I16">
        <v>-1.9864979999999901</v>
      </c>
      <c r="J16">
        <v>-1.7289889999999799</v>
      </c>
      <c r="K16">
        <v>-1.10361</v>
      </c>
      <c r="L16">
        <v>-1.9864979999999901</v>
      </c>
      <c r="O16" s="32"/>
      <c r="P16" s="19" t="s">
        <v>350</v>
      </c>
      <c r="Q16" s="24">
        <v>0.53823231380638803</v>
      </c>
      <c r="R16" s="25">
        <v>3.6642791701297202E-2</v>
      </c>
      <c r="S16">
        <f>I89/$S$5</f>
        <v>0.1415849370277078</v>
      </c>
      <c r="T16" s="26">
        <f t="shared" si="0"/>
        <v>6.9900300494336112E-2</v>
      </c>
      <c r="V16">
        <f>L89/$S$5</f>
        <v>7.105596977329949E-2</v>
      </c>
      <c r="W16" s="15">
        <v>6.9900300494336112E-2</v>
      </c>
      <c r="AA16" s="19" t="s">
        <v>350</v>
      </c>
      <c r="AB16">
        <v>15</v>
      </c>
      <c r="AC16">
        <f t="shared" si="1"/>
        <v>0.15</v>
      </c>
    </row>
    <row r="17" spans="1:29" x14ac:dyDescent="0.25">
      <c r="A17" t="s">
        <v>421</v>
      </c>
      <c r="B17">
        <f>H43</f>
        <v>3.6648107703100798</v>
      </c>
      <c r="F17" t="s">
        <v>143</v>
      </c>
      <c r="G17" t="s">
        <v>143</v>
      </c>
      <c r="H17">
        <v>0</v>
      </c>
      <c r="I17">
        <v>0</v>
      </c>
      <c r="J17">
        <v>0</v>
      </c>
      <c r="K17">
        <v>0</v>
      </c>
      <c r="L17">
        <v>0</v>
      </c>
      <c r="O17" s="32"/>
      <c r="P17" s="19" t="s">
        <v>351</v>
      </c>
      <c r="Q17" s="24">
        <v>0.30599163423627501</v>
      </c>
      <c r="R17" s="25">
        <v>3.6855861002056303E-2</v>
      </c>
      <c r="S17">
        <f>I90/$S$5</f>
        <v>0.11703329974811069</v>
      </c>
      <c r="T17" s="26">
        <f t="shared" si="0"/>
        <v>3.9739173277438311E-2</v>
      </c>
      <c r="V17">
        <f>L90/$S$5</f>
        <v>4.6504332493702512E-2</v>
      </c>
      <c r="W17" s="15">
        <v>3.9739173277438311E-2</v>
      </c>
      <c r="AA17" s="19" t="s">
        <v>351</v>
      </c>
      <c r="AB17">
        <v>11</v>
      </c>
      <c r="AC17">
        <f t="shared" si="1"/>
        <v>0.11</v>
      </c>
    </row>
    <row r="18" spans="1:29" x14ac:dyDescent="0.25">
      <c r="A18" t="s">
        <v>422</v>
      </c>
      <c r="B18">
        <v>0</v>
      </c>
      <c r="C18" t="s">
        <v>423</v>
      </c>
      <c r="F18" t="s">
        <v>144</v>
      </c>
      <c r="G18" t="s">
        <v>144</v>
      </c>
      <c r="H18">
        <v>0</v>
      </c>
      <c r="I18">
        <v>0</v>
      </c>
      <c r="J18">
        <v>0</v>
      </c>
      <c r="K18">
        <v>0</v>
      </c>
      <c r="L18">
        <v>0</v>
      </c>
      <c r="O18" s="32"/>
      <c r="P18" s="19" t="s">
        <v>352</v>
      </c>
      <c r="Q18" s="24">
        <v>0.53823231380638803</v>
      </c>
      <c r="R18" s="25">
        <v>3.6636413482501698E-2</v>
      </c>
      <c r="S18">
        <f>I87/$S$5</f>
        <v>0.1415849370277078</v>
      </c>
      <c r="T18" s="26">
        <f t="shared" si="0"/>
        <v>6.9900300494336112E-2</v>
      </c>
      <c r="V18">
        <f>L87/$S$5</f>
        <v>7.105596977329949E-2</v>
      </c>
      <c r="W18" s="15">
        <v>6.9900300494336112E-2</v>
      </c>
      <c r="AA18" s="19" t="s">
        <v>352</v>
      </c>
      <c r="AB18">
        <v>15</v>
      </c>
      <c r="AC18">
        <f t="shared" si="1"/>
        <v>0.15</v>
      </c>
    </row>
    <row r="19" spans="1:29" x14ac:dyDescent="0.25">
      <c r="A19" t="s">
        <v>424</v>
      </c>
      <c r="B19">
        <f>H53</f>
        <v>3.6648107703100798</v>
      </c>
      <c r="F19" t="s">
        <v>145</v>
      </c>
      <c r="G19" t="s">
        <v>145</v>
      </c>
      <c r="H19">
        <v>0</v>
      </c>
      <c r="I19">
        <v>0</v>
      </c>
      <c r="J19">
        <v>-16.100000000000001</v>
      </c>
      <c r="K19">
        <v>0</v>
      </c>
      <c r="L19">
        <v>0</v>
      </c>
      <c r="O19" s="32"/>
      <c r="P19" s="19" t="s">
        <v>353</v>
      </c>
      <c r="Q19" s="24">
        <v>12.9050202967895</v>
      </c>
      <c r="R19" s="25">
        <v>0.21633685268858299</v>
      </c>
      <c r="S19">
        <f>-I70/$S$5</f>
        <v>1.6654568765743072</v>
      </c>
      <c r="T19" s="26">
        <f t="shared" si="0"/>
        <v>1.6759766619207142</v>
      </c>
      <c r="V19">
        <f>-L70/$S$5</f>
        <v>1.7359858438287155</v>
      </c>
      <c r="W19" s="15">
        <v>1.6759766619207142</v>
      </c>
      <c r="AA19" s="19" t="s">
        <v>353</v>
      </c>
      <c r="AB19">
        <v>168</v>
      </c>
      <c r="AC19">
        <f t="shared" si="1"/>
        <v>1.68</v>
      </c>
    </row>
    <row r="20" spans="1:29" x14ac:dyDescent="0.25">
      <c r="A20" t="s">
        <v>425</v>
      </c>
      <c r="B20">
        <v>0</v>
      </c>
      <c r="F20" t="s">
        <v>146</v>
      </c>
      <c r="G20" t="s">
        <v>146</v>
      </c>
      <c r="H20">
        <v>-4.5239505417211996</v>
      </c>
      <c r="I20">
        <v>-4.517868</v>
      </c>
      <c r="J20">
        <v>-8.4027740000000204</v>
      </c>
      <c r="K20">
        <v>18</v>
      </c>
      <c r="L20">
        <v>-4.517868</v>
      </c>
      <c r="O20" s="32"/>
      <c r="P20" s="19" t="s">
        <v>354</v>
      </c>
      <c r="Q20" s="24">
        <v>11.7822233793449</v>
      </c>
      <c r="R20" s="25">
        <v>0.224192466927434</v>
      </c>
      <c r="S20">
        <f>-I72/$S$5</f>
        <v>1.5637138035264482</v>
      </c>
      <c r="T20" s="26">
        <f t="shared" si="0"/>
        <v>1.5301588804344026</v>
      </c>
      <c r="V20">
        <f>-L72/$S$5</f>
        <v>1.6342427707808564</v>
      </c>
      <c r="W20" s="15">
        <v>1.5301588804344026</v>
      </c>
      <c r="AA20" s="19" t="s">
        <v>354</v>
      </c>
      <c r="AB20">
        <v>158</v>
      </c>
      <c r="AC20">
        <f t="shared" si="1"/>
        <v>1.58</v>
      </c>
    </row>
    <row r="21" spans="1:29" x14ac:dyDescent="0.25">
      <c r="A21" t="s">
        <v>426</v>
      </c>
      <c r="B21" s="30">
        <f>H36</f>
        <v>6.18400736373244</v>
      </c>
      <c r="F21" t="s">
        <v>147</v>
      </c>
      <c r="G21" t="s">
        <v>147</v>
      </c>
      <c r="H21">
        <v>2.5139686117298501</v>
      </c>
      <c r="I21">
        <v>2.5167576</v>
      </c>
      <c r="J21">
        <v>1.0610139999999899</v>
      </c>
      <c r="K21">
        <v>13.76412</v>
      </c>
      <c r="L21">
        <v>3.0767576000000001</v>
      </c>
      <c r="O21" s="32"/>
      <c r="P21" s="19" t="s">
        <v>355</v>
      </c>
      <c r="Q21" s="24">
        <v>9.2112880644318</v>
      </c>
      <c r="R21" s="25">
        <v>0.22640457807417999</v>
      </c>
      <c r="S21">
        <f>I78/$S$5</f>
        <v>0.33352010075566618</v>
      </c>
      <c r="T21" s="26">
        <f>(Q21-Q10)/$T$5</f>
        <v>0.19657387163773116</v>
      </c>
      <c r="V21">
        <f>L78/$S$5</f>
        <v>0.40404906801007429</v>
      </c>
      <c r="W21" s="15">
        <v>0.19657387163773116</v>
      </c>
      <c r="AA21" s="19" t="s">
        <v>355</v>
      </c>
      <c r="AB21">
        <v>120</v>
      </c>
      <c r="AC21">
        <v>0.2</v>
      </c>
    </row>
    <row r="22" spans="1:29" x14ac:dyDescent="0.25">
      <c r="A22" t="s">
        <v>427</v>
      </c>
      <c r="B22">
        <v>0</v>
      </c>
      <c r="F22" t="s">
        <v>148</v>
      </c>
      <c r="G22" t="s">
        <v>148</v>
      </c>
      <c r="H22">
        <v>-4.5239505417211996</v>
      </c>
      <c r="I22">
        <v>-4.517868</v>
      </c>
      <c r="J22">
        <v>-8.4027740000000204</v>
      </c>
      <c r="K22">
        <v>18</v>
      </c>
      <c r="L22">
        <v>-4.517868</v>
      </c>
      <c r="O22" s="32"/>
      <c r="P22" s="19" t="s">
        <v>356</v>
      </c>
      <c r="Q22" s="24">
        <v>7.8989886658472903</v>
      </c>
      <c r="R22" s="25">
        <v>0.225536045160772</v>
      </c>
      <c r="S22">
        <f>I66/$S$5</f>
        <v>1.1408611586901762</v>
      </c>
      <c r="T22" s="26">
        <f t="shared" ref="T22:T30" si="2">Q22/$T$5</f>
        <v>1.0258426838762715</v>
      </c>
      <c r="V22">
        <f>L66/$S$5</f>
        <v>1.2113901259445856</v>
      </c>
      <c r="W22" s="15">
        <v>1.0258426838762715</v>
      </c>
      <c r="AA22" s="19" t="s">
        <v>356</v>
      </c>
      <c r="AB22">
        <v>94</v>
      </c>
      <c r="AC22">
        <f t="shared" si="1"/>
        <v>0.94</v>
      </c>
    </row>
    <row r="23" spans="1:29" ht="13.5" customHeight="1" x14ac:dyDescent="0.25">
      <c r="A23" t="s">
        <v>428</v>
      </c>
      <c r="B23" s="30">
        <f>H91</f>
        <v>6.18400736373244</v>
      </c>
      <c r="F23" t="s">
        <v>149</v>
      </c>
      <c r="G23" t="s">
        <v>149</v>
      </c>
      <c r="H23">
        <v>0</v>
      </c>
      <c r="I23">
        <v>0</v>
      </c>
      <c r="J23">
        <v>0</v>
      </c>
      <c r="K23">
        <v>0</v>
      </c>
      <c r="L23">
        <v>0</v>
      </c>
      <c r="O23" s="32"/>
      <c r="P23" s="19" t="s">
        <v>357</v>
      </c>
      <c r="Q23" s="24">
        <v>1.8621739994980799</v>
      </c>
      <c r="R23" s="25">
        <v>0.23788460659105701</v>
      </c>
      <c r="S23">
        <f>I31/$S$5</f>
        <v>0.31697198992443326</v>
      </c>
      <c r="T23" s="26">
        <f t="shared" si="2"/>
        <v>0.24184077915559479</v>
      </c>
      <c r="V23">
        <f>L31/$S$5</f>
        <v>0.38750095717884131</v>
      </c>
      <c r="W23" s="15">
        <v>0.24184077915559479</v>
      </c>
      <c r="AA23" s="19" t="s">
        <v>357</v>
      </c>
      <c r="AB23">
        <v>72</v>
      </c>
      <c r="AC23">
        <f t="shared" si="1"/>
        <v>0.72</v>
      </c>
    </row>
    <row r="24" spans="1:29" x14ac:dyDescent="0.25">
      <c r="A24" t="s">
        <v>429</v>
      </c>
      <c r="B24">
        <f>H78</f>
        <v>2.64933482414264</v>
      </c>
      <c r="F24" t="s">
        <v>150</v>
      </c>
      <c r="G24" t="s">
        <v>150</v>
      </c>
      <c r="H24">
        <v>0</v>
      </c>
      <c r="I24">
        <v>0</v>
      </c>
      <c r="J24">
        <v>0</v>
      </c>
      <c r="K24">
        <v>0</v>
      </c>
      <c r="L24">
        <v>0</v>
      </c>
      <c r="O24" s="32"/>
      <c r="P24" s="19" t="s">
        <v>358</v>
      </c>
      <c r="Q24" s="24">
        <v>1.8621739994980799</v>
      </c>
      <c r="R24" s="25">
        <v>0.23788508274356299</v>
      </c>
      <c r="S24">
        <f>I55/$S$5</f>
        <v>0.31697198992443326</v>
      </c>
      <c r="T24" s="26">
        <f t="shared" si="2"/>
        <v>0.24184077915559479</v>
      </c>
      <c r="V24">
        <f>L55/$S$5</f>
        <v>0.38750095717884131</v>
      </c>
      <c r="W24" s="15">
        <v>0.24184077915559479</v>
      </c>
      <c r="AA24" s="19" t="s">
        <v>358</v>
      </c>
      <c r="AB24">
        <v>72</v>
      </c>
      <c r="AC24">
        <f t="shared" si="1"/>
        <v>0.72</v>
      </c>
    </row>
    <row r="25" spans="1:29" x14ac:dyDescent="0.25">
      <c r="A25" t="s">
        <v>430</v>
      </c>
      <c r="B25">
        <v>0</v>
      </c>
      <c r="F25" t="s">
        <v>151</v>
      </c>
      <c r="G25" t="s">
        <v>151</v>
      </c>
      <c r="H25">
        <v>1.93123887700445</v>
      </c>
      <c r="I25">
        <v>1.9341516000000001</v>
      </c>
      <c r="J25">
        <v>0.55393099999998596</v>
      </c>
      <c r="K25">
        <v>10.32891</v>
      </c>
      <c r="L25">
        <v>2.4941515999999999</v>
      </c>
      <c r="O25" s="32"/>
      <c r="P25" s="19" t="s">
        <v>359</v>
      </c>
      <c r="Q25" s="24">
        <v>1.0617420190266</v>
      </c>
      <c r="R25" s="25">
        <v>0.241395576333994</v>
      </c>
      <c r="S25">
        <f>I84/$S$5</f>
        <v>0.24359591939546599</v>
      </c>
      <c r="T25" s="26">
        <f t="shared" si="2"/>
        <v>0.13788857389955844</v>
      </c>
      <c r="V25">
        <f>L84/$S$5</f>
        <v>0.31412488664987404</v>
      </c>
      <c r="W25" s="15">
        <v>0.13788857389955844</v>
      </c>
      <c r="AA25" s="19" t="s">
        <v>359</v>
      </c>
      <c r="AB25">
        <v>67</v>
      </c>
      <c r="AC25">
        <f t="shared" si="1"/>
        <v>0.67</v>
      </c>
    </row>
    <row r="26" spans="1:29" x14ac:dyDescent="0.25">
      <c r="A26" t="s">
        <v>431</v>
      </c>
      <c r="B26">
        <f>H34</f>
        <v>12.4203240338468</v>
      </c>
      <c r="F26" t="s">
        <v>152</v>
      </c>
      <c r="G26" t="s">
        <v>152</v>
      </c>
      <c r="H26">
        <v>0</v>
      </c>
      <c r="I26">
        <v>0</v>
      </c>
      <c r="J26">
        <v>0</v>
      </c>
      <c r="K26">
        <v>0</v>
      </c>
      <c r="L26">
        <v>0</v>
      </c>
      <c r="O26" s="32"/>
      <c r="P26" s="19" t="s">
        <v>90</v>
      </c>
      <c r="Q26" s="24">
        <v>1.0617420190266</v>
      </c>
      <c r="R26" s="25">
        <v>0.24139570164823601</v>
      </c>
      <c r="S26">
        <f>I40/$S$5</f>
        <v>0.24359591939546599</v>
      </c>
      <c r="T26" s="26">
        <f t="shared" si="2"/>
        <v>0.13788857389955844</v>
      </c>
      <c r="V26">
        <f>L40/$S$5</f>
        <v>0.31412488664987404</v>
      </c>
      <c r="W26" s="15">
        <v>0.13788857389955844</v>
      </c>
      <c r="AA26" s="19" t="s">
        <v>90</v>
      </c>
      <c r="AB26">
        <v>67</v>
      </c>
      <c r="AC26">
        <f t="shared" si="1"/>
        <v>0.67</v>
      </c>
    </row>
    <row r="27" spans="1:29" x14ac:dyDescent="0.25">
      <c r="A27" t="s">
        <v>432</v>
      </c>
      <c r="B27">
        <f>H76</f>
        <v>0</v>
      </c>
      <c r="F27" t="s">
        <v>153</v>
      </c>
      <c r="G27" t="s">
        <v>153</v>
      </c>
      <c r="H27">
        <v>9.5354612257671896</v>
      </c>
      <c r="I27">
        <v>9.5345469000000005</v>
      </c>
      <c r="J27">
        <v>26.96683225</v>
      </c>
      <c r="K27">
        <v>9.3821024999999896</v>
      </c>
      <c r="L27">
        <v>8.9745469</v>
      </c>
      <c r="O27" s="32"/>
      <c r="P27" s="19" t="s">
        <v>360</v>
      </c>
      <c r="Q27" s="24">
        <v>0.82286013859707197</v>
      </c>
      <c r="R27" s="25">
        <v>0.18137320236283699</v>
      </c>
      <c r="S27">
        <f>I59/$S$5</f>
        <v>0.24359591939546599</v>
      </c>
      <c r="T27" s="26">
        <f t="shared" si="2"/>
        <v>0.1068649530645548</v>
      </c>
      <c r="V27">
        <f>L59/$S$5</f>
        <v>0.31412488664987404</v>
      </c>
      <c r="W27" s="15">
        <v>0.1068649530645548</v>
      </c>
      <c r="AA27" s="19" t="s">
        <v>360</v>
      </c>
      <c r="AB27">
        <v>64</v>
      </c>
      <c r="AC27">
        <f t="shared" si="1"/>
        <v>0.64</v>
      </c>
    </row>
    <row r="28" spans="1:29" x14ac:dyDescent="0.25">
      <c r="A28" t="s">
        <v>433</v>
      </c>
      <c r="B28">
        <f>H75</f>
        <v>0</v>
      </c>
      <c r="F28" t="s">
        <v>154</v>
      </c>
      <c r="G28" t="s">
        <v>154</v>
      </c>
      <c r="H28">
        <v>25.8289754373607</v>
      </c>
      <c r="I28">
        <v>25.828199699999999</v>
      </c>
      <c r="J28">
        <v>34.93373725</v>
      </c>
      <c r="K28">
        <v>37.272412500000002</v>
      </c>
      <c r="L28">
        <v>24.148199699999999</v>
      </c>
      <c r="O28" s="32"/>
      <c r="P28" s="19" t="s">
        <v>361</v>
      </c>
      <c r="Q28" s="24">
        <v>0.23888188042953201</v>
      </c>
      <c r="R28" s="25">
        <v>0.14091162259666501</v>
      </c>
      <c r="S28">
        <f>I60/$S$5</f>
        <v>0</v>
      </c>
      <c r="T28" s="26">
        <f t="shared" si="2"/>
        <v>3.1023620835004158E-2</v>
      </c>
      <c r="V28">
        <f>L60/$S$5</f>
        <v>0</v>
      </c>
      <c r="W28" s="15">
        <v>3.1023620835004158E-2</v>
      </c>
      <c r="AA28" s="19" t="s">
        <v>361</v>
      </c>
      <c r="AB28">
        <v>3</v>
      </c>
      <c r="AC28">
        <f t="shared" si="1"/>
        <v>0.03</v>
      </c>
    </row>
    <row r="29" spans="1:29" x14ac:dyDescent="0.25">
      <c r="A29" t="s">
        <v>434</v>
      </c>
      <c r="B29">
        <v>9.0622000000000007</v>
      </c>
      <c r="F29" t="s">
        <v>155</v>
      </c>
      <c r="G29" t="s">
        <v>155</v>
      </c>
      <c r="H29">
        <v>0.54011468600000001</v>
      </c>
      <c r="I29">
        <v>0.54</v>
      </c>
      <c r="J29">
        <v>0.47</v>
      </c>
      <c r="K29">
        <v>0.3</v>
      </c>
      <c r="L29">
        <v>0.54</v>
      </c>
      <c r="O29" s="32"/>
      <c r="P29" s="19" t="s">
        <v>362</v>
      </c>
      <c r="Q29" s="24">
        <v>1.1820778530405199E-2</v>
      </c>
      <c r="R29" s="25">
        <v>2.3632836343290602E-2</v>
      </c>
      <c r="S29">
        <f>I75/$S$5</f>
        <v>0</v>
      </c>
      <c r="T29" s="26">
        <f t="shared" si="2"/>
        <v>1.5351660429097662E-3</v>
      </c>
      <c r="V29">
        <f>L75/$S$5</f>
        <v>0</v>
      </c>
      <c r="W29" s="15">
        <v>1.5351660429097662E-3</v>
      </c>
      <c r="AA29" s="19" t="s">
        <v>362</v>
      </c>
      <c r="AB29">
        <v>29</v>
      </c>
      <c r="AC29">
        <f t="shared" si="1"/>
        <v>0.28999999999999998</v>
      </c>
    </row>
    <row r="30" spans="1:29" x14ac:dyDescent="0.25">
      <c r="A30" t="s">
        <v>435</v>
      </c>
      <c r="B30">
        <v>0</v>
      </c>
      <c r="F30" t="s">
        <v>156</v>
      </c>
      <c r="G30" t="s">
        <v>156</v>
      </c>
      <c r="H30">
        <v>-15.624426588484599</v>
      </c>
      <c r="I30">
        <v>-15.624294000000001</v>
      </c>
      <c r="J30">
        <v>-11.493366999999999</v>
      </c>
      <c r="K30">
        <v>-23.233350000000002</v>
      </c>
      <c r="L30">
        <v>-15.624294000000001</v>
      </c>
      <c r="O30" s="32"/>
      <c r="P30" s="19" t="s">
        <v>363</v>
      </c>
      <c r="Q30" s="24">
        <v>2.0867370325069099</v>
      </c>
      <c r="R30" s="25">
        <v>0.14780476208516499</v>
      </c>
      <c r="S30">
        <f>I74/$S$5</f>
        <v>0.19488967254408057</v>
      </c>
      <c r="T30" s="26">
        <f t="shared" si="2"/>
        <v>0.27100480941648181</v>
      </c>
      <c r="V30">
        <f>L74/$S$5</f>
        <v>0.19488967254408057</v>
      </c>
      <c r="W30" s="15">
        <v>0.27100480941648181</v>
      </c>
      <c r="AA30" s="19" t="s">
        <v>363</v>
      </c>
      <c r="AB30">
        <v>0</v>
      </c>
      <c r="AC30">
        <f t="shared" si="1"/>
        <v>0</v>
      </c>
    </row>
    <row r="31" spans="1:29" x14ac:dyDescent="0.25">
      <c r="A31" t="s">
        <v>436</v>
      </c>
      <c r="B31">
        <v>0</v>
      </c>
      <c r="F31" t="s">
        <v>157</v>
      </c>
      <c r="G31" t="s">
        <v>157</v>
      </c>
      <c r="H31">
        <v>2.5139686117298501</v>
      </c>
      <c r="I31">
        <v>2.5167576</v>
      </c>
      <c r="J31">
        <v>1.0610139999999899</v>
      </c>
      <c r="K31">
        <v>13.76412</v>
      </c>
      <c r="L31">
        <v>3.0767576000000001</v>
      </c>
      <c r="O31" s="32"/>
      <c r="P31" s="19" t="s">
        <v>364</v>
      </c>
      <c r="Q31" s="24">
        <v>4.5939059161084899</v>
      </c>
      <c r="R31" s="25">
        <v>0.18391685782141501</v>
      </c>
      <c r="S31">
        <f>4.517868/S5</f>
        <v>0.56900100755667504</v>
      </c>
      <c r="T31" s="26">
        <f>4.6/T5</f>
        <v>0.59740259740259738</v>
      </c>
      <c r="V31">
        <v>0.56900100755667504</v>
      </c>
      <c r="W31" s="26">
        <v>0.59740259740259738</v>
      </c>
      <c r="AA31" s="19" t="s">
        <v>364</v>
      </c>
      <c r="AB31">
        <v>0</v>
      </c>
      <c r="AC31">
        <f t="shared" si="1"/>
        <v>0</v>
      </c>
    </row>
    <row r="32" spans="1:29" x14ac:dyDescent="0.25">
      <c r="A32" t="s">
        <v>437</v>
      </c>
      <c r="B32">
        <v>0</v>
      </c>
      <c r="F32" t="s">
        <v>158</v>
      </c>
      <c r="G32" t="s">
        <v>158</v>
      </c>
      <c r="H32">
        <v>15</v>
      </c>
      <c r="I32">
        <v>15</v>
      </c>
      <c r="J32">
        <v>19</v>
      </c>
      <c r="K32">
        <v>22.886520000000001</v>
      </c>
      <c r="L32">
        <v>15</v>
      </c>
      <c r="O32" s="32"/>
      <c r="P32" s="19" t="s">
        <v>365</v>
      </c>
      <c r="Q32" s="24">
        <v>-4.0411874726038501</v>
      </c>
      <c r="R32" s="25">
        <v>0.71819037888668003</v>
      </c>
      <c r="S32">
        <v>0</v>
      </c>
      <c r="T32" s="26">
        <f>-Q32/T5</f>
        <v>0.52482954189660391</v>
      </c>
      <c r="V32">
        <v>0.35264483627204024</v>
      </c>
      <c r="W32" s="26">
        <v>0.52482954189660391</v>
      </c>
      <c r="AA32" s="19" t="s">
        <v>365</v>
      </c>
      <c r="AC32">
        <f t="shared" si="1"/>
        <v>0</v>
      </c>
    </row>
    <row r="33" spans="1:29" x14ac:dyDescent="0.25">
      <c r="A33" t="s">
        <v>438</v>
      </c>
      <c r="B33">
        <v>0</v>
      </c>
      <c r="F33" t="s">
        <v>159</v>
      </c>
      <c r="G33" t="s">
        <v>159</v>
      </c>
      <c r="H33">
        <v>0</v>
      </c>
      <c r="I33">
        <v>0</v>
      </c>
      <c r="J33">
        <v>0</v>
      </c>
      <c r="K33">
        <v>0</v>
      </c>
      <c r="L33">
        <v>0</v>
      </c>
      <c r="O33" s="32"/>
      <c r="P33" s="19" t="s">
        <v>366</v>
      </c>
      <c r="Q33" s="24">
        <v>10.928083920220899</v>
      </c>
      <c r="R33" s="25">
        <v>0.71030012239248497</v>
      </c>
      <c r="AA33" s="19" t="s">
        <v>366</v>
      </c>
      <c r="AC33">
        <f t="shared" si="1"/>
        <v>0</v>
      </c>
    </row>
    <row r="34" spans="1:29" x14ac:dyDescent="0.25">
      <c r="A34" t="s">
        <v>439</v>
      </c>
      <c r="B34">
        <v>0</v>
      </c>
      <c r="F34" t="s">
        <v>160</v>
      </c>
      <c r="G34" t="s">
        <v>160</v>
      </c>
      <c r="H34">
        <v>12.4203240338468</v>
      </c>
      <c r="I34">
        <v>12.4158876</v>
      </c>
      <c r="J34">
        <v>14.147479000000001</v>
      </c>
      <c r="K34">
        <v>-1.2462899999999999</v>
      </c>
      <c r="L34">
        <v>12.9758876</v>
      </c>
      <c r="O34" s="32"/>
      <c r="P34" s="19" t="s">
        <v>367</v>
      </c>
      <c r="Q34" s="27">
        <v>0.64090324182221303</v>
      </c>
      <c r="R34" s="28">
        <v>9.5338683447395902E-3</v>
      </c>
    </row>
    <row r="35" spans="1:29" x14ac:dyDescent="0.25">
      <c r="A35" t="s">
        <v>440</v>
      </c>
      <c r="B35">
        <v>0</v>
      </c>
      <c r="F35" t="s">
        <v>161</v>
      </c>
      <c r="G35" t="s">
        <v>161</v>
      </c>
      <c r="H35">
        <v>0</v>
      </c>
      <c r="I35">
        <v>0</v>
      </c>
      <c r="J35">
        <v>0</v>
      </c>
      <c r="K35">
        <v>0</v>
      </c>
      <c r="L35">
        <v>0</v>
      </c>
      <c r="T35" s="26" t="s">
        <v>368</v>
      </c>
    </row>
    <row r="36" spans="1:29" x14ac:dyDescent="0.25">
      <c r="A36" t="s">
        <v>441</v>
      </c>
      <c r="B36">
        <v>0</v>
      </c>
      <c r="C36" t="s">
        <v>423</v>
      </c>
      <c r="F36" t="s">
        <v>162</v>
      </c>
      <c r="G36" t="s">
        <v>162</v>
      </c>
      <c r="H36">
        <v>6.18400736373244</v>
      </c>
      <c r="I36">
        <v>6.1820715999999898</v>
      </c>
      <c r="J36">
        <v>-0.46750900000000001</v>
      </c>
      <c r="K36">
        <v>-0.29841000000000001</v>
      </c>
      <c r="L36">
        <v>6.7420715999999903</v>
      </c>
      <c r="T36" t="s">
        <v>369</v>
      </c>
    </row>
    <row r="37" spans="1:29" x14ac:dyDescent="0.25">
      <c r="A37" t="s">
        <v>442</v>
      </c>
      <c r="B37">
        <v>1</v>
      </c>
      <c r="F37" t="s">
        <v>163</v>
      </c>
      <c r="G37" t="s">
        <v>163</v>
      </c>
      <c r="H37" s="29">
        <v>-3.7982950118475901E-11</v>
      </c>
      <c r="I37">
        <v>0</v>
      </c>
      <c r="J37">
        <v>0.46750900000000001</v>
      </c>
      <c r="K37">
        <v>0.29841000000000001</v>
      </c>
      <c r="L37">
        <v>0</v>
      </c>
    </row>
    <row r="38" spans="1:29" x14ac:dyDescent="0.25">
      <c r="A38" t="s">
        <v>443</v>
      </c>
      <c r="B38">
        <v>1</v>
      </c>
      <c r="F38" t="s">
        <v>164</v>
      </c>
      <c r="G38" t="s">
        <v>164</v>
      </c>
      <c r="H38">
        <v>0</v>
      </c>
      <c r="I38">
        <v>0</v>
      </c>
      <c r="J38">
        <v>0</v>
      </c>
      <c r="K38">
        <v>0</v>
      </c>
      <c r="L38">
        <v>0</v>
      </c>
      <c r="P38" t="s">
        <v>370</v>
      </c>
    </row>
    <row r="39" spans="1:29" x14ac:dyDescent="0.25">
      <c r="A39" t="s">
        <v>444</v>
      </c>
      <c r="B39">
        <v>1</v>
      </c>
      <c r="F39" t="s">
        <v>165</v>
      </c>
      <c r="G39" t="s">
        <v>165</v>
      </c>
      <c r="H39">
        <v>0</v>
      </c>
      <c r="I39">
        <v>0</v>
      </c>
      <c r="J39">
        <v>0</v>
      </c>
      <c r="K39">
        <v>0</v>
      </c>
      <c r="L39">
        <v>0</v>
      </c>
      <c r="P39">
        <v>13.027900000000001</v>
      </c>
    </row>
    <row r="40" spans="1:29" x14ac:dyDescent="0.25">
      <c r="A40" t="s">
        <v>445</v>
      </c>
      <c r="B40">
        <v>0</v>
      </c>
      <c r="F40" t="s">
        <v>166</v>
      </c>
      <c r="G40" t="s">
        <v>166</v>
      </c>
      <c r="H40">
        <v>1.93123887700444</v>
      </c>
      <c r="I40">
        <v>1.9341516000000001</v>
      </c>
      <c r="J40">
        <v>0.55393099999998596</v>
      </c>
      <c r="K40">
        <v>13.44045</v>
      </c>
      <c r="L40">
        <v>2.4941515999999999</v>
      </c>
    </row>
    <row r="41" spans="1:29" x14ac:dyDescent="0.25">
      <c r="A41" t="s">
        <v>446</v>
      </c>
      <c r="B41">
        <v>0</v>
      </c>
      <c r="F41" t="s">
        <v>167</v>
      </c>
      <c r="G41" t="s">
        <v>167</v>
      </c>
      <c r="H41">
        <v>0</v>
      </c>
      <c r="I41">
        <v>0</v>
      </c>
      <c r="J41">
        <v>0</v>
      </c>
      <c r="K41">
        <v>0</v>
      </c>
      <c r="L41">
        <v>0</v>
      </c>
      <c r="P41" t="s">
        <v>371</v>
      </c>
      <c r="Q41" t="s">
        <v>372</v>
      </c>
    </row>
    <row r="42" spans="1:29" x14ac:dyDescent="0.25">
      <c r="A42" t="s">
        <v>447</v>
      </c>
      <c r="B42">
        <v>0</v>
      </c>
      <c r="F42" t="s">
        <v>168</v>
      </c>
      <c r="G42" t="s">
        <v>168</v>
      </c>
      <c r="H42">
        <v>0</v>
      </c>
      <c r="I42">
        <v>0</v>
      </c>
      <c r="J42">
        <v>16.100000000000001</v>
      </c>
      <c r="K42">
        <v>0</v>
      </c>
      <c r="L42">
        <v>0</v>
      </c>
      <c r="P42">
        <v>0.4</v>
      </c>
    </row>
    <row r="43" spans="1:29" x14ac:dyDescent="0.25">
      <c r="A43" t="s">
        <v>448</v>
      </c>
      <c r="B43">
        <f>H21</f>
        <v>2.5139686117298501</v>
      </c>
      <c r="F43" t="s">
        <v>169</v>
      </c>
      <c r="G43" t="s">
        <v>169</v>
      </c>
      <c r="H43">
        <v>3.6648107703100798</v>
      </c>
      <c r="I43">
        <v>3.6623711999999999</v>
      </c>
      <c r="J43">
        <v>0</v>
      </c>
      <c r="K43">
        <v>0</v>
      </c>
      <c r="L43">
        <v>1.98237120000001</v>
      </c>
    </row>
    <row r="44" spans="1:29" x14ac:dyDescent="0.25">
      <c r="A44" t="s">
        <v>449</v>
      </c>
      <c r="B44">
        <v>0</v>
      </c>
      <c r="F44" t="s">
        <v>170</v>
      </c>
      <c r="G44" t="s">
        <v>170</v>
      </c>
      <c r="H44">
        <v>13.228335604102799</v>
      </c>
      <c r="I44">
        <v>13.2237276</v>
      </c>
      <c r="J44">
        <v>14.850599000000001</v>
      </c>
      <c r="K44">
        <v>-0.79749000000000003</v>
      </c>
      <c r="L44">
        <v>13.783727600000001</v>
      </c>
      <c r="P44" t="s">
        <v>373</v>
      </c>
    </row>
    <row r="45" spans="1:29" x14ac:dyDescent="0.25">
      <c r="A45" t="s">
        <v>450</v>
      </c>
      <c r="B45">
        <f>H56</f>
        <v>0</v>
      </c>
      <c r="F45" t="s">
        <v>171</v>
      </c>
      <c r="G45" t="s">
        <v>171</v>
      </c>
      <c r="H45">
        <v>7.942863032</v>
      </c>
      <c r="I45">
        <v>7.94</v>
      </c>
      <c r="J45">
        <v>0</v>
      </c>
      <c r="K45">
        <v>0</v>
      </c>
      <c r="L45">
        <v>7.94</v>
      </c>
      <c r="P45">
        <f>I29*P39*P42</f>
        <v>2.8140264000000004</v>
      </c>
    </row>
    <row r="46" spans="1:29" x14ac:dyDescent="0.25">
      <c r="A46" t="s">
        <v>451</v>
      </c>
      <c r="B46">
        <f>H59</f>
        <v>1.93123887700444</v>
      </c>
      <c r="F46" t="s">
        <v>172</v>
      </c>
      <c r="G46" t="s">
        <v>172</v>
      </c>
      <c r="H46">
        <v>0.1381073252102</v>
      </c>
      <c r="I46">
        <v>0.13807800000000001</v>
      </c>
      <c r="J46">
        <v>0.12017899999999999</v>
      </c>
      <c r="K46">
        <v>7.671E-2</v>
      </c>
      <c r="L46">
        <v>0.13807800000000001</v>
      </c>
    </row>
    <row r="47" spans="1:29" x14ac:dyDescent="0.25">
      <c r="A47" t="s">
        <v>452</v>
      </c>
      <c r="B47">
        <v>0</v>
      </c>
      <c r="F47" t="s">
        <v>173</v>
      </c>
      <c r="G47" t="s">
        <v>173</v>
      </c>
      <c r="H47">
        <v>0</v>
      </c>
      <c r="I47">
        <v>0</v>
      </c>
      <c r="J47">
        <v>0</v>
      </c>
      <c r="K47">
        <v>0</v>
      </c>
      <c r="L47">
        <v>0</v>
      </c>
      <c r="T47" t="s">
        <v>374</v>
      </c>
    </row>
    <row r="48" spans="1:29" x14ac:dyDescent="0.25">
      <c r="A48" t="s">
        <v>453</v>
      </c>
      <c r="B48">
        <f>H74</f>
        <v>1.5477526442016001</v>
      </c>
      <c r="F48" t="s">
        <v>174</v>
      </c>
      <c r="G48" t="s">
        <v>174</v>
      </c>
      <c r="H48">
        <v>-2.8070300346105999</v>
      </c>
      <c r="I48">
        <v>-2.8064339999999999</v>
      </c>
      <c r="J48">
        <v>-2.4426369999999999</v>
      </c>
      <c r="K48">
        <v>-1.5591299999999999</v>
      </c>
      <c r="L48">
        <v>-2.8064339999999999</v>
      </c>
      <c r="P48" t="s">
        <v>375</v>
      </c>
      <c r="Q48">
        <v>100</v>
      </c>
      <c r="R48">
        <v>18</v>
      </c>
      <c r="T48" t="s">
        <v>376</v>
      </c>
    </row>
    <row r="49" spans="1:21" x14ac:dyDescent="0.25">
      <c r="A49" t="s">
        <v>454</v>
      </c>
      <c r="B49">
        <f>H2</f>
        <v>4.5239505417211996</v>
      </c>
      <c r="F49" t="s">
        <v>175</v>
      </c>
      <c r="G49" t="s">
        <v>175</v>
      </c>
      <c r="H49">
        <v>0</v>
      </c>
      <c r="I49">
        <v>0</v>
      </c>
      <c r="J49">
        <v>0</v>
      </c>
      <c r="K49">
        <v>0</v>
      </c>
      <c r="L49">
        <v>0</v>
      </c>
      <c r="Q49" t="s">
        <v>377</v>
      </c>
      <c r="R49" t="s">
        <v>378</v>
      </c>
      <c r="T49" t="s">
        <v>379</v>
      </c>
    </row>
    <row r="50" spans="1:21" x14ac:dyDescent="0.25">
      <c r="F50" t="s">
        <v>176</v>
      </c>
      <c r="G50" t="s">
        <v>176</v>
      </c>
      <c r="H50">
        <v>0</v>
      </c>
      <c r="I50">
        <v>0</v>
      </c>
      <c r="J50">
        <v>0</v>
      </c>
      <c r="K50">
        <v>0</v>
      </c>
      <c r="L50">
        <v>0</v>
      </c>
      <c r="Q50" t="s">
        <v>380</v>
      </c>
      <c r="R50" t="s">
        <v>381</v>
      </c>
      <c r="U50" t="s">
        <v>342</v>
      </c>
    </row>
    <row r="51" spans="1:21" x14ac:dyDescent="0.25">
      <c r="F51" t="s">
        <v>177</v>
      </c>
      <c r="G51" t="s">
        <v>177</v>
      </c>
      <c r="H51">
        <v>0</v>
      </c>
      <c r="I51">
        <v>0</v>
      </c>
      <c r="J51">
        <v>0</v>
      </c>
      <c r="K51">
        <v>0</v>
      </c>
      <c r="L51">
        <v>0</v>
      </c>
      <c r="P51" t="s">
        <v>382</v>
      </c>
      <c r="Q51">
        <v>100</v>
      </c>
      <c r="R51">
        <f>-K77</f>
        <v>18</v>
      </c>
      <c r="S51">
        <f>Q51/$Q$48</f>
        <v>1</v>
      </c>
      <c r="T51">
        <f t="shared" ref="T51:T71" si="3">R51/$R$48</f>
        <v>1</v>
      </c>
      <c r="U51">
        <f>CORREL(S51:S71,T51:T71)</f>
        <v>0.99679351314317732</v>
      </c>
    </row>
    <row r="52" spans="1:21" x14ac:dyDescent="0.25">
      <c r="F52" t="s">
        <v>178</v>
      </c>
      <c r="G52" t="s">
        <v>178</v>
      </c>
      <c r="H52">
        <v>0</v>
      </c>
      <c r="I52">
        <v>0</v>
      </c>
      <c r="J52">
        <v>16.100000000000001</v>
      </c>
      <c r="K52">
        <v>0</v>
      </c>
      <c r="L52">
        <v>0</v>
      </c>
      <c r="P52" t="s">
        <v>383</v>
      </c>
      <c r="Q52">
        <v>72.8</v>
      </c>
      <c r="R52">
        <f>K31</f>
        <v>13.76412</v>
      </c>
      <c r="S52">
        <f t="shared" ref="S52:S71" si="4">Q52/$Q$48</f>
        <v>0.72799999999999998</v>
      </c>
      <c r="T52">
        <f t="shared" si="3"/>
        <v>0.76467333333333332</v>
      </c>
    </row>
    <row r="53" spans="1:21" x14ac:dyDescent="0.25">
      <c r="F53" t="s">
        <v>179</v>
      </c>
      <c r="G53" t="s">
        <v>179</v>
      </c>
      <c r="H53">
        <v>3.6648107703100798</v>
      </c>
      <c r="I53">
        <v>3.6623711999999999</v>
      </c>
      <c r="J53">
        <v>0</v>
      </c>
      <c r="K53">
        <v>0</v>
      </c>
      <c r="L53">
        <v>1.9823712</v>
      </c>
      <c r="P53" t="s">
        <v>384</v>
      </c>
      <c r="Q53">
        <v>6.71</v>
      </c>
      <c r="R53">
        <f>K60</f>
        <v>0.84984000000000004</v>
      </c>
      <c r="S53">
        <f t="shared" si="4"/>
        <v>6.7099999999999993E-2</v>
      </c>
      <c r="T53">
        <f t="shared" si="3"/>
        <v>4.7213333333333336E-2</v>
      </c>
    </row>
    <row r="54" spans="1:21" x14ac:dyDescent="0.25">
      <c r="F54" t="s">
        <v>180</v>
      </c>
      <c r="G54" t="s">
        <v>180</v>
      </c>
      <c r="H54">
        <v>-19.558838007182999</v>
      </c>
      <c r="I54">
        <v>-19.557870000000001</v>
      </c>
      <c r="J54">
        <v>-31.017035</v>
      </c>
      <c r="K54">
        <v>-25.418669999999999</v>
      </c>
      <c r="L54">
        <v>-19.557870000000001</v>
      </c>
      <c r="P54" t="s">
        <v>385</v>
      </c>
      <c r="Q54">
        <v>72.8</v>
      </c>
      <c r="R54">
        <f>K21</f>
        <v>13.76412</v>
      </c>
      <c r="S54">
        <f t="shared" si="4"/>
        <v>0.72799999999999998</v>
      </c>
      <c r="T54">
        <f t="shared" si="3"/>
        <v>0.76467333333333332</v>
      </c>
    </row>
    <row r="55" spans="1:21" x14ac:dyDescent="0.25">
      <c r="F55" t="s">
        <v>181</v>
      </c>
      <c r="G55" t="s">
        <v>181</v>
      </c>
      <c r="H55">
        <v>2.5139686117298501</v>
      </c>
      <c r="I55">
        <v>2.5167576</v>
      </c>
      <c r="J55">
        <v>1.0610139999999899</v>
      </c>
      <c r="K55">
        <v>10.65258</v>
      </c>
      <c r="L55">
        <v>3.0767576000000001</v>
      </c>
      <c r="P55" t="s">
        <v>386</v>
      </c>
      <c r="Q55">
        <v>51</v>
      </c>
      <c r="R55">
        <f>K55</f>
        <v>10.65258</v>
      </c>
      <c r="S55">
        <f t="shared" si="4"/>
        <v>0.51</v>
      </c>
      <c r="T55">
        <f t="shared" si="3"/>
        <v>0.59181000000000006</v>
      </c>
    </row>
    <row r="56" spans="1:21" x14ac:dyDescent="0.25">
      <c r="F56" t="s">
        <v>182</v>
      </c>
      <c r="G56" t="s">
        <v>182</v>
      </c>
      <c r="H56">
        <v>0</v>
      </c>
      <c r="I56">
        <v>0</v>
      </c>
      <c r="J56">
        <v>0</v>
      </c>
      <c r="K56">
        <v>3.1115400000000002</v>
      </c>
      <c r="L56">
        <v>0</v>
      </c>
      <c r="P56" t="s">
        <v>387</v>
      </c>
      <c r="Q56">
        <v>21.8</v>
      </c>
      <c r="R56">
        <f>K56</f>
        <v>3.1115400000000002</v>
      </c>
      <c r="S56">
        <f t="shared" si="4"/>
        <v>0.218</v>
      </c>
      <c r="T56">
        <f t="shared" si="3"/>
        <v>0.17286333333333334</v>
      </c>
    </row>
    <row r="57" spans="1:21" x14ac:dyDescent="0.25">
      <c r="F57" t="s">
        <v>183</v>
      </c>
      <c r="G57" t="s">
        <v>183</v>
      </c>
      <c r="H57">
        <v>0</v>
      </c>
      <c r="I57">
        <v>0</v>
      </c>
      <c r="J57">
        <v>0</v>
      </c>
      <c r="K57">
        <v>0</v>
      </c>
      <c r="L57">
        <v>0</v>
      </c>
      <c r="P57" t="s">
        <v>388</v>
      </c>
      <c r="Q57">
        <v>21.8</v>
      </c>
      <c r="R57">
        <f>K58</f>
        <v>3.1115400000000002</v>
      </c>
      <c r="S57">
        <f t="shared" si="4"/>
        <v>0.218</v>
      </c>
      <c r="T57">
        <f t="shared" si="3"/>
        <v>0.17286333333333334</v>
      </c>
    </row>
    <row r="58" spans="1:21" x14ac:dyDescent="0.25">
      <c r="F58" t="s">
        <v>184</v>
      </c>
      <c r="G58" t="s">
        <v>184</v>
      </c>
      <c r="H58">
        <v>0</v>
      </c>
      <c r="I58">
        <v>0</v>
      </c>
      <c r="J58">
        <v>0</v>
      </c>
      <c r="K58">
        <v>3.1115400000000002</v>
      </c>
      <c r="L58">
        <v>0</v>
      </c>
      <c r="P58" t="s">
        <v>389</v>
      </c>
      <c r="Q58">
        <v>49.1</v>
      </c>
      <c r="R58">
        <f>-K86</f>
        <v>10.32891</v>
      </c>
      <c r="S58">
        <f t="shared" si="4"/>
        <v>0.49099999999999999</v>
      </c>
      <c r="T58">
        <f t="shared" si="3"/>
        <v>0.57382833333333338</v>
      </c>
    </row>
    <row r="59" spans="1:21" x14ac:dyDescent="0.25">
      <c r="F59" t="s">
        <v>185</v>
      </c>
      <c r="G59" t="s">
        <v>185</v>
      </c>
      <c r="H59">
        <v>1.93123887700444</v>
      </c>
      <c r="I59">
        <v>1.9341516000000001</v>
      </c>
      <c r="J59">
        <v>0.55393099999998596</v>
      </c>
      <c r="K59">
        <v>15.70215</v>
      </c>
      <c r="L59">
        <v>2.4941515999999999</v>
      </c>
      <c r="P59" t="s">
        <v>390</v>
      </c>
      <c r="Q59">
        <v>70.900000000000006</v>
      </c>
      <c r="R59">
        <f>K84</f>
        <v>13.44045</v>
      </c>
      <c r="S59">
        <f t="shared" si="4"/>
        <v>0.70900000000000007</v>
      </c>
      <c r="T59">
        <f t="shared" si="3"/>
        <v>0.74669166666666664</v>
      </c>
    </row>
    <row r="60" spans="1:21" x14ac:dyDescent="0.25">
      <c r="F60" t="s">
        <v>186</v>
      </c>
      <c r="G60" t="s">
        <v>186</v>
      </c>
      <c r="H60">
        <v>0</v>
      </c>
      <c r="I60">
        <v>0</v>
      </c>
      <c r="J60">
        <v>0</v>
      </c>
      <c r="K60">
        <v>0.84984000000000004</v>
      </c>
      <c r="L60">
        <v>0</v>
      </c>
      <c r="P60" t="s">
        <v>391</v>
      </c>
      <c r="Q60">
        <v>70.900000000000006</v>
      </c>
      <c r="R60">
        <f>K40</f>
        <v>13.44045</v>
      </c>
      <c r="S60">
        <f t="shared" si="4"/>
        <v>0.70900000000000007</v>
      </c>
      <c r="T60">
        <f t="shared" si="3"/>
        <v>0.74669166666666664</v>
      </c>
    </row>
    <row r="61" spans="1:21" x14ac:dyDescent="0.25">
      <c r="F61" t="s">
        <v>187</v>
      </c>
      <c r="G61" t="s">
        <v>187</v>
      </c>
      <c r="H61">
        <v>0</v>
      </c>
      <c r="I61">
        <v>0</v>
      </c>
      <c r="J61">
        <v>0</v>
      </c>
      <c r="K61">
        <v>0</v>
      </c>
      <c r="L61">
        <v>0</v>
      </c>
      <c r="P61" t="s">
        <v>392</v>
      </c>
      <c r="Q61">
        <v>86</v>
      </c>
      <c r="R61">
        <f>K59</f>
        <v>15.70215</v>
      </c>
      <c r="S61">
        <f t="shared" si="4"/>
        <v>0.86</v>
      </c>
      <c r="T61">
        <f t="shared" si="3"/>
        <v>0.87234166666666668</v>
      </c>
    </row>
    <row r="62" spans="1:21" x14ac:dyDescent="0.25">
      <c r="F62" t="s">
        <v>188</v>
      </c>
      <c r="G62" t="s">
        <v>188</v>
      </c>
      <c r="H62">
        <v>28.0687611229956</v>
      </c>
      <c r="I62">
        <v>28.0658484</v>
      </c>
      <c r="J62">
        <v>37.446069000000001</v>
      </c>
      <c r="K62">
        <v>32.332590000000003</v>
      </c>
      <c r="L62">
        <v>27.505848400000001</v>
      </c>
      <c r="P62" t="s">
        <v>393</v>
      </c>
      <c r="Q62">
        <v>10</v>
      </c>
      <c r="R62">
        <f>K75</f>
        <v>1.40202</v>
      </c>
      <c r="S62">
        <f t="shared" si="4"/>
        <v>0.1</v>
      </c>
      <c r="T62">
        <f t="shared" si="3"/>
        <v>7.7890000000000001E-2</v>
      </c>
    </row>
    <row r="63" spans="1:21" x14ac:dyDescent="0.25">
      <c r="F63" t="s">
        <v>189</v>
      </c>
      <c r="G63" t="s">
        <v>189</v>
      </c>
      <c r="H63">
        <v>0</v>
      </c>
      <c r="I63">
        <v>0</v>
      </c>
      <c r="J63">
        <v>8.5952639999999896</v>
      </c>
      <c r="K63">
        <v>5.1850800000000001</v>
      </c>
      <c r="L63">
        <v>0</v>
      </c>
      <c r="P63" t="s">
        <v>394</v>
      </c>
      <c r="Q63">
        <v>9.08</v>
      </c>
      <c r="R63">
        <f>K72</f>
        <v>1.2462899999999999</v>
      </c>
      <c r="S63">
        <f t="shared" si="4"/>
        <v>9.0800000000000006E-2</v>
      </c>
      <c r="T63">
        <f t="shared" si="3"/>
        <v>6.9238333333333332E-2</v>
      </c>
    </row>
    <row r="64" spans="1:21" x14ac:dyDescent="0.25">
      <c r="F64" t="s">
        <v>190</v>
      </c>
      <c r="G64" t="s">
        <v>190</v>
      </c>
      <c r="H64">
        <v>2.9451373598208002</v>
      </c>
      <c r="I64">
        <v>2.944512</v>
      </c>
      <c r="J64">
        <v>2.5628160000000002</v>
      </c>
      <c r="K64">
        <v>1.63584</v>
      </c>
      <c r="L64">
        <v>2.944512</v>
      </c>
      <c r="P64" t="s">
        <v>395</v>
      </c>
      <c r="Q64">
        <v>5.23</v>
      </c>
      <c r="R64">
        <f>-K44</f>
        <v>0.79749000000000003</v>
      </c>
      <c r="S64">
        <f t="shared" si="4"/>
        <v>5.2300000000000006E-2</v>
      </c>
      <c r="T64">
        <f t="shared" si="3"/>
        <v>4.4305000000000004E-2</v>
      </c>
    </row>
    <row r="65" spans="6:20" x14ac:dyDescent="0.25">
      <c r="F65" t="s">
        <v>191</v>
      </c>
      <c r="G65" t="s">
        <v>191</v>
      </c>
      <c r="H65">
        <v>15</v>
      </c>
      <c r="I65">
        <v>15</v>
      </c>
      <c r="J65">
        <v>19</v>
      </c>
      <c r="K65">
        <v>22.886520000000001</v>
      </c>
      <c r="L65">
        <v>15</v>
      </c>
      <c r="P65" t="s">
        <v>396</v>
      </c>
      <c r="Q65">
        <v>0.21</v>
      </c>
      <c r="R65">
        <f>-K87</f>
        <v>5.3670000000000002E-2</v>
      </c>
      <c r="S65">
        <f t="shared" si="4"/>
        <v>2.0999999999999999E-3</v>
      </c>
      <c r="T65">
        <f t="shared" si="3"/>
        <v>2.9816666666666668E-3</v>
      </c>
    </row>
    <row r="66" spans="6:20" x14ac:dyDescent="0.25">
      <c r="F66" t="s">
        <v>192</v>
      </c>
      <c r="G66" t="s">
        <v>192</v>
      </c>
      <c r="H66">
        <v>9.0621609736418396</v>
      </c>
      <c r="I66">
        <v>9.0584375999999995</v>
      </c>
      <c r="J66">
        <v>11.225254</v>
      </c>
      <c r="K66">
        <v>0</v>
      </c>
      <c r="L66">
        <v>9.6184376000000107</v>
      </c>
      <c r="P66" t="s">
        <v>397</v>
      </c>
      <c r="Q66">
        <v>1.94</v>
      </c>
      <c r="R66">
        <f>-K69</f>
        <v>6.1499999999999999E-2</v>
      </c>
      <c r="S66">
        <f t="shared" si="4"/>
        <v>1.9400000000000001E-2</v>
      </c>
      <c r="T66">
        <f t="shared" si="3"/>
        <v>3.4166666666666668E-3</v>
      </c>
    </row>
    <row r="67" spans="6:20" x14ac:dyDescent="0.25">
      <c r="F67" t="s">
        <v>193</v>
      </c>
      <c r="G67" t="s">
        <v>193</v>
      </c>
      <c r="H67">
        <v>6.1840073636944597</v>
      </c>
      <c r="I67">
        <v>6.1820715999999898</v>
      </c>
      <c r="J67">
        <v>0</v>
      </c>
      <c r="K67">
        <v>0</v>
      </c>
      <c r="L67">
        <v>6.7420715999999903</v>
      </c>
      <c r="P67" t="s">
        <v>398</v>
      </c>
      <c r="Q67">
        <v>2.29</v>
      </c>
      <c r="R67">
        <f>K37</f>
        <v>0.29841000000000001</v>
      </c>
      <c r="S67">
        <f t="shared" si="4"/>
        <v>2.29E-2</v>
      </c>
      <c r="T67">
        <f t="shared" si="3"/>
        <v>1.6578333333333334E-2</v>
      </c>
    </row>
    <row r="68" spans="6:20" x14ac:dyDescent="0.25">
      <c r="F68" t="s">
        <v>194</v>
      </c>
      <c r="G68" t="s">
        <v>194</v>
      </c>
      <c r="H68">
        <v>0</v>
      </c>
      <c r="I68">
        <v>0</v>
      </c>
      <c r="J68">
        <v>0</v>
      </c>
      <c r="K68">
        <v>0</v>
      </c>
      <c r="L68">
        <v>0</v>
      </c>
      <c r="P68" t="s">
        <v>399</v>
      </c>
      <c r="Q68">
        <v>1.57</v>
      </c>
      <c r="R68">
        <v>0</v>
      </c>
      <c r="S68">
        <f t="shared" si="4"/>
        <v>1.5700000000000002E-2</v>
      </c>
      <c r="T68">
        <f t="shared" si="3"/>
        <v>0</v>
      </c>
    </row>
    <row r="69" spans="6:20" x14ac:dyDescent="0.25">
      <c r="F69" t="s">
        <v>195</v>
      </c>
      <c r="G69" t="s">
        <v>195</v>
      </c>
      <c r="H69">
        <v>4.1673287510599204</v>
      </c>
      <c r="I69">
        <v>4.1669288</v>
      </c>
      <c r="J69">
        <v>-9.6350000000000005E-2</v>
      </c>
      <c r="K69">
        <v>-6.1499999999999999E-2</v>
      </c>
      <c r="L69">
        <v>5.8469287999999899</v>
      </c>
      <c r="P69" t="s">
        <v>400</v>
      </c>
      <c r="Q69">
        <v>0.22</v>
      </c>
      <c r="R69">
        <f>-K80</f>
        <v>0.21564</v>
      </c>
      <c r="S69">
        <f t="shared" si="4"/>
        <v>2.2000000000000001E-3</v>
      </c>
      <c r="T69">
        <f t="shared" si="3"/>
        <v>1.1979999999999999E-2</v>
      </c>
    </row>
    <row r="70" spans="6:20" x14ac:dyDescent="0.25">
      <c r="F70" t="s">
        <v>196</v>
      </c>
      <c r="G70" t="s">
        <v>196</v>
      </c>
      <c r="H70">
        <v>-13.228335604102799</v>
      </c>
      <c r="I70">
        <v>-13.2237276</v>
      </c>
      <c r="J70">
        <v>-14.850599000000001</v>
      </c>
      <c r="K70">
        <v>0.79749000000000003</v>
      </c>
      <c r="L70">
        <v>-13.783727600000001</v>
      </c>
      <c r="P70" t="s">
        <v>401</v>
      </c>
      <c r="Q70">
        <v>1.79</v>
      </c>
      <c r="R70">
        <f>-K81</f>
        <v>0.21564</v>
      </c>
      <c r="S70">
        <f t="shared" si="4"/>
        <v>1.7899999999999999E-2</v>
      </c>
      <c r="T70">
        <f t="shared" si="3"/>
        <v>1.1979999999999999E-2</v>
      </c>
    </row>
    <row r="71" spans="6:20" x14ac:dyDescent="0.25">
      <c r="F71" t="s">
        <v>197</v>
      </c>
      <c r="G71" t="s">
        <v>197</v>
      </c>
      <c r="H71">
        <v>3.6648107703100798</v>
      </c>
      <c r="I71">
        <v>3.6623711999999999</v>
      </c>
      <c r="J71">
        <v>0</v>
      </c>
      <c r="K71">
        <v>0</v>
      </c>
      <c r="L71">
        <v>1.98237120000001</v>
      </c>
      <c r="P71" t="s">
        <v>402</v>
      </c>
      <c r="Q71">
        <v>0.21</v>
      </c>
      <c r="R71">
        <f>K89</f>
        <v>-5.3670000000000002E-2</v>
      </c>
      <c r="S71">
        <f t="shared" si="4"/>
        <v>2.0999999999999999E-3</v>
      </c>
      <c r="T71">
        <f t="shared" si="3"/>
        <v>-2.9816666666666668E-3</v>
      </c>
    </row>
    <row r="72" spans="6:20" x14ac:dyDescent="0.25">
      <c r="F72" t="s">
        <v>198</v>
      </c>
      <c r="G72" t="s">
        <v>198</v>
      </c>
      <c r="H72">
        <v>-12.4203240338468</v>
      </c>
      <c r="I72">
        <v>-12.4158876</v>
      </c>
      <c r="J72">
        <v>-14.147479000000001</v>
      </c>
      <c r="K72">
        <v>1.2462899999999999</v>
      </c>
      <c r="L72">
        <v>-12.9758876</v>
      </c>
    </row>
    <row r="73" spans="6:20" x14ac:dyDescent="0.25">
      <c r="F73" t="s">
        <v>199</v>
      </c>
      <c r="G73" t="s">
        <v>199</v>
      </c>
      <c r="H73">
        <v>1.9869198953881999</v>
      </c>
      <c r="I73">
        <v>1.9864979999999901</v>
      </c>
      <c r="J73">
        <v>1.7289889999999799</v>
      </c>
      <c r="K73">
        <v>1.10361</v>
      </c>
      <c r="L73">
        <v>1.9864979999999901</v>
      </c>
    </row>
    <row r="74" spans="6:20" x14ac:dyDescent="0.25">
      <c r="F74" t="s">
        <v>200</v>
      </c>
      <c r="G74" t="s">
        <v>200</v>
      </c>
      <c r="H74">
        <v>1.5477526442016001</v>
      </c>
      <c r="I74">
        <v>1.5474239999999999</v>
      </c>
      <c r="J74">
        <v>1.346832</v>
      </c>
      <c r="K74">
        <v>0</v>
      </c>
      <c r="L74">
        <v>1.5474239999999999</v>
      </c>
    </row>
    <row r="75" spans="6:20" x14ac:dyDescent="0.25">
      <c r="F75" t="s">
        <v>201</v>
      </c>
      <c r="G75" t="s">
        <v>201</v>
      </c>
      <c r="H75">
        <v>0</v>
      </c>
      <c r="I75">
        <v>0</v>
      </c>
      <c r="J75">
        <v>0</v>
      </c>
      <c r="K75">
        <v>1.40202</v>
      </c>
      <c r="L75">
        <v>0</v>
      </c>
    </row>
    <row r="76" spans="6:20" x14ac:dyDescent="0.25">
      <c r="F76" t="s">
        <v>202</v>
      </c>
      <c r="G76" t="s">
        <v>202</v>
      </c>
      <c r="H76">
        <v>0</v>
      </c>
      <c r="I76">
        <v>0</v>
      </c>
      <c r="J76">
        <v>0</v>
      </c>
      <c r="K76">
        <v>0</v>
      </c>
      <c r="L76">
        <v>0</v>
      </c>
    </row>
    <row r="77" spans="6:20" x14ac:dyDescent="0.25">
      <c r="F77" t="s">
        <v>203</v>
      </c>
      <c r="G77" t="s">
        <v>203</v>
      </c>
      <c r="H77">
        <v>4.5239505417211996</v>
      </c>
      <c r="I77">
        <v>4.517868</v>
      </c>
      <c r="J77">
        <v>8.4027740000000204</v>
      </c>
      <c r="K77">
        <v>-18</v>
      </c>
      <c r="L77">
        <v>4.5178680000000098</v>
      </c>
    </row>
    <row r="78" spans="6:20" x14ac:dyDescent="0.25">
      <c r="F78" t="s">
        <v>204</v>
      </c>
      <c r="G78" t="s">
        <v>204</v>
      </c>
      <c r="H78">
        <v>2.64933482414264</v>
      </c>
      <c r="I78">
        <v>2.6481495999999898</v>
      </c>
      <c r="J78">
        <v>12.55667</v>
      </c>
      <c r="K78">
        <v>0</v>
      </c>
      <c r="L78">
        <v>3.2081495999999898</v>
      </c>
    </row>
    <row r="79" spans="6:20" x14ac:dyDescent="0.25">
      <c r="F79" t="s">
        <v>205</v>
      </c>
      <c r="G79" t="s">
        <v>205</v>
      </c>
      <c r="H79">
        <v>0</v>
      </c>
      <c r="I79">
        <v>0</v>
      </c>
      <c r="J79">
        <v>0</v>
      </c>
      <c r="K79">
        <v>0</v>
      </c>
      <c r="L79">
        <v>0</v>
      </c>
    </row>
    <row r="80" spans="6:20" x14ac:dyDescent="0.25">
      <c r="F80" t="s">
        <v>206</v>
      </c>
      <c r="G80" t="s">
        <v>206</v>
      </c>
      <c r="H80">
        <v>2.0549727439099201</v>
      </c>
      <c r="I80">
        <v>2.0534287999999998</v>
      </c>
      <c r="J80">
        <v>-0.33783600000000003</v>
      </c>
      <c r="K80">
        <v>-0.21564</v>
      </c>
      <c r="L80">
        <v>0.93342879999999695</v>
      </c>
    </row>
    <row r="81" spans="6:12" x14ac:dyDescent="0.25">
      <c r="F81" t="s">
        <v>207</v>
      </c>
      <c r="G81" t="s">
        <v>207</v>
      </c>
      <c r="H81">
        <v>-1.6098380264001599</v>
      </c>
      <c r="I81">
        <v>-1.6089424000000001</v>
      </c>
      <c r="J81">
        <v>-0.33783600000000003</v>
      </c>
      <c r="K81">
        <v>-0.21564</v>
      </c>
      <c r="L81">
        <v>-1.0489424000000001</v>
      </c>
    </row>
    <row r="82" spans="6:12" x14ac:dyDescent="0.25">
      <c r="F82" t="s">
        <v>208</v>
      </c>
      <c r="G82" t="s">
        <v>208</v>
      </c>
      <c r="H82">
        <v>0</v>
      </c>
      <c r="I82">
        <v>0</v>
      </c>
      <c r="J82">
        <v>0</v>
      </c>
      <c r="K82">
        <v>0</v>
      </c>
      <c r="L82">
        <v>0</v>
      </c>
    </row>
    <row r="83" spans="6:12" x14ac:dyDescent="0.25">
      <c r="F83" t="s">
        <v>209</v>
      </c>
      <c r="G83" t="s">
        <v>209</v>
      </c>
      <c r="H83">
        <v>0</v>
      </c>
      <c r="I83">
        <v>0</v>
      </c>
      <c r="J83">
        <v>0</v>
      </c>
      <c r="K83">
        <v>0</v>
      </c>
      <c r="L83">
        <v>0</v>
      </c>
    </row>
    <row r="84" spans="6:12" x14ac:dyDescent="0.25">
      <c r="F84" t="s">
        <v>210</v>
      </c>
      <c r="G84" t="s">
        <v>210</v>
      </c>
      <c r="H84">
        <v>1.93123887700444</v>
      </c>
      <c r="I84">
        <v>1.9341516000000001</v>
      </c>
      <c r="J84">
        <v>0.55393099999998596</v>
      </c>
      <c r="K84">
        <v>13.44045</v>
      </c>
      <c r="L84">
        <v>2.4941515999999999</v>
      </c>
    </row>
    <row r="85" spans="6:12" x14ac:dyDescent="0.25">
      <c r="F85" t="s">
        <v>211</v>
      </c>
      <c r="G85" t="s">
        <v>211</v>
      </c>
      <c r="H85">
        <v>1.93123887700444</v>
      </c>
      <c r="I85">
        <v>1.9341516000000001</v>
      </c>
      <c r="J85">
        <v>0.55393099999998596</v>
      </c>
      <c r="K85">
        <v>13.44045</v>
      </c>
      <c r="L85">
        <v>2.4941515999999999</v>
      </c>
    </row>
    <row r="86" spans="6:12" x14ac:dyDescent="0.25">
      <c r="F86" t="s">
        <v>212</v>
      </c>
      <c r="G86" t="s">
        <v>212</v>
      </c>
      <c r="H86">
        <v>-1.93123887700445</v>
      </c>
      <c r="I86">
        <v>-1.9341516000000001</v>
      </c>
      <c r="J86">
        <v>-0.55393099999998596</v>
      </c>
      <c r="K86">
        <v>-10.32891</v>
      </c>
      <c r="L86">
        <v>-2.4941515999999999</v>
      </c>
    </row>
    <row r="87" spans="6:12" x14ac:dyDescent="0.25">
      <c r="F87" t="s">
        <v>213</v>
      </c>
      <c r="G87" t="s">
        <v>213</v>
      </c>
      <c r="H87">
        <v>1.12497707277796</v>
      </c>
      <c r="I87">
        <v>1.1241844000000001</v>
      </c>
      <c r="J87">
        <v>-8.4083000000000005E-2</v>
      </c>
      <c r="K87">
        <v>-5.3670000000000002E-2</v>
      </c>
      <c r="L87">
        <v>0.56418439999999803</v>
      </c>
    </row>
    <row r="88" spans="6:12" x14ac:dyDescent="0.25">
      <c r="F88" t="s">
        <v>214</v>
      </c>
      <c r="G88" t="s">
        <v>214</v>
      </c>
      <c r="H88">
        <v>0</v>
      </c>
      <c r="I88">
        <v>0</v>
      </c>
      <c r="J88">
        <v>0</v>
      </c>
      <c r="K88">
        <v>0</v>
      </c>
      <c r="L88">
        <v>2.8</v>
      </c>
    </row>
    <row r="89" spans="6:12" x14ac:dyDescent="0.25">
      <c r="F89" t="s">
        <v>215</v>
      </c>
      <c r="G89" t="s">
        <v>215</v>
      </c>
      <c r="H89">
        <v>1.12497707277796</v>
      </c>
      <c r="I89">
        <v>1.1241844000000001</v>
      </c>
      <c r="J89">
        <v>-8.4083000000000005E-2</v>
      </c>
      <c r="K89">
        <v>-5.3670000000000002E-2</v>
      </c>
      <c r="L89">
        <v>0.56418439999999803</v>
      </c>
    </row>
    <row r="90" spans="6:12" x14ac:dyDescent="0.25">
      <c r="F90" t="s">
        <v>216</v>
      </c>
      <c r="G90" t="s">
        <v>216</v>
      </c>
      <c r="H90">
        <v>0.92999567113195902</v>
      </c>
      <c r="I90">
        <v>0.92924439999999897</v>
      </c>
      <c r="J90">
        <v>-0.25375300000000001</v>
      </c>
      <c r="K90">
        <v>-0.16197</v>
      </c>
      <c r="L90">
        <v>0.36924439999999797</v>
      </c>
    </row>
    <row r="91" spans="6:12" x14ac:dyDescent="0.25">
      <c r="F91" t="s">
        <v>217</v>
      </c>
      <c r="G91" t="s">
        <v>217</v>
      </c>
      <c r="H91">
        <v>6.18400736373244</v>
      </c>
      <c r="I91">
        <v>6.1820715999999898</v>
      </c>
      <c r="J91">
        <v>15.632491</v>
      </c>
      <c r="K91">
        <v>-0.29841000000000001</v>
      </c>
      <c r="L91">
        <v>6.7420715999999903</v>
      </c>
    </row>
    <row r="92" spans="6:12" x14ac:dyDescent="0.25">
      <c r="F92" t="s">
        <v>219</v>
      </c>
      <c r="G92" s="13" t="s">
        <v>218</v>
      </c>
      <c r="H92">
        <v>0</v>
      </c>
      <c r="I92">
        <v>0</v>
      </c>
      <c r="J92">
        <v>0</v>
      </c>
      <c r="K92">
        <v>0</v>
      </c>
      <c r="L92">
        <v>0</v>
      </c>
    </row>
    <row r="93" spans="6:12" x14ac:dyDescent="0.25">
      <c r="F93" t="s">
        <v>218</v>
      </c>
      <c r="G93" s="13" t="s">
        <v>219</v>
      </c>
      <c r="H93">
        <v>0</v>
      </c>
      <c r="I93">
        <v>0</v>
      </c>
      <c r="J93">
        <v>0</v>
      </c>
      <c r="K93">
        <v>0</v>
      </c>
      <c r="L93">
        <v>0</v>
      </c>
    </row>
  </sheetData>
  <mergeCells count="7">
    <mergeCell ref="O10:O34"/>
    <mergeCell ref="Q2:R2"/>
    <mergeCell ref="O3:O6"/>
    <mergeCell ref="Q3:R3"/>
    <mergeCell ref="Q4:R4"/>
    <mergeCell ref="Q5:R5"/>
    <mergeCell ref="Q6:R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data</vt:lpstr>
      <vt:lpstr>Ishii (2007) fluxes</vt:lpstr>
      <vt:lpstr>Ishii (2007) spec fluxes</vt:lpstr>
      <vt:lpstr>Raw Fluxes mult</vt:lpstr>
    </vt:vector>
  </TitlesOfParts>
  <Company>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Zielinski</dc:creator>
  <cp:lastModifiedBy>Jan Schellenberger</cp:lastModifiedBy>
  <dcterms:created xsi:type="dcterms:W3CDTF">2011-11-11T00:21:50Z</dcterms:created>
  <dcterms:modified xsi:type="dcterms:W3CDTF">2012-04-13T01:27:47Z</dcterms:modified>
</cp:coreProperties>
</file>