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Elections\Certification of Results\General 2020\"/>
    </mc:Choice>
  </mc:AlternateContent>
  <bookViews>
    <workbookView xWindow="0" yWindow="0" windowWidth="28800" windowHeight="12450"/>
  </bookViews>
  <sheets>
    <sheet name="General 2020 - Summary" sheetId="7" r:id="rId1"/>
    <sheet name="Registered Voters" sheetId="16" r:id="rId2"/>
    <sheet name="Federal Offices" sheetId="3" r:id="rId3"/>
    <sheet name="Public Questions" sheetId="23" r:id="rId4"/>
    <sheet name="County Offices" sheetId="22" r:id="rId5"/>
    <sheet name="Municipal Offices" sheetId="18" r:id="rId6"/>
    <sheet name="Board of Education" sheetId="20" r:id="rId7"/>
  </sheets>
  <definedNames>
    <definedName name="_xlnm._FilterDatabase" localSheetId="2" hidden="1">'Federal Offices'!$A$2:$I$10</definedName>
    <definedName name="_xlnm._FilterDatabase" localSheetId="0" hidden="1">'General 2020 - Summary'!$A$1:$E$257</definedName>
    <definedName name="_xlnm._FilterDatabase" localSheetId="1" hidden="1">'Registered Voters'!$A$1:$C$253</definedName>
    <definedName name="_xlnm.Print_Area" localSheetId="6">'Board of Education'!$A$1:$I$199</definedName>
    <definedName name="_xlnm.Print_Titles" localSheetId="2">'Federal Offices'!$A:$A,'Federal Offices'!$1:$4</definedName>
    <definedName name="_xlnm.Print_Titles" localSheetId="0">'General 2020 - Summary'!$1:$1</definedName>
    <definedName name="_xlnm.Print_Titles" localSheetId="1">'Registered Voters'!$1:$1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3" l="1"/>
  <c r="D12" i="23"/>
  <c r="F12" i="23"/>
  <c r="G12" i="23"/>
  <c r="G142" i="23" s="1"/>
  <c r="I12" i="23"/>
  <c r="C142" i="23"/>
  <c r="D142" i="23"/>
  <c r="F142" i="23"/>
  <c r="I142" i="23"/>
  <c r="J142" i="23"/>
  <c r="O142" i="22"/>
  <c r="N142" i="22"/>
  <c r="L12" i="22"/>
  <c r="L142" i="22" s="1"/>
  <c r="K12" i="22"/>
  <c r="K142" i="22" s="1"/>
  <c r="J12" i="22"/>
  <c r="J142" i="22" s="1"/>
  <c r="I12" i="22"/>
  <c r="I142" i="22" s="1"/>
  <c r="G12" i="22"/>
  <c r="G142" i="22" s="1"/>
  <c r="F12" i="22"/>
  <c r="F142" i="22" s="1"/>
  <c r="D12" i="22"/>
  <c r="D142" i="22" s="1"/>
  <c r="C12" i="22"/>
  <c r="C142" i="22" s="1"/>
  <c r="E199" i="20" l="1"/>
  <c r="D199" i="20"/>
  <c r="D180" i="7"/>
  <c r="D181" i="7"/>
  <c r="H16" i="20"/>
  <c r="B4" i="20"/>
  <c r="E188" i="20" l="1"/>
  <c r="C52" i="20" l="1"/>
  <c r="D40" i="18" l="1"/>
  <c r="C168" i="18" l="1"/>
  <c r="B168" i="18"/>
  <c r="D182" i="20"/>
  <c r="D188" i="20" s="1"/>
  <c r="C182" i="20"/>
  <c r="C188" i="20" s="1"/>
  <c r="B182" i="20"/>
  <c r="B188" i="20" s="1"/>
  <c r="C199" i="20"/>
  <c r="H170" i="20"/>
  <c r="H169" i="20" s="1"/>
  <c r="H175" i="20" s="1"/>
  <c r="G170" i="20"/>
  <c r="G175" i="20" s="1"/>
  <c r="F170" i="20"/>
  <c r="F175" i="20" s="1"/>
  <c r="E170" i="20"/>
  <c r="E169" i="20" s="1"/>
  <c r="E175" i="20" s="1"/>
  <c r="D170" i="20"/>
  <c r="D169" i="20" s="1"/>
  <c r="D175" i="20" s="1"/>
  <c r="C170" i="20"/>
  <c r="C169" i="20" s="1"/>
  <c r="C175" i="20" s="1"/>
  <c r="B170" i="20"/>
  <c r="B169" i="20" s="1"/>
  <c r="B175" i="20" s="1"/>
  <c r="C155" i="20"/>
  <c r="C161" i="20" s="1"/>
  <c r="B155" i="20"/>
  <c r="B161" i="20" s="1"/>
  <c r="E149" i="20"/>
  <c r="D149" i="20"/>
  <c r="C149" i="20"/>
  <c r="C128" i="20"/>
  <c r="D112" i="20"/>
  <c r="B112" i="20"/>
  <c r="B116" i="20" s="1"/>
  <c r="G102" i="20"/>
  <c r="G106" i="20" s="1"/>
  <c r="F102" i="20"/>
  <c r="F106" i="20" s="1"/>
  <c r="E102" i="20"/>
  <c r="E106" i="20" s="1"/>
  <c r="C102" i="20"/>
  <c r="C106" i="20" s="1"/>
  <c r="B102" i="20"/>
  <c r="B106" i="20" s="1"/>
  <c r="I106" i="20"/>
  <c r="H106" i="20"/>
  <c r="D106" i="20"/>
  <c r="E91" i="20"/>
  <c r="E95" i="20" s="1"/>
  <c r="D91" i="20"/>
  <c r="C91" i="20"/>
  <c r="C95" i="20" s="1"/>
  <c r="B91" i="20"/>
  <c r="B95" i="20" s="1"/>
  <c r="F95" i="20"/>
  <c r="D95" i="20"/>
  <c r="G17" i="20"/>
  <c r="G23" i="20" s="1"/>
  <c r="F17" i="20"/>
  <c r="F16" i="20" s="1"/>
  <c r="F23" i="20" s="1"/>
  <c r="E17" i="20"/>
  <c r="E16" i="20" s="1"/>
  <c r="E23" i="20" s="1"/>
  <c r="D17" i="20"/>
  <c r="D16" i="20" s="1"/>
  <c r="D23" i="20" s="1"/>
  <c r="B17" i="20"/>
  <c r="I16" i="20"/>
  <c r="I23" i="20" s="1"/>
  <c r="H23" i="20"/>
  <c r="C16" i="20"/>
  <c r="C23" i="20" s="1"/>
  <c r="B16" i="20"/>
  <c r="B23" i="20" s="1"/>
  <c r="C4" i="20"/>
  <c r="C10" i="20" s="1"/>
  <c r="D60" i="20"/>
  <c r="D64" i="20" s="1"/>
  <c r="B60" i="20"/>
  <c r="B64" i="20" s="1"/>
  <c r="E10" i="20"/>
  <c r="B199" i="20"/>
  <c r="A191" i="20"/>
  <c r="A178" i="20"/>
  <c r="A165" i="20"/>
  <c r="D161" i="20"/>
  <c r="F161" i="20"/>
  <c r="E161" i="20"/>
  <c r="A151" i="20"/>
  <c r="B149" i="20"/>
  <c r="A141" i="20"/>
  <c r="B139" i="20"/>
  <c r="A131" i="20"/>
  <c r="D128" i="20"/>
  <c r="B128" i="20"/>
  <c r="A118" i="20"/>
  <c r="D116" i="20"/>
  <c r="C116" i="20"/>
  <c r="A108" i="20"/>
  <c r="A98" i="20"/>
  <c r="A87" i="20"/>
  <c r="C85" i="20"/>
  <c r="B85" i="20"/>
  <c r="A77" i="20"/>
  <c r="C75" i="20"/>
  <c r="B75" i="20"/>
  <c r="A67" i="20"/>
  <c r="G64" i="20"/>
  <c r="F64" i="20"/>
  <c r="E64" i="20"/>
  <c r="C64" i="20"/>
  <c r="A56" i="20"/>
  <c r="C54" i="20"/>
  <c r="B54" i="20"/>
  <c r="A46" i="20"/>
  <c r="C44" i="20"/>
  <c r="B44" i="20"/>
  <c r="A36" i="20"/>
  <c r="B33" i="20"/>
  <c r="A25" i="20"/>
  <c r="A12" i="20"/>
  <c r="D10" i="20"/>
  <c r="B10" i="20"/>
  <c r="A1" i="20"/>
  <c r="I82" i="18"/>
  <c r="H82" i="18"/>
  <c r="G82" i="18"/>
  <c r="F82" i="18"/>
  <c r="E82" i="18"/>
  <c r="D82" i="18"/>
  <c r="C82" i="18"/>
  <c r="B82" i="18"/>
  <c r="B238" i="18"/>
  <c r="E222" i="18"/>
  <c r="E228" i="18" s="1"/>
  <c r="D222" i="18"/>
  <c r="D228" i="18" s="1"/>
  <c r="C222" i="18"/>
  <c r="B222" i="18"/>
  <c r="B228" i="18" s="1"/>
  <c r="G228" i="18"/>
  <c r="F228" i="18"/>
  <c r="C228" i="18"/>
  <c r="G216" i="18"/>
  <c r="F216" i="18"/>
  <c r="B216" i="18"/>
  <c r="K197" i="18"/>
  <c r="K203" i="18" s="1"/>
  <c r="I197" i="18"/>
  <c r="I203" i="18" s="1"/>
  <c r="G198" i="18"/>
  <c r="G203" i="18" s="1"/>
  <c r="F198" i="18"/>
  <c r="F197" i="18" s="1"/>
  <c r="F203" i="18" s="1"/>
  <c r="D198" i="18"/>
  <c r="D197" i="18" s="1"/>
  <c r="D203" i="18" s="1"/>
  <c r="C198" i="18"/>
  <c r="C197" i="18" s="1"/>
  <c r="C203" i="18" s="1"/>
  <c r="D191" i="18"/>
  <c r="B191" i="18"/>
  <c r="F185" i="18"/>
  <c r="F191" i="18" s="1"/>
  <c r="E185" i="18"/>
  <c r="E191" i="18" s="1"/>
  <c r="C185" i="18"/>
  <c r="C191" i="18" s="1"/>
  <c r="B175" i="18"/>
  <c r="B179" i="18" s="1"/>
  <c r="A171" i="18"/>
  <c r="I158" i="18"/>
  <c r="H158" i="18"/>
  <c r="G158" i="18"/>
  <c r="F158" i="18"/>
  <c r="E158" i="18"/>
  <c r="D158" i="18"/>
  <c r="C158" i="18"/>
  <c r="B158" i="18"/>
  <c r="F148" i="18"/>
  <c r="D148" i="18"/>
  <c r="B148" i="18"/>
  <c r="D131" i="18"/>
  <c r="D135" i="18" s="1"/>
  <c r="C131" i="18"/>
  <c r="C135" i="18" s="1"/>
  <c r="B131" i="18"/>
  <c r="J135" i="18"/>
  <c r="I135" i="18"/>
  <c r="H135" i="18"/>
  <c r="B135" i="18"/>
  <c r="C121" i="18"/>
  <c r="C125" i="18" s="1"/>
  <c r="B121" i="18"/>
  <c r="B125" i="18" s="1"/>
  <c r="F114" i="18"/>
  <c r="C114" i="18"/>
  <c r="B114" i="18"/>
  <c r="B98" i="18"/>
  <c r="B102" i="18" s="1"/>
  <c r="D68" i="18"/>
  <c r="B68" i="18"/>
  <c r="E88" i="18"/>
  <c r="D88" i="18"/>
  <c r="C88" i="18"/>
  <c r="B88" i="18"/>
  <c r="A181" i="18"/>
  <c r="A160" i="18"/>
  <c r="A150" i="18"/>
  <c r="A138" i="18"/>
  <c r="A127" i="18"/>
  <c r="A117" i="18"/>
  <c r="A105" i="18"/>
  <c r="A94" i="18"/>
  <c r="A84" i="18"/>
  <c r="A74" i="18"/>
  <c r="A63" i="18"/>
  <c r="A52" i="18"/>
  <c r="A42" i="18"/>
  <c r="A26" i="18"/>
  <c r="A12" i="18"/>
  <c r="A1" i="18"/>
  <c r="A230" i="18"/>
  <c r="A218" i="18"/>
  <c r="A206" i="18"/>
  <c r="A193" i="18"/>
  <c r="E92" i="18" l="1"/>
  <c r="D92" i="18"/>
  <c r="C92" i="18"/>
  <c r="B92" i="18"/>
  <c r="E71" i="18"/>
  <c r="B71" i="18"/>
  <c r="D71" i="18"/>
  <c r="K30" i="18"/>
  <c r="E61" i="18"/>
  <c r="D61" i="18"/>
  <c r="C61" i="18"/>
  <c r="B61" i="18"/>
  <c r="C50" i="18"/>
  <c r="B50" i="18"/>
  <c r="F30" i="18"/>
  <c r="C18" i="18"/>
  <c r="C17" i="18"/>
  <c r="B18" i="18"/>
  <c r="B17" i="18"/>
  <c r="B31" i="18"/>
  <c r="B30" i="18"/>
  <c r="C5" i="18"/>
  <c r="B5" i="18"/>
  <c r="C4" i="18"/>
  <c r="B4" i="18"/>
  <c r="B39" i="18" l="1"/>
  <c r="B38" i="18"/>
  <c r="B37" i="18"/>
  <c r="B36" i="18"/>
  <c r="B35" i="18"/>
  <c r="B33" i="18"/>
  <c r="K40" i="18"/>
  <c r="H40" i="18"/>
  <c r="F40" i="18"/>
  <c r="E24" i="18"/>
  <c r="B24" i="18"/>
  <c r="C24" i="18"/>
  <c r="C10" i="18"/>
  <c r="B10" i="18"/>
  <c r="G10" i="18"/>
  <c r="F10" i="18"/>
  <c r="E10" i="18"/>
  <c r="D10" i="18"/>
  <c r="B40" i="18" l="1"/>
  <c r="C253" i="16"/>
  <c r="B253" i="16"/>
  <c r="L21" i="3" l="1"/>
  <c r="L12" i="3"/>
  <c r="K16" i="3"/>
  <c r="K12" i="3"/>
  <c r="R12" i="3" l="1"/>
  <c r="R142" i="3" s="1"/>
  <c r="Q12" i="3"/>
  <c r="Q142" i="3" s="1"/>
  <c r="L142" i="3"/>
  <c r="K142" i="3"/>
  <c r="C12" i="3"/>
  <c r="C142" i="3" s="1"/>
  <c r="B12" i="3"/>
  <c r="T142" i="3"/>
  <c r="S142" i="3"/>
  <c r="O142" i="3"/>
  <c r="N142" i="3"/>
  <c r="M142" i="3"/>
  <c r="I142" i="3"/>
  <c r="H142" i="3"/>
  <c r="G142" i="3"/>
  <c r="F142" i="3"/>
  <c r="E142" i="3"/>
  <c r="D142" i="3"/>
  <c r="B142" i="3" l="1"/>
</calcChain>
</file>

<file path=xl/sharedStrings.xml><?xml version="1.0" encoding="utf-8"?>
<sst xmlns="http://schemas.openxmlformats.org/spreadsheetml/2006/main" count="1588" uniqueCount="779">
  <si>
    <t/>
  </si>
  <si>
    <t>Absecon W1 D1</t>
  </si>
  <si>
    <t>Absecon W1 D2</t>
  </si>
  <si>
    <t>Absecon W1 D3</t>
  </si>
  <si>
    <t>Absecon Ward 1 Mail-in</t>
  </si>
  <si>
    <t>Absecon Ward 1 Provisional</t>
  </si>
  <si>
    <t>Absecon W2 D1</t>
  </si>
  <si>
    <t>Absecon W2 D2</t>
  </si>
  <si>
    <t>Absecon W2 D3</t>
  </si>
  <si>
    <t>Absecon Ward 2 Mail-in</t>
  </si>
  <si>
    <t>Absecon Ward 2 Provisional</t>
  </si>
  <si>
    <t>Atlantic City W1 D1</t>
  </si>
  <si>
    <t>Atlantic City W1 D2</t>
  </si>
  <si>
    <t>Atlantic City W1 D3</t>
  </si>
  <si>
    <t>Atlantic City W1 D4</t>
  </si>
  <si>
    <t>Atlantic City Ward 1 Mail-in</t>
  </si>
  <si>
    <t>Atlantic City Ward 1 Provisional</t>
  </si>
  <si>
    <t>Atlantic City W2 D1</t>
  </si>
  <si>
    <t>Atlantic City W2 D2</t>
  </si>
  <si>
    <t>Atlantic City W2 D3</t>
  </si>
  <si>
    <t>Atlantic City Ward 2 Mail-in</t>
  </si>
  <si>
    <t>Atlantic City Ward 2 Provisional</t>
  </si>
  <si>
    <t>Atlantic City W3 D1</t>
  </si>
  <si>
    <t>Atlantic City W3 D2</t>
  </si>
  <si>
    <t>Atlantic City W3 D3</t>
  </si>
  <si>
    <t>Atlantic City W3 D4</t>
  </si>
  <si>
    <t>Atlantic City Ward 3 Mail-in</t>
  </si>
  <si>
    <t>Atlantic City Ward 3 Provisional</t>
  </si>
  <si>
    <t>Atlantic City W4 D1</t>
  </si>
  <si>
    <t>Atlantic City W4 D2</t>
  </si>
  <si>
    <t>Atlantic City W4 D3</t>
  </si>
  <si>
    <t>Atlantic City W4 D4</t>
  </si>
  <si>
    <t>Atlantic City Ward 4 Mail-in</t>
  </si>
  <si>
    <t>Atlantic City Ward 4 Provisional</t>
  </si>
  <si>
    <t>Atlantic City W5 D1</t>
  </si>
  <si>
    <t>Atlantic City W5 D2</t>
  </si>
  <si>
    <t>Atlantic City Ward 5 Mail-in</t>
  </si>
  <si>
    <t>Atlantic City Ward 5 Provisional</t>
  </si>
  <si>
    <t>Atlantic City W6 D1</t>
  </si>
  <si>
    <t>Atlantic City W6 D2</t>
  </si>
  <si>
    <t>Atlantic City W6 D3</t>
  </si>
  <si>
    <t>Atlantic City W6 D4</t>
  </si>
  <si>
    <t>Atlantic City Ward 6 Mail-in</t>
  </si>
  <si>
    <t>Atlantic City Ward 6 Provisional</t>
  </si>
  <si>
    <t>Brigantine Ward 01</t>
  </si>
  <si>
    <t>Brigantine Ward 1 Mail-in</t>
  </si>
  <si>
    <t>Brigantine Ward 1 Provisional</t>
  </si>
  <si>
    <t>Brigantine Ward 02</t>
  </si>
  <si>
    <t>Brigantine Ward 2 Mail-in</t>
  </si>
  <si>
    <t>Brigantine Ward 2 Provisional</t>
  </si>
  <si>
    <t>Brigantine Ward 03</t>
  </si>
  <si>
    <t>Brigantine Ward 3 Mail-in</t>
  </si>
  <si>
    <t>Brigantine Ward 3 Provisional</t>
  </si>
  <si>
    <t>Brigantine Ward 04</t>
  </si>
  <si>
    <t>Brigantine Ward 4 Mail-in</t>
  </si>
  <si>
    <t>Brigantine Ward 4 Provisional</t>
  </si>
  <si>
    <t>Buena Borough Dist 01</t>
  </si>
  <si>
    <t>Buena Borough Dist 02</t>
  </si>
  <si>
    <t>Buena Borough Mail-in</t>
  </si>
  <si>
    <t>Buena Borough Provisional</t>
  </si>
  <si>
    <t>Buena Vista Township Dist 01</t>
  </si>
  <si>
    <t>Buena Vista Township Dist 02</t>
  </si>
  <si>
    <t>Buena Vista Township Dist 03</t>
  </si>
  <si>
    <t>Buena Vista Township Dist 04</t>
  </si>
  <si>
    <t>Buena Vista Township Mail-in</t>
  </si>
  <si>
    <t>Buena Vista Township Provisional</t>
  </si>
  <si>
    <t>Corbin City</t>
  </si>
  <si>
    <t>Corbin City Mail-in</t>
  </si>
  <si>
    <t>Corbin City Provisional</t>
  </si>
  <si>
    <t>Egg Harbor City W1 D1</t>
  </si>
  <si>
    <t>Egg Harbor City W1 D2</t>
  </si>
  <si>
    <t>Egg Harbor City W1 D3</t>
  </si>
  <si>
    <t>Egg Harbor City Ward 1 Mail-in</t>
  </si>
  <si>
    <t>Egg Harbor City Ward 1 Provisional</t>
  </si>
  <si>
    <t>Egg Harbor City W2 D1</t>
  </si>
  <si>
    <t>Egg Harbor City W2 D2</t>
  </si>
  <si>
    <t>Egg Harbor City W2 D3</t>
  </si>
  <si>
    <t>Egg Harbor City Ward 2 Mail-in</t>
  </si>
  <si>
    <t>Egg Harbor City Ward 2 Provisional</t>
  </si>
  <si>
    <t>Egg Harbor Township Dist 01</t>
  </si>
  <si>
    <t>Egg Harbor Township Dist 02</t>
  </si>
  <si>
    <t>Egg Harbor Township Dist 03</t>
  </si>
  <si>
    <t>Egg Harbor Township Dist 04</t>
  </si>
  <si>
    <t>Egg Harbor Township Dist 05</t>
  </si>
  <si>
    <t>Egg Harbor Township Dist 06</t>
  </si>
  <si>
    <t>Egg Harbor Township Dist 07</t>
  </si>
  <si>
    <t>Egg Harbor Township Dist 08</t>
  </si>
  <si>
    <t>Egg Harbor Township Dist 09</t>
  </si>
  <si>
    <t>Egg Harbor Township Dist 10</t>
  </si>
  <si>
    <t>Egg Harbor Township Dist 11</t>
  </si>
  <si>
    <t>Egg Harbor Township Dist 12</t>
  </si>
  <si>
    <t>Egg Harbor Township Dist 13</t>
  </si>
  <si>
    <t>Egg Harbor Township Dist 14</t>
  </si>
  <si>
    <t>Egg Harbor Township Dist 15</t>
  </si>
  <si>
    <t>Egg Harbor Township Dist 16</t>
  </si>
  <si>
    <t>Egg Harbor Township Dist 17</t>
  </si>
  <si>
    <t>Egg Harbor Township Dist 18</t>
  </si>
  <si>
    <t>Egg Harbor Township Dist 19</t>
  </si>
  <si>
    <t>Egg Harbor Township Dist 20</t>
  </si>
  <si>
    <t>Egg Harbor Township Dist 21</t>
  </si>
  <si>
    <t>Egg Harbor Township Dist 22</t>
  </si>
  <si>
    <t>Egg Harbor Township Mail-in</t>
  </si>
  <si>
    <t>Egg Harbor Township Provisional</t>
  </si>
  <si>
    <t>Estell Manor</t>
  </si>
  <si>
    <t>Estell Manor Mail-in</t>
  </si>
  <si>
    <t>Estell Manor Provisional</t>
  </si>
  <si>
    <t>Folsom</t>
  </si>
  <si>
    <t>Folsom Mail-in</t>
  </si>
  <si>
    <t>Folsom Provisional</t>
  </si>
  <si>
    <t>Galloway Township Dist 01</t>
  </si>
  <si>
    <t>Galloway Township Dist 02</t>
  </si>
  <si>
    <t>Galloway Township Dist 03</t>
  </si>
  <si>
    <t>Galloway Township Dist 04</t>
  </si>
  <si>
    <t>Galloway Township Dist 05</t>
  </si>
  <si>
    <t>Galloway Township Dist 06</t>
  </si>
  <si>
    <t>Galloway Township Dist 07</t>
  </si>
  <si>
    <t>Galloway Township Dist 08</t>
  </si>
  <si>
    <t>Galloway Township Dist 09</t>
  </si>
  <si>
    <t>Galloway Township Dist 10</t>
  </si>
  <si>
    <t>Galloway Township Dist 11</t>
  </si>
  <si>
    <t>Galloway Township Dist 12</t>
  </si>
  <si>
    <t>Galloway Township Dist 13</t>
  </si>
  <si>
    <t>Galloway Township Dist 14</t>
  </si>
  <si>
    <t>Galloway Township Dist 15</t>
  </si>
  <si>
    <t>Galloway Township Dist 16</t>
  </si>
  <si>
    <t>Galloway Township Dist 17</t>
  </si>
  <si>
    <t>Galloway Township Mail-in</t>
  </si>
  <si>
    <t>Galloway Township Provisional</t>
  </si>
  <si>
    <t>Hamilton Township Dist 01</t>
  </si>
  <si>
    <t>Hamilton Township Dist 02</t>
  </si>
  <si>
    <t>Hamilton Township Dist 03</t>
  </si>
  <si>
    <t>Hamilton Township Dist 04</t>
  </si>
  <si>
    <t>Hamilton Township Dist 05</t>
  </si>
  <si>
    <t>Hamilton Township Dist 06</t>
  </si>
  <si>
    <t>Hamilton Township Dist 07</t>
  </si>
  <si>
    <t>Hamilton Township Dist 08</t>
  </si>
  <si>
    <t>Hamilton Township Dist 09</t>
  </si>
  <si>
    <t>Hamilton Township Dist 10</t>
  </si>
  <si>
    <t>Hamilton Township Dist 11</t>
  </si>
  <si>
    <t>Hamilton Township Dist 12</t>
  </si>
  <si>
    <t>Hamilton Township Dist 13</t>
  </si>
  <si>
    <t>Hamilton Township Mail-in</t>
  </si>
  <si>
    <t>Hamilton Township Provisional</t>
  </si>
  <si>
    <t>Hammonton Dist 01</t>
  </si>
  <si>
    <t>Hammonton Dist 02</t>
  </si>
  <si>
    <t>Hammonton Dist 03</t>
  </si>
  <si>
    <t>Hammonton Dist 04</t>
  </si>
  <si>
    <t>Hammonton Dist 05</t>
  </si>
  <si>
    <t>Hammonton Dist 06</t>
  </si>
  <si>
    <t>Hammonton Dist 07</t>
  </si>
  <si>
    <t>Hammonton Mail-in</t>
  </si>
  <si>
    <t>Hammonton Provisional</t>
  </si>
  <si>
    <t>Linwood W1 D1</t>
  </si>
  <si>
    <t>Linwood W1 D2</t>
  </si>
  <si>
    <t>Linwood Ward 1 Mail-in</t>
  </si>
  <si>
    <t>Linwood Ward 1 Provisional</t>
  </si>
  <si>
    <t>Linwood W2 D1</t>
  </si>
  <si>
    <t>Linwood W2 D2</t>
  </si>
  <si>
    <t>Linwood W2 D3</t>
  </si>
  <si>
    <t>Linwood Ward 2 Mail-in</t>
  </si>
  <si>
    <t>Linwood Ward 2 Provisional</t>
  </si>
  <si>
    <t>Longport</t>
  </si>
  <si>
    <t>Longport Mail-in</t>
  </si>
  <si>
    <t>Longport Provisional</t>
  </si>
  <si>
    <t>Margate Dist 01</t>
  </si>
  <si>
    <t>Margate Dist 02</t>
  </si>
  <si>
    <t>Margate Dist 03</t>
  </si>
  <si>
    <t>Margate Dist 04</t>
  </si>
  <si>
    <t>Margate Mail-in</t>
  </si>
  <si>
    <t>Margate Provisional</t>
  </si>
  <si>
    <t>Mullica Township Dist 1</t>
  </si>
  <si>
    <t>Mullica Township Dist 2</t>
  </si>
  <si>
    <t>Mullica Township Dist 3</t>
  </si>
  <si>
    <t>Mullica Township Mail-in</t>
  </si>
  <si>
    <t>Mullica Township Provisional</t>
  </si>
  <si>
    <t>Northfield W1 D1</t>
  </si>
  <si>
    <t>Northfield W1 D2</t>
  </si>
  <si>
    <t>Northfield W1 D3</t>
  </si>
  <si>
    <t>Northfield W1 D4</t>
  </si>
  <si>
    <t>Northfield Ward 1 Mail-in</t>
  </si>
  <si>
    <t>Northfield Ward 1 Provisional</t>
  </si>
  <si>
    <t>Northfield W2 D1</t>
  </si>
  <si>
    <t>Northfield W2 D2</t>
  </si>
  <si>
    <t>Northfield W2 D3</t>
  </si>
  <si>
    <t>Northfield W2 D4</t>
  </si>
  <si>
    <t>Northfield Ward 2 Mail-in</t>
  </si>
  <si>
    <t>Northfield Ward 2 Provisional</t>
  </si>
  <si>
    <t>Pleasantville W1 D1</t>
  </si>
  <si>
    <t>Pleasantville W1 D2</t>
  </si>
  <si>
    <t>Pleasantville W1 D3</t>
  </si>
  <si>
    <t>Pleasantville W1 D4</t>
  </si>
  <si>
    <t>Pleasantville Ward 1 Mail-in</t>
  </si>
  <si>
    <t>Pleasantville Ward 1 Provisional</t>
  </si>
  <si>
    <t>Pleasantville W2 D1</t>
  </si>
  <si>
    <t>Pleasantville W2 D2</t>
  </si>
  <si>
    <t>Pleasantville W2 D3</t>
  </si>
  <si>
    <t>Pleasantville W2 D4</t>
  </si>
  <si>
    <t>Pleasantville Ward 2 Mail-in</t>
  </si>
  <si>
    <t>Pleasantville Ward 2 Provisional</t>
  </si>
  <si>
    <t>Port Republic Ward 1</t>
  </si>
  <si>
    <t>Port Republic Ward 1 Mail-in</t>
  </si>
  <si>
    <t>Port Republic Ward 1 Provisional</t>
  </si>
  <si>
    <t>Port Republic Ward 2</t>
  </si>
  <si>
    <t>Port Republic Ward 2 Mail-in</t>
  </si>
  <si>
    <t>Port Republic Ward 2 Provisional</t>
  </si>
  <si>
    <t>Somers Point W1 D1</t>
  </si>
  <si>
    <t>Somers Point W1 D2</t>
  </si>
  <si>
    <t>Somers Point W1 D3</t>
  </si>
  <si>
    <t>Somers Point W1 D4</t>
  </si>
  <si>
    <t>Somers Point Ward 1 Mail-in</t>
  </si>
  <si>
    <t>Somers Point Ward 1 Provisional</t>
  </si>
  <si>
    <t>Somers Point W2 D1</t>
  </si>
  <si>
    <t>Somers Point W2 D2</t>
  </si>
  <si>
    <t>Somers Point W2 D3</t>
  </si>
  <si>
    <t>Somers Point W2 D4</t>
  </si>
  <si>
    <t>Somers Point Ward 2 Mail-in</t>
  </si>
  <si>
    <t>Somers Point Ward 2 Provisional</t>
  </si>
  <si>
    <t>Ventnor Dist 01</t>
  </si>
  <si>
    <t>Ventnor Dist 02</t>
  </si>
  <si>
    <t>Ventnor Dist 03</t>
  </si>
  <si>
    <t>Ventnor Dist 04</t>
  </si>
  <si>
    <t>Ventnor Dist 05</t>
  </si>
  <si>
    <t>Ventnor Mail-in</t>
  </si>
  <si>
    <t>Ventnor Provisional</t>
  </si>
  <si>
    <t>Weymouth Dist 01</t>
  </si>
  <si>
    <t>Weymouth Dist 02</t>
  </si>
  <si>
    <t>Weymouth Mail-in</t>
  </si>
  <si>
    <t>Weymouth Provisional</t>
  </si>
  <si>
    <t>Total:</t>
  </si>
  <si>
    <t>President</t>
  </si>
  <si>
    <t>Republican</t>
  </si>
  <si>
    <t>Donald J.
TRUMP</t>
  </si>
  <si>
    <t>Joseph R.
BIDEN</t>
  </si>
  <si>
    <t>Gloria Estela
La RIVA</t>
  </si>
  <si>
    <t>Bill
HAMMONS</t>
  </si>
  <si>
    <t>Jo
JORGENSEN</t>
  </si>
  <si>
    <t>Roque "Rocky"
De La FUENTE</t>
  </si>
  <si>
    <t>Don
BLANKENSHIP</t>
  </si>
  <si>
    <t>Howie
HAWKINS</t>
  </si>
  <si>
    <t>Rikin "Rik"
MEHTA</t>
  </si>
  <si>
    <t>Cory
BOOKER</t>
  </si>
  <si>
    <t>Veronica
FERNANDEZ</t>
  </si>
  <si>
    <t>Daniel
BURKE</t>
  </si>
  <si>
    <t>Madelyn R.
HOFFMAN</t>
  </si>
  <si>
    <t>Socialism and
Liberation</t>
  </si>
  <si>
    <t>Unity Party America</t>
  </si>
  <si>
    <t>Libertarian Party</t>
  </si>
  <si>
    <t>Constitution Party</t>
  </si>
  <si>
    <t>Green Party</t>
  </si>
  <si>
    <t>Of, By, For!</t>
  </si>
  <si>
    <t>LaRouche Was Right</t>
  </si>
  <si>
    <t>Jeff
VAN DREW</t>
  </si>
  <si>
    <t>Amy
KENNEDY</t>
  </si>
  <si>
    <t>Jenna
HARVEY</t>
  </si>
  <si>
    <t>Jesse
EHRNSTROM</t>
  </si>
  <si>
    <t>Justice Mercy Humility</t>
  </si>
  <si>
    <t>House of Representatives</t>
  </si>
  <si>
    <t>Municipality</t>
  </si>
  <si>
    <t>Joseph "Tokyo"
O'DONOGHUE</t>
  </si>
  <si>
    <t>Eric
SCHEFFLER</t>
  </si>
  <si>
    <t>Sheriff</t>
  </si>
  <si>
    <t>James
CURCIO</t>
  </si>
  <si>
    <t>Stephen
DICHT</t>
  </si>
  <si>
    <t>Surrogate</t>
  </si>
  <si>
    <t>John W.
RISLEY, Jr.</t>
  </si>
  <si>
    <t>James
TOTO</t>
  </si>
  <si>
    <t>Caren "Fitz"
FITZPATRICK</t>
  </si>
  <si>
    <t>Celeste
FERNANDEZ</t>
  </si>
  <si>
    <t>Thelma
WITHERSPOON</t>
  </si>
  <si>
    <t>Freeholder District 3</t>
  </si>
  <si>
    <t>Andrew
PARKER</t>
  </si>
  <si>
    <t>Alliance                                                               Party</t>
  </si>
  <si>
    <t>Absecon</t>
  </si>
  <si>
    <t>Atlantic City</t>
  </si>
  <si>
    <t>Buena Borough</t>
  </si>
  <si>
    <t>Egg Harbor City</t>
  </si>
  <si>
    <t>Hammonton</t>
  </si>
  <si>
    <t>Linwood</t>
  </si>
  <si>
    <t>Northfield</t>
  </si>
  <si>
    <t>Pleasantville</t>
  </si>
  <si>
    <t>Port Republic</t>
  </si>
  <si>
    <t>Somers Point</t>
  </si>
  <si>
    <t>Yes</t>
  </si>
  <si>
    <t>No</t>
  </si>
  <si>
    <t>Atlantic City - Ward 2</t>
  </si>
  <si>
    <t>Egg Harbor Township</t>
  </si>
  <si>
    <t>Buena Vista Township</t>
  </si>
  <si>
    <t>Egg Harbor City Mail-in</t>
  </si>
  <si>
    <t>Egg Harbor City Provisional</t>
  </si>
  <si>
    <t>Galloway Township</t>
  </si>
  <si>
    <t>Hamilton Township</t>
  </si>
  <si>
    <t xml:space="preserve">Margate </t>
  </si>
  <si>
    <t>Mullica Township</t>
  </si>
  <si>
    <t xml:space="preserve">Weymouth </t>
  </si>
  <si>
    <t>Absecon Hand Count</t>
  </si>
  <si>
    <t>Atlantic City Hand Count</t>
  </si>
  <si>
    <t>Brigantine</t>
  </si>
  <si>
    <t>Brigantine Hand Count</t>
  </si>
  <si>
    <t>Buena Borough Hand Count</t>
  </si>
  <si>
    <t>Buena Vista Township Hand Count</t>
  </si>
  <si>
    <t>Corbin City Hand Count</t>
  </si>
  <si>
    <t>Egg Harbor City Hand Count</t>
  </si>
  <si>
    <t>Egg Harbor Township Hand Count</t>
  </si>
  <si>
    <t>Estell Manor Hand Count</t>
  </si>
  <si>
    <t>Folsom Hand Count</t>
  </si>
  <si>
    <t>Galloway Township Hand Count</t>
  </si>
  <si>
    <t>Hamilton Township Hand Count</t>
  </si>
  <si>
    <t>Hammonton Hand Count</t>
  </si>
  <si>
    <t>Linwood Hand Count</t>
  </si>
  <si>
    <t>Longport Hand Count</t>
  </si>
  <si>
    <t>Margate Hand Count</t>
  </si>
  <si>
    <t>Mullica Township Hand Count</t>
  </si>
  <si>
    <t>Northfield Hand Count</t>
  </si>
  <si>
    <t>Pleasantville Hand Count</t>
  </si>
  <si>
    <t>Somers Point Hand Count</t>
  </si>
  <si>
    <t>Ventnor</t>
  </si>
  <si>
    <t>Ventnor Hand Count</t>
  </si>
  <si>
    <t>Weymouth Hand Count</t>
  </si>
  <si>
    <t>Port Republic Hand Count</t>
  </si>
  <si>
    <t>Democratic</t>
  </si>
  <si>
    <t>REP</t>
  </si>
  <si>
    <t>DEM</t>
  </si>
  <si>
    <t>United States Senator (Vote For 1)</t>
  </si>
  <si>
    <t>House Of Representatives (Vote For 1)</t>
  </si>
  <si>
    <t>Sheriff (Vote For 1)</t>
  </si>
  <si>
    <t>Surrogate (Vote For 1)</t>
  </si>
  <si>
    <t>Board of Chosen Freeholders At Large (Vote For 2)</t>
  </si>
  <si>
    <t>Board of Chosen Freeholder District 3 (Vote For 1)</t>
  </si>
  <si>
    <t>Absecon Mayor (Vote For 1)</t>
  </si>
  <si>
    <t>Absecon Council Ward 1 (Vote For 1)</t>
  </si>
  <si>
    <t>Absecon Council Ward 2 (Vote For 1)</t>
  </si>
  <si>
    <t>Atlantic City Mayor Unexpired (Vote For 1)</t>
  </si>
  <si>
    <t>Atlantic City Council Ward 2 3Yr Unexp (Vote For 1)</t>
  </si>
  <si>
    <t>Brigantine Mayor (Vote For 1)</t>
  </si>
  <si>
    <t>Brigantine Council Ward 1 (Vote For 1)</t>
  </si>
  <si>
    <t>Brigantine Council Ward 2 (Vote For 1)</t>
  </si>
  <si>
    <t>Brigantine Council Ward 3 (Vote For 1)</t>
  </si>
  <si>
    <t>Brigantine Council Ward 4 (Vote For 1)</t>
  </si>
  <si>
    <t>Buena Borough Council (Vote For 2)</t>
  </si>
  <si>
    <t>Buena Vista Township Committee (Vote For 1)</t>
  </si>
  <si>
    <t>Buena Vista Township Committee  1 Yr Unexpired (Vote For 1)</t>
  </si>
  <si>
    <t>Corbin City Mayor (Vote For 1)</t>
  </si>
  <si>
    <t>Corbin City Council (Vote For 1)</t>
  </si>
  <si>
    <t>Egg Harbor City  Mayor (Vote For 1)</t>
  </si>
  <si>
    <t>Egg Harbor City Common Council (Vote For 3)</t>
  </si>
  <si>
    <t>Egg Harbor Township Committee (Vote For 2)</t>
  </si>
  <si>
    <t>Estall Manor Council (Vote For 1)</t>
  </si>
  <si>
    <t>Folsom Borough Council (Vote For 2)</t>
  </si>
  <si>
    <t>Folsom Borough Council (Unexpired Term) (Vote For 1)</t>
  </si>
  <si>
    <t>Hamilton Township Committee (Vote For 1)</t>
  </si>
  <si>
    <t>Hammonton Council (Vote For 3)</t>
  </si>
  <si>
    <t>Linwood Council At Large Unexpired (Vote For 1)</t>
  </si>
  <si>
    <t>Linwood Council Ward 1 (Vote For 1)</t>
  </si>
  <si>
    <t>Linwood Council Ward 2 (Vote For 1)</t>
  </si>
  <si>
    <t>Longport Board of Commission (Vote For 3)</t>
  </si>
  <si>
    <t>Mullica Township Committee (Vote For 1)</t>
  </si>
  <si>
    <t>Northfield Council Ward 1 (Vote For 1)</t>
  </si>
  <si>
    <t>Northfield Council Ward 2 (Vote For 1)</t>
  </si>
  <si>
    <t>Pleasantville Mayor (Vote For 1)</t>
  </si>
  <si>
    <t>Pleasantville Council At Large (Vote For 1)</t>
  </si>
  <si>
    <t>Pleasantville Council Ward 1 (Vote For 1)</t>
  </si>
  <si>
    <t>Pleasantville Council Ward 2 (Vote For 1)</t>
  </si>
  <si>
    <t>Port Republic Council At Large (Vote For 1)</t>
  </si>
  <si>
    <t>Port Republic Council Ward 1 (Vote For 1)</t>
  </si>
  <si>
    <t>Port Republic Council Ward 2 (Vote For 1)</t>
  </si>
  <si>
    <t>Somers Point Council At Large (Vote For 1)</t>
  </si>
  <si>
    <t>Somers Point Council Ward 1 (Vote For 1)</t>
  </si>
  <si>
    <t>Somers Point Council Ward 2 (Vote For 1)</t>
  </si>
  <si>
    <t>Weymouth Township Committee (Vote For 1)</t>
  </si>
  <si>
    <t>Local BOE- Absecon (Vote For 2)</t>
  </si>
  <si>
    <t>Local BOE- Atlantic City (Vote For 3)</t>
  </si>
  <si>
    <t>Regional BOE-Buena  Boro (Vote For 1)</t>
  </si>
  <si>
    <t>Regional BOE- Buena Vista (Vote For 2)</t>
  </si>
  <si>
    <t>Local BOE- Egg Harbor City (Vote For 2)</t>
  </si>
  <si>
    <t>Local BOE- Egg Harbor Township (Vote For 3)</t>
  </si>
  <si>
    <t>Local BOE- Estell Manor (Vote For 2)</t>
  </si>
  <si>
    <t>Local BOE- Folsom (Vote For 2)</t>
  </si>
  <si>
    <t>Regional BOE- Galloway Twp (Vote For 1)</t>
  </si>
  <si>
    <t>Local BOE- Galloway Township (Vote For 3)</t>
  </si>
  <si>
    <t>Regional BOE- Hamilton Twp (Vote For 1)</t>
  </si>
  <si>
    <t>Regional BOE- Hamilton Twp Unexp (Vote For 1)</t>
  </si>
  <si>
    <t>Local BOE- Hamilton Twp (Vote For 3)</t>
  </si>
  <si>
    <t>Local BOE- Hammonton (Vote For 3)</t>
  </si>
  <si>
    <t>Local BOE- Linwood (Vote For 3)</t>
  </si>
  <si>
    <t>Local BOE- Longport (Vote For 1)</t>
  </si>
  <si>
    <t>Regional BOE Mullica Township (Vote For 1)</t>
  </si>
  <si>
    <t>Local BOE- Mullica Township (Vote For 3)</t>
  </si>
  <si>
    <t>Regional BOE- Northfield (Vote For 2)</t>
  </si>
  <si>
    <t>Local BOE-Northfield (Vote For 3)</t>
  </si>
  <si>
    <t>Local BOE- Pleasantville (Vote For 3)</t>
  </si>
  <si>
    <t>Regional BOE- Somers Point (Vote For 1)</t>
  </si>
  <si>
    <t>Local BOE- Somers Point (Vote For 3)</t>
  </si>
  <si>
    <t>Local BOE- Weymouth (Vote For 3)</t>
  </si>
  <si>
    <t>STATE PUBLIC QUESTION #1 (Vote For 1)</t>
  </si>
  <si>
    <t>STATE PUBLIC QUESTION #2 (Vote For 1)</t>
  </si>
  <si>
    <t>STATE PUBLIC QUESTION #3 (Vote For 1)</t>
  </si>
  <si>
    <t>Margate City Proposal (Vote For 1)</t>
  </si>
  <si>
    <t>Office</t>
  </si>
  <si>
    <t>Party</t>
  </si>
  <si>
    <t>Votes</t>
  </si>
  <si>
    <t xml:space="preserve"> Louis H. Imperatrice</t>
  </si>
  <si>
    <t xml:space="preserve"> Theresa L. Hudson</t>
  </si>
  <si>
    <t xml:space="preserve"> Thomas J. Grites</t>
  </si>
  <si>
    <t xml:space="preserve"> Eric Neal</t>
  </si>
  <si>
    <t xml:space="preserve"> Walter Johnson</t>
  </si>
  <si>
    <t xml:space="preserve"> Allen Thomas</t>
  </si>
  <si>
    <t xml:space="preserve"> John A. Devlin</t>
  </si>
  <si>
    <t xml:space="preserve"> Ambrose Gray</t>
  </si>
  <si>
    <t xml:space="preserve"> Farouque Talukder</t>
  </si>
  <si>
    <t xml:space="preserve"> Mohammed G. Uddin</t>
  </si>
  <si>
    <t xml:space="preserve"> Jarrod Barnes</t>
  </si>
  <si>
    <t xml:space="preserve"> Patricia A. Bailey</t>
  </si>
  <si>
    <t xml:space="preserve"> Michael A. Feaster</t>
  </si>
  <si>
    <t xml:space="preserve"> Joseph E. Drogo</t>
  </si>
  <si>
    <t xml:space="preserve"> William B. Sneathen III</t>
  </si>
  <si>
    <t xml:space="preserve"> Janine Caudo</t>
  </si>
  <si>
    <t xml:space="preserve"> Michael A. Merlino</t>
  </si>
  <si>
    <t xml:space="preserve"> Stephen Napoli</t>
  </si>
  <si>
    <t xml:space="preserve"> Nicholas J. Seppy</t>
  </si>
  <si>
    <t xml:space="preserve"> Michael Price</t>
  </si>
  <si>
    <t xml:space="preserve"> Patrick Ireland</t>
  </si>
  <si>
    <t xml:space="preserve"> Alicia Gray</t>
  </si>
  <si>
    <t xml:space="preserve"> Justin N. Roxas, Sr.</t>
  </si>
  <si>
    <t xml:space="preserve"> Lisa O'toole</t>
  </si>
  <si>
    <t xml:space="preserve"> Glenn A. Smith</t>
  </si>
  <si>
    <t xml:space="preserve"> Margaret Guenther</t>
  </si>
  <si>
    <t xml:space="preserve"> Ernest D. Huggard</t>
  </si>
  <si>
    <t xml:space="preserve"> Sherri Parmenter</t>
  </si>
  <si>
    <t xml:space="preserve"> Margaret Capone</t>
  </si>
  <si>
    <t xml:space="preserve"> Darrell Edmonds</t>
  </si>
  <si>
    <t xml:space="preserve"> Jennifer Lihach</t>
  </si>
  <si>
    <t xml:space="preserve"> Christine Miller</t>
  </si>
  <si>
    <t xml:space="preserve"> Maria L. Newman</t>
  </si>
  <si>
    <t xml:space="preserve"> Jennifer Oldfield</t>
  </si>
  <si>
    <t xml:space="preserve"> Jarod Prince</t>
  </si>
  <si>
    <t xml:space="preserve"> Shawn Ankrah</t>
  </si>
  <si>
    <t xml:space="preserve"> S. 'Sam' Mento III</t>
  </si>
  <si>
    <t xml:space="preserve"> Kelli Fallon</t>
  </si>
  <si>
    <t xml:space="preserve"> Raymond Scipione</t>
  </si>
  <si>
    <t xml:space="preserve"> Emily Ryan</t>
  </si>
  <si>
    <t xml:space="preserve"> Reema Kanzaria</t>
  </si>
  <si>
    <t xml:space="preserve"> Kathleen Lowry</t>
  </si>
  <si>
    <t xml:space="preserve"> Carl N. Tripician</t>
  </si>
  <si>
    <t xml:space="preserve"> Gregory A. Kehrli</t>
  </si>
  <si>
    <t xml:space="preserve"> Nick Roehnert</t>
  </si>
  <si>
    <t xml:space="preserve"> Susan Brownhill</t>
  </si>
  <si>
    <t xml:space="preserve"> Sarah M. Kurtz</t>
  </si>
  <si>
    <t xml:space="preserve"> Evelyn M. Perez</t>
  </si>
  <si>
    <t xml:space="preserve"> Kinjal Patel</t>
  </si>
  <si>
    <t xml:space="preserve"> Anny E. Melo</t>
  </si>
  <si>
    <t xml:space="preserve"> Julio Sanchez</t>
  </si>
  <si>
    <t xml:space="preserve"> Elysa Sanchez</t>
  </si>
  <si>
    <t xml:space="preserve"> Sherrise A. Moten</t>
  </si>
  <si>
    <t xml:space="preserve"> Loreal N. Chrisp</t>
  </si>
  <si>
    <t xml:space="preserve"> Sheila H. Todd</t>
  </si>
  <si>
    <t xml:space="preserve"> Doris Rowell</t>
  </si>
  <si>
    <t xml:space="preserve"> Albert W. Becker, Jr.</t>
  </si>
  <si>
    <t xml:space="preserve"> Kathleen Dolton</t>
  </si>
  <si>
    <t xml:space="preserve"> Michael Sweeder</t>
  </si>
  <si>
    <t xml:space="preserve"> Edward M. Zebedies Jr.</t>
  </si>
  <si>
    <t xml:space="preserve"> Daniel Ardito</t>
  </si>
  <si>
    <t xml:space="preserve"> Tamika Gilbert-Floyd</t>
  </si>
  <si>
    <t xml:space="preserve"> Susan Coll-Guedes</t>
  </si>
  <si>
    <t xml:space="preserve"> Dr. Ebenezer O-A Bilewu</t>
  </si>
  <si>
    <t xml:space="preserve"> Stephanie Woodhouse-Hughes</t>
  </si>
  <si>
    <t xml:space="preserve"> Scott C. Cianci</t>
  </si>
  <si>
    <t xml:space="preserve"> Veronica Iezzi</t>
  </si>
  <si>
    <t xml:space="preserve"> Fran Caulfield</t>
  </si>
  <si>
    <t xml:space="preserve"> Robert English</t>
  </si>
  <si>
    <t xml:space="preserve"> James Ulmer</t>
  </si>
  <si>
    <t xml:space="preserve"> Nick Russo</t>
  </si>
  <si>
    <t xml:space="preserve"> Daniel Lawler</t>
  </si>
  <si>
    <t xml:space="preserve"> James P. Leeds</t>
  </si>
  <si>
    <t xml:space="preserve"> Sam Rodio</t>
  </si>
  <si>
    <t xml:space="preserve"> Steve Furgione</t>
  </si>
  <si>
    <t xml:space="preserve"> Bill Olivo</t>
  </si>
  <si>
    <t xml:space="preserve"> Alicia Garry</t>
  </si>
  <si>
    <t xml:space="preserve"> Lawrence 'Tony' Davenport</t>
  </si>
  <si>
    <t xml:space="preserve"> Sharnell Morgan</t>
  </si>
  <si>
    <t xml:space="preserve"> Thomas Kurtz</t>
  </si>
  <si>
    <t>Registered Voters</t>
  </si>
  <si>
    <t>Ballots Cast</t>
  </si>
  <si>
    <t>Council Ward 1</t>
  </si>
  <si>
    <t>Council Ward 2</t>
  </si>
  <si>
    <t>Mayor</t>
  </si>
  <si>
    <t>Gregory
SEHER</t>
  </si>
  <si>
    <t>Kimberly A.
HORTON</t>
  </si>
  <si>
    <t>Nicholas
LAROTONDA</t>
  </si>
  <si>
    <t>Elizabeth (Betty)
HOWELL</t>
  </si>
  <si>
    <t>Louis H.
IMPERATRICE</t>
  </si>
  <si>
    <t>Theresa L.
HUDSON</t>
  </si>
  <si>
    <t>Thomas J.
FORKIN</t>
  </si>
  <si>
    <t>Marty
SMALL, Sr.</t>
  </si>
  <si>
    <t>NO NOMINATION MADE</t>
  </si>
  <si>
    <t>LaToya
DUNSTON</t>
  </si>
  <si>
    <t>Council Ward 3</t>
  </si>
  <si>
    <t>Council Ward 4</t>
  </si>
  <si>
    <t>Karen
BEW</t>
  </si>
  <si>
    <t>Vince
SERA</t>
  </si>
  <si>
    <t>Paul
LETTIERI</t>
  </si>
  <si>
    <t>Dennis
HANEY</t>
  </si>
  <si>
    <t>Richard
DELUCRY</t>
  </si>
  <si>
    <t>Aldo S.
PALMIERI</t>
  </si>
  <si>
    <t>Jorge
ALVAREZ</t>
  </si>
  <si>
    <t>Council</t>
  </si>
  <si>
    <t>William
RUGGIERI</t>
  </si>
  <si>
    <t>David
TURNER</t>
  </si>
  <si>
    <t>Kurt
RENART</t>
  </si>
  <si>
    <t>Ronnise
WHITE</t>
  </si>
  <si>
    <t>Township Committee</t>
  </si>
  <si>
    <t>Robert
SCHULTE</t>
  </si>
  <si>
    <t>William
COLLINS</t>
  </si>
  <si>
    <t>Matthew
KANE</t>
  </si>
  <si>
    <t>Ingrid E.
CLARK</t>
  </si>
  <si>
    <t>Joseph G.
ELLIS</t>
  </si>
  <si>
    <t>Clifford
MAYS, Jr.</t>
  </si>
  <si>
    <t>Donna
HEIST</t>
  </si>
  <si>
    <t>Mason
WRIGHT, Jr.</t>
  </si>
  <si>
    <t>Karl
TIMBERS</t>
  </si>
  <si>
    <t>Joseph A.
RICCI, Jr.</t>
  </si>
  <si>
    <t>Lisa
JIAMPETTI</t>
  </si>
  <si>
    <t>Common Council</t>
  </si>
  <si>
    <t>Paul W.
HODSON</t>
  </si>
  <si>
    <t>Laura
PFROMMER</t>
  </si>
  <si>
    <t>Lisa
MARCH</t>
  </si>
  <si>
    <t>Julia A.
SPARKS</t>
  </si>
  <si>
    <t>Jacob
BLAZER</t>
  </si>
  <si>
    <t>James C.
WHITTAKER, Jr.</t>
  </si>
  <si>
    <t>Albert W.
NORMAN</t>
  </si>
  <si>
    <t>Richard
CHEEK</t>
  </si>
  <si>
    <t>Judith
LINK</t>
  </si>
  <si>
    <t>Otto
HERNANDEZ</t>
  </si>
  <si>
    <t>Hammonton First</t>
  </si>
  <si>
    <t>William "Bill"
CAPPUCCIO</t>
  </si>
  <si>
    <t>Joshua "Josh"
TREPICCIONE</t>
  </si>
  <si>
    <t>Sam
RODIO</t>
  </si>
  <si>
    <t>Steve
FURGIONE</t>
  </si>
  <si>
    <t>Bill
OLIVIO</t>
  </si>
  <si>
    <t>Matthew
LEVINSON</t>
  </si>
  <si>
    <t>Eric
FORD</t>
  </si>
  <si>
    <t>Council-at-Large</t>
  </si>
  <si>
    <t>Ralph
PAOLONE</t>
  </si>
  <si>
    <t>Scott C.
CIANCI</t>
  </si>
  <si>
    <t>Veronica
IEZZI</t>
  </si>
  <si>
    <t>Fran
CAULFIELD</t>
  </si>
  <si>
    <t>Robert
ENGLISH</t>
  </si>
  <si>
    <t>James
ULMER</t>
  </si>
  <si>
    <t>Leadership, For A Change</t>
  </si>
  <si>
    <t>Nick
RUSSO</t>
  </si>
  <si>
    <t>Daniel
LAWLER</t>
  </si>
  <si>
    <t>James P.
LEEDS</t>
  </si>
  <si>
    <t>We Love Longport</t>
  </si>
  <si>
    <t>For the People of Longport</t>
  </si>
  <si>
    <t>Always Honest,
Realistic and Committed</t>
  </si>
  <si>
    <t>Board of Commissioners</t>
  </si>
  <si>
    <t>David
NOTARO</t>
  </si>
  <si>
    <t>Lisa
LEHNE-GILMORE</t>
  </si>
  <si>
    <t>Alicia
GARRY</t>
  </si>
  <si>
    <t>Independent Voice</t>
  </si>
  <si>
    <t>Thomas
POLISTINA</t>
  </si>
  <si>
    <t>Rich
DICRISCIO</t>
  </si>
  <si>
    <t>Chris
SILVA</t>
  </si>
  <si>
    <t>Judy M.
WARD</t>
  </si>
  <si>
    <t>Lawrence "Tony"
DAVENPORT</t>
  </si>
  <si>
    <t>Carla
THOMAS</t>
  </si>
  <si>
    <t>Sharnell
MORGAN</t>
  </si>
  <si>
    <t>Ricky
CISTRUNK</t>
  </si>
  <si>
    <t>Joanne
FAMULARO</t>
  </si>
  <si>
    <t>Roger
GIBERSON</t>
  </si>
  <si>
    <t>Jacob
NASS</t>
  </si>
  <si>
    <t>Thomas
KURTZ</t>
  </si>
  <si>
    <t xml:space="preserve"> Independent Port Republic</t>
  </si>
  <si>
    <t>Joseph T.
McCARRIE, Jr.</t>
  </si>
  <si>
    <t>Levi
FOX</t>
  </si>
  <si>
    <t>Stacy L.
FERRERI</t>
  </si>
  <si>
    <t>Dan
MYERS</t>
  </si>
  <si>
    <t>James
OSLER</t>
  </si>
  <si>
    <t>Karen
BRUNO</t>
  </si>
  <si>
    <t>Carl Peter
KEIFFENHEIM</t>
  </si>
  <si>
    <t>`</t>
  </si>
  <si>
    <t>Thomas J.
GRITES</t>
  </si>
  <si>
    <t>Eric
NEAL</t>
  </si>
  <si>
    <t>Members of the Local Board of Education</t>
  </si>
  <si>
    <t>Walter
JOHNSON</t>
  </si>
  <si>
    <t>Allen
THOMAS</t>
  </si>
  <si>
    <t>John A.
DEVLIN</t>
  </si>
  <si>
    <t>Ambrose
GRAY</t>
  </si>
  <si>
    <t>Farouque
TALUKDER</t>
  </si>
  <si>
    <t>Mohammed G.
UDDIN</t>
  </si>
  <si>
    <t>Jarrod
BARNES</t>
  </si>
  <si>
    <t>Patricia A.
BAILEY</t>
  </si>
  <si>
    <t>Children Taxpayers First</t>
  </si>
  <si>
    <t>Michael A.
FEASTER
PALMIERI</t>
  </si>
  <si>
    <t>Member of the Buena Regional Board of Education</t>
  </si>
  <si>
    <t>Joseph E.
DROGO</t>
  </si>
  <si>
    <t>William B.
SNEATHEN III</t>
  </si>
  <si>
    <t>Members of the Buena Regional Board of Education</t>
  </si>
  <si>
    <t>Janine
CAUDO</t>
  </si>
  <si>
    <t>Tamika
GILBERT-FLOYD</t>
  </si>
  <si>
    <t>Michael A.
MERLINO</t>
  </si>
  <si>
    <t>Stephen
NAPOLI</t>
  </si>
  <si>
    <t>Nicholas J.
SEPPY</t>
  </si>
  <si>
    <t>Michael
PRICE</t>
  </si>
  <si>
    <t>PRICE
Patrick
IRELAND</t>
  </si>
  <si>
    <t>EHT Proud</t>
  </si>
  <si>
    <t>Alicia
GRAY</t>
  </si>
  <si>
    <t>Justin N.
ROXAS, Sr.</t>
  </si>
  <si>
    <t>Lisa
O'TOOLE</t>
  </si>
  <si>
    <t>Glenn A.
SMITH</t>
  </si>
  <si>
    <t>Honest, Dedicated &amp; Loyal</t>
  </si>
  <si>
    <t>Margaret
GUENTHER</t>
  </si>
  <si>
    <t>Member of the Greater Egg Harbor Regional Board of Education</t>
  </si>
  <si>
    <t>Susan
COLL-GUEDES</t>
  </si>
  <si>
    <t>Dr. Ebenezer
O-A BILEWU</t>
  </si>
  <si>
    <t>Ernest D.
HUGGARD</t>
  </si>
  <si>
    <t>Sherri
PARMENTER</t>
  </si>
  <si>
    <t>Creativity in Teamwork</t>
  </si>
  <si>
    <t>Integrity Service
Honesty</t>
  </si>
  <si>
    <t>Equity Diversity Success</t>
  </si>
  <si>
    <t>Margaret
CAPONE</t>
  </si>
  <si>
    <t>Darrell
EDMONDS</t>
  </si>
  <si>
    <t>Member of the Greater Egg Harbor Regional Board of Education - Unexpried</t>
  </si>
  <si>
    <t>Jennifer
LIHACH</t>
  </si>
  <si>
    <t>Christine
MILLER</t>
  </si>
  <si>
    <t>Maria L.
NEWMAN</t>
  </si>
  <si>
    <t>Jarod
PRINCE</t>
  </si>
  <si>
    <t>Jennifer
OLDFIELD</t>
  </si>
  <si>
    <t>Shawn
ANKRAH</t>
  </si>
  <si>
    <t>Equity Integrity Excellence</t>
  </si>
  <si>
    <t>Pragmatic Empathetic
Effective</t>
  </si>
  <si>
    <t>Diversity Education
Communication</t>
  </si>
  <si>
    <t>Equity, Educator, Experienced</t>
  </si>
  <si>
    <t>Educator Equity Community</t>
  </si>
  <si>
    <t>S. "Sam"
MENTO III</t>
  </si>
  <si>
    <t>Kelli
FALLON</t>
  </si>
  <si>
    <t>Raymond
SCIPIONE</t>
  </si>
  <si>
    <t>Leadership We Need</t>
  </si>
  <si>
    <t>Education is Key</t>
  </si>
  <si>
    <t>Emily
RYAN</t>
  </si>
  <si>
    <t>Reema
KANZARIA</t>
  </si>
  <si>
    <t>Kathleen
LOWRY</t>
  </si>
  <si>
    <t>Carl N.
TRIPICIAN</t>
  </si>
  <si>
    <t>Member of the Local Board of Education</t>
  </si>
  <si>
    <t>Gregory A.
KEHRLI</t>
  </si>
  <si>
    <t>Nick
ROEHNERT</t>
  </si>
  <si>
    <t>Susan
BROWNHILL</t>
  </si>
  <si>
    <t>Sarah M.
KURTZ</t>
  </si>
  <si>
    <t>Evelyn M.
PEREZ</t>
  </si>
  <si>
    <t>Kinjal
PATEL</t>
  </si>
  <si>
    <t>Stephanie
WOODHOUSE-HUGHES</t>
  </si>
  <si>
    <t>Members of the Mainland Regional High School Board of Education</t>
  </si>
  <si>
    <t>Anny E.
MELO</t>
  </si>
  <si>
    <t>Elysa
SANCHEZ</t>
  </si>
  <si>
    <t>Julio
SANCHEZ</t>
  </si>
  <si>
    <t>Sherrise A.
MOTEN</t>
  </si>
  <si>
    <t>Loreal N.
CHRISP</t>
  </si>
  <si>
    <t>Sheila H.
TODD</t>
  </si>
  <si>
    <t>Doris
ROWELL</t>
  </si>
  <si>
    <t>Children 1st</t>
  </si>
  <si>
    <t>New Version</t>
  </si>
  <si>
    <t>Albert W.
BECKER, Jr.</t>
  </si>
  <si>
    <t>Member of the Mainland Regional High School Board of Education</t>
  </si>
  <si>
    <t>Kathleen
DOLTON</t>
  </si>
  <si>
    <t>Michael
SWEEDER</t>
  </si>
  <si>
    <t>Edward M.
ZEBEDIES, Jr.</t>
  </si>
  <si>
    <t>Daniel
ARDITO</t>
  </si>
  <si>
    <t>N0</t>
  </si>
  <si>
    <t>Municipal Question</t>
  </si>
  <si>
    <t>Unexpired Term</t>
  </si>
  <si>
    <t>United States Senate</t>
  </si>
  <si>
    <t>Freehodler-At-Large</t>
  </si>
  <si>
    <t>State Question #1</t>
  </si>
  <si>
    <t>State Question #3</t>
  </si>
  <si>
    <t>State Question #2</t>
  </si>
  <si>
    <t>Frank
RIVERA III</t>
  </si>
  <si>
    <t>Eileen M DIGIACOMO</t>
  </si>
  <si>
    <t xml:space="preserve">Jon J BARNHART
</t>
  </si>
  <si>
    <t>Christopher G KENNEDY</t>
  </si>
  <si>
    <t>Stacie L BROOKBANK</t>
  </si>
  <si>
    <t xml:space="preserve"> Trump and Pence</t>
  </si>
  <si>
    <t xml:space="preserve"> Biden and Harris</t>
  </si>
  <si>
    <t xml:space="preserve"> La Riva and Freeman</t>
  </si>
  <si>
    <t xml:space="preserve"> Hammons and Bodenstab</t>
  </si>
  <si>
    <t xml:space="preserve"> Jorgensen and Cohen</t>
  </si>
  <si>
    <t xml:space="preserve"> De La Fuente and Richardson</t>
  </si>
  <si>
    <t xml:space="preserve"> Blankenship and Mohr</t>
  </si>
  <si>
    <t xml:space="preserve"> Hawkins and Walker</t>
  </si>
  <si>
    <t xml:space="preserve"> Rikin 'Rik' Mehta</t>
  </si>
  <si>
    <t xml:space="preserve"> Cory Booker</t>
  </si>
  <si>
    <t xml:space="preserve"> Veronica Fernandez</t>
  </si>
  <si>
    <t xml:space="preserve"> Daniel Burke</t>
  </si>
  <si>
    <t xml:space="preserve"> Madelyn R. Hoffman</t>
  </si>
  <si>
    <t xml:space="preserve"> Jeff Van Drew</t>
  </si>
  <si>
    <t xml:space="preserve"> Amy Kennedy</t>
  </si>
  <si>
    <t xml:space="preserve"> Jenna Harvey</t>
  </si>
  <si>
    <t xml:space="preserve"> Jesse Ehrnstrom</t>
  </si>
  <si>
    <t xml:space="preserve"> Joseph 'Tokyo' O'Donoghue</t>
  </si>
  <si>
    <t xml:space="preserve"> Eric Scheffler</t>
  </si>
  <si>
    <t xml:space="preserve"> James Curcio</t>
  </si>
  <si>
    <t xml:space="preserve"> Stephen Dicht</t>
  </si>
  <si>
    <t xml:space="preserve"> John W. Risley, Jr.</t>
  </si>
  <si>
    <t xml:space="preserve"> James Toto</t>
  </si>
  <si>
    <t xml:space="preserve"> Caren 'Fitz' FITZPATRICK</t>
  </si>
  <si>
    <t xml:space="preserve"> Celeste Fernandez</t>
  </si>
  <si>
    <t xml:space="preserve"> Andrew Parker</t>
  </si>
  <si>
    <t xml:space="preserve"> Thelma Witherspoon</t>
  </si>
  <si>
    <t xml:space="preserve"> Gregory Seher</t>
  </si>
  <si>
    <t xml:space="preserve"> Kimberly A. Horton</t>
  </si>
  <si>
    <t xml:space="preserve"> Nicholas LaRotonda</t>
  </si>
  <si>
    <t xml:space="preserve"> Elizabeth (Betty) Howell</t>
  </si>
  <si>
    <t xml:space="preserve"> Chris C. Seher</t>
  </si>
  <si>
    <t xml:space="preserve"> Donald W. Burroughs</t>
  </si>
  <si>
    <t xml:space="preserve"> Thomas J. Forkin</t>
  </si>
  <si>
    <t xml:space="preserve"> Marty Small, Sr.</t>
  </si>
  <si>
    <t xml:space="preserve"> LaToya Dunston</t>
  </si>
  <si>
    <t xml:space="preserve"> Vince Sera</t>
  </si>
  <si>
    <t xml:space="preserve"> Karen Bew</t>
  </si>
  <si>
    <t xml:space="preserve"> Paul Lettieri</t>
  </si>
  <si>
    <t xml:space="preserve"> Dennis Haney</t>
  </si>
  <si>
    <t xml:space="preserve"> Richard DeLucry</t>
  </si>
  <si>
    <t xml:space="preserve"> Aldo S. Palmieri</t>
  </si>
  <si>
    <t xml:space="preserve"> Jorge Alvarez</t>
  </si>
  <si>
    <t xml:space="preserve"> William Ruggieri</t>
  </si>
  <si>
    <t xml:space="preserve"> David Turner</t>
  </si>
  <si>
    <t xml:space="preserve"> Kurt Renart</t>
  </si>
  <si>
    <t xml:space="preserve"> Ronnise White</t>
  </si>
  <si>
    <t xml:space="preserve"> Robert Schulte</t>
  </si>
  <si>
    <t xml:space="preserve"> William Collins</t>
  </si>
  <si>
    <t xml:space="preserve"> Matthew Kane</t>
  </si>
  <si>
    <t xml:space="preserve"> Joseph A. Ricci, Jr.</t>
  </si>
  <si>
    <t xml:space="preserve"> Lisa Jiampetti</t>
  </si>
  <si>
    <t xml:space="preserve"> Ingrid E. Clark</t>
  </si>
  <si>
    <t xml:space="preserve"> Joseph G. Ellis</t>
  </si>
  <si>
    <t xml:space="preserve"> Clifford Mays, Jr.</t>
  </si>
  <si>
    <t xml:space="preserve"> Donna Heist</t>
  </si>
  <si>
    <t xml:space="preserve"> Mason Wright, Jr.</t>
  </si>
  <si>
    <t xml:space="preserve"> Karl Timbers</t>
  </si>
  <si>
    <t xml:space="preserve"> Paul W. Hodson</t>
  </si>
  <si>
    <t xml:space="preserve"> Laura Pfrommer</t>
  </si>
  <si>
    <t xml:space="preserve"> Lisa March</t>
  </si>
  <si>
    <t xml:space="preserve"> Frank Rivera III</t>
  </si>
  <si>
    <t xml:space="preserve"> Julia A. Sparks</t>
  </si>
  <si>
    <t xml:space="preserve"> Jacob Blazer</t>
  </si>
  <si>
    <t xml:space="preserve"> James C. Whittaker, Jr.</t>
  </si>
  <si>
    <t xml:space="preserve"> Albert W. Norman</t>
  </si>
  <si>
    <t xml:space="preserve"> Richard Cheek</t>
  </si>
  <si>
    <t xml:space="preserve"> Judith Link</t>
  </si>
  <si>
    <t xml:space="preserve"> Otto Hernandez</t>
  </si>
  <si>
    <t xml:space="preserve"> William 'Bill' Cappuccio</t>
  </si>
  <si>
    <t xml:space="preserve"> Joshua 'Josh' Trepiccione</t>
  </si>
  <si>
    <t xml:space="preserve"> Matthew Levinson</t>
  </si>
  <si>
    <t xml:space="preserve"> Eric Ford</t>
  </si>
  <si>
    <t xml:space="preserve"> Ralph Paolone</t>
  </si>
  <si>
    <t xml:space="preserve"> Chris Silva</t>
  </si>
  <si>
    <t xml:space="preserve"> David Notaro</t>
  </si>
  <si>
    <t xml:space="preserve"> Thomas Polistina</t>
  </si>
  <si>
    <t xml:space="preserve"> Rich DiCriscio</t>
  </si>
  <si>
    <t xml:space="preserve"> Judy M. Ward</t>
  </si>
  <si>
    <t xml:space="preserve"> Carla Thomas</t>
  </si>
  <si>
    <t xml:space="preserve"> Ricky Cistrunk</t>
  </si>
  <si>
    <t xml:space="preserve"> Joanne Famularo</t>
  </si>
  <si>
    <t xml:space="preserve"> Roger Giberson</t>
  </si>
  <si>
    <t xml:space="preserve"> Jacob Nass</t>
  </si>
  <si>
    <t xml:space="preserve"> Joseph T. McCarrie, Jr.</t>
  </si>
  <si>
    <t xml:space="preserve"> Levi Fox</t>
  </si>
  <si>
    <t xml:space="preserve"> Stacy L. Ferreri</t>
  </si>
  <si>
    <t xml:space="preserve"> Dan Myers</t>
  </si>
  <si>
    <t xml:space="preserve"> James Osler</t>
  </si>
  <si>
    <t xml:space="preserve"> Karen Bruno</t>
  </si>
  <si>
    <t xml:space="preserve"> Carl Peter Keiffenheim</t>
  </si>
  <si>
    <t xml:space="preserve"> Yes</t>
  </si>
  <si>
    <t xml:space="preserve"> No</t>
  </si>
  <si>
    <t xml:space="preserve"> Lisa Lehne-Gilmore</t>
  </si>
  <si>
    <t>Candidate's Name</t>
  </si>
  <si>
    <t>Presidential  (Vote For 1)</t>
  </si>
  <si>
    <t>Chris C.
SEHER</t>
  </si>
  <si>
    <t>Donald W.
BURROUGHS</t>
  </si>
  <si>
    <t>Christopher P EGBERT</t>
  </si>
  <si>
    <t xml:space="preserve"> Corrine B. HOWIE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</si>
</sst>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9"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0" borderId="0" xfId="0" applyNumberFormat="1" applyFont="1" applyFill="1" applyBorder="1" applyAlignment="1" applyProtection="1">
      <alignment horizontal="center"/>
    </xf>
    <xf numFmtId="3" fontId="0" fillId="0" borderId="0" xfId="0" applyNumberFormat="1"/>
    <xf numFmtId="3" fontId="0" fillId="0" borderId="0" xfId="0" applyNumberFormat="1" applyFont="1" applyAlignment="1">
      <alignment horizontal="center"/>
    </xf>
    <xf numFmtId="3" fontId="0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6" xfId="0" applyNumberFormat="1" applyFont="1" applyFill="1" applyBorder="1" applyAlignment="1" applyProtection="1">
      <alignment horizontal="center" vertical="center" wrapText="1"/>
    </xf>
    <xf numFmtId="0" fontId="1" fillId="0" borderId="7" xfId="0" applyNumberFormat="1" applyFont="1" applyFill="1" applyBorder="1" applyAlignment="1" applyProtection="1">
      <alignment horizontal="center" vertical="center" wrapText="1"/>
    </xf>
    <xf numFmtId="0" fontId="1" fillId="0" borderId="8" xfId="0" applyNumberFormat="1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6" xfId="0" applyNumberFormat="1" applyFont="1" applyFill="1" applyBorder="1" applyAlignment="1" applyProtection="1">
      <alignment horizontal="center" vertical="center" wrapText="1"/>
    </xf>
    <xf numFmtId="3" fontId="1" fillId="0" borderId="8" xfId="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 wrapText="1"/>
    </xf>
    <xf numFmtId="3" fontId="1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3" fontId="1" fillId="0" borderId="0" xfId="0" applyNumberFormat="1" applyFont="1" applyAlignment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Alignment="1">
      <alignment horizontal="center" vertical="center"/>
    </xf>
    <xf numFmtId="0" fontId="1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Fill="1" applyBorder="1" applyAlignment="1" applyProtection="1"/>
    <xf numFmtId="3" fontId="1" fillId="0" borderId="0" xfId="0" applyNumberFormat="1" applyFont="1" applyFill="1" applyBorder="1" applyAlignment="1" applyProtection="1">
      <alignment wrapText="1"/>
    </xf>
    <xf numFmtId="3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/>
    <xf numFmtId="3" fontId="0" fillId="0" borderId="0" xfId="0" applyNumberFormat="1" applyFill="1" applyAlignment="1">
      <alignment horizontal="center"/>
    </xf>
    <xf numFmtId="3" fontId="0" fillId="0" borderId="0" xfId="0" applyNumberForma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3" fontId="1" fillId="2" borderId="0" xfId="0" applyNumberFormat="1" applyFont="1" applyFill="1" applyBorder="1" applyAlignment="1" applyProtection="1">
      <alignment horizontal="center" vertical="center" wrapText="1"/>
    </xf>
    <xf numFmtId="3" fontId="1" fillId="2" borderId="0" xfId="0" applyNumberFormat="1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0" xfId="0" applyNumberFormat="1" applyFont="1" applyFill="1" applyBorder="1" applyAlignment="1" applyProtection="1">
      <alignment horizontal="center"/>
    </xf>
    <xf numFmtId="3" fontId="0" fillId="2" borderId="0" xfId="0" applyNumberForma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center"/>
    </xf>
    <xf numFmtId="3" fontId="1" fillId="2" borderId="0" xfId="0" applyNumberFormat="1" applyFont="1" applyFill="1" applyBorder="1" applyAlignment="1" applyProtection="1">
      <alignment horizontal="center" wrapText="1"/>
    </xf>
    <xf numFmtId="3" fontId="1" fillId="2" borderId="0" xfId="0" applyNumberFormat="1" applyFont="1" applyFill="1" applyBorder="1" applyAlignment="1">
      <alignment horizontal="center" wrapText="1"/>
    </xf>
    <xf numFmtId="3" fontId="1" fillId="2" borderId="0" xfId="0" applyNumberFormat="1" applyFont="1" applyFill="1" applyBorder="1" applyAlignment="1" applyProtection="1">
      <alignment horizontal="center" vertical="center" wrapText="1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 applyProtection="1">
      <alignment horizontal="center" vertical="top" wrapText="1"/>
    </xf>
    <xf numFmtId="3" fontId="0" fillId="2" borderId="1" xfId="0" applyNumberFormat="1" applyFill="1" applyBorder="1" applyAlignment="1">
      <alignment horizontal="center" vertical="center" wrapText="1"/>
    </xf>
    <xf numFmtId="3" fontId="0" fillId="2" borderId="3" xfId="0" applyNumberForma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 applyProtection="1">
      <alignment horizontal="center" vertical="top" wrapText="1"/>
    </xf>
    <xf numFmtId="3" fontId="1" fillId="2" borderId="8" xfId="0" applyNumberFormat="1" applyFont="1" applyFill="1" applyBorder="1" applyAlignment="1" applyProtection="1">
      <alignment horizontal="center" vertical="top" wrapText="1"/>
    </xf>
    <xf numFmtId="3" fontId="1" fillId="2" borderId="6" xfId="0" applyNumberFormat="1" applyFont="1" applyFill="1" applyBorder="1" applyAlignment="1" applyProtection="1">
      <alignment horizontal="center" vertical="center" wrapText="1"/>
    </xf>
    <xf numFmtId="3" fontId="1" fillId="2" borderId="8" xfId="0" applyNumberFormat="1" applyFont="1" applyFill="1" applyBorder="1" applyAlignment="1" applyProtection="1">
      <alignment horizontal="center" vertical="center" wrapText="1"/>
    </xf>
    <xf numFmtId="3" fontId="1" fillId="2" borderId="7" xfId="0" applyNumberFormat="1" applyFont="1" applyFill="1" applyBorder="1" applyAlignment="1" applyProtection="1">
      <alignment horizontal="center" vertical="top" wrapText="1"/>
    </xf>
    <xf numFmtId="3" fontId="1" fillId="2" borderId="7" xfId="0" applyNumberFormat="1" applyFont="1" applyFill="1" applyBorder="1" applyAlignment="1" applyProtection="1">
      <alignment horizontal="center" vertical="center" wrapText="1"/>
    </xf>
    <xf numFmtId="3" fontId="0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3" fontId="1" fillId="2" borderId="0" xfId="0" applyNumberFormat="1" applyFont="1" applyFill="1" applyBorder="1" applyAlignment="1" applyProtection="1">
      <alignment horizontal="center"/>
    </xf>
    <xf numFmtId="3" fontId="1" fillId="2" borderId="0" xfId="0" applyNumberFormat="1" applyFont="1" applyFill="1" applyBorder="1" applyAlignment="1" applyProtection="1">
      <alignment horizontal="center" vertical="center" wrapText="1"/>
    </xf>
    <xf numFmtId="3" fontId="1" fillId="0" borderId="0" xfId="0" applyNumberFormat="1" applyFont="1" applyBorder="1" applyAlignment="1">
      <alignment horizontal="center"/>
    </xf>
    <xf numFmtId="3" fontId="1" fillId="2" borderId="0" xfId="0" applyNumberFormat="1" applyFont="1" applyFill="1" applyBorder="1" applyAlignment="1" applyProtection="1">
      <alignment horizontal="center" vertical="top" wrapText="1"/>
    </xf>
    <xf numFmtId="0" fontId="0" fillId="2" borderId="0" xfId="0" applyFont="1" applyFill="1"/>
    <xf numFmtId="3" fontId="1" fillId="0" borderId="7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3" fontId="4" fillId="0" borderId="0" xfId="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Alignment="1">
      <alignment horizontal="center"/>
    </xf>
    <xf numFmtId="3" fontId="0" fillId="2" borderId="1" xfId="0" applyNumberFormat="1" applyFont="1" applyFill="1" applyBorder="1" applyAlignment="1" applyProtection="1">
      <alignment horizontal="center" vertical="center" wrapText="1"/>
    </xf>
    <xf numFmtId="3" fontId="0" fillId="2" borderId="4" xfId="0" applyNumberFormat="1" applyFont="1" applyFill="1" applyBorder="1" applyAlignment="1" applyProtection="1">
      <alignment horizontal="center" vertical="center"/>
    </xf>
    <xf numFmtId="3" fontId="0" fillId="2" borderId="3" xfId="0" applyNumberFormat="1" applyFill="1" applyBorder="1" applyAlignment="1">
      <alignment horizontal="center" vertical="center" wrapText="1"/>
    </xf>
    <xf numFmtId="3" fontId="0" fillId="2" borderId="5" xfId="0" applyNumberForma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 applyProtection="1">
      <alignment horizontal="center" vertical="center"/>
    </xf>
    <xf numFmtId="3" fontId="0" fillId="0" borderId="0" xfId="0" applyNumberFormat="1" applyFont="1" applyFill="1" applyBorder="1" applyAlignment="1" applyProtection="1">
      <alignment horizontal="center" vertical="center" wrapText="1"/>
    </xf>
    <xf numFmtId="3" fontId="0" fillId="2" borderId="3" xfId="0" applyNumberFormat="1" applyFont="1" applyFill="1" applyBorder="1" applyAlignment="1" applyProtection="1">
      <alignment horizontal="center" vertical="center" wrapText="1"/>
    </xf>
    <xf numFmtId="3" fontId="0" fillId="2" borderId="5" xfId="0" applyNumberFormat="1" applyFont="1" applyFill="1" applyBorder="1" applyAlignment="1" applyProtection="1">
      <alignment horizontal="center" vertical="center"/>
    </xf>
    <xf numFmtId="3" fontId="0" fillId="2" borderId="5" xfId="0" applyNumberFormat="1" applyFont="1" applyFill="1" applyBorder="1" applyAlignment="1" applyProtection="1">
      <alignment horizontal="center" vertical="center" wrapText="1"/>
    </xf>
    <xf numFmtId="3" fontId="0" fillId="2" borderId="2" xfId="0" applyNumberFormat="1" applyFont="1" applyFill="1" applyBorder="1" applyAlignment="1" applyProtection="1">
      <alignment horizontal="center" vertical="center" wrapText="1"/>
    </xf>
    <xf numFmtId="3" fontId="0" fillId="2" borderId="0" xfId="0" applyNumberFormat="1" applyFont="1" applyFill="1" applyBorder="1" applyAlignment="1" applyProtection="1">
      <alignment horizontal="center" vertical="center" wrapText="1"/>
    </xf>
    <xf numFmtId="3" fontId="0" fillId="2" borderId="0" xfId="0" applyNumberFormat="1" applyFont="1" applyFill="1" applyBorder="1" applyAlignment="1" applyProtection="1">
      <alignment horizontal="center" vertical="center"/>
    </xf>
    <xf numFmtId="3" fontId="1" fillId="2" borderId="0" xfId="0" applyNumberFormat="1" applyFont="1" applyFill="1" applyBorder="1" applyAlignment="1" applyProtection="1">
      <alignment horizontal="center"/>
    </xf>
    <xf numFmtId="3" fontId="0" fillId="2" borderId="1" xfId="0" applyNumberFormat="1" applyFill="1" applyBorder="1" applyAlignment="1">
      <alignment horizontal="center" wrapText="1"/>
    </xf>
    <xf numFmtId="3" fontId="0" fillId="2" borderId="4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 wrapText="1"/>
    </xf>
    <xf numFmtId="3" fontId="0" fillId="2" borderId="0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center" vertical="center" wrapText="1"/>
    </xf>
    <xf numFmtId="3" fontId="0" fillId="2" borderId="5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 wrapText="1"/>
    </xf>
    <xf numFmtId="3" fontId="0" fillId="2" borderId="4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 wrapText="1"/>
    </xf>
    <xf numFmtId="3" fontId="0" fillId="2" borderId="4" xfId="0" applyNumberFormat="1" applyFont="1" applyFill="1" applyBorder="1" applyAlignment="1" applyProtection="1">
      <alignment horizontal="center" vertical="center" wrapText="1"/>
    </xf>
    <xf numFmtId="3" fontId="1" fillId="2" borderId="0" xfId="0" applyNumberFormat="1" applyFont="1" applyFill="1" applyAlignment="1">
      <alignment horizontal="center"/>
    </xf>
    <xf numFmtId="3" fontId="3" fillId="2" borderId="0" xfId="0" applyNumberFormat="1" applyFont="1" applyFill="1" applyBorder="1" applyAlignment="1" applyProtection="1">
      <alignment horizontal="center"/>
    </xf>
    <xf numFmtId="3" fontId="1" fillId="2" borderId="0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 applyProtection="1">
      <alignment horizontal="center" wrapText="1"/>
    </xf>
    <xf numFmtId="3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Border="1" applyAlignment="1" applyProtection="1">
      <alignment horizontal="center" vertical="center"/>
    </xf>
    <xf numFmtId="3" fontId="0" fillId="0" borderId="0" xfId="0" applyNumberFormat="1" applyFont="1" applyFill="1" applyBorder="1" applyAlignment="1" applyProtection="1">
      <alignment horizontal="center" vertical="center"/>
    </xf>
    <xf numFmtId="3" fontId="1" fillId="2" borderId="7" xfId="0" applyNumberFormat="1" applyFont="1" applyFill="1" applyBorder="1" applyAlignment="1" applyProtection="1">
      <alignment horizontal="center" vertical="center" wrapText="1"/>
    </xf>
    <xf numFmtId="3" fontId="1" fillId="2" borderId="8" xfId="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wrapText="1"/>
    </xf>
    <xf numFmtId="3" fontId="0" fillId="0" borderId="0" xfId="0" applyNumberFormat="1" applyBorder="1" applyAlignment="1">
      <alignment horizontal="center" wrapText="1"/>
    </xf>
    <xf numFmtId="3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3" fontId="1" fillId="2" borderId="0" xfId="0" applyNumberFormat="1" applyFont="1" applyFill="1" applyBorder="1" applyAlignment="1" applyProtection="1">
      <alignment horizontal="center" vertical="top" wrapText="1"/>
    </xf>
    <xf numFmtId="3" fontId="0" fillId="0" borderId="0" xfId="0" applyNumberFormat="1" applyAlignment="1">
      <alignment horizontal="center" vertical="center" wrapText="1"/>
    </xf>
    <xf numFmtId="3" fontId="1" fillId="2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3" fontId="0" fillId="2" borderId="0" xfId="0" applyNumberFormat="1" applyFont="1" applyFill="1" applyBorder="1" applyAlignment="1" applyProtection="1">
      <alignment horizontal="center" vertical="top" wrapText="1"/>
    </xf>
    <xf numFmtId="3" fontId="0" fillId="2" borderId="0" xfId="0" applyNumberFormat="1" applyFont="1" applyFill="1" applyBorder="1" applyAlignment="1" applyProtection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57"/>
  <sheetViews>
    <sheetView tabSelected="1" zoomScale="75" zoomScaleNormal="75" workbookViewId="0">
      <pane ySplit="1" topLeftCell="A2" activePane="bottomLeft" state="frozen"/>
      <selection pane="bottomLeft"/>
    </sheetView>
  </sheetViews>
  <sheetFormatPr defaultRowHeight="15" x14ac:dyDescent="0.25"/>
  <cols>
    <col min="1" max="1" width="52.7109375" customWidth="1"/>
    <col min="2" max="2" width="31" bestFit="1" customWidth="1"/>
    <col min="3" max="3" width="8.5703125" customWidth="1"/>
    <col min="4" max="4" width="12.5703125" style="19" bestFit="1" customWidth="1"/>
    <col min="5" max="5" width="10.5703125" style="19" customWidth="1"/>
  </cols>
  <sheetData>
    <row r="1" spans="1:5" s="67" customFormat="1" ht="30" x14ac:dyDescent="0.25">
      <c r="A1" s="67" t="s">
        <v>397</v>
      </c>
      <c r="B1" s="67" t="s">
        <v>773</v>
      </c>
      <c r="C1" s="67" t="s">
        <v>398</v>
      </c>
      <c r="D1" s="33" t="s">
        <v>399</v>
      </c>
      <c r="E1" s="24" t="s">
        <v>480</v>
      </c>
    </row>
    <row r="2" spans="1:5" x14ac:dyDescent="0.25">
      <c r="A2" t="s">
        <v>774</v>
      </c>
      <c r="B2" t="s">
        <v>679</v>
      </c>
      <c r="C2" t="s">
        <v>320</v>
      </c>
      <c r="D2" s="19">
        <v>64438</v>
      </c>
      <c r="E2" s="19">
        <v>204801</v>
      </c>
    </row>
    <row r="3" spans="1:5" x14ac:dyDescent="0.25">
      <c r="B3" t="s">
        <v>680</v>
      </c>
      <c r="C3" t="s">
        <v>321</v>
      </c>
      <c r="D3" s="19">
        <v>73808</v>
      </c>
    </row>
    <row r="4" spans="1:5" x14ac:dyDescent="0.25">
      <c r="B4" t="s">
        <v>681</v>
      </c>
      <c r="D4" s="19">
        <v>177</v>
      </c>
    </row>
    <row r="5" spans="1:5" x14ac:dyDescent="0.25">
      <c r="B5" t="s">
        <v>682</v>
      </c>
      <c r="D5" s="19">
        <v>108</v>
      </c>
    </row>
    <row r="6" spans="1:5" x14ac:dyDescent="0.25">
      <c r="B6" t="s">
        <v>683</v>
      </c>
      <c r="D6" s="19">
        <v>958</v>
      </c>
    </row>
    <row r="7" spans="1:5" x14ac:dyDescent="0.25">
      <c r="B7" t="s">
        <v>684</v>
      </c>
      <c r="D7" s="19">
        <v>72</v>
      </c>
    </row>
    <row r="8" spans="1:5" x14ac:dyDescent="0.25">
      <c r="B8" t="s">
        <v>685</v>
      </c>
      <c r="D8" s="19">
        <v>103</v>
      </c>
    </row>
    <row r="9" spans="1:5" x14ac:dyDescent="0.25">
      <c r="B9" t="s">
        <v>686</v>
      </c>
      <c r="D9" s="19">
        <v>367</v>
      </c>
    </row>
    <row r="10" spans="1:5" x14ac:dyDescent="0.25">
      <c r="D10" s="78"/>
      <c r="E10" s="78"/>
    </row>
    <row r="11" spans="1:5" x14ac:dyDescent="0.25">
      <c r="A11" t="s">
        <v>322</v>
      </c>
      <c r="B11" t="s">
        <v>687</v>
      </c>
      <c r="C11" t="s">
        <v>320</v>
      </c>
      <c r="D11" s="19">
        <v>61568</v>
      </c>
      <c r="E11" s="19">
        <v>204801</v>
      </c>
    </row>
    <row r="12" spans="1:5" x14ac:dyDescent="0.25">
      <c r="B12" t="s">
        <v>688</v>
      </c>
      <c r="C12" t="s">
        <v>321</v>
      </c>
      <c r="D12" s="19">
        <v>71420</v>
      </c>
    </row>
    <row r="13" spans="1:5" x14ac:dyDescent="0.25">
      <c r="B13" t="s">
        <v>689</v>
      </c>
      <c r="D13" s="19">
        <v>1724</v>
      </c>
    </row>
    <row r="14" spans="1:5" x14ac:dyDescent="0.25">
      <c r="B14" t="s">
        <v>690</v>
      </c>
      <c r="D14" s="19">
        <v>435</v>
      </c>
    </row>
    <row r="15" spans="1:5" x14ac:dyDescent="0.25">
      <c r="B15" t="s">
        <v>691</v>
      </c>
      <c r="D15" s="19">
        <v>531</v>
      </c>
    </row>
    <row r="16" spans="1:5" x14ac:dyDescent="0.25">
      <c r="D16" s="78"/>
      <c r="E16" s="78"/>
    </row>
    <row r="17" spans="1:5" x14ac:dyDescent="0.25">
      <c r="A17" t="s">
        <v>323</v>
      </c>
      <c r="B17" t="s">
        <v>692</v>
      </c>
      <c r="C17" t="s">
        <v>320</v>
      </c>
      <c r="D17" s="19">
        <v>65354</v>
      </c>
      <c r="E17" s="19">
        <v>204801</v>
      </c>
    </row>
    <row r="18" spans="1:5" x14ac:dyDescent="0.25">
      <c r="B18" t="s">
        <v>693</v>
      </c>
      <c r="C18" t="s">
        <v>321</v>
      </c>
      <c r="D18" s="19">
        <v>69566</v>
      </c>
    </row>
    <row r="19" spans="1:5" x14ac:dyDescent="0.25">
      <c r="B19" t="s">
        <v>694</v>
      </c>
      <c r="D19" s="19">
        <v>1395</v>
      </c>
    </row>
    <row r="20" spans="1:5" x14ac:dyDescent="0.25">
      <c r="B20" t="s">
        <v>695</v>
      </c>
      <c r="D20" s="19">
        <v>755</v>
      </c>
    </row>
    <row r="21" spans="1:5" x14ac:dyDescent="0.25">
      <c r="D21" s="78"/>
      <c r="E21" s="78"/>
    </row>
    <row r="22" spans="1:5" x14ac:dyDescent="0.25">
      <c r="A22" t="s">
        <v>324</v>
      </c>
      <c r="B22" t="s">
        <v>696</v>
      </c>
      <c r="C22" t="s">
        <v>320</v>
      </c>
      <c r="D22" s="19">
        <v>61777</v>
      </c>
      <c r="E22" s="19">
        <v>204801</v>
      </c>
    </row>
    <row r="23" spans="1:5" x14ac:dyDescent="0.25">
      <c r="B23" t="s">
        <v>697</v>
      </c>
      <c r="C23" t="s">
        <v>321</v>
      </c>
      <c r="D23" s="19">
        <v>73802</v>
      </c>
    </row>
    <row r="24" spans="1:5" x14ac:dyDescent="0.25">
      <c r="D24" s="78"/>
      <c r="E24" s="78"/>
    </row>
    <row r="25" spans="1:5" x14ac:dyDescent="0.25">
      <c r="A25" t="s">
        <v>325</v>
      </c>
      <c r="B25" t="s">
        <v>698</v>
      </c>
      <c r="C25" t="s">
        <v>320</v>
      </c>
      <c r="D25" s="19">
        <v>69159</v>
      </c>
      <c r="E25" s="19">
        <v>204801</v>
      </c>
    </row>
    <row r="26" spans="1:5" x14ac:dyDescent="0.25">
      <c r="B26" t="s">
        <v>699</v>
      </c>
      <c r="C26" t="s">
        <v>321</v>
      </c>
      <c r="D26" s="19">
        <v>64116</v>
      </c>
    </row>
    <row r="27" spans="1:5" x14ac:dyDescent="0.25">
      <c r="D27" s="78"/>
      <c r="E27" s="78"/>
    </row>
    <row r="28" spans="1:5" x14ac:dyDescent="0.25">
      <c r="A28" t="s">
        <v>326</v>
      </c>
      <c r="B28" t="s">
        <v>700</v>
      </c>
      <c r="C28" t="s">
        <v>320</v>
      </c>
      <c r="D28" s="19">
        <v>66427</v>
      </c>
      <c r="E28" s="19">
        <v>204801</v>
      </c>
    </row>
    <row r="29" spans="1:5" x14ac:dyDescent="0.25">
      <c r="B29" t="s">
        <v>701</v>
      </c>
      <c r="C29" t="s">
        <v>320</v>
      </c>
      <c r="D29" s="19">
        <v>64566</v>
      </c>
    </row>
    <row r="30" spans="1:5" x14ac:dyDescent="0.25">
      <c r="B30" t="s">
        <v>702</v>
      </c>
      <c r="C30" t="s">
        <v>321</v>
      </c>
      <c r="D30" s="19">
        <v>67600</v>
      </c>
    </row>
    <row r="31" spans="1:5" x14ac:dyDescent="0.25">
      <c r="B31" t="s">
        <v>703</v>
      </c>
      <c r="C31" t="s">
        <v>321</v>
      </c>
      <c r="D31" s="19">
        <v>66046</v>
      </c>
    </row>
    <row r="32" spans="1:5" x14ac:dyDescent="0.25">
      <c r="D32" s="78"/>
      <c r="E32" s="78"/>
    </row>
    <row r="33" spans="1:5" x14ac:dyDescent="0.25">
      <c r="A33" t="s">
        <v>327</v>
      </c>
      <c r="B33" t="s">
        <v>704</v>
      </c>
      <c r="C33" t="s">
        <v>320</v>
      </c>
      <c r="D33" s="19">
        <v>14748</v>
      </c>
      <c r="E33" s="19">
        <v>44341</v>
      </c>
    </row>
    <row r="34" spans="1:5" x14ac:dyDescent="0.25">
      <c r="B34" t="s">
        <v>705</v>
      </c>
      <c r="C34" t="s">
        <v>321</v>
      </c>
      <c r="D34" s="19">
        <v>15034</v>
      </c>
    </row>
    <row r="35" spans="1:5" x14ac:dyDescent="0.25">
      <c r="D35" s="78"/>
      <c r="E35" s="78"/>
    </row>
    <row r="36" spans="1:5" x14ac:dyDescent="0.25">
      <c r="D36" s="78"/>
      <c r="E36" s="78"/>
    </row>
    <row r="37" spans="1:5" x14ac:dyDescent="0.25">
      <c r="A37" t="s">
        <v>393</v>
      </c>
      <c r="B37" t="s">
        <v>770</v>
      </c>
      <c r="D37" s="19">
        <v>86176</v>
      </c>
      <c r="E37" s="19">
        <v>204801</v>
      </c>
    </row>
    <row r="38" spans="1:5" x14ac:dyDescent="0.25">
      <c r="B38" t="s">
        <v>771</v>
      </c>
      <c r="D38" s="19">
        <v>38430</v>
      </c>
    </row>
    <row r="39" spans="1:5" x14ac:dyDescent="0.25">
      <c r="D39" s="78"/>
      <c r="E39" s="78"/>
    </row>
    <row r="40" spans="1:5" x14ac:dyDescent="0.25">
      <c r="A40" t="s">
        <v>394</v>
      </c>
      <c r="B40" t="s">
        <v>770</v>
      </c>
      <c r="D40" s="19">
        <v>93498</v>
      </c>
      <c r="E40" s="19">
        <v>204801</v>
      </c>
    </row>
    <row r="41" spans="1:5" x14ac:dyDescent="0.25">
      <c r="B41" t="s">
        <v>771</v>
      </c>
      <c r="D41" s="19">
        <v>29052</v>
      </c>
    </row>
    <row r="42" spans="1:5" x14ac:dyDescent="0.25">
      <c r="D42" s="78"/>
      <c r="E42" s="78"/>
    </row>
    <row r="43" spans="1:5" x14ac:dyDescent="0.25">
      <c r="A43" t="s">
        <v>395</v>
      </c>
      <c r="B43" t="s">
        <v>770</v>
      </c>
      <c r="D43" s="19">
        <v>61246</v>
      </c>
      <c r="E43" s="19">
        <v>204801</v>
      </c>
    </row>
    <row r="44" spans="1:5" x14ac:dyDescent="0.25">
      <c r="B44" t="s">
        <v>771</v>
      </c>
      <c r="D44" s="19">
        <v>54943</v>
      </c>
      <c r="E44" s="19">
        <v>204801</v>
      </c>
    </row>
    <row r="45" spans="1:5" x14ac:dyDescent="0.25">
      <c r="D45" s="78"/>
      <c r="E45" s="78"/>
    </row>
    <row r="46" spans="1:5" x14ac:dyDescent="0.25">
      <c r="A46" t="s">
        <v>396</v>
      </c>
      <c r="B46" t="s">
        <v>770</v>
      </c>
      <c r="D46" s="19">
        <v>1212</v>
      </c>
      <c r="E46" s="19">
        <v>5325</v>
      </c>
    </row>
    <row r="47" spans="1:5" x14ac:dyDescent="0.25">
      <c r="B47" t="s">
        <v>771</v>
      </c>
      <c r="D47" s="19">
        <v>2541</v>
      </c>
    </row>
    <row r="48" spans="1:5" x14ac:dyDescent="0.25">
      <c r="D48" s="78"/>
      <c r="E48" s="78"/>
    </row>
    <row r="49" spans="1:5" x14ac:dyDescent="0.25">
      <c r="A49" t="s">
        <v>328</v>
      </c>
      <c r="B49" t="s">
        <v>706</v>
      </c>
      <c r="C49" t="s">
        <v>320</v>
      </c>
      <c r="D49" s="19">
        <v>2233</v>
      </c>
      <c r="E49" s="19">
        <v>7189</v>
      </c>
    </row>
    <row r="50" spans="1:5" x14ac:dyDescent="0.25">
      <c r="B50" t="s">
        <v>707</v>
      </c>
      <c r="C50" t="s">
        <v>321</v>
      </c>
      <c r="D50" s="19">
        <v>3018</v>
      </c>
    </row>
    <row r="51" spans="1:5" x14ac:dyDescent="0.25">
      <c r="D51" s="78"/>
      <c r="E51" s="78"/>
    </row>
    <row r="52" spans="1:5" x14ac:dyDescent="0.25">
      <c r="A52" t="s">
        <v>329</v>
      </c>
      <c r="B52" t="s">
        <v>708</v>
      </c>
      <c r="C52" t="s">
        <v>320</v>
      </c>
      <c r="D52" s="19">
        <v>1423</v>
      </c>
      <c r="E52" s="19">
        <v>3849</v>
      </c>
    </row>
    <row r="53" spans="1:5" x14ac:dyDescent="0.25">
      <c r="B53" t="s">
        <v>709</v>
      </c>
      <c r="C53" t="s">
        <v>321</v>
      </c>
      <c r="D53" s="19">
        <v>1444</v>
      </c>
    </row>
    <row r="54" spans="1:5" x14ac:dyDescent="0.25">
      <c r="D54" s="78"/>
      <c r="E54" s="78"/>
    </row>
    <row r="55" spans="1:5" x14ac:dyDescent="0.25">
      <c r="A55" t="s">
        <v>330</v>
      </c>
      <c r="B55" t="s">
        <v>710</v>
      </c>
      <c r="C55" t="s">
        <v>320</v>
      </c>
      <c r="D55" s="19">
        <v>1074</v>
      </c>
      <c r="E55" s="19">
        <v>3340</v>
      </c>
    </row>
    <row r="56" spans="1:5" x14ac:dyDescent="0.25">
      <c r="B56" t="s">
        <v>711</v>
      </c>
      <c r="C56" t="s">
        <v>321</v>
      </c>
      <c r="D56" s="19">
        <v>1236</v>
      </c>
    </row>
    <row r="57" spans="1:5" x14ac:dyDescent="0.25">
      <c r="D57" s="78"/>
      <c r="E57" s="78"/>
    </row>
    <row r="58" spans="1:5" x14ac:dyDescent="0.25">
      <c r="A58" t="s">
        <v>331</v>
      </c>
      <c r="B58" t="s">
        <v>712</v>
      </c>
      <c r="C58" t="s">
        <v>320</v>
      </c>
      <c r="D58" s="19">
        <v>3613</v>
      </c>
      <c r="E58" s="19">
        <v>25271</v>
      </c>
    </row>
    <row r="59" spans="1:5" x14ac:dyDescent="0.25">
      <c r="B59" t="s">
        <v>713</v>
      </c>
      <c r="C59" t="s">
        <v>321</v>
      </c>
      <c r="D59" s="19">
        <v>8664</v>
      </c>
    </row>
    <row r="60" spans="1:5" x14ac:dyDescent="0.25">
      <c r="D60" s="78"/>
      <c r="E60" s="78"/>
    </row>
    <row r="61" spans="1:5" x14ac:dyDescent="0.25">
      <c r="A61" t="s">
        <v>332</v>
      </c>
      <c r="B61" t="s">
        <v>714</v>
      </c>
      <c r="C61" t="s">
        <v>321</v>
      </c>
      <c r="D61" s="19">
        <v>1654</v>
      </c>
      <c r="E61" s="19">
        <v>4783</v>
      </c>
    </row>
    <row r="62" spans="1:5" x14ac:dyDescent="0.25">
      <c r="D62" s="78"/>
      <c r="E62" s="78"/>
    </row>
    <row r="63" spans="1:5" x14ac:dyDescent="0.25">
      <c r="A63" t="s">
        <v>333</v>
      </c>
      <c r="B63" t="s">
        <v>715</v>
      </c>
      <c r="C63" t="s">
        <v>320</v>
      </c>
      <c r="D63" s="19">
        <v>3919</v>
      </c>
      <c r="E63" s="19">
        <v>7332</v>
      </c>
    </row>
    <row r="64" spans="1:5" x14ac:dyDescent="0.25">
      <c r="D64" s="78"/>
      <c r="E64" s="78"/>
    </row>
    <row r="65" spans="1:5" x14ac:dyDescent="0.25">
      <c r="A65" t="s">
        <v>334</v>
      </c>
      <c r="B65" t="s">
        <v>716</v>
      </c>
      <c r="C65" t="s">
        <v>320</v>
      </c>
      <c r="D65" s="19">
        <v>1219</v>
      </c>
      <c r="E65" s="19">
        <v>1951</v>
      </c>
    </row>
    <row r="66" spans="1:5" x14ac:dyDescent="0.25">
      <c r="D66" s="78"/>
      <c r="E66" s="78"/>
    </row>
    <row r="67" spans="1:5" x14ac:dyDescent="0.25">
      <c r="A67" t="s">
        <v>335</v>
      </c>
      <c r="B67" t="s">
        <v>717</v>
      </c>
      <c r="C67" t="s">
        <v>320</v>
      </c>
      <c r="D67" s="19">
        <v>887</v>
      </c>
      <c r="E67" s="19">
        <v>1705</v>
      </c>
    </row>
    <row r="68" spans="1:5" x14ac:dyDescent="0.25">
      <c r="D68" s="78"/>
      <c r="E68" s="78"/>
    </row>
    <row r="69" spans="1:5" x14ac:dyDescent="0.25">
      <c r="A69" t="s">
        <v>336</v>
      </c>
      <c r="B69" t="s">
        <v>718</v>
      </c>
      <c r="C69" t="s">
        <v>320</v>
      </c>
      <c r="D69" s="19">
        <v>917</v>
      </c>
      <c r="E69" s="19">
        <v>1904</v>
      </c>
    </row>
    <row r="70" spans="1:5" x14ac:dyDescent="0.25">
      <c r="D70" s="78"/>
      <c r="E70" s="78"/>
    </row>
    <row r="71" spans="1:5" x14ac:dyDescent="0.25">
      <c r="A71" t="s">
        <v>337</v>
      </c>
      <c r="B71" t="s">
        <v>719</v>
      </c>
      <c r="C71" t="s">
        <v>321</v>
      </c>
      <c r="D71" s="19">
        <v>727</v>
      </c>
      <c r="E71" s="19">
        <v>1772</v>
      </c>
    </row>
    <row r="72" spans="1:5" x14ac:dyDescent="0.25">
      <c r="D72" s="78"/>
      <c r="E72" s="78"/>
    </row>
    <row r="73" spans="1:5" x14ac:dyDescent="0.25">
      <c r="A73" t="s">
        <v>338</v>
      </c>
      <c r="B73" t="s">
        <v>720</v>
      </c>
      <c r="C73" t="s">
        <v>320</v>
      </c>
      <c r="D73" s="19">
        <v>1336</v>
      </c>
      <c r="E73" s="19">
        <v>3303</v>
      </c>
    </row>
    <row r="74" spans="1:5" x14ac:dyDescent="0.25">
      <c r="B74" t="s">
        <v>721</v>
      </c>
      <c r="C74" t="s">
        <v>320</v>
      </c>
      <c r="D74" s="19">
        <v>1342</v>
      </c>
    </row>
    <row r="75" spans="1:5" x14ac:dyDescent="0.25">
      <c r="D75" s="78"/>
      <c r="E75" s="78"/>
    </row>
    <row r="76" spans="1:5" x14ac:dyDescent="0.25">
      <c r="A76" t="s">
        <v>339</v>
      </c>
      <c r="B76" t="s">
        <v>722</v>
      </c>
      <c r="C76" t="s">
        <v>320</v>
      </c>
      <c r="D76" s="19">
        <v>2324</v>
      </c>
      <c r="E76" s="19">
        <v>5764</v>
      </c>
    </row>
    <row r="77" spans="1:5" x14ac:dyDescent="0.25">
      <c r="B77" t="s">
        <v>723</v>
      </c>
      <c r="C77" t="s">
        <v>321</v>
      </c>
      <c r="D77" s="19">
        <v>1663</v>
      </c>
    </row>
    <row r="78" spans="1:5" x14ac:dyDescent="0.25">
      <c r="D78" s="78"/>
      <c r="E78" s="78"/>
    </row>
    <row r="79" spans="1:5" x14ac:dyDescent="0.25">
      <c r="A79" t="s">
        <v>340</v>
      </c>
      <c r="B79" t="s">
        <v>724</v>
      </c>
      <c r="C79" t="s">
        <v>320</v>
      </c>
      <c r="D79" s="19">
        <v>2230</v>
      </c>
      <c r="E79" s="19">
        <v>5764</v>
      </c>
    </row>
    <row r="80" spans="1:5" x14ac:dyDescent="0.25">
      <c r="B80" t="s">
        <v>725</v>
      </c>
      <c r="C80" t="s">
        <v>321</v>
      </c>
      <c r="D80" s="19">
        <v>1698</v>
      </c>
    </row>
    <row r="81" spans="1:5" x14ac:dyDescent="0.25">
      <c r="D81" s="78"/>
      <c r="E81" s="78"/>
    </row>
    <row r="82" spans="1:5" x14ac:dyDescent="0.25">
      <c r="A82" t="s">
        <v>341</v>
      </c>
      <c r="B82" t="s">
        <v>726</v>
      </c>
      <c r="C82" t="s">
        <v>320</v>
      </c>
      <c r="D82" s="19">
        <v>244</v>
      </c>
      <c r="E82" s="19">
        <v>409</v>
      </c>
    </row>
    <row r="83" spans="1:5" x14ac:dyDescent="0.25">
      <c r="D83" s="78"/>
      <c r="E83" s="78"/>
    </row>
    <row r="84" spans="1:5" x14ac:dyDescent="0.25">
      <c r="A84" t="s">
        <v>342</v>
      </c>
      <c r="B84" t="s">
        <v>727</v>
      </c>
      <c r="C84" t="s">
        <v>320</v>
      </c>
      <c r="D84" s="19">
        <v>190</v>
      </c>
      <c r="E84" s="19">
        <v>409</v>
      </c>
    </row>
    <row r="85" spans="1:5" x14ac:dyDescent="0.25">
      <c r="B85" t="s">
        <v>728</v>
      </c>
      <c r="C85" t="s">
        <v>321</v>
      </c>
      <c r="D85" s="19">
        <v>128</v>
      </c>
    </row>
    <row r="86" spans="1:5" x14ac:dyDescent="0.25">
      <c r="D86" s="78"/>
      <c r="E86" s="78"/>
    </row>
    <row r="87" spans="1:5" x14ac:dyDescent="0.25">
      <c r="A87" t="s">
        <v>343</v>
      </c>
      <c r="B87" t="s">
        <v>729</v>
      </c>
      <c r="C87" t="s">
        <v>320</v>
      </c>
      <c r="D87" s="19">
        <v>798</v>
      </c>
      <c r="E87" s="19">
        <v>3069</v>
      </c>
    </row>
    <row r="88" spans="1:5" x14ac:dyDescent="0.25">
      <c r="B88" t="s">
        <v>730</v>
      </c>
      <c r="C88" t="s">
        <v>321</v>
      </c>
      <c r="D88" s="19">
        <v>1173</v>
      </c>
    </row>
    <row r="89" spans="1:5" x14ac:dyDescent="0.25">
      <c r="D89" s="78"/>
      <c r="E89" s="78"/>
    </row>
    <row r="90" spans="1:5" x14ac:dyDescent="0.25">
      <c r="A90" t="s">
        <v>344</v>
      </c>
      <c r="B90" t="s">
        <v>731</v>
      </c>
      <c r="C90" t="s">
        <v>320</v>
      </c>
      <c r="D90" s="19">
        <v>800</v>
      </c>
      <c r="E90" s="19">
        <v>3069</v>
      </c>
    </row>
    <row r="91" spans="1:5" x14ac:dyDescent="0.25">
      <c r="B91" t="s">
        <v>732</v>
      </c>
      <c r="C91" t="s">
        <v>320</v>
      </c>
      <c r="D91" s="19">
        <v>785</v>
      </c>
    </row>
    <row r="92" spans="1:5" x14ac:dyDescent="0.25">
      <c r="B92" t="s">
        <v>733</v>
      </c>
      <c r="C92" t="s">
        <v>320</v>
      </c>
      <c r="D92" s="19">
        <v>823</v>
      </c>
    </row>
    <row r="93" spans="1:5" x14ac:dyDescent="0.25">
      <c r="B93" t="s">
        <v>734</v>
      </c>
      <c r="C93" t="s">
        <v>321</v>
      </c>
      <c r="D93" s="19">
        <v>1153</v>
      </c>
    </row>
    <row r="94" spans="1:5" x14ac:dyDescent="0.25">
      <c r="B94" t="s">
        <v>735</v>
      </c>
      <c r="C94" t="s">
        <v>321</v>
      </c>
      <c r="D94" s="19">
        <v>1086</v>
      </c>
    </row>
    <row r="95" spans="1:5" x14ac:dyDescent="0.25">
      <c r="B95" t="s">
        <v>736</v>
      </c>
      <c r="C95" t="s">
        <v>321</v>
      </c>
      <c r="D95" s="19">
        <v>1033</v>
      </c>
    </row>
    <row r="96" spans="1:5" x14ac:dyDescent="0.25">
      <c r="D96" s="78"/>
      <c r="E96" s="78"/>
    </row>
    <row r="97" spans="1:5" x14ac:dyDescent="0.25">
      <c r="A97" t="s">
        <v>345</v>
      </c>
      <c r="B97" t="s">
        <v>737</v>
      </c>
      <c r="C97" t="s">
        <v>320</v>
      </c>
      <c r="D97" s="19">
        <v>12551</v>
      </c>
      <c r="E97" s="19">
        <v>35175</v>
      </c>
    </row>
    <row r="98" spans="1:5" x14ac:dyDescent="0.25">
      <c r="B98" t="s">
        <v>738</v>
      </c>
      <c r="C98" t="s">
        <v>320</v>
      </c>
      <c r="D98" s="19">
        <v>12607</v>
      </c>
    </row>
    <row r="99" spans="1:5" x14ac:dyDescent="0.25">
      <c r="B99" t="s">
        <v>739</v>
      </c>
      <c r="C99" t="s">
        <v>321</v>
      </c>
      <c r="D99" s="19">
        <v>11567</v>
      </c>
    </row>
    <row r="100" spans="1:5" x14ac:dyDescent="0.25">
      <c r="B100" t="s">
        <v>740</v>
      </c>
      <c r="C100" t="s">
        <v>321</v>
      </c>
      <c r="D100" s="19">
        <v>11221</v>
      </c>
    </row>
    <row r="101" spans="1:5" x14ac:dyDescent="0.25">
      <c r="D101" s="78"/>
      <c r="E101" s="78"/>
    </row>
    <row r="102" spans="1:5" x14ac:dyDescent="0.25">
      <c r="A102" t="s">
        <v>346</v>
      </c>
      <c r="B102" t="s">
        <v>741</v>
      </c>
      <c r="C102" t="s">
        <v>320</v>
      </c>
      <c r="D102" s="19">
        <v>897</v>
      </c>
      <c r="E102" s="19">
        <v>1434</v>
      </c>
    </row>
    <row r="103" spans="1:5" x14ac:dyDescent="0.25">
      <c r="D103" s="78"/>
      <c r="E103" s="78"/>
    </row>
    <row r="104" spans="1:5" x14ac:dyDescent="0.25">
      <c r="A104" t="s">
        <v>347</v>
      </c>
      <c r="B104" t="s">
        <v>742</v>
      </c>
      <c r="C104" t="s">
        <v>320</v>
      </c>
      <c r="D104" s="19">
        <v>768</v>
      </c>
      <c r="E104" s="19">
        <v>1440</v>
      </c>
    </row>
    <row r="105" spans="1:5" x14ac:dyDescent="0.25">
      <c r="B105" t="s">
        <v>743</v>
      </c>
      <c r="C105" t="s">
        <v>320</v>
      </c>
      <c r="D105" s="19">
        <v>772</v>
      </c>
    </row>
    <row r="106" spans="1:5" x14ac:dyDescent="0.25">
      <c r="D106" s="78"/>
      <c r="E106" s="78"/>
    </row>
    <row r="107" spans="1:5" x14ac:dyDescent="0.25">
      <c r="A107" t="s">
        <v>348</v>
      </c>
      <c r="B107" t="s">
        <v>744</v>
      </c>
      <c r="C107" t="s">
        <v>320</v>
      </c>
      <c r="D107" s="19">
        <v>764</v>
      </c>
      <c r="E107" s="19">
        <v>1440</v>
      </c>
    </row>
    <row r="108" spans="1:5" x14ac:dyDescent="0.25">
      <c r="D108" s="78"/>
      <c r="E108" s="78"/>
    </row>
    <row r="109" spans="1:5" x14ac:dyDescent="0.25">
      <c r="A109" t="s">
        <v>349</v>
      </c>
      <c r="B109" t="s">
        <v>745</v>
      </c>
      <c r="C109" t="s">
        <v>320</v>
      </c>
      <c r="D109" s="19">
        <v>6773</v>
      </c>
      <c r="E109" s="19">
        <v>21017</v>
      </c>
    </row>
    <row r="110" spans="1:5" x14ac:dyDescent="0.25">
      <c r="B110" t="s">
        <v>746</v>
      </c>
      <c r="C110" t="s">
        <v>321</v>
      </c>
      <c r="D110" s="19">
        <v>7234</v>
      </c>
    </row>
    <row r="111" spans="1:5" x14ac:dyDescent="0.25">
      <c r="D111" s="78"/>
      <c r="E111" s="78"/>
    </row>
    <row r="112" spans="1:5" x14ac:dyDescent="0.25">
      <c r="A112" t="s">
        <v>350</v>
      </c>
      <c r="B112" t="s">
        <v>747</v>
      </c>
      <c r="C112" t="s">
        <v>320</v>
      </c>
      <c r="D112" s="19">
        <v>3101</v>
      </c>
      <c r="E112" s="19">
        <v>10083</v>
      </c>
    </row>
    <row r="113" spans="1:5" x14ac:dyDescent="0.25">
      <c r="B113" t="s">
        <v>748</v>
      </c>
      <c r="C113" t="s">
        <v>320</v>
      </c>
      <c r="D113" s="19">
        <v>3052</v>
      </c>
    </row>
    <row r="114" spans="1:5" x14ac:dyDescent="0.25">
      <c r="B114" t="s">
        <v>749</v>
      </c>
      <c r="C114" t="s">
        <v>320</v>
      </c>
      <c r="D114" s="19">
        <v>2806</v>
      </c>
    </row>
    <row r="115" spans="1:5" x14ac:dyDescent="0.25">
      <c r="B115" t="s">
        <v>473</v>
      </c>
      <c r="D115" s="19">
        <v>3878</v>
      </c>
    </row>
    <row r="116" spans="1:5" x14ac:dyDescent="0.25">
      <c r="B116" t="s">
        <v>474</v>
      </c>
      <c r="D116" s="19">
        <v>3738</v>
      </c>
    </row>
    <row r="117" spans="1:5" x14ac:dyDescent="0.25">
      <c r="B117" t="s">
        <v>475</v>
      </c>
      <c r="D117" s="19">
        <v>3602</v>
      </c>
    </row>
    <row r="118" spans="1:5" x14ac:dyDescent="0.25">
      <c r="D118" s="78"/>
      <c r="E118" s="78"/>
    </row>
    <row r="119" spans="1:5" x14ac:dyDescent="0.25">
      <c r="A119" t="s">
        <v>351</v>
      </c>
      <c r="B119" t="s">
        <v>750</v>
      </c>
      <c r="C119" t="s">
        <v>320</v>
      </c>
      <c r="D119" s="19">
        <v>3129</v>
      </c>
      <c r="E119" s="19">
        <v>6042</v>
      </c>
    </row>
    <row r="120" spans="1:5" x14ac:dyDescent="0.25">
      <c r="D120" s="78"/>
      <c r="E120" s="78"/>
    </row>
    <row r="121" spans="1:5" x14ac:dyDescent="0.25">
      <c r="A121" t="s">
        <v>352</v>
      </c>
      <c r="B121" t="s">
        <v>751</v>
      </c>
      <c r="C121" t="s">
        <v>320</v>
      </c>
      <c r="D121" s="19">
        <v>1488</v>
      </c>
      <c r="E121" s="19">
        <v>2930</v>
      </c>
    </row>
    <row r="122" spans="1:5" x14ac:dyDescent="0.25">
      <c r="D122" s="78"/>
      <c r="E122" s="78"/>
    </row>
    <row r="123" spans="1:5" x14ac:dyDescent="0.25">
      <c r="A123" t="s">
        <v>353</v>
      </c>
      <c r="B123" t="s">
        <v>752</v>
      </c>
      <c r="C123" t="s">
        <v>320</v>
      </c>
      <c r="D123" s="19">
        <v>1581</v>
      </c>
      <c r="E123" s="19">
        <v>3112</v>
      </c>
    </row>
    <row r="124" spans="1:5" x14ac:dyDescent="0.25">
      <c r="D124" s="78"/>
      <c r="E124" s="78"/>
    </row>
    <row r="125" spans="1:5" x14ac:dyDescent="0.25">
      <c r="A125" t="s">
        <v>354</v>
      </c>
      <c r="B125" t="s">
        <v>465</v>
      </c>
      <c r="D125" s="19">
        <v>93</v>
      </c>
      <c r="E125" s="19">
        <v>881</v>
      </c>
    </row>
    <row r="126" spans="1:5" x14ac:dyDescent="0.25">
      <c r="B126" t="s">
        <v>466</v>
      </c>
      <c r="D126" s="19">
        <v>28</v>
      </c>
    </row>
    <row r="127" spans="1:5" x14ac:dyDescent="0.25">
      <c r="B127" t="s">
        <v>467</v>
      </c>
      <c r="D127" s="19">
        <v>260</v>
      </c>
    </row>
    <row r="128" spans="1:5" x14ac:dyDescent="0.25">
      <c r="B128" t="s">
        <v>468</v>
      </c>
      <c r="D128" s="19">
        <v>243</v>
      </c>
    </row>
    <row r="129" spans="1:5" x14ac:dyDescent="0.25">
      <c r="B129" t="s">
        <v>469</v>
      </c>
      <c r="D129" s="19">
        <v>274</v>
      </c>
    </row>
    <row r="130" spans="1:5" x14ac:dyDescent="0.25">
      <c r="B130" t="s">
        <v>470</v>
      </c>
      <c r="D130" s="19">
        <v>299</v>
      </c>
    </row>
    <row r="131" spans="1:5" x14ac:dyDescent="0.25">
      <c r="B131" t="s">
        <v>471</v>
      </c>
      <c r="D131" s="19">
        <v>301</v>
      </c>
    </row>
    <row r="132" spans="1:5" x14ac:dyDescent="0.25">
      <c r="B132" t="s">
        <v>472</v>
      </c>
      <c r="D132" s="19">
        <v>287</v>
      </c>
    </row>
    <row r="133" spans="1:5" x14ac:dyDescent="0.25">
      <c r="D133" s="78"/>
      <c r="E133" s="78"/>
    </row>
    <row r="134" spans="1:5" x14ac:dyDescent="0.25">
      <c r="A134" t="s">
        <v>355</v>
      </c>
      <c r="B134" t="s">
        <v>753</v>
      </c>
      <c r="C134" t="s">
        <v>320</v>
      </c>
      <c r="D134" s="19">
        <v>2337</v>
      </c>
      <c r="E134" s="19">
        <v>4772</v>
      </c>
    </row>
    <row r="135" spans="1:5" x14ac:dyDescent="0.25">
      <c r="D135" s="78"/>
      <c r="E135" s="78"/>
    </row>
    <row r="136" spans="1:5" x14ac:dyDescent="0.25">
      <c r="A136" t="s">
        <v>356</v>
      </c>
      <c r="B136" t="s">
        <v>754</v>
      </c>
      <c r="C136" t="s">
        <v>320</v>
      </c>
      <c r="D136" s="19">
        <v>1263</v>
      </c>
      <c r="E136" s="19">
        <v>3245</v>
      </c>
    </row>
    <row r="137" spans="1:5" x14ac:dyDescent="0.25">
      <c r="B137" t="s">
        <v>772</v>
      </c>
      <c r="C137" t="s">
        <v>321</v>
      </c>
      <c r="D137" s="19">
        <v>916</v>
      </c>
    </row>
    <row r="138" spans="1:5" x14ac:dyDescent="0.25">
      <c r="B138" t="s">
        <v>476</v>
      </c>
      <c r="D138" s="19">
        <v>237</v>
      </c>
    </row>
    <row r="139" spans="1:5" x14ac:dyDescent="0.25">
      <c r="D139" s="78"/>
      <c r="E139" s="78"/>
    </row>
    <row r="140" spans="1:5" x14ac:dyDescent="0.25">
      <c r="A140" t="s">
        <v>357</v>
      </c>
      <c r="B140" t="s">
        <v>755</v>
      </c>
      <c r="C140" t="s">
        <v>320</v>
      </c>
      <c r="D140" s="19">
        <v>1469</v>
      </c>
      <c r="E140" s="19">
        <v>3499</v>
      </c>
    </row>
    <row r="141" spans="1:5" x14ac:dyDescent="0.25">
      <c r="B141" t="s">
        <v>756</v>
      </c>
      <c r="C141" t="s">
        <v>321</v>
      </c>
      <c r="D141" s="19">
        <v>1149</v>
      </c>
    </row>
    <row r="142" spans="1:5" x14ac:dyDescent="0.25">
      <c r="D142" s="78"/>
      <c r="E142" s="78"/>
    </row>
    <row r="143" spans="1:5" x14ac:dyDescent="0.25">
      <c r="A143" t="s">
        <v>358</v>
      </c>
      <c r="B143" t="s">
        <v>757</v>
      </c>
      <c r="C143" t="s">
        <v>321</v>
      </c>
      <c r="D143" s="19">
        <v>4863</v>
      </c>
      <c r="E143" s="19">
        <v>12471</v>
      </c>
    </row>
    <row r="144" spans="1:5" x14ac:dyDescent="0.25">
      <c r="B144" t="s">
        <v>477</v>
      </c>
      <c r="D144" s="19">
        <v>1223</v>
      </c>
    </row>
    <row r="145" spans="1:5" x14ac:dyDescent="0.25">
      <c r="D145" s="78"/>
      <c r="E145" s="78"/>
    </row>
    <row r="146" spans="1:5" x14ac:dyDescent="0.25">
      <c r="A146" t="s">
        <v>359</v>
      </c>
      <c r="B146" t="s">
        <v>758</v>
      </c>
      <c r="C146" t="s">
        <v>321</v>
      </c>
      <c r="D146" s="19">
        <v>4900</v>
      </c>
      <c r="E146" s="19">
        <v>12471</v>
      </c>
    </row>
    <row r="147" spans="1:5" x14ac:dyDescent="0.25">
      <c r="B147" t="s">
        <v>478</v>
      </c>
      <c r="D147" s="19">
        <v>967</v>
      </c>
    </row>
    <row r="148" spans="1:5" x14ac:dyDescent="0.25">
      <c r="D148" s="78"/>
      <c r="E148" s="78"/>
    </row>
    <row r="149" spans="1:5" x14ac:dyDescent="0.25">
      <c r="A149" t="s">
        <v>360</v>
      </c>
      <c r="B149" t="s">
        <v>759</v>
      </c>
      <c r="C149" t="s">
        <v>321</v>
      </c>
      <c r="D149" s="19">
        <v>2743</v>
      </c>
      <c r="E149" s="19">
        <v>6322</v>
      </c>
    </row>
    <row r="151" spans="1:5" x14ac:dyDescent="0.25">
      <c r="A151" t="s">
        <v>361</v>
      </c>
      <c r="B151" t="s">
        <v>760</v>
      </c>
      <c r="C151" t="s">
        <v>321</v>
      </c>
      <c r="D151" s="19">
        <v>2734</v>
      </c>
      <c r="E151" s="19">
        <v>6149</v>
      </c>
    </row>
    <row r="153" spans="1:5" x14ac:dyDescent="0.25">
      <c r="A153" t="s">
        <v>362</v>
      </c>
      <c r="B153" t="s">
        <v>761</v>
      </c>
      <c r="C153" t="s">
        <v>320</v>
      </c>
      <c r="D153" s="19">
        <v>562</v>
      </c>
      <c r="E153" s="19">
        <v>958</v>
      </c>
    </row>
    <row r="154" spans="1:5" x14ac:dyDescent="0.25">
      <c r="D154" s="78"/>
      <c r="E154" s="78"/>
    </row>
    <row r="155" spans="1:5" x14ac:dyDescent="0.25">
      <c r="A155" t="s">
        <v>363</v>
      </c>
      <c r="B155" t="s">
        <v>479</v>
      </c>
      <c r="D155" s="19">
        <v>232</v>
      </c>
      <c r="E155" s="19">
        <v>490</v>
      </c>
    </row>
    <row r="156" spans="1:5" x14ac:dyDescent="0.25">
      <c r="D156" s="78"/>
      <c r="E156" s="78"/>
    </row>
    <row r="157" spans="1:5" x14ac:dyDescent="0.25">
      <c r="A157" t="s">
        <v>364</v>
      </c>
      <c r="B157" t="s">
        <v>762</v>
      </c>
      <c r="C157" t="s">
        <v>320</v>
      </c>
      <c r="D157" s="19">
        <v>279</v>
      </c>
      <c r="E157" s="19">
        <v>468</v>
      </c>
    </row>
    <row r="158" spans="1:5" x14ac:dyDescent="0.25">
      <c r="D158" s="78"/>
      <c r="E158" s="78"/>
    </row>
    <row r="159" spans="1:5" x14ac:dyDescent="0.25">
      <c r="A159" t="s">
        <v>365</v>
      </c>
      <c r="B159" t="s">
        <v>763</v>
      </c>
      <c r="C159" t="s">
        <v>320</v>
      </c>
      <c r="D159" s="19">
        <v>2739</v>
      </c>
      <c r="E159" s="19">
        <v>8157</v>
      </c>
    </row>
    <row r="160" spans="1:5" x14ac:dyDescent="0.25">
      <c r="B160" t="s">
        <v>764</v>
      </c>
      <c r="C160" t="s">
        <v>321</v>
      </c>
      <c r="D160" s="19">
        <v>2693</v>
      </c>
    </row>
    <row r="161" spans="1:5" x14ac:dyDescent="0.25">
      <c r="D161" s="78"/>
      <c r="E161" s="78"/>
    </row>
    <row r="162" spans="1:5" x14ac:dyDescent="0.25">
      <c r="A162" t="s">
        <v>366</v>
      </c>
      <c r="B162" t="s">
        <v>765</v>
      </c>
      <c r="C162" t="s">
        <v>320</v>
      </c>
      <c r="D162" s="19">
        <v>1491</v>
      </c>
      <c r="E162" s="19">
        <v>4236</v>
      </c>
    </row>
    <row r="163" spans="1:5" x14ac:dyDescent="0.25">
      <c r="B163" t="s">
        <v>766</v>
      </c>
      <c r="C163" t="s">
        <v>321</v>
      </c>
      <c r="D163" s="19">
        <v>1351</v>
      </c>
    </row>
    <row r="164" spans="1:5" x14ac:dyDescent="0.25">
      <c r="D164" s="78"/>
      <c r="E164" s="78"/>
    </row>
    <row r="165" spans="1:5" x14ac:dyDescent="0.25">
      <c r="A165" t="s">
        <v>367</v>
      </c>
      <c r="B165" t="s">
        <v>767</v>
      </c>
      <c r="C165" t="s">
        <v>320</v>
      </c>
      <c r="D165" s="19">
        <v>1193</v>
      </c>
      <c r="E165" s="19">
        <v>3921</v>
      </c>
    </row>
    <row r="166" spans="1:5" x14ac:dyDescent="0.25">
      <c r="B166" t="s">
        <v>768</v>
      </c>
      <c r="C166" t="s">
        <v>321</v>
      </c>
      <c r="D166" s="19">
        <v>1439</v>
      </c>
    </row>
    <row r="167" spans="1:5" x14ac:dyDescent="0.25">
      <c r="D167" s="78"/>
      <c r="E167" s="78"/>
    </row>
    <row r="168" spans="1:5" x14ac:dyDescent="0.25">
      <c r="A168" t="s">
        <v>368</v>
      </c>
      <c r="B168" t="s">
        <v>769</v>
      </c>
      <c r="C168" t="s">
        <v>320</v>
      </c>
      <c r="D168" s="19">
        <v>1200</v>
      </c>
      <c r="E168" s="19">
        <v>2231</v>
      </c>
    </row>
    <row r="169" spans="1:5" x14ac:dyDescent="0.25">
      <c r="D169" s="78"/>
      <c r="E169" s="78"/>
    </row>
    <row r="170" spans="1:5" x14ac:dyDescent="0.25">
      <c r="A170" t="s">
        <v>369</v>
      </c>
      <c r="B170" t="s">
        <v>400</v>
      </c>
      <c r="D170" s="19">
        <v>1255</v>
      </c>
      <c r="E170" s="19">
        <v>7189</v>
      </c>
    </row>
    <row r="171" spans="1:5" x14ac:dyDescent="0.25">
      <c r="B171" t="s">
        <v>401</v>
      </c>
      <c r="D171" s="19">
        <v>2456</v>
      </c>
    </row>
    <row r="172" spans="1:5" x14ac:dyDescent="0.25">
      <c r="B172" t="s">
        <v>402</v>
      </c>
      <c r="D172" s="19">
        <v>1304</v>
      </c>
    </row>
    <row r="173" spans="1:5" x14ac:dyDescent="0.25">
      <c r="B173" t="s">
        <v>403</v>
      </c>
      <c r="D173" s="19">
        <v>1924</v>
      </c>
    </row>
    <row r="174" spans="1:5" x14ac:dyDescent="0.25">
      <c r="D174" s="78"/>
      <c r="E174" s="78"/>
    </row>
    <row r="175" spans="1:5" x14ac:dyDescent="0.25">
      <c r="A175" t="s">
        <v>370</v>
      </c>
      <c r="B175" t="s">
        <v>404</v>
      </c>
      <c r="D175" s="19">
        <v>3628</v>
      </c>
      <c r="E175" s="19">
        <v>25271</v>
      </c>
    </row>
    <row r="176" spans="1:5" x14ac:dyDescent="0.25">
      <c r="B176" t="s">
        <v>405</v>
      </c>
      <c r="D176" s="19">
        <v>1886</v>
      </c>
    </row>
    <row r="177" spans="1:5" x14ac:dyDescent="0.25">
      <c r="B177" t="s">
        <v>406</v>
      </c>
      <c r="D177" s="19">
        <v>3497</v>
      </c>
    </row>
    <row r="178" spans="1:5" x14ac:dyDescent="0.25">
      <c r="B178" t="s">
        <v>407</v>
      </c>
      <c r="D178" s="19">
        <v>2474</v>
      </c>
    </row>
    <row r="179" spans="1:5" x14ac:dyDescent="0.25">
      <c r="B179" t="s">
        <v>408</v>
      </c>
      <c r="D179" s="19">
        <v>2451</v>
      </c>
    </row>
    <row r="180" spans="1:5" x14ac:dyDescent="0.25">
      <c r="B180" t="s">
        <v>409</v>
      </c>
      <c r="D180" s="19">
        <f>2105</f>
        <v>2105</v>
      </c>
    </row>
    <row r="181" spans="1:5" x14ac:dyDescent="0.25">
      <c r="B181" t="s">
        <v>410</v>
      </c>
      <c r="D181" s="19">
        <f>3169</f>
        <v>3169</v>
      </c>
    </row>
    <row r="182" spans="1:5" x14ac:dyDescent="0.25">
      <c r="B182" t="s">
        <v>411</v>
      </c>
      <c r="D182" s="19">
        <v>4739</v>
      </c>
    </row>
    <row r="183" spans="1:5" x14ac:dyDescent="0.25">
      <c r="D183" s="78"/>
      <c r="E183" s="78"/>
    </row>
    <row r="184" spans="1:5" x14ac:dyDescent="0.25">
      <c r="A184" t="s">
        <v>371</v>
      </c>
      <c r="B184" t="s">
        <v>412</v>
      </c>
      <c r="D184" s="19">
        <v>1391</v>
      </c>
      <c r="E184" s="19">
        <v>3303</v>
      </c>
    </row>
    <row r="185" spans="1:5" x14ac:dyDescent="0.25">
      <c r="D185" s="78"/>
      <c r="E185" s="78"/>
    </row>
    <row r="186" spans="1:5" x14ac:dyDescent="0.25">
      <c r="A186" t="s">
        <v>372</v>
      </c>
      <c r="B186" t="s">
        <v>413</v>
      </c>
      <c r="D186" s="19">
        <v>2546</v>
      </c>
      <c r="E186" s="19">
        <v>5764</v>
      </c>
    </row>
    <row r="187" spans="1:5" x14ac:dyDescent="0.25">
      <c r="B187" t="s">
        <v>414</v>
      </c>
      <c r="D187" s="19">
        <v>2794</v>
      </c>
      <c r="E187" s="19">
        <v>5764</v>
      </c>
    </row>
    <row r="188" spans="1:5" x14ac:dyDescent="0.25">
      <c r="D188" s="78"/>
      <c r="E188" s="78"/>
    </row>
    <row r="189" spans="1:5" x14ac:dyDescent="0.25">
      <c r="A189" t="s">
        <v>373</v>
      </c>
      <c r="B189" t="s">
        <v>415</v>
      </c>
      <c r="D189" s="19">
        <v>1152</v>
      </c>
      <c r="E189" s="19">
        <v>3069</v>
      </c>
    </row>
    <row r="190" spans="1:5" x14ac:dyDescent="0.25">
      <c r="D190" s="78"/>
      <c r="E190" s="78"/>
    </row>
    <row r="191" spans="1:5" x14ac:dyDescent="0.25">
      <c r="A191" t="s">
        <v>374</v>
      </c>
      <c r="B191" t="s">
        <v>461</v>
      </c>
      <c r="D191" s="19">
        <v>9516</v>
      </c>
      <c r="E191" s="19">
        <v>35175</v>
      </c>
    </row>
    <row r="192" spans="1:5" x14ac:dyDescent="0.25">
      <c r="B192" t="s">
        <v>416</v>
      </c>
      <c r="D192" s="19">
        <v>9268</v>
      </c>
    </row>
    <row r="193" spans="1:5" x14ac:dyDescent="0.25">
      <c r="B193" t="s">
        <v>417</v>
      </c>
      <c r="D193" s="19">
        <v>7619</v>
      </c>
    </row>
    <row r="194" spans="1:5" x14ac:dyDescent="0.25">
      <c r="B194" t="s">
        <v>418</v>
      </c>
      <c r="D194" s="19">
        <v>7596</v>
      </c>
    </row>
    <row r="195" spans="1:5" x14ac:dyDescent="0.25">
      <c r="B195" t="s">
        <v>419</v>
      </c>
      <c r="D195" s="19">
        <v>10379</v>
      </c>
    </row>
    <row r="196" spans="1:5" x14ac:dyDescent="0.25">
      <c r="B196" t="s">
        <v>420</v>
      </c>
      <c r="D196" s="19">
        <v>11280</v>
      </c>
    </row>
    <row r="197" spans="1:5" x14ac:dyDescent="0.25">
      <c r="D197" s="78"/>
      <c r="E197" s="78"/>
    </row>
    <row r="198" spans="1:5" x14ac:dyDescent="0.25">
      <c r="A198" t="s">
        <v>375</v>
      </c>
      <c r="B198" t="s">
        <v>421</v>
      </c>
      <c r="D198" s="19">
        <v>706</v>
      </c>
      <c r="E198" s="19">
        <v>1434</v>
      </c>
    </row>
    <row r="199" spans="1:5" x14ac:dyDescent="0.25">
      <c r="B199" t="s">
        <v>422</v>
      </c>
      <c r="D199" s="19">
        <v>687</v>
      </c>
    </row>
    <row r="200" spans="1:5" x14ac:dyDescent="0.25">
      <c r="D200" s="78"/>
      <c r="E200" s="78"/>
    </row>
    <row r="201" spans="1:5" x14ac:dyDescent="0.25">
      <c r="A201" t="s">
        <v>376</v>
      </c>
      <c r="B201" t="s">
        <v>423</v>
      </c>
      <c r="D201" s="19">
        <v>760</v>
      </c>
      <c r="E201" s="19">
        <v>1440</v>
      </c>
    </row>
    <row r="202" spans="1:5" x14ac:dyDescent="0.25">
      <c r="B202" t="s">
        <v>424</v>
      </c>
      <c r="D202" s="19">
        <v>703</v>
      </c>
    </row>
    <row r="203" spans="1:5" x14ac:dyDescent="0.25">
      <c r="D203" s="78"/>
      <c r="E203" s="78"/>
    </row>
    <row r="204" spans="1:5" x14ac:dyDescent="0.25">
      <c r="A204" t="s">
        <v>377</v>
      </c>
      <c r="B204" t="s">
        <v>425</v>
      </c>
      <c r="D204" s="19">
        <v>13068</v>
      </c>
      <c r="E204" s="19">
        <v>28180</v>
      </c>
    </row>
    <row r="205" spans="1:5" x14ac:dyDescent="0.25">
      <c r="D205" s="78"/>
      <c r="E205" s="78"/>
    </row>
    <row r="206" spans="1:5" x14ac:dyDescent="0.25">
      <c r="A206" t="s">
        <v>378</v>
      </c>
      <c r="B206" t="s">
        <v>462</v>
      </c>
      <c r="D206" s="19">
        <v>8518</v>
      </c>
      <c r="E206" s="19">
        <v>28180</v>
      </c>
    </row>
    <row r="207" spans="1:5" x14ac:dyDescent="0.25">
      <c r="B207" t="s">
        <v>463</v>
      </c>
      <c r="D207" s="19">
        <v>7954</v>
      </c>
    </row>
    <row r="208" spans="1:5" x14ac:dyDescent="0.25">
      <c r="B208" t="s">
        <v>426</v>
      </c>
      <c r="D208" s="19">
        <v>6155</v>
      </c>
    </row>
    <row r="209" spans="1:5" x14ac:dyDescent="0.25">
      <c r="B209" t="s">
        <v>427</v>
      </c>
      <c r="D209" s="19">
        <v>8048</v>
      </c>
    </row>
    <row r="210" spans="1:5" x14ac:dyDescent="0.25">
      <c r="D210" s="78"/>
      <c r="E210" s="78"/>
    </row>
    <row r="211" spans="1:5" x14ac:dyDescent="0.25">
      <c r="A211" t="s">
        <v>379</v>
      </c>
      <c r="B211" t="s">
        <v>428</v>
      </c>
      <c r="D211" s="19">
        <v>8652</v>
      </c>
      <c r="E211" s="19">
        <v>21017</v>
      </c>
    </row>
    <row r="212" spans="1:5" x14ac:dyDescent="0.25">
      <c r="D212" s="78"/>
      <c r="E212" s="78"/>
    </row>
    <row r="213" spans="1:5" x14ac:dyDescent="0.25">
      <c r="A213" t="s">
        <v>380</v>
      </c>
      <c r="B213" t="s">
        <v>429</v>
      </c>
      <c r="D213" s="19">
        <v>9146</v>
      </c>
      <c r="E213" s="19">
        <v>21017</v>
      </c>
    </row>
    <row r="214" spans="1:5" x14ac:dyDescent="0.25">
      <c r="D214" s="78"/>
      <c r="E214" s="78"/>
    </row>
    <row r="215" spans="1:5" x14ac:dyDescent="0.25">
      <c r="A215" t="s">
        <v>381</v>
      </c>
      <c r="B215" t="s">
        <v>430</v>
      </c>
      <c r="D215" s="19">
        <v>5295</v>
      </c>
      <c r="E215" s="19">
        <v>21017</v>
      </c>
    </row>
    <row r="216" spans="1:5" x14ac:dyDescent="0.25">
      <c r="B216" t="s">
        <v>431</v>
      </c>
      <c r="D216" s="19">
        <v>6750</v>
      </c>
    </row>
    <row r="217" spans="1:5" x14ac:dyDescent="0.25">
      <c r="B217" t="s">
        <v>432</v>
      </c>
      <c r="D217" s="19">
        <v>6348</v>
      </c>
    </row>
    <row r="218" spans="1:5" x14ac:dyDescent="0.25">
      <c r="B218" t="s">
        <v>433</v>
      </c>
      <c r="D218" s="19">
        <v>4093</v>
      </c>
    </row>
    <row r="219" spans="1:5" x14ac:dyDescent="0.25">
      <c r="B219" t="s">
        <v>434</v>
      </c>
      <c r="D219" s="19">
        <v>2296</v>
      </c>
    </row>
    <row r="220" spans="1:5" x14ac:dyDescent="0.25">
      <c r="B220" t="s">
        <v>435</v>
      </c>
      <c r="D220" s="19">
        <v>3020</v>
      </c>
    </row>
    <row r="221" spans="1:5" x14ac:dyDescent="0.25">
      <c r="D221" s="78"/>
      <c r="E221" s="78"/>
    </row>
    <row r="222" spans="1:5" x14ac:dyDescent="0.25">
      <c r="A222" t="s">
        <v>382</v>
      </c>
      <c r="B222" t="s">
        <v>436</v>
      </c>
      <c r="D222" s="19">
        <v>4967</v>
      </c>
      <c r="E222" s="19">
        <v>10083</v>
      </c>
    </row>
    <row r="223" spans="1:5" x14ac:dyDescent="0.25">
      <c r="B223" t="s">
        <v>437</v>
      </c>
      <c r="D223" s="19">
        <v>5250</v>
      </c>
    </row>
    <row r="224" spans="1:5" x14ac:dyDescent="0.25">
      <c r="B224" t="s">
        <v>438</v>
      </c>
      <c r="D224" s="19">
        <v>5200</v>
      </c>
    </row>
    <row r="225" spans="1:5" x14ac:dyDescent="0.25">
      <c r="D225" s="78"/>
      <c r="E225" s="78"/>
    </row>
    <row r="226" spans="1:5" x14ac:dyDescent="0.25">
      <c r="A226" t="s">
        <v>383</v>
      </c>
      <c r="B226" t="s">
        <v>439</v>
      </c>
      <c r="D226" s="19">
        <v>2479</v>
      </c>
      <c r="E226" s="19">
        <v>6042</v>
      </c>
    </row>
    <row r="227" spans="1:5" x14ac:dyDescent="0.25">
      <c r="B227" t="s">
        <v>440</v>
      </c>
      <c r="D227" s="19">
        <v>2386</v>
      </c>
    </row>
    <row r="228" spans="1:5" x14ac:dyDescent="0.25">
      <c r="B228" t="s">
        <v>441</v>
      </c>
      <c r="D228" s="19">
        <v>2528</v>
      </c>
    </row>
    <row r="229" spans="1:5" x14ac:dyDescent="0.25">
      <c r="D229" s="78"/>
      <c r="E229" s="78"/>
    </row>
    <row r="230" spans="1:5" x14ac:dyDescent="0.25">
      <c r="A230" t="s">
        <v>384</v>
      </c>
      <c r="B230" t="s">
        <v>442</v>
      </c>
      <c r="D230" s="19">
        <v>496</v>
      </c>
      <c r="E230" s="19">
        <v>881</v>
      </c>
    </row>
    <row r="231" spans="1:5" x14ac:dyDescent="0.25">
      <c r="D231" s="78"/>
      <c r="E231" s="78"/>
    </row>
    <row r="232" spans="1:5" x14ac:dyDescent="0.25">
      <c r="A232" t="s">
        <v>385</v>
      </c>
      <c r="B232" t="s">
        <v>443</v>
      </c>
      <c r="D232" s="19">
        <v>2022</v>
      </c>
      <c r="E232" s="19">
        <v>4772</v>
      </c>
    </row>
    <row r="233" spans="1:5" x14ac:dyDescent="0.25">
      <c r="D233" s="78"/>
      <c r="E233" s="78"/>
    </row>
    <row r="234" spans="1:5" x14ac:dyDescent="0.25">
      <c r="A234" t="s">
        <v>386</v>
      </c>
      <c r="B234" t="s">
        <v>444</v>
      </c>
      <c r="D234" s="19">
        <v>1827</v>
      </c>
      <c r="E234" s="19">
        <v>4772</v>
      </c>
    </row>
    <row r="235" spans="1:5" x14ac:dyDescent="0.25">
      <c r="B235" t="s">
        <v>445</v>
      </c>
      <c r="D235" s="19">
        <v>1864</v>
      </c>
    </row>
    <row r="236" spans="1:5" x14ac:dyDescent="0.25">
      <c r="B236" t="s">
        <v>446</v>
      </c>
      <c r="D236" s="19">
        <v>1886</v>
      </c>
    </row>
    <row r="237" spans="1:5" x14ac:dyDescent="0.25">
      <c r="D237" s="78"/>
      <c r="E237" s="78"/>
    </row>
    <row r="238" spans="1:5" x14ac:dyDescent="0.25">
      <c r="A238" t="s">
        <v>387</v>
      </c>
      <c r="B238" t="s">
        <v>447</v>
      </c>
      <c r="D238" s="19">
        <v>3124</v>
      </c>
      <c r="E238" s="19">
        <v>6744</v>
      </c>
    </row>
    <row r="239" spans="1:5" x14ac:dyDescent="0.25">
      <c r="B239" t="s">
        <v>448</v>
      </c>
      <c r="D239" s="19">
        <v>2841</v>
      </c>
    </row>
    <row r="240" spans="1:5" x14ac:dyDescent="0.25">
      <c r="D240" s="78"/>
      <c r="E240" s="78"/>
    </row>
    <row r="241" spans="1:5" x14ac:dyDescent="0.25">
      <c r="A241" t="s">
        <v>388</v>
      </c>
      <c r="B241" t="s">
        <v>464</v>
      </c>
      <c r="D241" s="19">
        <v>3204</v>
      </c>
      <c r="E241" s="19">
        <v>6744</v>
      </c>
    </row>
    <row r="242" spans="1:5" x14ac:dyDescent="0.25">
      <c r="D242" s="78"/>
      <c r="E242" s="78"/>
    </row>
    <row r="243" spans="1:5" x14ac:dyDescent="0.25">
      <c r="A243" t="s">
        <v>389</v>
      </c>
      <c r="B243" t="s">
        <v>449</v>
      </c>
      <c r="D243" s="19">
        <v>2040</v>
      </c>
      <c r="E243" s="19">
        <v>12471</v>
      </c>
    </row>
    <row r="244" spans="1:5" x14ac:dyDescent="0.25">
      <c r="B244" t="s">
        <v>450</v>
      </c>
      <c r="D244" s="19">
        <v>2645</v>
      </c>
    </row>
    <row r="245" spans="1:5" x14ac:dyDescent="0.25">
      <c r="B245" t="s">
        <v>451</v>
      </c>
      <c r="D245" s="19">
        <v>2322</v>
      </c>
    </row>
    <row r="246" spans="1:5" x14ac:dyDescent="0.25">
      <c r="B246" t="s">
        <v>452</v>
      </c>
      <c r="D246" s="19">
        <v>474</v>
      </c>
    </row>
    <row r="247" spans="1:5" x14ac:dyDescent="0.25">
      <c r="B247" t="s">
        <v>453</v>
      </c>
      <c r="D247" s="19">
        <v>1274</v>
      </c>
    </row>
    <row r="248" spans="1:5" x14ac:dyDescent="0.25">
      <c r="B248" t="s">
        <v>454</v>
      </c>
      <c r="D248" s="19">
        <v>1626</v>
      </c>
    </row>
    <row r="249" spans="1:5" x14ac:dyDescent="0.25">
      <c r="B249" t="s">
        <v>455</v>
      </c>
      <c r="D249" s="19">
        <v>1560</v>
      </c>
    </row>
    <row r="250" spans="1:5" x14ac:dyDescent="0.25">
      <c r="D250" s="78"/>
      <c r="E250" s="78"/>
    </row>
    <row r="251" spans="1:5" x14ac:dyDescent="0.25">
      <c r="A251" t="s">
        <v>390</v>
      </c>
      <c r="B251" t="s">
        <v>456</v>
      </c>
      <c r="D251" s="19">
        <v>3945</v>
      </c>
      <c r="E251" s="19">
        <v>8157</v>
      </c>
    </row>
    <row r="252" spans="1:5" x14ac:dyDescent="0.25">
      <c r="D252" s="78"/>
      <c r="E252" s="78"/>
    </row>
    <row r="253" spans="1:5" x14ac:dyDescent="0.25">
      <c r="A253" t="s">
        <v>391</v>
      </c>
      <c r="B253" t="s">
        <v>457</v>
      </c>
      <c r="D253" s="19">
        <v>3620</v>
      </c>
      <c r="E253" s="19">
        <v>8157</v>
      </c>
    </row>
    <row r="254" spans="1:5" x14ac:dyDescent="0.25">
      <c r="B254" t="s">
        <v>458</v>
      </c>
      <c r="D254" s="19">
        <v>3468</v>
      </c>
    </row>
    <row r="255" spans="1:5" x14ac:dyDescent="0.25">
      <c r="D255" s="78"/>
      <c r="E255" s="78"/>
    </row>
    <row r="256" spans="1:5" x14ac:dyDescent="0.25">
      <c r="A256" t="s">
        <v>392</v>
      </c>
      <c r="B256" t="s">
        <v>459</v>
      </c>
      <c r="D256" s="19">
        <v>1011</v>
      </c>
      <c r="E256" s="19">
        <v>2231</v>
      </c>
    </row>
    <row r="257" spans="2:4" x14ac:dyDescent="0.25">
      <c r="B257" t="s">
        <v>460</v>
      </c>
      <c r="D257" s="19">
        <v>1024</v>
      </c>
    </row>
  </sheetData>
  <autoFilter ref="A1:E257"/>
  <printOptions horizontalCentered="1"/>
  <pageMargins left="0.7" right="0.7" top="0.75" bottom="0.75" header="0.3" footer="0.3"/>
  <pageSetup scale="74" orientation="portrait" r:id="rId1"/>
  <headerFooter>
    <oddHeader>&amp;C&amp;"-,Bold"2020 General Election Summary Results - November 3, 2020
Prepared by the Office of Edward P. McGettigan, Atlantic County Clerk</oddHeader>
  </headerFooter>
  <rowBreaks count="4" manualBreakCount="4">
    <brk id="60" max="16383" man="1"/>
    <brk id="111" max="16383" man="1"/>
    <brk id="169" max="16383" man="1"/>
    <brk id="22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53"/>
  <sheetViews>
    <sheetView view="pageBreakPreview" zoomScale="60" zoomScaleNormal="75" workbookViewId="0">
      <pane ySplit="1" topLeftCell="A140" activePane="bottomLeft" state="frozen"/>
      <selection pane="bottomLeft" activeCell="B151" sqref="B151"/>
    </sheetView>
  </sheetViews>
  <sheetFormatPr defaultRowHeight="15" x14ac:dyDescent="0.25"/>
  <cols>
    <col min="1" max="1" width="43.140625" bestFit="1" customWidth="1"/>
    <col min="2" max="2" width="15.85546875" style="20" customWidth="1"/>
    <col min="3" max="3" width="10.5703125" style="20" customWidth="1"/>
  </cols>
  <sheetData>
    <row r="1" spans="1:3" ht="30" x14ac:dyDescent="0.25">
      <c r="A1" s="14" t="s">
        <v>257</v>
      </c>
      <c r="B1" s="24" t="s">
        <v>480</v>
      </c>
      <c r="C1" s="24" t="s">
        <v>481</v>
      </c>
    </row>
    <row r="2" spans="1:3" x14ac:dyDescent="0.25">
      <c r="A2" t="s">
        <v>1</v>
      </c>
      <c r="B2" s="9">
        <v>1042</v>
      </c>
      <c r="C2" s="9">
        <v>17</v>
      </c>
    </row>
    <row r="3" spans="1:3" x14ac:dyDescent="0.25">
      <c r="A3" t="s">
        <v>2</v>
      </c>
      <c r="B3" s="9">
        <v>1339</v>
      </c>
      <c r="C3" s="9"/>
    </row>
    <row r="4" spans="1:3" x14ac:dyDescent="0.25">
      <c r="A4" t="s">
        <v>3</v>
      </c>
      <c r="B4" s="9">
        <v>1468</v>
      </c>
      <c r="C4" s="9"/>
    </row>
    <row r="5" spans="1:3" x14ac:dyDescent="0.25">
      <c r="A5" t="s">
        <v>4</v>
      </c>
      <c r="B5" s="9"/>
      <c r="C5" s="9">
        <v>2870</v>
      </c>
    </row>
    <row r="6" spans="1:3" x14ac:dyDescent="0.25">
      <c r="A6" t="s">
        <v>5</v>
      </c>
      <c r="B6" s="9"/>
      <c r="C6" s="9">
        <v>111</v>
      </c>
    </row>
    <row r="7" spans="1:3" x14ac:dyDescent="0.25">
      <c r="A7" t="s">
        <v>6</v>
      </c>
      <c r="B7" s="9">
        <v>1045</v>
      </c>
      <c r="C7" s="9">
        <v>4</v>
      </c>
    </row>
    <row r="8" spans="1:3" x14ac:dyDescent="0.25">
      <c r="A8" t="s">
        <v>7</v>
      </c>
      <c r="B8" s="9">
        <v>1444</v>
      </c>
      <c r="C8" s="9"/>
    </row>
    <row r="9" spans="1:3" x14ac:dyDescent="0.25">
      <c r="A9" t="s">
        <v>8</v>
      </c>
      <c r="B9" s="9">
        <v>851</v>
      </c>
      <c r="C9" s="9"/>
    </row>
    <row r="10" spans="1:3" x14ac:dyDescent="0.25">
      <c r="A10" t="s">
        <v>9</v>
      </c>
      <c r="B10" s="9"/>
      <c r="C10" s="9">
        <v>2289</v>
      </c>
    </row>
    <row r="11" spans="1:3" x14ac:dyDescent="0.25">
      <c r="A11" t="s">
        <v>10</v>
      </c>
      <c r="B11" s="9"/>
      <c r="C11" s="9">
        <v>158</v>
      </c>
    </row>
    <row r="12" spans="1:3" x14ac:dyDescent="0.25">
      <c r="B12" s="9"/>
      <c r="C12" s="9"/>
    </row>
    <row r="13" spans="1:3" x14ac:dyDescent="0.25">
      <c r="A13" t="s">
        <v>11</v>
      </c>
      <c r="B13" s="9">
        <v>1462</v>
      </c>
      <c r="C13" s="9">
        <v>89</v>
      </c>
    </row>
    <row r="14" spans="1:3" x14ac:dyDescent="0.25">
      <c r="A14" t="s">
        <v>12</v>
      </c>
      <c r="B14" s="9">
        <v>1230</v>
      </c>
      <c r="C14" s="9"/>
    </row>
    <row r="15" spans="1:3" x14ac:dyDescent="0.25">
      <c r="A15" t="s">
        <v>13</v>
      </c>
      <c r="B15" s="9">
        <v>1029</v>
      </c>
      <c r="C15" s="9"/>
    </row>
    <row r="16" spans="1:3" x14ac:dyDescent="0.25">
      <c r="A16" t="s">
        <v>14</v>
      </c>
      <c r="B16" s="9">
        <v>781</v>
      </c>
      <c r="C16" s="9"/>
    </row>
    <row r="17" spans="1:3" x14ac:dyDescent="0.25">
      <c r="A17" t="s">
        <v>15</v>
      </c>
      <c r="B17" s="9"/>
      <c r="C17" s="9">
        <v>9999</v>
      </c>
    </row>
    <row r="18" spans="1:3" x14ac:dyDescent="0.25">
      <c r="A18" t="s">
        <v>16</v>
      </c>
      <c r="B18" s="9"/>
      <c r="C18" s="9">
        <v>1208</v>
      </c>
    </row>
    <row r="19" spans="1:3" x14ac:dyDescent="0.25">
      <c r="A19" t="s">
        <v>17</v>
      </c>
      <c r="B19" s="9">
        <v>1665</v>
      </c>
      <c r="C19" s="9">
        <v>6</v>
      </c>
    </row>
    <row r="20" spans="1:3" x14ac:dyDescent="0.25">
      <c r="A20" t="s">
        <v>18</v>
      </c>
      <c r="B20" s="9">
        <v>1862</v>
      </c>
      <c r="C20" s="9"/>
    </row>
    <row r="21" spans="1:3" x14ac:dyDescent="0.25">
      <c r="A21" t="s">
        <v>19</v>
      </c>
      <c r="B21" s="9">
        <v>1256</v>
      </c>
      <c r="C21" s="9"/>
    </row>
    <row r="22" spans="1:3" x14ac:dyDescent="0.25">
      <c r="A22" t="s">
        <v>20</v>
      </c>
      <c r="B22" s="9"/>
      <c r="C22" s="9">
        <v>2080</v>
      </c>
    </row>
    <row r="23" spans="1:3" x14ac:dyDescent="0.25">
      <c r="A23" t="s">
        <v>21</v>
      </c>
      <c r="B23" s="9"/>
      <c r="C23" s="9">
        <v>206</v>
      </c>
    </row>
    <row r="24" spans="1:3" x14ac:dyDescent="0.25">
      <c r="A24" t="s">
        <v>22</v>
      </c>
      <c r="B24" s="9">
        <v>1138</v>
      </c>
      <c r="C24" s="9">
        <v>2</v>
      </c>
    </row>
    <row r="25" spans="1:3" x14ac:dyDescent="0.25">
      <c r="A25" t="s">
        <v>23</v>
      </c>
      <c r="B25" s="9">
        <v>922</v>
      </c>
      <c r="C25" s="9"/>
    </row>
    <row r="26" spans="1:3" x14ac:dyDescent="0.25">
      <c r="A26" t="s">
        <v>24</v>
      </c>
      <c r="B26" s="9">
        <v>796</v>
      </c>
      <c r="C26" s="9"/>
    </row>
    <row r="27" spans="1:3" x14ac:dyDescent="0.25">
      <c r="A27" t="s">
        <v>25</v>
      </c>
      <c r="B27" s="9">
        <v>1877</v>
      </c>
      <c r="C27" s="9"/>
    </row>
    <row r="28" spans="1:3" x14ac:dyDescent="0.25">
      <c r="A28" t="s">
        <v>26</v>
      </c>
      <c r="B28" s="9"/>
      <c r="C28" s="9"/>
    </row>
    <row r="29" spans="1:3" x14ac:dyDescent="0.25">
      <c r="A29" t="s">
        <v>27</v>
      </c>
      <c r="B29" s="9"/>
      <c r="C29" s="9"/>
    </row>
    <row r="30" spans="1:3" x14ac:dyDescent="0.25">
      <c r="A30" t="s">
        <v>28</v>
      </c>
      <c r="B30" s="9">
        <v>1118</v>
      </c>
      <c r="C30" s="9"/>
    </row>
    <row r="31" spans="1:3" x14ac:dyDescent="0.25">
      <c r="A31" t="s">
        <v>29</v>
      </c>
      <c r="B31" s="9">
        <v>674</v>
      </c>
      <c r="C31" s="9"/>
    </row>
    <row r="32" spans="1:3" x14ac:dyDescent="0.25">
      <c r="A32" t="s">
        <v>30</v>
      </c>
      <c r="B32" s="9">
        <v>890</v>
      </c>
      <c r="C32" s="9"/>
    </row>
    <row r="33" spans="1:3" x14ac:dyDescent="0.25">
      <c r="A33" t="s">
        <v>31</v>
      </c>
      <c r="B33" s="9">
        <v>937</v>
      </c>
      <c r="C33" s="9"/>
    </row>
    <row r="34" spans="1:3" x14ac:dyDescent="0.25">
      <c r="A34" t="s">
        <v>32</v>
      </c>
      <c r="B34" s="9"/>
      <c r="C34" s="9"/>
    </row>
    <row r="35" spans="1:3" x14ac:dyDescent="0.25">
      <c r="A35" t="s">
        <v>33</v>
      </c>
      <c r="B35" s="9"/>
      <c r="C35" s="9"/>
    </row>
    <row r="36" spans="1:3" x14ac:dyDescent="0.25">
      <c r="A36" t="s">
        <v>34</v>
      </c>
      <c r="B36" s="9">
        <v>1441</v>
      </c>
      <c r="C36" s="9">
        <v>2</v>
      </c>
    </row>
    <row r="37" spans="1:3" x14ac:dyDescent="0.25">
      <c r="A37" t="s">
        <v>35</v>
      </c>
      <c r="B37" s="9">
        <v>1760</v>
      </c>
      <c r="C37" s="9"/>
    </row>
    <row r="38" spans="1:3" x14ac:dyDescent="0.25">
      <c r="A38" t="s">
        <v>36</v>
      </c>
      <c r="B38" s="9"/>
      <c r="C38" s="9"/>
    </row>
    <row r="39" spans="1:3" x14ac:dyDescent="0.25">
      <c r="A39" t="s">
        <v>37</v>
      </c>
      <c r="B39" s="9"/>
      <c r="C39" s="9"/>
    </row>
    <row r="40" spans="1:3" x14ac:dyDescent="0.25">
      <c r="A40" t="s">
        <v>38</v>
      </c>
      <c r="B40" s="9">
        <v>1401</v>
      </c>
      <c r="C40" s="9"/>
    </row>
    <row r="41" spans="1:3" x14ac:dyDescent="0.25">
      <c r="A41" t="s">
        <v>39</v>
      </c>
      <c r="B41" s="9">
        <v>1102</v>
      </c>
      <c r="C41" s="9"/>
    </row>
    <row r="42" spans="1:3" x14ac:dyDescent="0.25">
      <c r="A42" t="s">
        <v>40</v>
      </c>
      <c r="B42" s="9">
        <v>885</v>
      </c>
      <c r="C42" s="9"/>
    </row>
    <row r="43" spans="1:3" x14ac:dyDescent="0.25">
      <c r="A43" t="s">
        <v>41</v>
      </c>
      <c r="B43" s="9">
        <v>1045</v>
      </c>
      <c r="C43" s="9"/>
    </row>
    <row r="44" spans="1:3" x14ac:dyDescent="0.25">
      <c r="A44" t="s">
        <v>42</v>
      </c>
      <c r="B44" s="9"/>
      <c r="C44" s="9"/>
    </row>
    <row r="45" spans="1:3" x14ac:dyDescent="0.25">
      <c r="A45" t="s">
        <v>43</v>
      </c>
      <c r="B45" s="9"/>
      <c r="C45" s="9"/>
    </row>
    <row r="46" spans="1:3" x14ac:dyDescent="0.25">
      <c r="B46" s="9"/>
      <c r="C46" s="9"/>
    </row>
    <row r="47" spans="1:3" x14ac:dyDescent="0.25">
      <c r="A47" t="s">
        <v>44</v>
      </c>
      <c r="B47" s="9">
        <v>1951</v>
      </c>
      <c r="C47" s="9">
        <v>10</v>
      </c>
    </row>
    <row r="48" spans="1:3" x14ac:dyDescent="0.25">
      <c r="A48" t="s">
        <v>45</v>
      </c>
      <c r="B48" s="9"/>
      <c r="C48" s="9">
        <v>1499</v>
      </c>
    </row>
    <row r="49" spans="1:3" x14ac:dyDescent="0.25">
      <c r="A49" t="s">
        <v>46</v>
      </c>
      <c r="B49" s="9"/>
      <c r="C49" s="9">
        <v>48</v>
      </c>
    </row>
    <row r="50" spans="1:3" x14ac:dyDescent="0.25">
      <c r="A50" t="s">
        <v>47</v>
      </c>
      <c r="B50" s="9">
        <v>1705</v>
      </c>
      <c r="C50" s="9">
        <v>2</v>
      </c>
    </row>
    <row r="51" spans="1:3" x14ac:dyDescent="0.25">
      <c r="A51" t="s">
        <v>48</v>
      </c>
      <c r="B51" s="9"/>
      <c r="C51" s="9">
        <v>1177</v>
      </c>
    </row>
    <row r="52" spans="1:3" x14ac:dyDescent="0.25">
      <c r="A52" t="s">
        <v>49</v>
      </c>
      <c r="B52" s="9"/>
      <c r="C52" s="9">
        <v>45</v>
      </c>
    </row>
    <row r="53" spans="1:3" x14ac:dyDescent="0.25">
      <c r="A53" t="s">
        <v>50</v>
      </c>
      <c r="B53" s="9">
        <v>1904</v>
      </c>
      <c r="C53" s="9"/>
    </row>
    <row r="54" spans="1:3" x14ac:dyDescent="0.25">
      <c r="A54" t="s">
        <v>51</v>
      </c>
      <c r="B54" s="9"/>
      <c r="C54" s="9">
        <v>1264</v>
      </c>
    </row>
    <row r="55" spans="1:3" x14ac:dyDescent="0.25">
      <c r="A55" t="s">
        <v>52</v>
      </c>
      <c r="B55" s="9"/>
      <c r="C55" s="9">
        <v>70</v>
      </c>
    </row>
    <row r="56" spans="1:3" x14ac:dyDescent="0.25">
      <c r="A56" t="s">
        <v>53</v>
      </c>
      <c r="B56" s="9">
        <v>1772</v>
      </c>
      <c r="C56" s="9">
        <v>2</v>
      </c>
    </row>
    <row r="57" spans="1:3" x14ac:dyDescent="0.25">
      <c r="A57" t="s">
        <v>54</v>
      </c>
      <c r="B57" s="9"/>
      <c r="C57" s="9">
        <v>1158</v>
      </c>
    </row>
    <row r="58" spans="1:3" x14ac:dyDescent="0.25">
      <c r="A58" t="s">
        <v>55</v>
      </c>
      <c r="B58" s="9"/>
      <c r="C58" s="9">
        <v>82</v>
      </c>
    </row>
    <row r="59" spans="1:3" x14ac:dyDescent="0.25">
      <c r="B59" s="9"/>
      <c r="C59" s="9"/>
    </row>
    <row r="60" spans="1:3" x14ac:dyDescent="0.25">
      <c r="A60" t="s">
        <v>56</v>
      </c>
      <c r="B60" s="9">
        <v>1689</v>
      </c>
      <c r="C60" s="9">
        <v>2</v>
      </c>
    </row>
    <row r="61" spans="1:3" x14ac:dyDescent="0.25">
      <c r="A61" t="s">
        <v>57</v>
      </c>
      <c r="B61" s="9">
        <v>1614</v>
      </c>
      <c r="C61" s="9"/>
    </row>
    <row r="62" spans="1:3" x14ac:dyDescent="0.25">
      <c r="A62" t="s">
        <v>58</v>
      </c>
      <c r="B62" s="9"/>
      <c r="C62" s="9">
        <v>2038</v>
      </c>
    </row>
    <row r="63" spans="1:3" x14ac:dyDescent="0.25">
      <c r="A63" t="s">
        <v>59</v>
      </c>
      <c r="B63" s="9"/>
      <c r="C63" s="9">
        <v>148</v>
      </c>
    </row>
    <row r="64" spans="1:3" x14ac:dyDescent="0.25">
      <c r="B64" s="9"/>
      <c r="C64" s="9"/>
    </row>
    <row r="65" spans="1:3" x14ac:dyDescent="0.25">
      <c r="A65" t="s">
        <v>60</v>
      </c>
      <c r="B65" s="9">
        <v>1602</v>
      </c>
      <c r="C65" s="9">
        <v>3</v>
      </c>
    </row>
    <row r="66" spans="1:3" x14ac:dyDescent="0.25">
      <c r="A66" t="s">
        <v>61</v>
      </c>
      <c r="B66" s="9">
        <v>1463</v>
      </c>
      <c r="C66" s="9"/>
    </row>
    <row r="67" spans="1:3" x14ac:dyDescent="0.25">
      <c r="A67" t="s">
        <v>62</v>
      </c>
      <c r="B67" s="9">
        <v>1473</v>
      </c>
      <c r="C67" s="9"/>
    </row>
    <row r="68" spans="1:3" x14ac:dyDescent="0.25">
      <c r="A68" t="s">
        <v>63</v>
      </c>
      <c r="B68" s="9">
        <v>1226</v>
      </c>
      <c r="C68" s="9"/>
    </row>
    <row r="69" spans="1:3" x14ac:dyDescent="0.25">
      <c r="A69" t="s">
        <v>64</v>
      </c>
      <c r="B69" s="9"/>
      <c r="C69" s="9">
        <v>3970</v>
      </c>
    </row>
    <row r="70" spans="1:3" x14ac:dyDescent="0.25">
      <c r="A70" t="s">
        <v>65</v>
      </c>
      <c r="B70" s="9"/>
      <c r="C70" s="9">
        <v>193</v>
      </c>
    </row>
    <row r="71" spans="1:3" x14ac:dyDescent="0.25">
      <c r="B71" s="9"/>
      <c r="C71" s="9"/>
    </row>
    <row r="72" spans="1:3" x14ac:dyDescent="0.25">
      <c r="A72" t="s">
        <v>66</v>
      </c>
      <c r="B72" s="9">
        <v>409</v>
      </c>
      <c r="C72" s="9">
        <v>1</v>
      </c>
    </row>
    <row r="73" spans="1:3" x14ac:dyDescent="0.25">
      <c r="A73" t="s">
        <v>67</v>
      </c>
      <c r="B73" s="9"/>
      <c r="C73" s="9">
        <v>309</v>
      </c>
    </row>
    <row r="74" spans="1:3" x14ac:dyDescent="0.25">
      <c r="A74" t="s">
        <v>68</v>
      </c>
      <c r="B74" s="9"/>
      <c r="C74" s="9">
        <v>24</v>
      </c>
    </row>
    <row r="75" spans="1:3" x14ac:dyDescent="0.25">
      <c r="B75" s="9"/>
      <c r="C75" s="9"/>
    </row>
    <row r="76" spans="1:3" x14ac:dyDescent="0.25">
      <c r="A76" t="s">
        <v>69</v>
      </c>
      <c r="B76" s="9">
        <v>458</v>
      </c>
      <c r="C76" s="9">
        <v>7</v>
      </c>
    </row>
    <row r="77" spans="1:3" x14ac:dyDescent="0.25">
      <c r="A77" t="s">
        <v>70</v>
      </c>
      <c r="B77" s="9">
        <v>429</v>
      </c>
      <c r="C77" s="9"/>
    </row>
    <row r="78" spans="1:3" x14ac:dyDescent="0.25">
      <c r="A78" t="s">
        <v>71</v>
      </c>
      <c r="B78" s="9">
        <v>649</v>
      </c>
      <c r="C78" s="9"/>
    </row>
    <row r="79" spans="1:3" x14ac:dyDescent="0.25">
      <c r="A79" t="s">
        <v>72</v>
      </c>
      <c r="B79" s="9"/>
      <c r="C79" s="9">
        <v>1923</v>
      </c>
    </row>
    <row r="80" spans="1:3" x14ac:dyDescent="0.25">
      <c r="A80" t="s">
        <v>73</v>
      </c>
      <c r="B80" s="9"/>
      <c r="C80" s="9">
        <v>151</v>
      </c>
    </row>
    <row r="81" spans="1:3" x14ac:dyDescent="0.25">
      <c r="A81" t="s">
        <v>74</v>
      </c>
      <c r="B81" s="9">
        <v>578</v>
      </c>
      <c r="C81" s="9">
        <v>1</v>
      </c>
    </row>
    <row r="82" spans="1:3" x14ac:dyDescent="0.25">
      <c r="A82" t="s">
        <v>75</v>
      </c>
      <c r="B82" s="9">
        <v>448</v>
      </c>
      <c r="C82" s="9"/>
    </row>
    <row r="83" spans="1:3" x14ac:dyDescent="0.25">
      <c r="A83" t="s">
        <v>76</v>
      </c>
      <c r="B83" s="9">
        <v>507</v>
      </c>
      <c r="C83" s="9"/>
    </row>
    <row r="84" spans="1:3" x14ac:dyDescent="0.25">
      <c r="A84" t="s">
        <v>77</v>
      </c>
      <c r="B84" s="9"/>
      <c r="C84" s="9"/>
    </row>
    <row r="85" spans="1:3" x14ac:dyDescent="0.25">
      <c r="A85" t="s">
        <v>78</v>
      </c>
      <c r="B85" s="9"/>
      <c r="C85" s="9"/>
    </row>
    <row r="86" spans="1:3" x14ac:dyDescent="0.25">
      <c r="B86" s="9"/>
      <c r="C86" s="9"/>
    </row>
    <row r="87" spans="1:3" x14ac:dyDescent="0.25">
      <c r="A87" t="s">
        <v>79</v>
      </c>
      <c r="B87" s="9">
        <v>1188</v>
      </c>
      <c r="C87" s="9">
        <v>1</v>
      </c>
    </row>
    <row r="88" spans="1:3" x14ac:dyDescent="0.25">
      <c r="A88" t="s">
        <v>80</v>
      </c>
      <c r="B88" s="9">
        <v>1415</v>
      </c>
      <c r="C88" s="9">
        <v>53</v>
      </c>
    </row>
    <row r="89" spans="1:3" x14ac:dyDescent="0.25">
      <c r="A89" t="s">
        <v>81</v>
      </c>
      <c r="B89" s="9">
        <v>1715</v>
      </c>
      <c r="C89" s="9"/>
    </row>
    <row r="90" spans="1:3" x14ac:dyDescent="0.25">
      <c r="A90" t="s">
        <v>82</v>
      </c>
      <c r="B90" s="9">
        <v>1646</v>
      </c>
      <c r="C90" s="9">
        <v>1</v>
      </c>
    </row>
    <row r="91" spans="1:3" x14ac:dyDescent="0.25">
      <c r="A91" t="s">
        <v>83</v>
      </c>
      <c r="B91" s="9">
        <v>2005</v>
      </c>
      <c r="C91" s="9"/>
    </row>
    <row r="92" spans="1:3" x14ac:dyDescent="0.25">
      <c r="A92" t="s">
        <v>84</v>
      </c>
      <c r="B92" s="9">
        <v>1301</v>
      </c>
      <c r="C92" s="9">
        <v>1</v>
      </c>
    </row>
    <row r="93" spans="1:3" x14ac:dyDescent="0.25">
      <c r="A93" t="s">
        <v>85</v>
      </c>
      <c r="B93" s="9">
        <v>1444</v>
      </c>
      <c r="C93" s="9"/>
    </row>
    <row r="94" spans="1:3" x14ac:dyDescent="0.25">
      <c r="A94" t="s">
        <v>86</v>
      </c>
      <c r="B94" s="9">
        <v>1963</v>
      </c>
      <c r="C94" s="9">
        <v>2</v>
      </c>
    </row>
    <row r="95" spans="1:3" x14ac:dyDescent="0.25">
      <c r="A95" t="s">
        <v>87</v>
      </c>
      <c r="B95" s="9">
        <v>2442</v>
      </c>
      <c r="C95" s="9">
        <v>1</v>
      </c>
    </row>
    <row r="96" spans="1:3" x14ac:dyDescent="0.25">
      <c r="A96" t="s">
        <v>88</v>
      </c>
      <c r="B96" s="9">
        <v>1879</v>
      </c>
      <c r="C96" s="9"/>
    </row>
    <row r="97" spans="1:3" x14ac:dyDescent="0.25">
      <c r="A97" t="s">
        <v>89</v>
      </c>
      <c r="B97" s="9">
        <v>2003</v>
      </c>
      <c r="C97" s="9"/>
    </row>
    <row r="98" spans="1:3" x14ac:dyDescent="0.25">
      <c r="A98" t="s">
        <v>90</v>
      </c>
      <c r="B98" s="9">
        <v>1207</v>
      </c>
      <c r="C98" s="9"/>
    </row>
    <row r="99" spans="1:3" x14ac:dyDescent="0.25">
      <c r="A99" t="s">
        <v>91</v>
      </c>
      <c r="B99" s="9">
        <v>594</v>
      </c>
      <c r="C99" s="9"/>
    </row>
    <row r="100" spans="1:3" x14ac:dyDescent="0.25">
      <c r="A100" t="s">
        <v>92</v>
      </c>
      <c r="B100" s="9">
        <v>725</v>
      </c>
      <c r="C100" s="9"/>
    </row>
    <row r="101" spans="1:3" x14ac:dyDescent="0.25">
      <c r="A101" t="s">
        <v>93</v>
      </c>
      <c r="B101" s="9">
        <v>1632</v>
      </c>
      <c r="C101" s="9">
        <v>1</v>
      </c>
    </row>
    <row r="102" spans="1:3" x14ac:dyDescent="0.25">
      <c r="A102" t="s">
        <v>94</v>
      </c>
      <c r="B102" s="9">
        <v>1482</v>
      </c>
      <c r="C102" s="9"/>
    </row>
    <row r="103" spans="1:3" x14ac:dyDescent="0.25">
      <c r="A103" t="s">
        <v>95</v>
      </c>
      <c r="B103" s="9">
        <v>2082</v>
      </c>
      <c r="C103" s="9"/>
    </row>
    <row r="104" spans="1:3" x14ac:dyDescent="0.25">
      <c r="A104" t="s">
        <v>96</v>
      </c>
      <c r="B104" s="9">
        <v>1475</v>
      </c>
      <c r="C104" s="9"/>
    </row>
    <row r="105" spans="1:3" x14ac:dyDescent="0.25">
      <c r="A105" t="s">
        <v>97</v>
      </c>
      <c r="B105" s="9">
        <v>1952</v>
      </c>
      <c r="C105" s="9"/>
    </row>
    <row r="106" spans="1:3" x14ac:dyDescent="0.25">
      <c r="A106" t="s">
        <v>98</v>
      </c>
      <c r="B106" s="9">
        <v>1963</v>
      </c>
      <c r="C106" s="9"/>
    </row>
    <row r="107" spans="1:3" x14ac:dyDescent="0.25">
      <c r="A107" t="s">
        <v>99</v>
      </c>
      <c r="B107" s="9">
        <v>1911</v>
      </c>
      <c r="C107" s="9"/>
    </row>
    <row r="108" spans="1:3" x14ac:dyDescent="0.25">
      <c r="A108" t="s">
        <v>100</v>
      </c>
      <c r="B108" s="9">
        <v>1151</v>
      </c>
      <c r="C108" s="9"/>
    </row>
    <row r="109" spans="1:3" x14ac:dyDescent="0.25">
      <c r="A109" t="s">
        <v>101</v>
      </c>
      <c r="B109" s="9"/>
      <c r="C109" s="9">
        <v>24465</v>
      </c>
    </row>
    <row r="110" spans="1:3" x14ac:dyDescent="0.25">
      <c r="A110" t="s">
        <v>102</v>
      </c>
      <c r="B110" s="9"/>
      <c r="C110" s="9">
        <v>1359</v>
      </c>
    </row>
    <row r="111" spans="1:3" x14ac:dyDescent="0.25">
      <c r="B111" s="9"/>
      <c r="C111" s="9"/>
    </row>
    <row r="112" spans="1:3" x14ac:dyDescent="0.25">
      <c r="A112" t="s">
        <v>103</v>
      </c>
      <c r="B112" s="9">
        <v>1434</v>
      </c>
      <c r="C112" s="9">
        <v>6</v>
      </c>
    </row>
    <row r="113" spans="1:3" x14ac:dyDescent="0.25">
      <c r="A113" t="s">
        <v>104</v>
      </c>
      <c r="B113" s="9"/>
      <c r="C113" s="9">
        <v>1124</v>
      </c>
    </row>
    <row r="114" spans="1:3" x14ac:dyDescent="0.25">
      <c r="A114" t="s">
        <v>105</v>
      </c>
      <c r="B114" s="9"/>
      <c r="C114" s="9">
        <v>29</v>
      </c>
    </row>
    <row r="115" spans="1:3" x14ac:dyDescent="0.25">
      <c r="B115" s="9"/>
      <c r="C115" s="9"/>
    </row>
    <row r="116" spans="1:3" x14ac:dyDescent="0.25">
      <c r="A116" t="s">
        <v>106</v>
      </c>
      <c r="B116" s="9">
        <v>1440</v>
      </c>
      <c r="C116" s="9">
        <v>4</v>
      </c>
    </row>
    <row r="117" spans="1:3" x14ac:dyDescent="0.25">
      <c r="A117" t="s">
        <v>107</v>
      </c>
      <c r="B117" s="9"/>
      <c r="C117" s="9">
        <v>1051</v>
      </c>
    </row>
    <row r="118" spans="1:3" x14ac:dyDescent="0.25">
      <c r="A118" t="s">
        <v>108</v>
      </c>
      <c r="B118" s="9"/>
      <c r="C118" s="9">
        <v>37</v>
      </c>
    </row>
    <row r="119" spans="1:3" x14ac:dyDescent="0.25">
      <c r="B119" s="9"/>
      <c r="C119" s="9"/>
    </row>
    <row r="120" spans="1:3" x14ac:dyDescent="0.25">
      <c r="A120" t="s">
        <v>109</v>
      </c>
      <c r="B120" s="9">
        <v>1729</v>
      </c>
      <c r="C120" s="9">
        <v>15</v>
      </c>
    </row>
    <row r="121" spans="1:3" x14ac:dyDescent="0.25">
      <c r="A121" t="s">
        <v>110</v>
      </c>
      <c r="B121" s="9">
        <v>1690</v>
      </c>
      <c r="C121" s="9"/>
    </row>
    <row r="122" spans="1:3" x14ac:dyDescent="0.25">
      <c r="A122" t="s">
        <v>111</v>
      </c>
      <c r="B122" s="9">
        <v>1876</v>
      </c>
      <c r="C122" s="9">
        <v>1</v>
      </c>
    </row>
    <row r="123" spans="1:3" x14ac:dyDescent="0.25">
      <c r="A123" t="s">
        <v>112</v>
      </c>
      <c r="B123" s="9">
        <v>1275</v>
      </c>
      <c r="C123" s="9">
        <v>2</v>
      </c>
    </row>
    <row r="124" spans="1:3" x14ac:dyDescent="0.25">
      <c r="A124" t="s">
        <v>113</v>
      </c>
      <c r="B124" s="9">
        <v>1617</v>
      </c>
      <c r="C124" s="9"/>
    </row>
    <row r="125" spans="1:3" x14ac:dyDescent="0.25">
      <c r="A125" t="s">
        <v>114</v>
      </c>
      <c r="B125" s="9">
        <v>1760</v>
      </c>
      <c r="C125" s="9"/>
    </row>
    <row r="126" spans="1:3" x14ac:dyDescent="0.25">
      <c r="A126" t="s">
        <v>115</v>
      </c>
      <c r="B126" s="9">
        <v>795</v>
      </c>
      <c r="C126" s="9">
        <v>2</v>
      </c>
    </row>
    <row r="127" spans="1:3" x14ac:dyDescent="0.25">
      <c r="A127" t="s">
        <v>116</v>
      </c>
      <c r="B127" s="9">
        <v>1646</v>
      </c>
      <c r="C127" s="9">
        <v>1</v>
      </c>
    </row>
    <row r="128" spans="1:3" x14ac:dyDescent="0.25">
      <c r="A128" t="s">
        <v>117</v>
      </c>
      <c r="B128" s="9">
        <v>1642</v>
      </c>
      <c r="C128" s="9"/>
    </row>
    <row r="129" spans="1:3" x14ac:dyDescent="0.25">
      <c r="A129" t="s">
        <v>118</v>
      </c>
      <c r="B129" s="9">
        <v>1513</v>
      </c>
      <c r="C129" s="9"/>
    </row>
    <row r="130" spans="1:3" x14ac:dyDescent="0.25">
      <c r="A130" t="s">
        <v>119</v>
      </c>
      <c r="B130" s="9">
        <v>1574</v>
      </c>
      <c r="C130" s="9"/>
    </row>
    <row r="131" spans="1:3" x14ac:dyDescent="0.25">
      <c r="A131" t="s">
        <v>120</v>
      </c>
      <c r="B131" s="9">
        <v>2159</v>
      </c>
      <c r="C131" s="9"/>
    </row>
    <row r="132" spans="1:3" x14ac:dyDescent="0.25">
      <c r="A132" t="s">
        <v>121</v>
      </c>
      <c r="B132" s="9">
        <v>1251</v>
      </c>
      <c r="C132" s="9"/>
    </row>
    <row r="133" spans="1:3" x14ac:dyDescent="0.25">
      <c r="A133" t="s">
        <v>122</v>
      </c>
      <c r="B133" s="9">
        <v>1578</v>
      </c>
      <c r="C133" s="9"/>
    </row>
    <row r="134" spans="1:3" x14ac:dyDescent="0.25">
      <c r="A134" t="s">
        <v>123</v>
      </c>
      <c r="B134" s="9">
        <v>1653</v>
      </c>
      <c r="C134" s="9">
        <v>2</v>
      </c>
    </row>
    <row r="135" spans="1:3" x14ac:dyDescent="0.25">
      <c r="A135" t="s">
        <v>124</v>
      </c>
      <c r="B135" s="9">
        <v>1993</v>
      </c>
      <c r="C135" s="9"/>
    </row>
    <row r="136" spans="1:3" x14ac:dyDescent="0.25">
      <c r="A136" t="s">
        <v>125</v>
      </c>
      <c r="B136" s="9">
        <v>2429</v>
      </c>
      <c r="C136" s="9"/>
    </row>
    <row r="137" spans="1:3" x14ac:dyDescent="0.25">
      <c r="A137" t="s">
        <v>126</v>
      </c>
      <c r="B137" s="9"/>
      <c r="C137" s="9">
        <v>19397</v>
      </c>
    </row>
    <row r="138" spans="1:3" x14ac:dyDescent="0.25">
      <c r="B138" s="9"/>
      <c r="C138" s="9"/>
    </row>
    <row r="139" spans="1:3" x14ac:dyDescent="0.25">
      <c r="A139" t="s">
        <v>127</v>
      </c>
      <c r="B139" s="9"/>
      <c r="C139" s="9">
        <v>1095</v>
      </c>
    </row>
    <row r="140" spans="1:3" x14ac:dyDescent="0.25">
      <c r="B140" s="9"/>
      <c r="C140" s="9"/>
    </row>
    <row r="141" spans="1:3" x14ac:dyDescent="0.25">
      <c r="A141" t="s">
        <v>128</v>
      </c>
      <c r="B141" s="9">
        <v>1463</v>
      </c>
      <c r="C141" s="9">
        <v>5</v>
      </c>
    </row>
    <row r="142" spans="1:3" x14ac:dyDescent="0.25">
      <c r="A142" t="s">
        <v>129</v>
      </c>
      <c r="B142" s="9">
        <v>1487</v>
      </c>
      <c r="C142" s="9">
        <v>1</v>
      </c>
    </row>
    <row r="143" spans="1:3" x14ac:dyDescent="0.25">
      <c r="A143" t="s">
        <v>130</v>
      </c>
      <c r="B143" s="9">
        <v>1143</v>
      </c>
      <c r="C143" s="9">
        <v>2</v>
      </c>
    </row>
    <row r="144" spans="1:3" x14ac:dyDescent="0.25">
      <c r="A144" t="s">
        <v>131</v>
      </c>
      <c r="B144" s="9">
        <v>1805</v>
      </c>
      <c r="C144" s="9">
        <v>22</v>
      </c>
    </row>
    <row r="145" spans="1:3" x14ac:dyDescent="0.25">
      <c r="A145" t="s">
        <v>132</v>
      </c>
      <c r="B145" s="9">
        <v>1394</v>
      </c>
      <c r="C145" s="9"/>
    </row>
    <row r="146" spans="1:3" x14ac:dyDescent="0.25">
      <c r="A146" t="s">
        <v>133</v>
      </c>
      <c r="B146" s="9">
        <v>1358</v>
      </c>
      <c r="C146" s="9"/>
    </row>
    <row r="147" spans="1:3" x14ac:dyDescent="0.25">
      <c r="A147" t="s">
        <v>134</v>
      </c>
      <c r="B147" s="9">
        <v>2056</v>
      </c>
      <c r="C147" s="9">
        <v>2</v>
      </c>
    </row>
    <row r="148" spans="1:3" x14ac:dyDescent="0.25">
      <c r="A148" t="s">
        <v>135</v>
      </c>
      <c r="B148" s="9">
        <v>1498</v>
      </c>
      <c r="C148" s="9"/>
    </row>
    <row r="149" spans="1:3" x14ac:dyDescent="0.25">
      <c r="A149" t="s">
        <v>136</v>
      </c>
      <c r="B149" s="9">
        <v>2179</v>
      </c>
      <c r="C149" s="9"/>
    </row>
    <row r="150" spans="1:3" x14ac:dyDescent="0.25">
      <c r="A150" t="s">
        <v>137</v>
      </c>
      <c r="B150" s="9">
        <v>1499</v>
      </c>
      <c r="C150" s="9"/>
    </row>
    <row r="151" spans="1:3" x14ac:dyDescent="0.25">
      <c r="A151" t="s">
        <v>138</v>
      </c>
      <c r="B151" s="9">
        <v>1961</v>
      </c>
      <c r="C151" s="9"/>
    </row>
    <row r="152" spans="1:3" x14ac:dyDescent="0.25">
      <c r="A152" t="s">
        <v>139</v>
      </c>
      <c r="B152" s="9">
        <v>1219</v>
      </c>
      <c r="C152" s="9"/>
    </row>
    <row r="153" spans="1:3" x14ac:dyDescent="0.25">
      <c r="A153" t="s">
        <v>140</v>
      </c>
      <c r="B153" s="9">
        <v>1955</v>
      </c>
      <c r="C153" s="9"/>
    </row>
    <row r="154" spans="1:3" x14ac:dyDescent="0.25">
      <c r="B154" s="9"/>
      <c r="C154" s="9"/>
    </row>
    <row r="155" spans="1:3" x14ac:dyDescent="0.25">
      <c r="A155" t="s">
        <v>141</v>
      </c>
      <c r="B155" s="9"/>
      <c r="C155" s="9">
        <v>14216</v>
      </c>
    </row>
    <row r="156" spans="1:3" x14ac:dyDescent="0.25">
      <c r="A156" t="s">
        <v>142</v>
      </c>
      <c r="B156" s="9"/>
      <c r="C156" s="9">
        <v>721</v>
      </c>
    </row>
    <row r="157" spans="1:3" x14ac:dyDescent="0.25">
      <c r="B157" s="9"/>
      <c r="C157" s="9"/>
    </row>
    <row r="158" spans="1:3" x14ac:dyDescent="0.25">
      <c r="A158" t="s">
        <v>143</v>
      </c>
      <c r="B158" s="9">
        <v>1679</v>
      </c>
      <c r="C158" s="9">
        <v>4</v>
      </c>
    </row>
    <row r="159" spans="1:3" x14ac:dyDescent="0.25">
      <c r="A159" t="s">
        <v>144</v>
      </c>
      <c r="B159" s="9">
        <v>1273</v>
      </c>
      <c r="C159" s="9"/>
    </row>
    <row r="160" spans="1:3" x14ac:dyDescent="0.25">
      <c r="A160" t="s">
        <v>145</v>
      </c>
      <c r="B160" s="9">
        <v>1485</v>
      </c>
      <c r="C160" s="9"/>
    </row>
    <row r="161" spans="1:3" x14ac:dyDescent="0.25">
      <c r="A161" t="s">
        <v>146</v>
      </c>
      <c r="B161" s="9">
        <v>1173</v>
      </c>
      <c r="C161" s="9"/>
    </row>
    <row r="162" spans="1:3" x14ac:dyDescent="0.25">
      <c r="A162" t="s">
        <v>147</v>
      </c>
      <c r="B162" s="9">
        <v>1609</v>
      </c>
      <c r="C162" s="9">
        <v>2</v>
      </c>
    </row>
    <row r="163" spans="1:3" x14ac:dyDescent="0.25">
      <c r="A163" t="s">
        <v>148</v>
      </c>
      <c r="B163" s="9">
        <v>1199</v>
      </c>
      <c r="C163" s="9"/>
    </row>
    <row r="164" spans="1:3" x14ac:dyDescent="0.25">
      <c r="A164" t="s">
        <v>149</v>
      </c>
      <c r="B164" s="9">
        <v>1665</v>
      </c>
      <c r="C164" s="9"/>
    </row>
    <row r="165" spans="1:3" x14ac:dyDescent="0.25">
      <c r="A165" t="s">
        <v>150</v>
      </c>
      <c r="B165" s="9"/>
      <c r="C165" s="9">
        <v>7457</v>
      </c>
    </row>
    <row r="166" spans="1:3" x14ac:dyDescent="0.25">
      <c r="A166" t="s">
        <v>151</v>
      </c>
      <c r="B166" s="9"/>
      <c r="C166" s="9">
        <v>267</v>
      </c>
    </row>
    <row r="167" spans="1:3" x14ac:dyDescent="0.25">
      <c r="B167" s="9"/>
      <c r="C167" s="9"/>
    </row>
    <row r="168" spans="1:3" x14ac:dyDescent="0.25">
      <c r="A168" t="s">
        <v>152</v>
      </c>
      <c r="B168" s="9">
        <v>1804</v>
      </c>
      <c r="C168" s="9">
        <v>7</v>
      </c>
    </row>
    <row r="169" spans="1:3" x14ac:dyDescent="0.25">
      <c r="A169" t="s">
        <v>153</v>
      </c>
      <c r="B169" s="9">
        <v>1126</v>
      </c>
      <c r="C169" s="9"/>
    </row>
    <row r="170" spans="1:3" x14ac:dyDescent="0.25">
      <c r="A170" t="s">
        <v>154</v>
      </c>
      <c r="B170" s="9"/>
      <c r="C170" s="9">
        <v>2214</v>
      </c>
    </row>
    <row r="171" spans="1:3" x14ac:dyDescent="0.25">
      <c r="A171" t="s">
        <v>155</v>
      </c>
      <c r="B171" s="9"/>
      <c r="C171" s="9">
        <v>85</v>
      </c>
    </row>
    <row r="172" spans="1:3" x14ac:dyDescent="0.25">
      <c r="A172" t="s">
        <v>156</v>
      </c>
      <c r="B172" s="9">
        <v>1224</v>
      </c>
      <c r="C172" s="9"/>
    </row>
    <row r="173" spans="1:3" x14ac:dyDescent="0.25">
      <c r="A173" t="s">
        <v>157</v>
      </c>
      <c r="B173" s="9">
        <v>929</v>
      </c>
      <c r="C173" s="9"/>
    </row>
    <row r="174" spans="1:3" x14ac:dyDescent="0.25">
      <c r="A174" t="s">
        <v>158</v>
      </c>
      <c r="B174" s="9">
        <v>959</v>
      </c>
      <c r="C174" s="9"/>
    </row>
    <row r="175" spans="1:3" x14ac:dyDescent="0.25">
      <c r="A175" t="s">
        <v>159</v>
      </c>
      <c r="B175" s="9"/>
      <c r="C175" s="9">
        <v>2309</v>
      </c>
    </row>
    <row r="176" spans="1:3" x14ac:dyDescent="0.25">
      <c r="A176" t="s">
        <v>160</v>
      </c>
      <c r="B176" s="9"/>
      <c r="C176" s="9">
        <v>82</v>
      </c>
    </row>
    <row r="177" spans="1:3" x14ac:dyDescent="0.25">
      <c r="B177" s="9"/>
      <c r="C177" s="9"/>
    </row>
    <row r="178" spans="1:3" x14ac:dyDescent="0.25">
      <c r="A178" t="s">
        <v>161</v>
      </c>
      <c r="B178" s="9">
        <v>881</v>
      </c>
      <c r="C178" s="9">
        <v>1</v>
      </c>
    </row>
    <row r="179" spans="1:3" x14ac:dyDescent="0.25">
      <c r="A179" t="s">
        <v>162</v>
      </c>
      <c r="B179" s="9"/>
      <c r="C179" s="9">
        <v>627</v>
      </c>
    </row>
    <row r="180" spans="1:3" x14ac:dyDescent="0.25">
      <c r="A180" t="s">
        <v>163</v>
      </c>
      <c r="B180" s="9"/>
      <c r="C180" s="9">
        <v>26</v>
      </c>
    </row>
    <row r="181" spans="1:3" x14ac:dyDescent="0.25">
      <c r="B181" s="9"/>
      <c r="C181" s="9"/>
    </row>
    <row r="182" spans="1:3" x14ac:dyDescent="0.25">
      <c r="A182" t="s">
        <v>164</v>
      </c>
      <c r="B182" s="9">
        <v>1564</v>
      </c>
      <c r="C182" s="9">
        <v>8</v>
      </c>
    </row>
    <row r="183" spans="1:3" x14ac:dyDescent="0.25">
      <c r="A183" t="s">
        <v>165</v>
      </c>
      <c r="B183" s="9">
        <v>1550</v>
      </c>
      <c r="C183" s="9"/>
    </row>
    <row r="184" spans="1:3" x14ac:dyDescent="0.25">
      <c r="A184" t="s">
        <v>166</v>
      </c>
      <c r="B184" s="9">
        <v>1218</v>
      </c>
      <c r="C184" s="9"/>
    </row>
    <row r="185" spans="1:3" x14ac:dyDescent="0.25">
      <c r="A185" t="s">
        <v>167</v>
      </c>
      <c r="B185" s="9">
        <v>993</v>
      </c>
      <c r="C185" s="9"/>
    </row>
    <row r="186" spans="1:3" x14ac:dyDescent="0.25">
      <c r="A186" t="s">
        <v>168</v>
      </c>
      <c r="B186" s="9"/>
      <c r="C186" s="9">
        <v>3710</v>
      </c>
    </row>
    <row r="187" spans="1:3" x14ac:dyDescent="0.25">
      <c r="A187" t="s">
        <v>169</v>
      </c>
      <c r="B187" s="9"/>
      <c r="C187" s="9">
        <v>189</v>
      </c>
    </row>
    <row r="188" spans="1:3" x14ac:dyDescent="0.25">
      <c r="B188" s="9"/>
      <c r="C188" s="9"/>
    </row>
    <row r="189" spans="1:3" x14ac:dyDescent="0.25">
      <c r="A189" t="s">
        <v>170</v>
      </c>
      <c r="B189" s="9">
        <v>1460</v>
      </c>
      <c r="C189" s="9">
        <v>3</v>
      </c>
    </row>
    <row r="190" spans="1:3" x14ac:dyDescent="0.25">
      <c r="A190" t="s">
        <v>171</v>
      </c>
      <c r="B190" s="9">
        <v>1503</v>
      </c>
      <c r="C190" s="9"/>
    </row>
    <row r="191" spans="1:3" x14ac:dyDescent="0.25">
      <c r="A191" t="s">
        <v>172</v>
      </c>
      <c r="B191" s="9">
        <v>1809</v>
      </c>
      <c r="C191" s="9"/>
    </row>
    <row r="192" spans="1:3" x14ac:dyDescent="0.25">
      <c r="A192" t="s">
        <v>173</v>
      </c>
      <c r="B192" s="9"/>
      <c r="C192" s="9">
        <v>3306</v>
      </c>
    </row>
    <row r="193" spans="1:3" x14ac:dyDescent="0.25">
      <c r="A193" t="s">
        <v>174</v>
      </c>
      <c r="B193" s="9"/>
      <c r="C193" s="9">
        <v>192</v>
      </c>
    </row>
    <row r="194" spans="1:3" x14ac:dyDescent="0.25">
      <c r="B194" s="9"/>
      <c r="C194" s="9"/>
    </row>
    <row r="195" spans="1:3" x14ac:dyDescent="0.25">
      <c r="A195" t="s">
        <v>175</v>
      </c>
      <c r="B195" s="9">
        <v>766</v>
      </c>
      <c r="C195" s="9">
        <v>8</v>
      </c>
    </row>
    <row r="196" spans="1:3" x14ac:dyDescent="0.25">
      <c r="A196" t="s">
        <v>176</v>
      </c>
      <c r="B196" s="9">
        <v>758</v>
      </c>
      <c r="C196" s="9"/>
    </row>
    <row r="197" spans="1:3" x14ac:dyDescent="0.25">
      <c r="A197" t="s">
        <v>177</v>
      </c>
      <c r="B197" s="9">
        <v>856</v>
      </c>
      <c r="C197" s="9"/>
    </row>
    <row r="198" spans="1:3" x14ac:dyDescent="0.25">
      <c r="A198" t="s">
        <v>178</v>
      </c>
      <c r="B198" s="9">
        <v>865</v>
      </c>
      <c r="C198" s="9"/>
    </row>
    <row r="199" spans="1:3" x14ac:dyDescent="0.25">
      <c r="A199" t="s">
        <v>179</v>
      </c>
      <c r="B199" s="9"/>
      <c r="C199" s="9">
        <v>2440</v>
      </c>
    </row>
    <row r="200" spans="1:3" x14ac:dyDescent="0.25">
      <c r="A200" t="s">
        <v>180</v>
      </c>
      <c r="B200" s="9"/>
      <c r="C200" s="9">
        <v>86</v>
      </c>
    </row>
    <row r="201" spans="1:3" x14ac:dyDescent="0.25">
      <c r="A201" t="s">
        <v>181</v>
      </c>
      <c r="B201" s="9">
        <v>670</v>
      </c>
      <c r="C201" s="9">
        <v>2</v>
      </c>
    </row>
    <row r="202" spans="1:3" x14ac:dyDescent="0.25">
      <c r="A202" t="s">
        <v>182</v>
      </c>
      <c r="B202" s="9">
        <v>855</v>
      </c>
      <c r="C202" s="9"/>
    </row>
    <row r="203" spans="1:3" x14ac:dyDescent="0.25">
      <c r="A203" t="s">
        <v>183</v>
      </c>
      <c r="B203" s="9">
        <v>1099</v>
      </c>
      <c r="C203" s="9"/>
    </row>
    <row r="204" spans="1:3" x14ac:dyDescent="0.25">
      <c r="A204" t="s">
        <v>184</v>
      </c>
      <c r="B204" s="9">
        <v>875</v>
      </c>
      <c r="C204" s="9"/>
    </row>
    <row r="205" spans="1:3" x14ac:dyDescent="0.25">
      <c r="A205" t="s">
        <v>185</v>
      </c>
      <c r="B205" s="9"/>
      <c r="C205" s="9">
        <v>2614</v>
      </c>
    </row>
    <row r="206" spans="1:3" x14ac:dyDescent="0.25">
      <c r="A206" t="s">
        <v>186</v>
      </c>
      <c r="B206" s="9"/>
      <c r="C206" s="9">
        <v>139</v>
      </c>
    </row>
    <row r="207" spans="1:3" x14ac:dyDescent="0.25">
      <c r="B207" s="9"/>
      <c r="C207" s="9"/>
    </row>
    <row r="208" spans="1:3" x14ac:dyDescent="0.25">
      <c r="A208" t="s">
        <v>187</v>
      </c>
      <c r="B208" s="9">
        <v>1739</v>
      </c>
      <c r="C208" s="9">
        <v>62</v>
      </c>
    </row>
    <row r="209" spans="1:3" x14ac:dyDescent="0.25">
      <c r="A209" t="s">
        <v>188</v>
      </c>
      <c r="B209" s="9">
        <v>1425</v>
      </c>
      <c r="C209" s="9"/>
    </row>
    <row r="210" spans="1:3" x14ac:dyDescent="0.25">
      <c r="A210" t="s">
        <v>189</v>
      </c>
      <c r="B210" s="9">
        <v>1548</v>
      </c>
      <c r="C210" s="9"/>
    </row>
    <row r="211" spans="1:3" x14ac:dyDescent="0.25">
      <c r="A211" t="s">
        <v>190</v>
      </c>
      <c r="B211" s="9">
        <v>1610</v>
      </c>
      <c r="C211" s="9"/>
    </row>
    <row r="212" spans="1:3" x14ac:dyDescent="0.25">
      <c r="A212" t="s">
        <v>191</v>
      </c>
      <c r="B212" s="9"/>
      <c r="C212" s="9">
        <v>3268</v>
      </c>
    </row>
    <row r="213" spans="1:3" x14ac:dyDescent="0.25">
      <c r="A213" t="s">
        <v>192</v>
      </c>
      <c r="B213" s="9"/>
      <c r="C213" s="9">
        <v>406</v>
      </c>
    </row>
    <row r="214" spans="1:3" x14ac:dyDescent="0.25">
      <c r="A214" t="s">
        <v>193</v>
      </c>
      <c r="B214" s="9">
        <v>1390</v>
      </c>
      <c r="C214" s="9">
        <v>2</v>
      </c>
    </row>
    <row r="215" spans="1:3" x14ac:dyDescent="0.25">
      <c r="A215" t="s">
        <v>194</v>
      </c>
      <c r="B215" s="9">
        <v>1533</v>
      </c>
      <c r="C215" s="9"/>
    </row>
    <row r="216" spans="1:3" x14ac:dyDescent="0.25">
      <c r="A216" t="s">
        <v>195</v>
      </c>
      <c r="B216" s="9">
        <v>1588</v>
      </c>
      <c r="C216" s="9"/>
    </row>
    <row r="217" spans="1:3" x14ac:dyDescent="0.25">
      <c r="A217" t="s">
        <v>196</v>
      </c>
      <c r="B217" s="9">
        <v>1638</v>
      </c>
      <c r="C217" s="9"/>
    </row>
    <row r="218" spans="1:3" x14ac:dyDescent="0.25">
      <c r="A218" t="s">
        <v>197</v>
      </c>
      <c r="B218" s="9"/>
      <c r="C218" s="9">
        <v>3221</v>
      </c>
    </row>
    <row r="219" spans="1:3" x14ac:dyDescent="0.25">
      <c r="A219" t="s">
        <v>198</v>
      </c>
      <c r="B219" s="9"/>
      <c r="C219" s="9">
        <v>340</v>
      </c>
    </row>
    <row r="220" spans="1:3" x14ac:dyDescent="0.25">
      <c r="B220" s="9"/>
      <c r="C220" s="9"/>
    </row>
    <row r="221" spans="1:3" x14ac:dyDescent="0.25">
      <c r="A221" t="s">
        <v>199</v>
      </c>
      <c r="B221" s="9">
        <v>490</v>
      </c>
      <c r="C221" s="9"/>
    </row>
    <row r="222" spans="1:3" x14ac:dyDescent="0.25">
      <c r="A222" t="s">
        <v>200</v>
      </c>
      <c r="B222" s="9"/>
      <c r="C222" s="9">
        <v>389</v>
      </c>
    </row>
    <row r="223" spans="1:3" x14ac:dyDescent="0.25">
      <c r="A223" t="s">
        <v>201</v>
      </c>
      <c r="B223" s="9"/>
      <c r="C223" s="9">
        <v>9</v>
      </c>
    </row>
    <row r="224" spans="1:3" x14ac:dyDescent="0.25">
      <c r="A224" t="s">
        <v>202</v>
      </c>
      <c r="B224" s="9">
        <v>468</v>
      </c>
      <c r="C224" s="9"/>
    </row>
    <row r="225" spans="1:3" x14ac:dyDescent="0.25">
      <c r="A225" t="s">
        <v>203</v>
      </c>
      <c r="B225" s="9"/>
      <c r="C225" s="9">
        <v>367</v>
      </c>
    </row>
    <row r="226" spans="1:3" x14ac:dyDescent="0.25">
      <c r="A226" t="s">
        <v>204</v>
      </c>
      <c r="B226" s="9"/>
      <c r="C226" s="9">
        <v>15</v>
      </c>
    </row>
    <row r="227" spans="1:3" x14ac:dyDescent="0.25">
      <c r="B227" s="9"/>
      <c r="C227" s="9"/>
    </row>
    <row r="228" spans="1:3" x14ac:dyDescent="0.25">
      <c r="A228" t="s">
        <v>205</v>
      </c>
      <c r="B228" s="9">
        <v>1162</v>
      </c>
      <c r="C228" s="9">
        <v>16</v>
      </c>
    </row>
    <row r="229" spans="1:3" x14ac:dyDescent="0.25">
      <c r="A229" t="s">
        <v>206</v>
      </c>
      <c r="B229" s="9">
        <v>1233</v>
      </c>
      <c r="C229" s="9"/>
    </row>
    <row r="230" spans="1:3" x14ac:dyDescent="0.25">
      <c r="A230" t="s">
        <v>207</v>
      </c>
      <c r="B230" s="9">
        <v>526</v>
      </c>
      <c r="C230" s="9"/>
    </row>
    <row r="231" spans="1:3" x14ac:dyDescent="0.25">
      <c r="A231" t="s">
        <v>208</v>
      </c>
      <c r="B231" s="9">
        <v>1315</v>
      </c>
      <c r="C231" s="9"/>
    </row>
    <row r="232" spans="1:3" x14ac:dyDescent="0.25">
      <c r="A232" t="s">
        <v>209</v>
      </c>
      <c r="B232" s="9"/>
      <c r="C232" s="9">
        <v>2861</v>
      </c>
    </row>
    <row r="233" spans="1:3" x14ac:dyDescent="0.25">
      <c r="A233" t="s">
        <v>210</v>
      </c>
      <c r="B233" s="9"/>
      <c r="C233" s="9">
        <v>165</v>
      </c>
    </row>
    <row r="234" spans="1:3" x14ac:dyDescent="0.25">
      <c r="A234" t="s">
        <v>211</v>
      </c>
      <c r="B234" s="9">
        <v>945</v>
      </c>
      <c r="C234" s="9"/>
    </row>
    <row r="235" spans="1:3" x14ac:dyDescent="0.25">
      <c r="A235" t="s">
        <v>212</v>
      </c>
      <c r="B235" s="9">
        <v>620</v>
      </c>
      <c r="C235" s="9"/>
    </row>
    <row r="236" spans="1:3" x14ac:dyDescent="0.25">
      <c r="A236" t="s">
        <v>213</v>
      </c>
      <c r="B236" s="9">
        <v>848</v>
      </c>
      <c r="C236" s="9"/>
    </row>
    <row r="237" spans="1:3" x14ac:dyDescent="0.25">
      <c r="A237" t="s">
        <v>214</v>
      </c>
      <c r="B237" s="9">
        <v>1508</v>
      </c>
      <c r="C237" s="9"/>
    </row>
    <row r="238" spans="1:3" x14ac:dyDescent="0.25">
      <c r="A238" t="s">
        <v>215</v>
      </c>
      <c r="B238" s="9"/>
      <c r="C238" s="9">
        <v>2598</v>
      </c>
    </row>
    <row r="239" spans="1:3" x14ac:dyDescent="0.25">
      <c r="A239" t="s">
        <v>216</v>
      </c>
      <c r="B239" s="9"/>
      <c r="C239" s="9">
        <v>184</v>
      </c>
    </row>
    <row r="240" spans="1:3" x14ac:dyDescent="0.25">
      <c r="B240" s="9"/>
      <c r="C240" s="9"/>
    </row>
    <row r="241" spans="1:3" x14ac:dyDescent="0.25">
      <c r="A241" t="s">
        <v>217</v>
      </c>
      <c r="B241" s="9">
        <v>1853</v>
      </c>
      <c r="C241" s="9">
        <v>8</v>
      </c>
    </row>
    <row r="242" spans="1:3" x14ac:dyDescent="0.25">
      <c r="A242" t="s">
        <v>218</v>
      </c>
      <c r="B242" s="9">
        <v>1487</v>
      </c>
      <c r="C242" s="9"/>
    </row>
    <row r="243" spans="1:3" x14ac:dyDescent="0.25">
      <c r="A243" t="s">
        <v>219</v>
      </c>
      <c r="B243" s="9">
        <v>1496</v>
      </c>
      <c r="C243" s="9"/>
    </row>
    <row r="244" spans="1:3" x14ac:dyDescent="0.25">
      <c r="A244" t="s">
        <v>220</v>
      </c>
      <c r="B244" s="9">
        <v>1255</v>
      </c>
      <c r="C244" s="9">
        <v>2</v>
      </c>
    </row>
    <row r="245" spans="1:3" x14ac:dyDescent="0.25">
      <c r="A245" t="s">
        <v>221</v>
      </c>
      <c r="B245" s="9">
        <v>1463</v>
      </c>
      <c r="C245" s="9"/>
    </row>
    <row r="246" spans="1:3" x14ac:dyDescent="0.25">
      <c r="A246" t="s">
        <v>222</v>
      </c>
      <c r="B246" s="9"/>
      <c r="C246" s="9">
        <v>4940</v>
      </c>
    </row>
    <row r="247" spans="1:3" x14ac:dyDescent="0.25">
      <c r="A247" t="s">
        <v>223</v>
      </c>
      <c r="B247" s="9"/>
      <c r="C247" s="9">
        <v>300</v>
      </c>
    </row>
    <row r="248" spans="1:3" x14ac:dyDescent="0.25">
      <c r="B248" s="9"/>
      <c r="C248" s="9"/>
    </row>
    <row r="249" spans="1:3" x14ac:dyDescent="0.25">
      <c r="A249" t="s">
        <v>224</v>
      </c>
      <c r="B249" s="9">
        <v>946</v>
      </c>
      <c r="C249" s="9">
        <v>2</v>
      </c>
    </row>
    <row r="250" spans="1:3" x14ac:dyDescent="0.25">
      <c r="A250" t="s">
        <v>225</v>
      </c>
      <c r="B250" s="9">
        <v>1285</v>
      </c>
      <c r="C250" s="9"/>
    </row>
    <row r="251" spans="1:3" x14ac:dyDescent="0.25">
      <c r="A251" t="s">
        <v>226</v>
      </c>
      <c r="B251" s="9"/>
      <c r="C251" s="9">
        <v>1712</v>
      </c>
    </row>
    <row r="252" spans="1:3" x14ac:dyDescent="0.25">
      <c r="A252" t="s">
        <v>227</v>
      </c>
      <c r="B252" s="9"/>
      <c r="C252" s="9">
        <v>42</v>
      </c>
    </row>
    <row r="253" spans="1:3" x14ac:dyDescent="0.25">
      <c r="A253" t="s">
        <v>228</v>
      </c>
      <c r="B253" s="25">
        <f>+SUM(B2:B252)</f>
        <v>204801</v>
      </c>
      <c r="C253" s="25">
        <f>+SUM(C2:C252)</f>
        <v>143474</v>
      </c>
    </row>
  </sheetData>
  <printOptions horizontalCentered="1"/>
  <pageMargins left="0.75" right="0.75" top="1" bottom="1" header="0.5" footer="0.5"/>
  <pageSetup paperSize="5" scale="94" orientation="portrait" r:id="rId1"/>
  <headerFooter>
    <oddHeader>&amp;C&amp;"-,Bold"2020 General Election - Public Count
Prepared by the Office of Edward P. McGettigan, Atlantic County Clerk</oddHeader>
  </headerFooter>
  <rowBreaks count="4" manualBreakCount="4">
    <brk id="59" max="16383" man="1"/>
    <brk id="119" max="16383" man="1"/>
    <brk id="177" max="16383" man="1"/>
    <brk id="22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Q143"/>
  <sheetViews>
    <sheetView zoomScale="75" zoomScaleNormal="75" zoomScaleSheetLayoutView="75" workbookViewId="0">
      <pane xSplit="1" ySplit="4" topLeftCell="N5" activePane="bottomRight" state="frozen"/>
      <selection activeCell="D3" sqref="D3:D5"/>
      <selection pane="topRight" activeCell="D3" sqref="D3:D5"/>
      <selection pane="bottomLeft" activeCell="D3" sqref="D3:D5"/>
      <selection pane="bottomRight" activeCell="O16" sqref="O16"/>
    </sheetView>
  </sheetViews>
  <sheetFormatPr defaultRowHeight="15" x14ac:dyDescent="0.25"/>
  <cols>
    <col min="1" max="1" width="29.42578125" customWidth="1"/>
    <col min="2" max="3" width="13.140625" customWidth="1"/>
    <col min="4" max="4" width="16.5703125" customWidth="1"/>
    <col min="5" max="6" width="13.140625" customWidth="1"/>
    <col min="7" max="7" width="15.5703125" customWidth="1"/>
    <col min="8" max="9" width="13.140625" customWidth="1"/>
    <col min="10" max="10" width="1.7109375" customWidth="1"/>
    <col min="11" max="14" width="13.140625" customWidth="1"/>
    <col min="15" max="15" width="12.7109375" customWidth="1"/>
    <col min="16" max="16" width="1.7109375" customWidth="1"/>
    <col min="17" max="17" width="12.42578125" customWidth="1"/>
    <col min="18" max="20" width="13.140625" customWidth="1"/>
    <col min="21" max="21" width="1.7109375" customWidth="1"/>
  </cols>
  <sheetData>
    <row r="1" spans="1:43" s="14" customFormat="1" ht="15.75" thickBot="1" x14ac:dyDescent="0.3">
      <c r="B1" s="96" t="s">
        <v>229</v>
      </c>
      <c r="C1" s="96"/>
      <c r="D1" s="96"/>
      <c r="E1" s="96"/>
      <c r="F1" s="96"/>
      <c r="G1" s="96"/>
      <c r="H1" s="96"/>
      <c r="I1" s="96"/>
      <c r="K1" s="96" t="s">
        <v>669</v>
      </c>
      <c r="L1" s="96"/>
      <c r="M1" s="96"/>
      <c r="N1" s="96"/>
      <c r="O1" s="96"/>
      <c r="Q1" s="96" t="s">
        <v>256</v>
      </c>
      <c r="R1" s="96"/>
      <c r="S1" s="96"/>
      <c r="T1" s="96"/>
    </row>
    <row r="2" spans="1:43" s="13" customFormat="1" ht="15" customHeight="1" x14ac:dyDescent="0.25">
      <c r="A2" s="38"/>
      <c r="B2" s="91" t="s">
        <v>231</v>
      </c>
      <c r="C2" s="87" t="s">
        <v>232</v>
      </c>
      <c r="D2" s="87" t="s">
        <v>233</v>
      </c>
      <c r="E2" s="87" t="s">
        <v>234</v>
      </c>
      <c r="F2" s="87" t="s">
        <v>235</v>
      </c>
      <c r="G2" s="87" t="s">
        <v>236</v>
      </c>
      <c r="H2" s="87" t="s">
        <v>237</v>
      </c>
      <c r="I2" s="89" t="s">
        <v>238</v>
      </c>
      <c r="K2" s="91" t="s">
        <v>239</v>
      </c>
      <c r="L2" s="87" t="s">
        <v>240</v>
      </c>
      <c r="M2" s="87" t="s">
        <v>241</v>
      </c>
      <c r="N2" s="87" t="s">
        <v>242</v>
      </c>
      <c r="O2" s="89" t="s">
        <v>243</v>
      </c>
      <c r="Q2" s="91" t="s">
        <v>251</v>
      </c>
      <c r="R2" s="87" t="s">
        <v>252</v>
      </c>
      <c r="S2" s="87" t="s">
        <v>253</v>
      </c>
      <c r="T2" s="89" t="s">
        <v>254</v>
      </c>
    </row>
    <row r="3" spans="1:43" s="13" customFormat="1" ht="15" customHeight="1" x14ac:dyDescent="0.25">
      <c r="A3" s="38"/>
      <c r="B3" s="92"/>
      <c r="C3" s="88"/>
      <c r="D3" s="88"/>
      <c r="E3" s="88"/>
      <c r="F3" s="88"/>
      <c r="G3" s="88"/>
      <c r="H3" s="88"/>
      <c r="I3" s="90"/>
      <c r="K3" s="92"/>
      <c r="L3" s="88"/>
      <c r="M3" s="88"/>
      <c r="N3" s="88"/>
      <c r="O3" s="90"/>
      <c r="Q3" s="93"/>
      <c r="R3" s="94"/>
      <c r="S3" s="94"/>
      <c r="T3" s="95"/>
    </row>
    <row r="4" spans="1:43" s="12" customFormat="1" ht="32.25" customHeight="1" thickBot="1" x14ac:dyDescent="0.3">
      <c r="A4" s="66" t="s">
        <v>257</v>
      </c>
      <c r="B4" s="15" t="s">
        <v>230</v>
      </c>
      <c r="C4" s="16" t="s">
        <v>319</v>
      </c>
      <c r="D4" s="16" t="s">
        <v>244</v>
      </c>
      <c r="E4" s="16" t="s">
        <v>245</v>
      </c>
      <c r="F4" s="16" t="s">
        <v>246</v>
      </c>
      <c r="G4" s="16" t="s">
        <v>271</v>
      </c>
      <c r="H4" s="16" t="s">
        <v>247</v>
      </c>
      <c r="I4" s="17" t="s">
        <v>248</v>
      </c>
      <c r="J4" s="11"/>
      <c r="K4" s="15" t="s">
        <v>230</v>
      </c>
      <c r="L4" s="16" t="s">
        <v>319</v>
      </c>
      <c r="M4" s="16" t="s">
        <v>249</v>
      </c>
      <c r="N4" s="16" t="s">
        <v>250</v>
      </c>
      <c r="O4" s="17" t="s">
        <v>248</v>
      </c>
      <c r="P4" s="11"/>
      <c r="Q4" s="15" t="s">
        <v>230</v>
      </c>
      <c r="R4" s="16" t="s">
        <v>319</v>
      </c>
      <c r="S4" s="18" t="s">
        <v>255</v>
      </c>
      <c r="T4" s="17" t="s">
        <v>246</v>
      </c>
    </row>
    <row r="5" spans="1:43" x14ac:dyDescent="0.25">
      <c r="A5" s="5" t="s">
        <v>272</v>
      </c>
      <c r="B5" s="9">
        <v>2</v>
      </c>
      <c r="C5" s="9">
        <v>2</v>
      </c>
      <c r="D5" s="9"/>
      <c r="E5" s="9"/>
      <c r="F5" s="9"/>
      <c r="G5" s="9"/>
      <c r="H5" s="9"/>
      <c r="I5" s="9"/>
      <c r="J5" s="8"/>
      <c r="K5" s="9">
        <v>2</v>
      </c>
      <c r="L5" s="9">
        <v>1</v>
      </c>
      <c r="M5" s="9">
        <v>1</v>
      </c>
      <c r="N5" s="9"/>
      <c r="O5" s="9"/>
      <c r="P5" s="8"/>
      <c r="Q5" s="9">
        <v>2</v>
      </c>
      <c r="R5" s="9">
        <v>2</v>
      </c>
      <c r="S5" s="9"/>
      <c r="T5" s="9"/>
      <c r="U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A6" s="5" t="s">
        <v>294</v>
      </c>
      <c r="B6" s="9">
        <v>7</v>
      </c>
      <c r="C6" s="9">
        <v>10</v>
      </c>
      <c r="D6" s="9"/>
      <c r="E6" s="9"/>
      <c r="F6" s="9"/>
      <c r="G6" s="9"/>
      <c r="H6" s="9"/>
      <c r="I6" s="9"/>
      <c r="J6" s="8"/>
      <c r="K6" s="9">
        <v>4</v>
      </c>
      <c r="L6" s="9">
        <v>11</v>
      </c>
      <c r="M6" s="9">
        <v>1</v>
      </c>
      <c r="N6" s="9"/>
      <c r="O6" s="9"/>
      <c r="P6" s="8"/>
      <c r="Q6" s="9">
        <v>6</v>
      </c>
      <c r="R6" s="9">
        <v>9</v>
      </c>
      <c r="S6" s="9"/>
      <c r="T6" s="9"/>
      <c r="U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25">
      <c r="A7" s="5" t="s">
        <v>4</v>
      </c>
      <c r="B7" s="9">
        <v>1483</v>
      </c>
      <c r="C7" s="9">
        <v>1300</v>
      </c>
      <c r="D7" s="9">
        <v>2</v>
      </c>
      <c r="E7" s="9">
        <v>6</v>
      </c>
      <c r="F7" s="9">
        <v>19</v>
      </c>
      <c r="G7" s="9">
        <v>1</v>
      </c>
      <c r="H7" s="9">
        <v>2</v>
      </c>
      <c r="I7" s="9">
        <v>8</v>
      </c>
      <c r="J7" s="8"/>
      <c r="K7" s="9">
        <v>1423</v>
      </c>
      <c r="L7" s="9">
        <v>1303</v>
      </c>
      <c r="M7" s="9">
        <v>29</v>
      </c>
      <c r="N7" s="9">
        <v>7</v>
      </c>
      <c r="O7" s="9">
        <v>8</v>
      </c>
      <c r="P7" s="8"/>
      <c r="Q7" s="9">
        <v>1474</v>
      </c>
      <c r="R7" s="9">
        <v>1288</v>
      </c>
      <c r="S7" s="9">
        <v>23</v>
      </c>
      <c r="T7" s="9">
        <v>5</v>
      </c>
      <c r="U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x14ac:dyDescent="0.25">
      <c r="A8" s="5" t="s">
        <v>5</v>
      </c>
      <c r="B8" s="9">
        <v>44</v>
      </c>
      <c r="C8" s="9">
        <v>54</v>
      </c>
      <c r="D8" s="9"/>
      <c r="E8" s="9"/>
      <c r="F8" s="9">
        <v>2</v>
      </c>
      <c r="G8" s="9"/>
      <c r="H8" s="9">
        <v>2</v>
      </c>
      <c r="I8" s="9"/>
      <c r="J8" s="8"/>
      <c r="K8" s="9">
        <v>42</v>
      </c>
      <c r="L8" s="9">
        <v>56</v>
      </c>
      <c r="M8" s="9"/>
      <c r="N8" s="9"/>
      <c r="O8" s="9"/>
      <c r="P8" s="8"/>
      <c r="Q8" s="9">
        <v>44</v>
      </c>
      <c r="R8" s="9">
        <v>53</v>
      </c>
      <c r="S8" s="9">
        <v>3</v>
      </c>
      <c r="T8" s="9">
        <v>1</v>
      </c>
      <c r="U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x14ac:dyDescent="0.25">
      <c r="A9" s="5" t="s">
        <v>9</v>
      </c>
      <c r="B9" s="9">
        <v>1073</v>
      </c>
      <c r="C9" s="9">
        <v>1150</v>
      </c>
      <c r="D9" s="9">
        <v>2</v>
      </c>
      <c r="E9" s="9"/>
      <c r="F9" s="9">
        <v>13</v>
      </c>
      <c r="G9" s="9"/>
      <c r="H9" s="9">
        <v>4</v>
      </c>
      <c r="I9" s="9">
        <v>8</v>
      </c>
      <c r="J9" s="8"/>
      <c r="K9" s="9">
        <v>1035</v>
      </c>
      <c r="L9" s="9">
        <v>1131</v>
      </c>
      <c r="M9" s="9">
        <v>10</v>
      </c>
      <c r="N9" s="9">
        <v>10</v>
      </c>
      <c r="O9" s="9">
        <v>5</v>
      </c>
      <c r="P9" s="8"/>
      <c r="Q9" s="9">
        <v>1065</v>
      </c>
      <c r="R9" s="9">
        <v>1118</v>
      </c>
      <c r="S9" s="9">
        <v>9</v>
      </c>
      <c r="T9" s="9">
        <v>9</v>
      </c>
      <c r="U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x14ac:dyDescent="0.25">
      <c r="A10" s="5" t="s">
        <v>10</v>
      </c>
      <c r="B10" s="9">
        <v>66</v>
      </c>
      <c r="C10" s="9">
        <v>80</v>
      </c>
      <c r="D10" s="9"/>
      <c r="E10" s="9"/>
      <c r="F10" s="9"/>
      <c r="G10" s="9"/>
      <c r="H10" s="9">
        <v>1</v>
      </c>
      <c r="I10" s="9">
        <v>1</v>
      </c>
      <c r="J10" s="8"/>
      <c r="K10" s="9">
        <v>60</v>
      </c>
      <c r="L10" s="9">
        <v>73</v>
      </c>
      <c r="M10" s="9"/>
      <c r="N10" s="9">
        <v>1</v>
      </c>
      <c r="O10" s="9"/>
      <c r="P10" s="8"/>
      <c r="Q10" s="9">
        <v>67</v>
      </c>
      <c r="R10" s="9">
        <v>70</v>
      </c>
      <c r="S10" s="9">
        <v>1</v>
      </c>
      <c r="T10" s="9">
        <v>1</v>
      </c>
      <c r="U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25">
      <c r="A11" s="5"/>
      <c r="B11" s="9"/>
      <c r="C11" s="9"/>
      <c r="D11" s="9"/>
      <c r="E11" s="9"/>
      <c r="F11" s="9"/>
      <c r="G11" s="9"/>
      <c r="H11" s="9"/>
      <c r="I11" s="9"/>
      <c r="J11" s="8"/>
      <c r="K11" s="9"/>
      <c r="L11" s="9"/>
      <c r="M11" s="9"/>
      <c r="N11" s="9"/>
      <c r="O11" s="9"/>
      <c r="P11" s="8"/>
      <c r="Q11" s="9"/>
      <c r="R11" s="9"/>
      <c r="S11" s="9"/>
      <c r="T11" s="9"/>
      <c r="U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x14ac:dyDescent="0.25">
      <c r="A12" s="5" t="s">
        <v>273</v>
      </c>
      <c r="B12" s="9">
        <f>2+1</f>
        <v>3</v>
      </c>
      <c r="C12" s="9">
        <f>6+1+2</f>
        <v>9</v>
      </c>
      <c r="D12" s="9"/>
      <c r="E12" s="9"/>
      <c r="F12" s="9"/>
      <c r="G12" s="9"/>
      <c r="H12" s="9"/>
      <c r="I12" s="9"/>
      <c r="J12" s="8"/>
      <c r="K12" s="9">
        <f>2</f>
        <v>2</v>
      </c>
      <c r="L12" s="9">
        <f>6+1+2</f>
        <v>9</v>
      </c>
      <c r="M12" s="9"/>
      <c r="N12" s="9"/>
      <c r="O12" s="9"/>
      <c r="P12" s="8"/>
      <c r="Q12" s="9">
        <f>2</f>
        <v>2</v>
      </c>
      <c r="R12" s="9">
        <f>5+1+2</f>
        <v>8</v>
      </c>
      <c r="S12" s="9"/>
      <c r="T12" s="9"/>
      <c r="U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x14ac:dyDescent="0.25">
      <c r="A13" s="5" t="s">
        <v>295</v>
      </c>
      <c r="B13" s="9">
        <v>15</v>
      </c>
      <c r="C13" s="9">
        <v>62</v>
      </c>
      <c r="D13" s="9"/>
      <c r="E13" s="9"/>
      <c r="F13" s="9">
        <v>1</v>
      </c>
      <c r="G13" s="9"/>
      <c r="H13" s="9"/>
      <c r="I13" s="9"/>
      <c r="J13" s="8"/>
      <c r="K13" s="9">
        <v>11</v>
      </c>
      <c r="L13" s="9">
        <v>61</v>
      </c>
      <c r="M13" s="9">
        <v>1</v>
      </c>
      <c r="N13" s="9"/>
      <c r="O13" s="9"/>
      <c r="P13" s="8"/>
      <c r="Q13" s="9">
        <v>17</v>
      </c>
      <c r="R13" s="9">
        <v>54</v>
      </c>
      <c r="S13" s="9"/>
      <c r="T13" s="9">
        <v>2</v>
      </c>
      <c r="U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x14ac:dyDescent="0.25">
      <c r="A14" s="5" t="s">
        <v>15</v>
      </c>
      <c r="B14" s="9">
        <v>2218</v>
      </c>
      <c r="C14" s="9">
        <v>7314</v>
      </c>
      <c r="D14" s="9">
        <v>18</v>
      </c>
      <c r="E14" s="9">
        <v>4</v>
      </c>
      <c r="F14" s="9">
        <v>33</v>
      </c>
      <c r="G14" s="9">
        <v>3</v>
      </c>
      <c r="H14" s="9">
        <v>3</v>
      </c>
      <c r="I14" s="9">
        <v>22</v>
      </c>
      <c r="J14" s="8"/>
      <c r="K14" s="9">
        <v>1920</v>
      </c>
      <c r="L14" s="9">
        <v>7158</v>
      </c>
      <c r="M14" s="9">
        <v>117</v>
      </c>
      <c r="N14" s="9">
        <v>24</v>
      </c>
      <c r="O14" s="9">
        <v>39</v>
      </c>
      <c r="P14" s="8"/>
      <c r="Q14" s="9">
        <v>2551</v>
      </c>
      <c r="R14" s="9">
        <v>6572</v>
      </c>
      <c r="S14" s="9">
        <v>105</v>
      </c>
      <c r="T14" s="9">
        <v>34</v>
      </c>
      <c r="U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x14ac:dyDescent="0.25">
      <c r="A15" s="5" t="s">
        <v>16</v>
      </c>
      <c r="B15" s="9">
        <v>307</v>
      </c>
      <c r="C15" s="9">
        <v>776</v>
      </c>
      <c r="D15" s="9">
        <v>4</v>
      </c>
      <c r="E15" s="9"/>
      <c r="F15" s="9"/>
      <c r="G15" s="9"/>
      <c r="H15" s="9"/>
      <c r="I15" s="9">
        <v>2</v>
      </c>
      <c r="J15" s="8"/>
      <c r="K15" s="9">
        <v>229</v>
      </c>
      <c r="L15" s="9">
        <v>720</v>
      </c>
      <c r="M15" s="9">
        <v>27</v>
      </c>
      <c r="N15" s="9">
        <v>5</v>
      </c>
      <c r="O15" s="9">
        <v>3</v>
      </c>
      <c r="P15" s="8"/>
      <c r="Q15" s="9">
        <v>270</v>
      </c>
      <c r="R15" s="9">
        <v>717</v>
      </c>
      <c r="S15" s="9">
        <v>12</v>
      </c>
      <c r="T15" s="9">
        <v>5</v>
      </c>
      <c r="U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x14ac:dyDescent="0.25">
      <c r="A16" s="5" t="s">
        <v>284</v>
      </c>
      <c r="B16" s="9">
        <v>3</v>
      </c>
      <c r="C16" s="9">
        <v>3</v>
      </c>
      <c r="D16" s="9"/>
      <c r="E16" s="9"/>
      <c r="F16" s="9"/>
      <c r="G16" s="9"/>
      <c r="H16" s="9"/>
      <c r="I16" s="9"/>
      <c r="J16" s="8"/>
      <c r="K16" s="9">
        <f>3</f>
        <v>3</v>
      </c>
      <c r="L16" s="9">
        <v>2</v>
      </c>
      <c r="M16" s="9"/>
      <c r="N16" s="9"/>
      <c r="O16" s="9"/>
      <c r="P16" s="8"/>
      <c r="Q16" s="9">
        <v>2</v>
      </c>
      <c r="R16" s="9">
        <v>3</v>
      </c>
      <c r="S16" s="9"/>
      <c r="T16" s="9"/>
      <c r="U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x14ac:dyDescent="0.25">
      <c r="A17" s="5" t="s">
        <v>20</v>
      </c>
      <c r="B17" s="9">
        <v>298</v>
      </c>
      <c r="C17" s="9">
        <v>1666</v>
      </c>
      <c r="D17" s="9">
        <v>5</v>
      </c>
      <c r="E17" s="9">
        <v>1</v>
      </c>
      <c r="F17" s="9">
        <v>4</v>
      </c>
      <c r="G17" s="9"/>
      <c r="H17" s="9">
        <v>1</v>
      </c>
      <c r="I17" s="9">
        <v>3</v>
      </c>
      <c r="J17" s="8"/>
      <c r="K17" s="9">
        <v>257</v>
      </c>
      <c r="L17" s="9">
        <v>1536</v>
      </c>
      <c r="M17" s="9">
        <v>37</v>
      </c>
      <c r="N17" s="9">
        <v>4</v>
      </c>
      <c r="O17" s="9">
        <v>4</v>
      </c>
      <c r="P17" s="8"/>
      <c r="Q17" s="9">
        <v>482</v>
      </c>
      <c r="R17" s="9">
        <v>1303</v>
      </c>
      <c r="S17" s="9">
        <v>30</v>
      </c>
      <c r="T17" s="9">
        <v>3</v>
      </c>
      <c r="U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x14ac:dyDescent="0.25">
      <c r="A18" s="5" t="s">
        <v>21</v>
      </c>
      <c r="B18" s="9">
        <v>35</v>
      </c>
      <c r="C18" s="9">
        <v>152</v>
      </c>
      <c r="D18" s="9"/>
      <c r="E18" s="9"/>
      <c r="F18" s="9"/>
      <c r="G18" s="9"/>
      <c r="H18" s="9"/>
      <c r="I18" s="9">
        <v>1</v>
      </c>
      <c r="J18" s="8"/>
      <c r="K18" s="9">
        <v>16</v>
      </c>
      <c r="L18" s="9">
        <v>141</v>
      </c>
      <c r="M18" s="9">
        <v>9</v>
      </c>
      <c r="N18" s="9">
        <v>1</v>
      </c>
      <c r="O18" s="9">
        <v>1</v>
      </c>
      <c r="P18" s="8"/>
      <c r="Q18" s="9">
        <v>34</v>
      </c>
      <c r="R18" s="9">
        <v>134</v>
      </c>
      <c r="S18" s="9">
        <v>1</v>
      </c>
      <c r="T18" s="9"/>
      <c r="U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x14ac:dyDescent="0.25">
      <c r="A19" s="5"/>
      <c r="B19" s="9"/>
      <c r="C19" s="9"/>
      <c r="D19" s="9"/>
      <c r="E19" s="9"/>
      <c r="F19" s="9"/>
      <c r="G19" s="9"/>
      <c r="H19" s="9"/>
      <c r="I19" s="9"/>
      <c r="J19" s="8"/>
      <c r="K19" s="9"/>
      <c r="L19" s="9"/>
      <c r="M19" s="9"/>
      <c r="N19" s="9"/>
      <c r="O19" s="9"/>
      <c r="P19" s="8"/>
      <c r="Q19" s="9"/>
      <c r="R19" s="9"/>
      <c r="S19" s="9"/>
      <c r="T19" s="9"/>
      <c r="U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x14ac:dyDescent="0.25">
      <c r="A20" s="5"/>
      <c r="B20" s="9"/>
      <c r="C20" s="9"/>
      <c r="D20" s="9"/>
      <c r="E20" s="9"/>
      <c r="F20" s="9"/>
      <c r="G20" s="9"/>
      <c r="H20" s="9"/>
      <c r="I20" s="9"/>
      <c r="J20" s="8"/>
      <c r="K20" s="9"/>
      <c r="L20" s="9"/>
      <c r="M20" s="9"/>
      <c r="N20" s="9"/>
      <c r="O20" s="9"/>
      <c r="P20" s="8"/>
      <c r="Q20" s="9"/>
      <c r="R20" s="9"/>
      <c r="S20" s="9"/>
      <c r="T20" s="9"/>
      <c r="U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25">
      <c r="A21" s="5" t="s">
        <v>296</v>
      </c>
      <c r="B21" s="9">
        <v>4</v>
      </c>
      <c r="C21" s="9">
        <v>1</v>
      </c>
      <c r="D21" s="9"/>
      <c r="E21" s="9"/>
      <c r="F21" s="9"/>
      <c r="G21" s="9"/>
      <c r="H21" s="9"/>
      <c r="I21" s="9"/>
      <c r="J21" s="8"/>
      <c r="K21" s="9">
        <v>2</v>
      </c>
      <c r="L21" s="9">
        <f>1+2</f>
        <v>3</v>
      </c>
      <c r="M21" s="9"/>
      <c r="N21" s="9"/>
      <c r="O21" s="9"/>
      <c r="P21" s="8"/>
      <c r="Q21" s="9">
        <v>3</v>
      </c>
      <c r="R21" s="9">
        <v>1</v>
      </c>
      <c r="S21" s="9">
        <v>1</v>
      </c>
      <c r="T21" s="9"/>
      <c r="U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25">
      <c r="A22" s="5" t="s">
        <v>297</v>
      </c>
      <c r="B22" s="9">
        <v>6</v>
      </c>
      <c r="C22" s="9">
        <v>3</v>
      </c>
      <c r="D22" s="9"/>
      <c r="E22" s="9"/>
      <c r="F22" s="9"/>
      <c r="G22" s="9"/>
      <c r="H22" s="9"/>
      <c r="I22" s="9"/>
      <c r="J22" s="8"/>
      <c r="K22" s="9">
        <v>5</v>
      </c>
      <c r="L22" s="9">
        <v>3</v>
      </c>
      <c r="M22" s="9"/>
      <c r="N22" s="9"/>
      <c r="O22" s="9"/>
      <c r="P22" s="8"/>
      <c r="Q22" s="9">
        <v>5</v>
      </c>
      <c r="R22" s="9">
        <v>3</v>
      </c>
      <c r="S22" s="9"/>
      <c r="T22" s="9"/>
      <c r="U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x14ac:dyDescent="0.25">
      <c r="A23" s="5" t="s">
        <v>45</v>
      </c>
      <c r="B23" s="9">
        <v>926</v>
      </c>
      <c r="C23" s="9">
        <v>525</v>
      </c>
      <c r="D23" s="9"/>
      <c r="E23" s="9">
        <v>1</v>
      </c>
      <c r="F23" s="9">
        <v>12</v>
      </c>
      <c r="G23" s="9">
        <v>3</v>
      </c>
      <c r="H23" s="9"/>
      <c r="I23" s="9">
        <v>5</v>
      </c>
      <c r="J23" s="8"/>
      <c r="K23" s="9">
        <v>937</v>
      </c>
      <c r="L23" s="9">
        <v>498</v>
      </c>
      <c r="M23" s="9">
        <v>9</v>
      </c>
      <c r="N23" s="9">
        <v>2</v>
      </c>
      <c r="O23" s="9">
        <v>3</v>
      </c>
      <c r="P23" s="8"/>
      <c r="Q23" s="9">
        <v>918</v>
      </c>
      <c r="R23" s="9">
        <v>542</v>
      </c>
      <c r="S23" s="9">
        <v>8</v>
      </c>
      <c r="T23" s="9">
        <v>5</v>
      </c>
      <c r="U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x14ac:dyDescent="0.25">
      <c r="A24" s="5" t="s">
        <v>46</v>
      </c>
      <c r="B24" s="9">
        <v>28</v>
      </c>
      <c r="C24" s="9">
        <v>19</v>
      </c>
      <c r="D24" s="9"/>
      <c r="E24" s="9"/>
      <c r="F24" s="9"/>
      <c r="G24" s="9"/>
      <c r="H24" s="9"/>
      <c r="I24" s="9"/>
      <c r="J24" s="8"/>
      <c r="K24" s="9">
        <v>25</v>
      </c>
      <c r="L24" s="9">
        <v>20</v>
      </c>
      <c r="M24" s="9"/>
      <c r="N24" s="9"/>
      <c r="O24" s="9"/>
      <c r="P24" s="8"/>
      <c r="Q24" s="9">
        <v>26</v>
      </c>
      <c r="R24" s="9">
        <v>19</v>
      </c>
      <c r="S24" s="9"/>
      <c r="T24" s="9"/>
      <c r="U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x14ac:dyDescent="0.25">
      <c r="A25" s="5" t="s">
        <v>48</v>
      </c>
      <c r="B25" s="9">
        <v>682</v>
      </c>
      <c r="C25" s="9">
        <v>475</v>
      </c>
      <c r="D25" s="9"/>
      <c r="E25" s="9"/>
      <c r="F25" s="9">
        <v>6</v>
      </c>
      <c r="G25" s="9"/>
      <c r="H25" s="9"/>
      <c r="I25" s="9">
        <v>4</v>
      </c>
      <c r="J25" s="8"/>
      <c r="K25" s="9">
        <v>678</v>
      </c>
      <c r="L25" s="9">
        <v>441</v>
      </c>
      <c r="M25" s="9">
        <v>5</v>
      </c>
      <c r="N25" s="9">
        <v>5</v>
      </c>
      <c r="O25" s="9">
        <v>7</v>
      </c>
      <c r="P25" s="8"/>
      <c r="Q25" s="9">
        <v>701</v>
      </c>
      <c r="R25" s="9">
        <v>447</v>
      </c>
      <c r="S25" s="9">
        <v>4</v>
      </c>
      <c r="T25" s="9">
        <v>4</v>
      </c>
      <c r="U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x14ac:dyDescent="0.25">
      <c r="A26" s="5" t="s">
        <v>49</v>
      </c>
      <c r="B26" s="9">
        <v>33</v>
      </c>
      <c r="C26" s="9">
        <v>11</v>
      </c>
      <c r="D26" s="9"/>
      <c r="E26" s="9"/>
      <c r="F26" s="9"/>
      <c r="G26" s="9"/>
      <c r="H26" s="9"/>
      <c r="I26" s="9"/>
      <c r="J26" s="8"/>
      <c r="K26" s="9">
        <v>34</v>
      </c>
      <c r="L26" s="9">
        <v>10</v>
      </c>
      <c r="M26" s="9"/>
      <c r="N26" s="9"/>
      <c r="O26" s="9"/>
      <c r="P26" s="8"/>
      <c r="Q26" s="9">
        <v>29</v>
      </c>
      <c r="R26" s="9">
        <v>9</v>
      </c>
      <c r="S26" s="9"/>
      <c r="T26" s="9">
        <v>1</v>
      </c>
      <c r="U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x14ac:dyDescent="0.25">
      <c r="A27" s="5" t="s">
        <v>51</v>
      </c>
      <c r="B27" s="9">
        <v>687</v>
      </c>
      <c r="C27" s="9">
        <v>543</v>
      </c>
      <c r="D27" s="9">
        <v>1</v>
      </c>
      <c r="E27" s="9">
        <v>1</v>
      </c>
      <c r="F27" s="9">
        <v>5</v>
      </c>
      <c r="G27" s="9"/>
      <c r="H27" s="9"/>
      <c r="I27" s="9">
        <v>3</v>
      </c>
      <c r="J27" s="8"/>
      <c r="K27" s="9">
        <v>679</v>
      </c>
      <c r="L27" s="9">
        <v>519</v>
      </c>
      <c r="M27" s="9">
        <v>8</v>
      </c>
      <c r="N27" s="9">
        <v>4</v>
      </c>
      <c r="O27" s="9">
        <v>1</v>
      </c>
      <c r="P27" s="8"/>
      <c r="Q27" s="9">
        <v>686</v>
      </c>
      <c r="R27" s="9">
        <v>543</v>
      </c>
      <c r="S27" s="9">
        <v>6</v>
      </c>
      <c r="T27" s="9">
        <v>3</v>
      </c>
      <c r="U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x14ac:dyDescent="0.25">
      <c r="A28" s="5" t="s">
        <v>52</v>
      </c>
      <c r="B28" s="9">
        <v>34</v>
      </c>
      <c r="C28" s="9">
        <v>32</v>
      </c>
      <c r="D28" s="9"/>
      <c r="E28" s="9"/>
      <c r="F28" s="9">
        <v>2</v>
      </c>
      <c r="G28" s="9"/>
      <c r="H28" s="9"/>
      <c r="I28" s="9"/>
      <c r="J28" s="8"/>
      <c r="K28" s="9">
        <v>34</v>
      </c>
      <c r="L28" s="9">
        <v>26</v>
      </c>
      <c r="M28" s="9"/>
      <c r="N28" s="9">
        <v>1</v>
      </c>
      <c r="O28" s="9">
        <v>1</v>
      </c>
      <c r="P28" s="8"/>
      <c r="Q28" s="9">
        <v>31</v>
      </c>
      <c r="R28" s="9">
        <v>30</v>
      </c>
      <c r="S28" s="9">
        <v>2</v>
      </c>
      <c r="T28" s="9">
        <v>3</v>
      </c>
      <c r="U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x14ac:dyDescent="0.25">
      <c r="A29" s="5" t="s">
        <v>54</v>
      </c>
      <c r="B29" s="9">
        <v>580</v>
      </c>
      <c r="C29" s="9">
        <v>540</v>
      </c>
      <c r="D29" s="9">
        <v>1</v>
      </c>
      <c r="E29" s="9">
        <v>1</v>
      </c>
      <c r="F29" s="9">
        <v>4</v>
      </c>
      <c r="G29" s="9"/>
      <c r="H29" s="9">
        <v>1</v>
      </c>
      <c r="I29" s="9">
        <v>2</v>
      </c>
      <c r="J29" s="8"/>
      <c r="K29" s="9">
        <v>545</v>
      </c>
      <c r="L29" s="9">
        <v>545</v>
      </c>
      <c r="M29" s="9">
        <v>8</v>
      </c>
      <c r="N29" s="9">
        <v>4</v>
      </c>
      <c r="O29" s="9">
        <v>3</v>
      </c>
      <c r="P29" s="8"/>
      <c r="Q29" s="9">
        <v>562</v>
      </c>
      <c r="R29" s="9">
        <v>550</v>
      </c>
      <c r="S29" s="9">
        <v>5</v>
      </c>
      <c r="T29" s="9">
        <v>2</v>
      </c>
      <c r="U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x14ac:dyDescent="0.25">
      <c r="A30" s="5" t="s">
        <v>55</v>
      </c>
      <c r="B30" s="9">
        <v>40</v>
      </c>
      <c r="C30" s="9">
        <v>36</v>
      </c>
      <c r="D30" s="9"/>
      <c r="E30" s="9"/>
      <c r="F30" s="9">
        <v>2</v>
      </c>
      <c r="G30" s="9"/>
      <c r="H30" s="9"/>
      <c r="I30" s="9"/>
      <c r="J30" s="8"/>
      <c r="K30" s="9">
        <v>33</v>
      </c>
      <c r="L30" s="9">
        <v>33</v>
      </c>
      <c r="M30" s="9">
        <v>3</v>
      </c>
      <c r="N30" s="9"/>
      <c r="O30" s="9"/>
      <c r="P30" s="8"/>
      <c r="Q30" s="9">
        <v>36</v>
      </c>
      <c r="R30" s="9">
        <v>39</v>
      </c>
      <c r="S30" s="9">
        <v>1</v>
      </c>
      <c r="T30" s="9"/>
      <c r="U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x14ac:dyDescent="0.25">
      <c r="A31" s="5"/>
      <c r="B31" s="9"/>
      <c r="C31" s="9"/>
      <c r="D31" s="9"/>
      <c r="E31" s="9"/>
      <c r="F31" s="9"/>
      <c r="G31" s="9"/>
      <c r="H31" s="9"/>
      <c r="I31" s="9"/>
      <c r="J31" s="8"/>
      <c r="K31" s="9"/>
      <c r="L31" s="9"/>
      <c r="M31" s="9"/>
      <c r="N31" s="9"/>
      <c r="O31" s="9"/>
      <c r="P31" s="8"/>
      <c r="Q31" s="9"/>
      <c r="R31" s="9"/>
      <c r="S31" s="9"/>
      <c r="T31" s="9"/>
      <c r="U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x14ac:dyDescent="0.25">
      <c r="A32" s="5" t="s">
        <v>274</v>
      </c>
      <c r="B32" s="9"/>
      <c r="C32" s="9">
        <v>1</v>
      </c>
      <c r="D32" s="9"/>
      <c r="E32" s="9"/>
      <c r="F32" s="9"/>
      <c r="G32" s="9"/>
      <c r="H32" s="9"/>
      <c r="I32" s="9"/>
      <c r="J32" s="8"/>
      <c r="K32" s="9"/>
      <c r="L32" s="9">
        <v>1</v>
      </c>
      <c r="M32" s="9"/>
      <c r="N32" s="9"/>
      <c r="O32" s="9"/>
      <c r="P32" s="8"/>
      <c r="Q32" s="9"/>
      <c r="R32" s="9">
        <v>1</v>
      </c>
      <c r="S32" s="9"/>
      <c r="T32" s="9"/>
      <c r="U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x14ac:dyDescent="0.25">
      <c r="A33" s="5" t="s">
        <v>298</v>
      </c>
      <c r="B33" s="9">
        <v>1</v>
      </c>
      <c r="C33" s="9"/>
      <c r="D33" s="9"/>
      <c r="E33" s="9"/>
      <c r="F33" s="9"/>
      <c r="G33" s="9"/>
      <c r="H33" s="9"/>
      <c r="I33" s="9"/>
      <c r="J33" s="8"/>
      <c r="K33" s="9">
        <v>1</v>
      </c>
      <c r="L33" s="9"/>
      <c r="M33" s="9"/>
      <c r="N33" s="9"/>
      <c r="O33" s="9"/>
      <c r="P33" s="8"/>
      <c r="Q33" s="9">
        <v>1</v>
      </c>
      <c r="R33" s="9"/>
      <c r="S33" s="9"/>
      <c r="T33" s="9"/>
      <c r="U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x14ac:dyDescent="0.25">
      <c r="A34" s="5" t="s">
        <v>58</v>
      </c>
      <c r="B34" s="9">
        <v>1074</v>
      </c>
      <c r="C34" s="9">
        <v>893</v>
      </c>
      <c r="D34" s="9">
        <v>4</v>
      </c>
      <c r="E34" s="9">
        <v>3</v>
      </c>
      <c r="F34" s="9">
        <v>13</v>
      </c>
      <c r="G34" s="9">
        <v>3</v>
      </c>
      <c r="H34" s="9"/>
      <c r="I34" s="9">
        <v>8</v>
      </c>
      <c r="J34" s="8"/>
      <c r="K34" s="9">
        <v>1004</v>
      </c>
      <c r="L34" s="9">
        <v>883</v>
      </c>
      <c r="M34" s="9">
        <v>27</v>
      </c>
      <c r="N34" s="9">
        <v>4</v>
      </c>
      <c r="O34" s="9">
        <v>13</v>
      </c>
      <c r="P34" s="8"/>
      <c r="Q34" s="9">
        <v>1085</v>
      </c>
      <c r="R34" s="9">
        <v>842</v>
      </c>
      <c r="S34" s="9">
        <v>25</v>
      </c>
      <c r="T34" s="9">
        <v>6</v>
      </c>
      <c r="U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1:43" x14ac:dyDescent="0.25">
      <c r="A35" s="5" t="s">
        <v>59</v>
      </c>
      <c r="B35" s="9">
        <v>65</v>
      </c>
      <c r="C35" s="9">
        <v>70</v>
      </c>
      <c r="D35" s="9"/>
      <c r="E35" s="9"/>
      <c r="F35" s="9">
        <v>2</v>
      </c>
      <c r="G35" s="9"/>
      <c r="H35" s="9"/>
      <c r="I35" s="9"/>
      <c r="J35" s="8"/>
      <c r="K35" s="9">
        <v>52</v>
      </c>
      <c r="L35" s="9">
        <v>66</v>
      </c>
      <c r="M35" s="9">
        <v>4</v>
      </c>
      <c r="N35" s="9"/>
      <c r="O35" s="9">
        <v>1</v>
      </c>
      <c r="P35" s="8"/>
      <c r="Q35" s="9">
        <v>57</v>
      </c>
      <c r="R35" s="9">
        <v>68</v>
      </c>
      <c r="S35" s="9">
        <v>1</v>
      </c>
      <c r="T35" s="9">
        <v>1</v>
      </c>
      <c r="U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 x14ac:dyDescent="0.25">
      <c r="A36" s="5"/>
      <c r="B36" s="9"/>
      <c r="C36" s="9"/>
      <c r="D36" s="9"/>
      <c r="E36" s="9"/>
      <c r="F36" s="9"/>
      <c r="G36" s="9"/>
      <c r="H36" s="9"/>
      <c r="I36" s="9"/>
      <c r="J36" s="8"/>
      <c r="K36" s="9"/>
      <c r="L36" s="9"/>
      <c r="M36" s="9"/>
      <c r="N36" s="9"/>
      <c r="O36" s="9"/>
      <c r="P36" s="8"/>
      <c r="Q36" s="9"/>
      <c r="R36" s="9"/>
      <c r="S36" s="9"/>
      <c r="T36" s="9"/>
      <c r="U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x14ac:dyDescent="0.25">
      <c r="A37" s="5" t="s">
        <v>286</v>
      </c>
      <c r="B37" s="9"/>
      <c r="C37" s="9"/>
      <c r="D37" s="9"/>
      <c r="E37" s="9"/>
      <c r="F37" s="9"/>
      <c r="G37" s="9"/>
      <c r="H37" s="9"/>
      <c r="I37" s="9"/>
      <c r="J37" s="8"/>
      <c r="K37" s="9"/>
      <c r="L37" s="9"/>
      <c r="M37" s="9"/>
      <c r="N37" s="9"/>
      <c r="O37" s="9"/>
      <c r="P37" s="8"/>
      <c r="Q37" s="9"/>
      <c r="R37" s="9"/>
      <c r="S37" s="9"/>
      <c r="T37" s="9"/>
      <c r="U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1:43" x14ac:dyDescent="0.25">
      <c r="A38" s="5" t="s">
        <v>299</v>
      </c>
      <c r="B38" s="9">
        <v>1</v>
      </c>
      <c r="C38" s="9">
        <v>2</v>
      </c>
      <c r="D38" s="9"/>
      <c r="E38" s="9"/>
      <c r="F38" s="9"/>
      <c r="G38" s="9"/>
      <c r="H38" s="9"/>
      <c r="I38" s="9"/>
      <c r="J38" s="8"/>
      <c r="K38" s="9">
        <v>1</v>
      </c>
      <c r="L38" s="9">
        <v>2</v>
      </c>
      <c r="M38" s="9"/>
      <c r="N38" s="9"/>
      <c r="O38" s="9"/>
      <c r="P38" s="8"/>
      <c r="Q38" s="9">
        <v>2</v>
      </c>
      <c r="R38" s="9">
        <v>1</v>
      </c>
      <c r="S38" s="9"/>
      <c r="T38" s="9"/>
      <c r="U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1:43" x14ac:dyDescent="0.25">
      <c r="A39" s="5" t="s">
        <v>64</v>
      </c>
      <c r="B39" s="9">
        <v>2240</v>
      </c>
      <c r="C39" s="9">
        <v>1626</v>
      </c>
      <c r="D39" s="9">
        <v>2</v>
      </c>
      <c r="E39" s="9">
        <v>2</v>
      </c>
      <c r="F39" s="9">
        <v>27</v>
      </c>
      <c r="G39" s="9">
        <v>2</v>
      </c>
      <c r="H39" s="9">
        <v>4</v>
      </c>
      <c r="I39" s="9">
        <v>12</v>
      </c>
      <c r="J39" s="8"/>
      <c r="K39" s="9">
        <v>2110</v>
      </c>
      <c r="L39" s="9">
        <v>1618</v>
      </c>
      <c r="M39" s="9">
        <v>38</v>
      </c>
      <c r="N39" s="9">
        <v>22</v>
      </c>
      <c r="O39" s="9">
        <v>9</v>
      </c>
      <c r="P39" s="8"/>
      <c r="Q39" s="9">
        <v>2177</v>
      </c>
      <c r="R39" s="9">
        <v>1595</v>
      </c>
      <c r="S39" s="9">
        <v>39</v>
      </c>
      <c r="T39" s="9">
        <v>31</v>
      </c>
      <c r="U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x14ac:dyDescent="0.25">
      <c r="A40" s="5" t="s">
        <v>65</v>
      </c>
      <c r="B40" s="9">
        <v>100</v>
      </c>
      <c r="C40" s="9">
        <v>83</v>
      </c>
      <c r="D40" s="9"/>
      <c r="E40" s="9">
        <v>1</v>
      </c>
      <c r="F40" s="9">
        <v>1</v>
      </c>
      <c r="G40" s="9"/>
      <c r="H40" s="9">
        <v>1</v>
      </c>
      <c r="I40" s="9"/>
      <c r="J40" s="8"/>
      <c r="K40" s="9">
        <v>95</v>
      </c>
      <c r="L40" s="9">
        <v>78</v>
      </c>
      <c r="M40" s="9">
        <v>2</v>
      </c>
      <c r="N40" s="9">
        <v>2</v>
      </c>
      <c r="O40" s="9"/>
      <c r="P40" s="8"/>
      <c r="Q40" s="9">
        <v>105</v>
      </c>
      <c r="R40" s="9">
        <v>76</v>
      </c>
      <c r="S40" s="9"/>
      <c r="T40" s="9">
        <v>3</v>
      </c>
      <c r="U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x14ac:dyDescent="0.25">
      <c r="A41" s="5"/>
      <c r="B41" s="9"/>
      <c r="C41" s="9"/>
      <c r="D41" s="9"/>
      <c r="E41" s="9"/>
      <c r="F41" s="9"/>
      <c r="G41" s="9"/>
      <c r="H41" s="9"/>
      <c r="I41" s="9"/>
      <c r="J41" s="8"/>
      <c r="K41" s="9"/>
      <c r="L41" s="9"/>
      <c r="M41" s="9"/>
      <c r="N41" s="9"/>
      <c r="O41" s="9"/>
      <c r="P41" s="8"/>
      <c r="Q41" s="9"/>
      <c r="R41" s="9"/>
      <c r="S41" s="9"/>
      <c r="T41" s="9"/>
      <c r="U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</row>
    <row r="42" spans="1:43" x14ac:dyDescent="0.25">
      <c r="A42" s="5" t="s">
        <v>66</v>
      </c>
      <c r="B42" s="9"/>
      <c r="C42" s="9"/>
      <c r="D42" s="9"/>
      <c r="E42" s="9"/>
      <c r="F42" s="9"/>
      <c r="G42" s="9"/>
      <c r="H42" s="9"/>
      <c r="I42" s="9"/>
      <c r="J42" s="8"/>
      <c r="K42" s="9"/>
      <c r="L42" s="9"/>
      <c r="M42" s="9"/>
      <c r="N42" s="9"/>
      <c r="O42" s="9"/>
      <c r="P42" s="8"/>
      <c r="Q42" s="9"/>
      <c r="R42" s="9"/>
      <c r="S42" s="9"/>
      <c r="T42" s="9"/>
      <c r="U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x14ac:dyDescent="0.25">
      <c r="A43" s="5" t="s">
        <v>300</v>
      </c>
      <c r="B43" s="9">
        <v>1</v>
      </c>
      <c r="C43" s="9"/>
      <c r="D43" s="9"/>
      <c r="E43" s="9"/>
      <c r="F43" s="9"/>
      <c r="G43" s="9"/>
      <c r="H43" s="9"/>
      <c r="I43" s="9"/>
      <c r="J43" s="8"/>
      <c r="K43" s="9">
        <v>1</v>
      </c>
      <c r="L43" s="9"/>
      <c r="M43" s="9"/>
      <c r="N43" s="9"/>
      <c r="O43" s="9"/>
      <c r="P43" s="8"/>
      <c r="Q43" s="9">
        <v>1</v>
      </c>
      <c r="R43" s="9"/>
      <c r="S43" s="9"/>
      <c r="T43" s="9"/>
      <c r="U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x14ac:dyDescent="0.25">
      <c r="A44" s="5" t="s">
        <v>67</v>
      </c>
      <c r="B44" s="9">
        <v>200</v>
      </c>
      <c r="C44" s="9">
        <v>101</v>
      </c>
      <c r="D44" s="9"/>
      <c r="E44" s="9">
        <v>1</v>
      </c>
      <c r="F44" s="9">
        <v>1</v>
      </c>
      <c r="G44" s="9"/>
      <c r="H44" s="9"/>
      <c r="I44" s="9">
        <v>1</v>
      </c>
      <c r="J44" s="8"/>
      <c r="K44" s="9">
        <v>201</v>
      </c>
      <c r="L44" s="9">
        <v>96</v>
      </c>
      <c r="M44" s="9">
        <v>2</v>
      </c>
      <c r="N44" s="9">
        <v>1</v>
      </c>
      <c r="O44" s="9">
        <v>1</v>
      </c>
      <c r="P44" s="8"/>
      <c r="Q44" s="9">
        <v>205</v>
      </c>
      <c r="R44" s="9">
        <v>97</v>
      </c>
      <c r="S44" s="9">
        <v>1</v>
      </c>
      <c r="T44" s="9">
        <v>1</v>
      </c>
      <c r="U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x14ac:dyDescent="0.25">
      <c r="A45" s="5" t="s">
        <v>68</v>
      </c>
      <c r="B45" s="9">
        <v>15</v>
      </c>
      <c r="C45" s="9">
        <v>8</v>
      </c>
      <c r="D45" s="9"/>
      <c r="E45" s="9"/>
      <c r="F45" s="9"/>
      <c r="G45" s="9"/>
      <c r="H45" s="9"/>
      <c r="I45" s="9"/>
      <c r="J45" s="8"/>
      <c r="K45" s="9">
        <v>13</v>
      </c>
      <c r="L45" s="9">
        <v>7</v>
      </c>
      <c r="M45" s="9">
        <v>1</v>
      </c>
      <c r="N45" s="9"/>
      <c r="O45" s="9"/>
      <c r="P45" s="8"/>
      <c r="Q45" s="9">
        <v>13</v>
      </c>
      <c r="R45" s="9">
        <v>7</v>
      </c>
      <c r="S45" s="9"/>
      <c r="T45" s="9"/>
      <c r="U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x14ac:dyDescent="0.25">
      <c r="A46" s="5" t="s">
        <v>275</v>
      </c>
      <c r="B46" s="9">
        <v>1</v>
      </c>
      <c r="C46" s="9"/>
      <c r="D46" s="9"/>
      <c r="E46" s="9"/>
      <c r="F46" s="9"/>
      <c r="G46" s="9"/>
      <c r="H46" s="9"/>
      <c r="I46" s="9"/>
      <c r="J46" s="8"/>
      <c r="K46" s="9">
        <v>1</v>
      </c>
      <c r="L46" s="9"/>
      <c r="M46" s="9"/>
      <c r="N46" s="9"/>
      <c r="O46" s="9"/>
      <c r="P46" s="8"/>
      <c r="Q46" s="9">
        <v>1</v>
      </c>
      <c r="R46" s="9"/>
      <c r="S46" s="9"/>
      <c r="T46" s="9"/>
      <c r="U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x14ac:dyDescent="0.25">
      <c r="A47" s="5" t="s">
        <v>301</v>
      </c>
      <c r="B47" s="9">
        <v>3</v>
      </c>
      <c r="C47" s="9">
        <v>3</v>
      </c>
      <c r="D47" s="9"/>
      <c r="E47" s="9"/>
      <c r="F47" s="9"/>
      <c r="G47" s="9"/>
      <c r="H47" s="9"/>
      <c r="I47" s="9"/>
      <c r="J47" s="8"/>
      <c r="K47" s="9">
        <v>3</v>
      </c>
      <c r="L47" s="9">
        <v>2</v>
      </c>
      <c r="M47" s="9">
        <v>1</v>
      </c>
      <c r="N47" s="9"/>
      <c r="O47" s="9"/>
      <c r="P47" s="8"/>
      <c r="Q47" s="9">
        <v>4</v>
      </c>
      <c r="R47" s="9">
        <v>2</v>
      </c>
      <c r="S47" s="9"/>
      <c r="T47" s="9"/>
      <c r="U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x14ac:dyDescent="0.25">
      <c r="A48" s="5" t="s">
        <v>287</v>
      </c>
      <c r="B48" s="9">
        <v>796</v>
      </c>
      <c r="C48" s="9">
        <v>1053</v>
      </c>
      <c r="D48" s="9"/>
      <c r="E48" s="9">
        <v>1</v>
      </c>
      <c r="F48" s="9">
        <v>15</v>
      </c>
      <c r="G48" s="9">
        <v>1</v>
      </c>
      <c r="H48" s="9">
        <v>4</v>
      </c>
      <c r="I48" s="9">
        <v>3</v>
      </c>
      <c r="J48" s="8"/>
      <c r="K48" s="9">
        <v>742</v>
      </c>
      <c r="L48" s="9">
        <v>1016</v>
      </c>
      <c r="M48" s="9">
        <v>32</v>
      </c>
      <c r="N48" s="9">
        <v>7</v>
      </c>
      <c r="O48" s="9">
        <v>11</v>
      </c>
      <c r="P48" s="8"/>
      <c r="Q48" s="9">
        <v>772</v>
      </c>
      <c r="R48" s="9">
        <v>1025</v>
      </c>
      <c r="S48" s="9">
        <v>23</v>
      </c>
      <c r="T48" s="9">
        <v>18</v>
      </c>
      <c r="U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x14ac:dyDescent="0.25">
      <c r="A49" s="5" t="s">
        <v>288</v>
      </c>
      <c r="B49" s="9">
        <v>51</v>
      </c>
      <c r="C49" s="9">
        <v>82</v>
      </c>
      <c r="D49" s="9">
        <v>1</v>
      </c>
      <c r="E49" s="9"/>
      <c r="F49" s="9">
        <v>4</v>
      </c>
      <c r="G49" s="9"/>
      <c r="H49" s="9"/>
      <c r="I49" s="9"/>
      <c r="J49" s="8"/>
      <c r="K49" s="9">
        <v>40</v>
      </c>
      <c r="L49" s="9">
        <v>83</v>
      </c>
      <c r="M49" s="9">
        <v>5</v>
      </c>
      <c r="N49" s="9">
        <v>1</v>
      </c>
      <c r="O49" s="9">
        <v>1</v>
      </c>
      <c r="P49" s="8"/>
      <c r="Q49" s="9">
        <v>47</v>
      </c>
      <c r="R49" s="9">
        <v>80</v>
      </c>
      <c r="S49" s="9">
        <v>1</v>
      </c>
      <c r="T49" s="9">
        <v>3</v>
      </c>
      <c r="U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x14ac:dyDescent="0.25">
      <c r="A50" s="5"/>
      <c r="B50" s="9"/>
      <c r="C50" s="9"/>
      <c r="D50" s="9"/>
      <c r="E50" s="9"/>
      <c r="F50" s="9"/>
      <c r="G50" s="9"/>
      <c r="H50" s="9"/>
      <c r="I50" s="9"/>
      <c r="J50" s="8"/>
      <c r="K50" s="9"/>
      <c r="L50" s="9"/>
      <c r="M50" s="9"/>
      <c r="N50" s="9"/>
      <c r="O50" s="9"/>
      <c r="P50" s="8"/>
      <c r="Q50" s="9"/>
      <c r="R50" s="9"/>
      <c r="S50" s="9"/>
      <c r="T50" s="9"/>
      <c r="U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x14ac:dyDescent="0.25">
      <c r="A51" s="5" t="s">
        <v>285</v>
      </c>
      <c r="B51" s="9">
        <v>4</v>
      </c>
      <c r="C51" s="9">
        <v>4</v>
      </c>
      <c r="D51" s="9"/>
      <c r="E51" s="9"/>
      <c r="F51" s="9"/>
      <c r="G51" s="9"/>
      <c r="H51" s="9"/>
      <c r="I51" s="9"/>
      <c r="J51" s="8"/>
      <c r="K51" s="9">
        <v>3</v>
      </c>
      <c r="L51" s="9">
        <v>3</v>
      </c>
      <c r="M51" s="9"/>
      <c r="N51" s="9"/>
      <c r="O51" s="9"/>
      <c r="P51" s="8"/>
      <c r="Q51" s="9">
        <v>3</v>
      </c>
      <c r="R51" s="9">
        <v>3</v>
      </c>
      <c r="S51" s="9"/>
      <c r="T51" s="9"/>
      <c r="U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x14ac:dyDescent="0.25">
      <c r="A52" s="5" t="s">
        <v>302</v>
      </c>
      <c r="B52" s="9">
        <v>23</v>
      </c>
      <c r="C52" s="9">
        <v>26</v>
      </c>
      <c r="D52" s="9">
        <v>1</v>
      </c>
      <c r="E52" s="9"/>
      <c r="F52" s="9"/>
      <c r="G52" s="9"/>
      <c r="H52" s="9"/>
      <c r="I52" s="9"/>
      <c r="J52" s="8"/>
      <c r="K52" s="9">
        <v>21</v>
      </c>
      <c r="L52" s="9">
        <v>23</v>
      </c>
      <c r="M52" s="9">
        <v>2</v>
      </c>
      <c r="N52" s="9"/>
      <c r="O52" s="9"/>
      <c r="P52" s="8"/>
      <c r="Q52" s="9">
        <v>21</v>
      </c>
      <c r="R52" s="9">
        <v>20</v>
      </c>
      <c r="S52" s="9">
        <v>2</v>
      </c>
      <c r="T52" s="9">
        <v>1</v>
      </c>
      <c r="U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x14ac:dyDescent="0.25">
      <c r="A53" s="5" t="s">
        <v>101</v>
      </c>
      <c r="B53" s="9">
        <v>11423</v>
      </c>
      <c r="C53" s="9">
        <v>12240</v>
      </c>
      <c r="D53" s="9">
        <v>34</v>
      </c>
      <c r="E53" s="9">
        <v>23</v>
      </c>
      <c r="F53" s="9">
        <v>176</v>
      </c>
      <c r="G53" s="9">
        <v>13</v>
      </c>
      <c r="H53" s="9">
        <v>23</v>
      </c>
      <c r="I53" s="9">
        <v>67</v>
      </c>
      <c r="J53" s="8"/>
      <c r="K53" s="9">
        <v>11025</v>
      </c>
      <c r="L53" s="9">
        <v>11869</v>
      </c>
      <c r="M53" s="9">
        <v>267</v>
      </c>
      <c r="N53" s="9">
        <v>69</v>
      </c>
      <c r="O53" s="9">
        <v>96</v>
      </c>
      <c r="P53" s="8"/>
      <c r="Q53" s="9">
        <v>11540</v>
      </c>
      <c r="R53" s="9">
        <v>11637</v>
      </c>
      <c r="S53" s="9">
        <v>241</v>
      </c>
      <c r="T53" s="9">
        <v>132</v>
      </c>
      <c r="U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x14ac:dyDescent="0.25">
      <c r="A54" s="5" t="s">
        <v>102</v>
      </c>
      <c r="B54" s="9">
        <v>545</v>
      </c>
      <c r="C54" s="9">
        <v>716</v>
      </c>
      <c r="D54" s="9">
        <v>5</v>
      </c>
      <c r="E54" s="9"/>
      <c r="F54" s="9">
        <v>12</v>
      </c>
      <c r="G54" s="9">
        <v>1</v>
      </c>
      <c r="H54" s="9">
        <v>2</v>
      </c>
      <c r="I54" s="9">
        <v>4</v>
      </c>
      <c r="J54" s="8"/>
      <c r="K54" s="9">
        <v>484</v>
      </c>
      <c r="L54" s="9">
        <v>690</v>
      </c>
      <c r="M54" s="9">
        <v>26</v>
      </c>
      <c r="N54" s="9">
        <v>4</v>
      </c>
      <c r="O54" s="9">
        <v>1</v>
      </c>
      <c r="P54" s="8"/>
      <c r="Q54" s="9">
        <v>513</v>
      </c>
      <c r="R54" s="9">
        <v>681</v>
      </c>
      <c r="S54" s="9">
        <v>12</v>
      </c>
      <c r="T54" s="9">
        <v>7</v>
      </c>
      <c r="U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x14ac:dyDescent="0.25">
      <c r="A55" s="5"/>
      <c r="B55" s="9"/>
      <c r="C55" s="9"/>
      <c r="D55" s="9"/>
      <c r="E55" s="9"/>
      <c r="F55" s="9"/>
      <c r="G55" s="9"/>
      <c r="H55" s="9"/>
      <c r="I55" s="9"/>
      <c r="J55" s="8"/>
      <c r="K55" s="9"/>
      <c r="L55" s="9"/>
      <c r="M55" s="9"/>
      <c r="N55" s="9"/>
      <c r="O55" s="9"/>
      <c r="P55" s="8"/>
      <c r="Q55" s="9"/>
      <c r="R55" s="9"/>
      <c r="S55" s="9"/>
      <c r="T55" s="9"/>
      <c r="U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x14ac:dyDescent="0.25">
      <c r="A56" s="5" t="s">
        <v>103</v>
      </c>
      <c r="B56" s="9">
        <v>4</v>
      </c>
      <c r="C56" s="9"/>
      <c r="D56" s="9"/>
      <c r="E56" s="9"/>
      <c r="F56" s="9"/>
      <c r="G56" s="9"/>
      <c r="H56" s="9"/>
      <c r="I56" s="9"/>
      <c r="J56" s="8"/>
      <c r="K56" s="9">
        <v>4</v>
      </c>
      <c r="L56" s="9"/>
      <c r="M56" s="9"/>
      <c r="N56" s="9"/>
      <c r="O56" s="9"/>
      <c r="P56" s="8"/>
      <c r="Q56" s="9">
        <v>4</v>
      </c>
      <c r="R56" s="9"/>
      <c r="S56" s="9"/>
      <c r="T56" s="9"/>
      <c r="U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x14ac:dyDescent="0.25">
      <c r="A57" s="5" t="s">
        <v>303</v>
      </c>
      <c r="B57" s="9">
        <v>2</v>
      </c>
      <c r="C57" s="9"/>
      <c r="D57" s="9"/>
      <c r="E57" s="9"/>
      <c r="F57" s="9"/>
      <c r="G57" s="9"/>
      <c r="H57" s="9"/>
      <c r="I57" s="9"/>
      <c r="J57" s="8"/>
      <c r="K57" s="9">
        <v>2</v>
      </c>
      <c r="L57" s="9"/>
      <c r="M57" s="9"/>
      <c r="N57" s="9"/>
      <c r="O57" s="9"/>
      <c r="P57" s="8"/>
      <c r="Q57" s="9">
        <v>2</v>
      </c>
      <c r="R57" s="9"/>
      <c r="S57" s="9"/>
      <c r="T57" s="9"/>
      <c r="U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x14ac:dyDescent="0.25">
      <c r="A58" s="5" t="s">
        <v>104</v>
      </c>
      <c r="B58" s="9">
        <v>776</v>
      </c>
      <c r="C58" s="9">
        <v>326</v>
      </c>
      <c r="D58" s="9"/>
      <c r="E58" s="9"/>
      <c r="F58" s="9">
        <v>7</v>
      </c>
      <c r="G58" s="9">
        <v>3</v>
      </c>
      <c r="H58" s="9">
        <v>1</v>
      </c>
      <c r="I58" s="9">
        <v>3</v>
      </c>
      <c r="J58" s="8"/>
      <c r="K58" s="9">
        <v>747</v>
      </c>
      <c r="L58" s="9">
        <v>321</v>
      </c>
      <c r="M58" s="9">
        <v>8</v>
      </c>
      <c r="N58" s="9">
        <v>1</v>
      </c>
      <c r="O58" s="9">
        <v>3</v>
      </c>
      <c r="P58" s="8"/>
      <c r="Q58" s="9">
        <v>780</v>
      </c>
      <c r="R58" s="9">
        <v>300</v>
      </c>
      <c r="S58" s="9">
        <v>8</v>
      </c>
      <c r="T58" s="9">
        <v>11</v>
      </c>
      <c r="U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x14ac:dyDescent="0.25">
      <c r="A59" s="5" t="s">
        <v>105</v>
      </c>
      <c r="B59" s="9">
        <v>17</v>
      </c>
      <c r="C59" s="9">
        <v>11</v>
      </c>
      <c r="D59" s="9"/>
      <c r="E59" s="9"/>
      <c r="F59" s="9">
        <v>1</v>
      </c>
      <c r="G59" s="9"/>
      <c r="H59" s="9"/>
      <c r="I59" s="9"/>
      <c r="J59" s="8"/>
      <c r="K59" s="9">
        <v>16</v>
      </c>
      <c r="L59" s="9">
        <v>10</v>
      </c>
      <c r="M59" s="9"/>
      <c r="N59" s="9"/>
      <c r="O59" s="9"/>
      <c r="P59" s="8"/>
      <c r="Q59" s="9">
        <v>19</v>
      </c>
      <c r="R59" s="9">
        <v>9</v>
      </c>
      <c r="S59" s="9"/>
      <c r="T59" s="9"/>
      <c r="U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x14ac:dyDescent="0.25">
      <c r="A60" s="5"/>
      <c r="B60" s="9"/>
      <c r="C60" s="9"/>
      <c r="D60" s="9"/>
      <c r="E60" s="9"/>
      <c r="F60" s="9"/>
      <c r="G60" s="9"/>
      <c r="H60" s="9"/>
      <c r="I60" s="9"/>
      <c r="J60" s="8"/>
      <c r="K60" s="9"/>
      <c r="L60" s="9"/>
      <c r="M60" s="9"/>
      <c r="N60" s="9"/>
      <c r="O60" s="9"/>
      <c r="P60" s="8"/>
      <c r="Q60" s="9"/>
      <c r="R60" s="9"/>
      <c r="S60" s="9"/>
      <c r="T60" s="9"/>
      <c r="U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x14ac:dyDescent="0.25">
      <c r="A61" s="5" t="s">
        <v>106</v>
      </c>
      <c r="B61" s="9"/>
      <c r="C61" s="9">
        <v>2</v>
      </c>
      <c r="D61" s="9"/>
      <c r="E61" s="9"/>
      <c r="F61" s="9"/>
      <c r="G61" s="9"/>
      <c r="H61" s="9"/>
      <c r="I61" s="9"/>
      <c r="J61" s="8"/>
      <c r="K61" s="9"/>
      <c r="L61" s="9">
        <v>2</v>
      </c>
      <c r="M61" s="9"/>
      <c r="N61" s="9"/>
      <c r="O61" s="9"/>
      <c r="P61" s="8"/>
      <c r="Q61" s="9"/>
      <c r="R61" s="9">
        <v>2</v>
      </c>
      <c r="S61" s="9"/>
      <c r="T61" s="9"/>
      <c r="U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x14ac:dyDescent="0.25">
      <c r="A62" s="5" t="s">
        <v>304</v>
      </c>
      <c r="B62" s="9">
        <v>2</v>
      </c>
      <c r="C62" s="9"/>
      <c r="D62" s="9"/>
      <c r="E62" s="9"/>
      <c r="F62" s="9"/>
      <c r="G62" s="9"/>
      <c r="H62" s="9"/>
      <c r="I62" s="9"/>
      <c r="J62" s="8"/>
      <c r="K62" s="9">
        <v>2</v>
      </c>
      <c r="L62" s="9"/>
      <c r="M62" s="9"/>
      <c r="N62" s="9"/>
      <c r="O62" s="9"/>
      <c r="P62" s="8"/>
      <c r="Q62" s="9">
        <v>2</v>
      </c>
      <c r="R62" s="9"/>
      <c r="S62" s="9"/>
      <c r="T62" s="9"/>
      <c r="U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x14ac:dyDescent="0.25">
      <c r="A63" s="5" t="s">
        <v>107</v>
      </c>
      <c r="B63" s="9">
        <v>646</v>
      </c>
      <c r="C63" s="9">
        <v>366</v>
      </c>
      <c r="D63" s="9">
        <v>2</v>
      </c>
      <c r="E63" s="9">
        <v>2</v>
      </c>
      <c r="F63" s="9">
        <v>18</v>
      </c>
      <c r="G63" s="9">
        <v>2</v>
      </c>
      <c r="H63" s="9"/>
      <c r="I63" s="9"/>
      <c r="J63" s="8"/>
      <c r="K63" s="9">
        <v>629</v>
      </c>
      <c r="L63" s="9">
        <v>352</v>
      </c>
      <c r="M63" s="9">
        <v>10</v>
      </c>
      <c r="N63" s="9">
        <v>9</v>
      </c>
      <c r="O63" s="9">
        <v>7</v>
      </c>
      <c r="P63" s="8"/>
      <c r="Q63" s="9">
        <v>638</v>
      </c>
      <c r="R63" s="9">
        <v>350</v>
      </c>
      <c r="S63" s="9">
        <v>13</v>
      </c>
      <c r="T63" s="9">
        <v>12</v>
      </c>
      <c r="U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x14ac:dyDescent="0.25">
      <c r="A64" s="5" t="s">
        <v>108</v>
      </c>
      <c r="B64" s="9">
        <v>24</v>
      </c>
      <c r="C64" s="9">
        <v>12</v>
      </c>
      <c r="D64" s="9"/>
      <c r="E64" s="9"/>
      <c r="F64" s="9"/>
      <c r="G64" s="9"/>
      <c r="H64" s="9"/>
      <c r="I64" s="9"/>
      <c r="J64" s="8"/>
      <c r="K64" s="9">
        <v>18</v>
      </c>
      <c r="L64" s="9">
        <v>13</v>
      </c>
      <c r="M64" s="9"/>
      <c r="N64" s="9">
        <v>1</v>
      </c>
      <c r="O64" s="9"/>
      <c r="P64" s="8"/>
      <c r="Q64" s="9">
        <v>21</v>
      </c>
      <c r="R64" s="9">
        <v>12</v>
      </c>
      <c r="S64" s="9"/>
      <c r="T64" s="9"/>
      <c r="U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x14ac:dyDescent="0.25">
      <c r="A65" s="5"/>
      <c r="B65" s="9"/>
      <c r="C65" s="9"/>
      <c r="D65" s="9"/>
      <c r="E65" s="9"/>
      <c r="F65" s="9"/>
      <c r="G65" s="9"/>
      <c r="H65" s="9"/>
      <c r="I65" s="9"/>
      <c r="J65" s="8"/>
      <c r="K65" s="9"/>
      <c r="L65" s="9"/>
      <c r="M65" s="9"/>
      <c r="N65" s="9"/>
      <c r="O65" s="9"/>
      <c r="P65" s="8"/>
      <c r="Q65" s="9"/>
      <c r="R65" s="9"/>
      <c r="S65" s="9"/>
      <c r="T65" s="9"/>
      <c r="U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x14ac:dyDescent="0.25">
      <c r="A66" s="5"/>
      <c r="B66" s="9"/>
      <c r="C66" s="9"/>
      <c r="D66" s="9"/>
      <c r="E66" s="9"/>
      <c r="F66" s="9"/>
      <c r="G66" s="9"/>
      <c r="H66" s="9"/>
      <c r="I66" s="9"/>
      <c r="J66" s="8"/>
      <c r="K66" s="9"/>
      <c r="L66" s="9"/>
      <c r="M66" s="9"/>
      <c r="N66" s="9"/>
      <c r="O66" s="9"/>
      <c r="P66" s="8"/>
      <c r="Q66" s="9"/>
      <c r="R66" s="9"/>
      <c r="S66" s="9"/>
      <c r="T66" s="9"/>
      <c r="U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x14ac:dyDescent="0.25">
      <c r="A67" s="5" t="s">
        <v>289</v>
      </c>
      <c r="B67" s="9">
        <v>7</v>
      </c>
      <c r="C67" s="9">
        <v>1</v>
      </c>
      <c r="D67" s="9"/>
      <c r="E67" s="9"/>
      <c r="F67" s="9"/>
      <c r="G67" s="9"/>
      <c r="H67" s="9"/>
      <c r="I67" s="9"/>
      <c r="J67" s="8"/>
      <c r="K67" s="9">
        <v>6</v>
      </c>
      <c r="L67" s="9">
        <v>1</v>
      </c>
      <c r="M67" s="9"/>
      <c r="N67" s="9"/>
      <c r="O67" s="9"/>
      <c r="P67" s="8"/>
      <c r="Q67" s="9">
        <v>6</v>
      </c>
      <c r="R67" s="9">
        <v>1</v>
      </c>
      <c r="S67" s="9"/>
      <c r="T67" s="9"/>
      <c r="U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x14ac:dyDescent="0.25">
      <c r="A68" s="5" t="s">
        <v>305</v>
      </c>
      <c r="B68" s="9">
        <v>8</v>
      </c>
      <c r="C68" s="9">
        <v>7</v>
      </c>
      <c r="D68" s="9"/>
      <c r="E68" s="9"/>
      <c r="F68" s="9"/>
      <c r="G68" s="9"/>
      <c r="H68" s="9"/>
      <c r="I68" s="9"/>
      <c r="J68" s="8"/>
      <c r="K68" s="9">
        <v>4</v>
      </c>
      <c r="L68" s="9">
        <v>10</v>
      </c>
      <c r="M68" s="9"/>
      <c r="N68" s="9"/>
      <c r="O68" s="9"/>
      <c r="P68" s="8"/>
      <c r="Q68" s="9">
        <v>7</v>
      </c>
      <c r="R68" s="9">
        <v>7</v>
      </c>
      <c r="S68" s="9"/>
      <c r="T68" s="9"/>
      <c r="U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x14ac:dyDescent="0.25">
      <c r="A69" s="5" t="s">
        <v>126</v>
      </c>
      <c r="B69" s="9">
        <v>9197</v>
      </c>
      <c r="C69" s="9">
        <v>9561</v>
      </c>
      <c r="D69" s="9">
        <v>20</v>
      </c>
      <c r="E69" s="9">
        <v>15</v>
      </c>
      <c r="F69" s="9">
        <v>160</v>
      </c>
      <c r="G69" s="9">
        <v>10</v>
      </c>
      <c r="H69" s="9">
        <v>16</v>
      </c>
      <c r="I69" s="9">
        <v>50</v>
      </c>
      <c r="J69" s="8"/>
      <c r="K69" s="9">
        <v>8908</v>
      </c>
      <c r="L69" s="9">
        <v>9317</v>
      </c>
      <c r="M69" s="9">
        <v>210</v>
      </c>
      <c r="N69" s="9">
        <v>59</v>
      </c>
      <c r="O69" s="9">
        <v>86</v>
      </c>
      <c r="P69" s="8"/>
      <c r="Q69" s="9">
        <v>9117</v>
      </c>
      <c r="R69" s="9">
        <v>9289</v>
      </c>
      <c r="S69" s="9">
        <v>168</v>
      </c>
      <c r="T69" s="9">
        <v>126</v>
      </c>
      <c r="U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x14ac:dyDescent="0.25">
      <c r="A70" s="5" t="s">
        <v>127</v>
      </c>
      <c r="B70" s="9">
        <v>453</v>
      </c>
      <c r="C70" s="9">
        <v>574</v>
      </c>
      <c r="D70" s="9">
        <v>2</v>
      </c>
      <c r="E70" s="9">
        <v>1</v>
      </c>
      <c r="F70" s="9">
        <v>6</v>
      </c>
      <c r="G70" s="9">
        <v>2</v>
      </c>
      <c r="H70" s="9"/>
      <c r="I70" s="9">
        <v>4</v>
      </c>
      <c r="J70" s="8"/>
      <c r="K70" s="9">
        <v>390</v>
      </c>
      <c r="L70" s="9">
        <v>564</v>
      </c>
      <c r="M70" s="9">
        <v>34</v>
      </c>
      <c r="N70" s="9">
        <v>7</v>
      </c>
      <c r="O70" s="9">
        <v>6</v>
      </c>
      <c r="P70" s="8"/>
      <c r="Q70" s="9">
        <v>408</v>
      </c>
      <c r="R70" s="9">
        <v>564</v>
      </c>
      <c r="S70" s="9">
        <v>22</v>
      </c>
      <c r="T70" s="9">
        <v>8</v>
      </c>
      <c r="U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x14ac:dyDescent="0.25">
      <c r="A71" s="5"/>
      <c r="B71" s="9"/>
      <c r="C71" s="9"/>
      <c r="D71" s="9"/>
      <c r="E71" s="9"/>
      <c r="F71" s="9"/>
      <c r="G71" s="9"/>
      <c r="H71" s="9"/>
      <c r="I71" s="9"/>
      <c r="J71" s="8"/>
      <c r="K71" s="9"/>
      <c r="L71" s="9"/>
      <c r="M71" s="9"/>
      <c r="N71" s="9"/>
      <c r="O71" s="9"/>
      <c r="P71" s="8"/>
      <c r="Q71" s="9"/>
      <c r="R71" s="9"/>
      <c r="S71" s="9"/>
      <c r="T71" s="9"/>
      <c r="U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x14ac:dyDescent="0.25">
      <c r="A72" s="5"/>
      <c r="B72" s="9"/>
      <c r="C72" s="9"/>
      <c r="D72" s="9"/>
      <c r="E72" s="9"/>
      <c r="F72" s="9"/>
      <c r="G72" s="9"/>
      <c r="H72" s="9"/>
      <c r="I72" s="9"/>
      <c r="J72" s="8"/>
      <c r="K72" s="9"/>
      <c r="L72" s="9"/>
      <c r="M72" s="9"/>
      <c r="N72" s="9"/>
      <c r="O72" s="9"/>
      <c r="P72" s="8"/>
      <c r="Q72" s="9"/>
      <c r="R72" s="9"/>
      <c r="S72" s="9"/>
      <c r="T72" s="9"/>
      <c r="U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x14ac:dyDescent="0.25">
      <c r="A73" s="5" t="s">
        <v>290</v>
      </c>
      <c r="B73" s="9">
        <v>7</v>
      </c>
      <c r="C73" s="9">
        <v>6</v>
      </c>
      <c r="D73" s="9"/>
      <c r="E73" s="9"/>
      <c r="F73" s="9"/>
      <c r="G73" s="9"/>
      <c r="H73" s="9"/>
      <c r="I73" s="9"/>
      <c r="J73" s="8"/>
      <c r="K73" s="9">
        <v>7</v>
      </c>
      <c r="L73" s="9">
        <v>6</v>
      </c>
      <c r="M73" s="9"/>
      <c r="N73" s="9"/>
      <c r="O73" s="9"/>
      <c r="P73" s="8"/>
      <c r="Q73" s="9">
        <v>7</v>
      </c>
      <c r="R73" s="9">
        <v>6</v>
      </c>
      <c r="S73" s="9"/>
      <c r="T73" s="9"/>
      <c r="U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x14ac:dyDescent="0.25">
      <c r="A74" s="5" t="s">
        <v>306</v>
      </c>
      <c r="B74" s="9">
        <v>7</v>
      </c>
      <c r="C74" s="9">
        <v>12</v>
      </c>
      <c r="D74" s="9"/>
      <c r="E74" s="9"/>
      <c r="F74" s="9"/>
      <c r="G74" s="9"/>
      <c r="H74" s="9"/>
      <c r="I74" s="9"/>
      <c r="J74" s="8"/>
      <c r="K74" s="9">
        <v>6</v>
      </c>
      <c r="L74" s="9">
        <v>11</v>
      </c>
      <c r="M74" s="9"/>
      <c r="N74" s="9"/>
      <c r="O74" s="9"/>
      <c r="P74" s="8"/>
      <c r="Q74" s="9">
        <v>6</v>
      </c>
      <c r="R74" s="9">
        <v>11</v>
      </c>
      <c r="S74" s="9"/>
      <c r="T74" s="9"/>
      <c r="U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x14ac:dyDescent="0.25">
      <c r="A75" s="5" t="s">
        <v>141</v>
      </c>
      <c r="B75" s="9">
        <v>6313</v>
      </c>
      <c r="C75" s="9">
        <v>7393</v>
      </c>
      <c r="D75" s="9">
        <v>19</v>
      </c>
      <c r="E75" s="9">
        <v>12</v>
      </c>
      <c r="F75" s="9">
        <v>126</v>
      </c>
      <c r="G75" s="9">
        <v>5</v>
      </c>
      <c r="H75" s="9">
        <v>9</v>
      </c>
      <c r="I75" s="9">
        <v>44</v>
      </c>
      <c r="J75" s="8"/>
      <c r="K75" s="9">
        <v>6071</v>
      </c>
      <c r="L75" s="9">
        <v>7268</v>
      </c>
      <c r="M75" s="9">
        <v>148</v>
      </c>
      <c r="N75" s="9">
        <v>44</v>
      </c>
      <c r="O75" s="9">
        <v>65</v>
      </c>
      <c r="P75" s="8"/>
      <c r="Q75" s="9">
        <v>6394</v>
      </c>
      <c r="R75" s="9">
        <v>7081</v>
      </c>
      <c r="S75" s="9">
        <v>169</v>
      </c>
      <c r="T75" s="9">
        <v>97</v>
      </c>
      <c r="U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x14ac:dyDescent="0.25">
      <c r="A76" s="5" t="s">
        <v>142</v>
      </c>
      <c r="B76" s="9">
        <v>240</v>
      </c>
      <c r="C76" s="9">
        <v>436</v>
      </c>
      <c r="D76" s="9">
        <v>6</v>
      </c>
      <c r="E76" s="9"/>
      <c r="F76" s="9">
        <v>5</v>
      </c>
      <c r="G76" s="9"/>
      <c r="H76" s="9"/>
      <c r="I76" s="9">
        <v>3</v>
      </c>
      <c r="J76" s="8"/>
      <c r="K76" s="9">
        <v>203</v>
      </c>
      <c r="L76" s="9">
        <v>416</v>
      </c>
      <c r="M76" s="9">
        <v>24</v>
      </c>
      <c r="N76" s="9">
        <v>3</v>
      </c>
      <c r="O76" s="9">
        <v>2</v>
      </c>
      <c r="P76" s="8"/>
      <c r="Q76" s="9">
        <v>223</v>
      </c>
      <c r="R76" s="9">
        <v>396</v>
      </c>
      <c r="S76" s="9">
        <v>14</v>
      </c>
      <c r="T76" s="9">
        <v>4</v>
      </c>
      <c r="U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x14ac:dyDescent="0.25">
      <c r="A77" s="5" t="s">
        <v>276</v>
      </c>
      <c r="B77" s="9">
        <v>1</v>
      </c>
      <c r="C77" s="9"/>
      <c r="D77" s="9"/>
      <c r="E77" s="9"/>
      <c r="F77" s="9"/>
      <c r="G77" s="9"/>
      <c r="H77" s="9"/>
      <c r="I77" s="9"/>
      <c r="J77" s="8"/>
      <c r="K77" s="9">
        <v>1</v>
      </c>
      <c r="L77" s="9"/>
      <c r="M77" s="9"/>
      <c r="N77" s="9"/>
      <c r="O77" s="9"/>
      <c r="P77" s="8"/>
      <c r="Q77" s="9">
        <v>1</v>
      </c>
      <c r="R77" s="9"/>
      <c r="S77" s="9"/>
      <c r="T77" s="9"/>
      <c r="U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x14ac:dyDescent="0.25">
      <c r="A78" s="5" t="s">
        <v>307</v>
      </c>
      <c r="B78" s="9">
        <v>3</v>
      </c>
      <c r="C78" s="9">
        <v>1</v>
      </c>
      <c r="D78" s="9"/>
      <c r="E78" s="9"/>
      <c r="F78" s="9"/>
      <c r="G78" s="9"/>
      <c r="H78" s="9"/>
      <c r="I78" s="9"/>
      <c r="J78" s="8"/>
      <c r="K78" s="9">
        <v>3</v>
      </c>
      <c r="L78" s="9">
        <v>1</v>
      </c>
      <c r="M78" s="9"/>
      <c r="N78" s="9"/>
      <c r="O78" s="9"/>
      <c r="P78" s="8"/>
      <c r="Q78" s="9">
        <v>3</v>
      </c>
      <c r="R78" s="9">
        <v>1</v>
      </c>
      <c r="S78" s="9"/>
      <c r="T78" s="9"/>
      <c r="U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x14ac:dyDescent="0.25">
      <c r="A79" s="5" t="s">
        <v>150</v>
      </c>
      <c r="B79" s="9">
        <v>4423</v>
      </c>
      <c r="C79" s="9">
        <v>2837</v>
      </c>
      <c r="D79" s="9">
        <v>13</v>
      </c>
      <c r="E79" s="9">
        <v>8</v>
      </c>
      <c r="F79" s="9">
        <v>49</v>
      </c>
      <c r="G79" s="9">
        <v>4</v>
      </c>
      <c r="H79" s="9">
        <v>7</v>
      </c>
      <c r="I79" s="9">
        <v>8</v>
      </c>
      <c r="J79" s="8"/>
      <c r="K79" s="9">
        <v>4168</v>
      </c>
      <c r="L79" s="9">
        <v>2751</v>
      </c>
      <c r="M79" s="9">
        <v>94</v>
      </c>
      <c r="N79" s="9">
        <v>24</v>
      </c>
      <c r="O79" s="9">
        <v>25</v>
      </c>
      <c r="P79" s="8"/>
      <c r="Q79" s="9">
        <v>4306</v>
      </c>
      <c r="R79" s="9">
        <v>2706</v>
      </c>
      <c r="S79" s="9">
        <v>100</v>
      </c>
      <c r="T79" s="9">
        <v>41</v>
      </c>
      <c r="U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x14ac:dyDescent="0.25">
      <c r="A80" s="5" t="s">
        <v>151</v>
      </c>
      <c r="B80" s="9">
        <v>133</v>
      </c>
      <c r="C80" s="9">
        <v>119</v>
      </c>
      <c r="D80" s="9"/>
      <c r="E80" s="9"/>
      <c r="F80" s="9">
        <v>4</v>
      </c>
      <c r="G80" s="9"/>
      <c r="H80" s="9"/>
      <c r="I80" s="9">
        <v>1</v>
      </c>
      <c r="J80" s="8"/>
      <c r="K80" s="9">
        <v>125</v>
      </c>
      <c r="L80" s="9">
        <v>106</v>
      </c>
      <c r="M80" s="9">
        <v>4</v>
      </c>
      <c r="N80" s="9">
        <v>1</v>
      </c>
      <c r="O80" s="9"/>
      <c r="P80" s="8"/>
      <c r="Q80" s="9">
        <v>128</v>
      </c>
      <c r="R80" s="9">
        <v>109</v>
      </c>
      <c r="S80" s="9">
        <v>8</v>
      </c>
      <c r="T80" s="9">
        <v>1</v>
      </c>
      <c r="U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x14ac:dyDescent="0.25">
      <c r="A81" s="5"/>
      <c r="B81" s="9"/>
      <c r="C81" s="9"/>
      <c r="D81" s="9"/>
      <c r="E81" s="9"/>
      <c r="F81" s="9"/>
      <c r="G81" s="9"/>
      <c r="H81" s="9"/>
      <c r="I81" s="9"/>
      <c r="J81" s="8"/>
      <c r="K81" s="9"/>
      <c r="L81" s="9"/>
      <c r="M81" s="9"/>
      <c r="N81" s="9"/>
      <c r="O81" s="9"/>
      <c r="P81" s="8"/>
      <c r="Q81" s="9"/>
      <c r="R81" s="9"/>
      <c r="S81" s="9"/>
      <c r="T81" s="9"/>
      <c r="U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x14ac:dyDescent="0.25">
      <c r="A82" s="5" t="s">
        <v>277</v>
      </c>
      <c r="B82" s="9"/>
      <c r="C82" s="9"/>
      <c r="D82" s="9"/>
      <c r="E82" s="9"/>
      <c r="F82" s="9"/>
      <c r="G82" s="9"/>
      <c r="H82" s="9"/>
      <c r="I82" s="9"/>
      <c r="J82" s="8"/>
      <c r="K82" s="9"/>
      <c r="L82" s="9"/>
      <c r="M82" s="9"/>
      <c r="N82" s="9"/>
      <c r="O82" s="9"/>
      <c r="P82" s="8"/>
      <c r="Q82" s="9"/>
      <c r="R82" s="9"/>
      <c r="S82" s="9"/>
      <c r="T82" s="9"/>
      <c r="U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x14ac:dyDescent="0.25">
      <c r="A83" s="5" t="s">
        <v>308</v>
      </c>
      <c r="B83" s="9">
        <v>3</v>
      </c>
      <c r="C83" s="9">
        <v>4</v>
      </c>
      <c r="D83" s="9"/>
      <c r="E83" s="9"/>
      <c r="F83" s="9"/>
      <c r="G83" s="9"/>
      <c r="H83" s="9"/>
      <c r="I83" s="9"/>
      <c r="J83" s="8"/>
      <c r="K83" s="9">
        <v>2</v>
      </c>
      <c r="L83" s="9">
        <v>4</v>
      </c>
      <c r="M83" s="9"/>
      <c r="N83" s="9"/>
      <c r="O83" s="9"/>
      <c r="P83" s="8"/>
      <c r="Q83" s="9">
        <v>3</v>
      </c>
      <c r="R83" s="9">
        <v>4</v>
      </c>
      <c r="S83" s="9"/>
      <c r="T83" s="9"/>
      <c r="U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x14ac:dyDescent="0.25">
      <c r="A84" s="5" t="s">
        <v>154</v>
      </c>
      <c r="B84" s="9">
        <v>1127</v>
      </c>
      <c r="C84" s="9">
        <v>1027</v>
      </c>
      <c r="D84" s="9">
        <v>2</v>
      </c>
      <c r="E84" s="9">
        <v>3</v>
      </c>
      <c r="F84" s="9">
        <v>18</v>
      </c>
      <c r="G84" s="9">
        <v>1</v>
      </c>
      <c r="H84" s="9"/>
      <c r="I84" s="9">
        <v>7</v>
      </c>
      <c r="J84" s="8"/>
      <c r="K84" s="9">
        <v>1110</v>
      </c>
      <c r="L84" s="9">
        <v>992</v>
      </c>
      <c r="M84" s="9">
        <v>12</v>
      </c>
      <c r="N84" s="9">
        <v>6</v>
      </c>
      <c r="O84" s="9">
        <v>3</v>
      </c>
      <c r="P84" s="8"/>
      <c r="Q84" s="9">
        <v>1178</v>
      </c>
      <c r="R84" s="9">
        <v>962</v>
      </c>
      <c r="S84" s="9">
        <v>8</v>
      </c>
      <c r="T84" s="9">
        <v>10</v>
      </c>
      <c r="U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x14ac:dyDescent="0.25">
      <c r="A85" s="5" t="s">
        <v>155</v>
      </c>
      <c r="B85" s="9">
        <v>50</v>
      </c>
      <c r="C85" s="9">
        <v>29</v>
      </c>
      <c r="D85" s="9"/>
      <c r="E85" s="9"/>
      <c r="F85" s="9"/>
      <c r="G85" s="9"/>
      <c r="H85" s="9"/>
      <c r="I85" s="9"/>
      <c r="J85" s="8"/>
      <c r="K85" s="9">
        <v>46</v>
      </c>
      <c r="L85" s="9">
        <v>29</v>
      </c>
      <c r="M85" s="9"/>
      <c r="N85" s="9"/>
      <c r="O85" s="9"/>
      <c r="P85" s="8"/>
      <c r="Q85" s="9">
        <v>48</v>
      </c>
      <c r="R85" s="9">
        <v>31</v>
      </c>
      <c r="S85" s="9"/>
      <c r="T85" s="9"/>
      <c r="U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x14ac:dyDescent="0.25">
      <c r="A86" s="5" t="s">
        <v>159</v>
      </c>
      <c r="B86" s="9">
        <v>1140</v>
      </c>
      <c r="C86" s="9">
        <v>1088</v>
      </c>
      <c r="D86" s="9">
        <v>2</v>
      </c>
      <c r="E86" s="9">
        <v>3</v>
      </c>
      <c r="F86" s="9">
        <v>27</v>
      </c>
      <c r="G86" s="9"/>
      <c r="H86" s="9">
        <v>2</v>
      </c>
      <c r="I86" s="9">
        <v>6</v>
      </c>
      <c r="J86" s="8"/>
      <c r="K86" s="9">
        <v>1164</v>
      </c>
      <c r="L86" s="9">
        <v>1032</v>
      </c>
      <c r="M86" s="9">
        <v>15</v>
      </c>
      <c r="N86" s="9">
        <v>8</v>
      </c>
      <c r="O86" s="9">
        <v>12</v>
      </c>
      <c r="P86" s="8"/>
      <c r="Q86" s="9">
        <v>1238</v>
      </c>
      <c r="R86" s="9">
        <v>995</v>
      </c>
      <c r="S86" s="9">
        <v>16</v>
      </c>
      <c r="T86" s="9">
        <v>11</v>
      </c>
      <c r="U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x14ac:dyDescent="0.25">
      <c r="A87" s="5" t="s">
        <v>160</v>
      </c>
      <c r="B87" s="9">
        <v>46</v>
      </c>
      <c r="C87" s="9">
        <v>31</v>
      </c>
      <c r="D87" s="9"/>
      <c r="E87" s="9">
        <v>1</v>
      </c>
      <c r="F87" s="9"/>
      <c r="G87" s="9"/>
      <c r="H87" s="9"/>
      <c r="I87" s="9">
        <v>2</v>
      </c>
      <c r="J87" s="8"/>
      <c r="K87" s="9">
        <v>47</v>
      </c>
      <c r="L87" s="9">
        <v>27</v>
      </c>
      <c r="M87" s="9">
        <v>1</v>
      </c>
      <c r="N87" s="9"/>
      <c r="O87" s="9">
        <v>1</v>
      </c>
      <c r="P87" s="8"/>
      <c r="Q87" s="9">
        <v>50</v>
      </c>
      <c r="R87" s="9">
        <v>29</v>
      </c>
      <c r="S87" s="9">
        <v>1</v>
      </c>
      <c r="T87" s="9"/>
      <c r="U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x14ac:dyDescent="0.25">
      <c r="A88" s="5"/>
      <c r="B88" s="9"/>
      <c r="C88" s="9"/>
      <c r="D88" s="9"/>
      <c r="E88" s="9"/>
      <c r="F88" s="9"/>
      <c r="G88" s="9"/>
      <c r="H88" s="9"/>
      <c r="I88" s="9"/>
      <c r="J88" s="8"/>
      <c r="K88" s="9"/>
      <c r="L88" s="9"/>
      <c r="M88" s="9"/>
      <c r="N88" s="9"/>
      <c r="O88" s="9"/>
      <c r="P88" s="8"/>
      <c r="Q88" s="9"/>
      <c r="R88" s="9"/>
      <c r="S88" s="9"/>
      <c r="T88" s="9"/>
      <c r="U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x14ac:dyDescent="0.25">
      <c r="A89" s="5" t="s">
        <v>161</v>
      </c>
      <c r="B89" s="9"/>
      <c r="C89" s="9"/>
      <c r="D89" s="9"/>
      <c r="E89" s="9"/>
      <c r="F89" s="9"/>
      <c r="G89" s="9"/>
      <c r="H89" s="9"/>
      <c r="I89" s="9"/>
      <c r="J89" s="8"/>
      <c r="K89" s="9"/>
      <c r="L89" s="9"/>
      <c r="M89" s="9"/>
      <c r="N89" s="9"/>
      <c r="O89" s="9"/>
      <c r="P89" s="8"/>
      <c r="Q89" s="9"/>
      <c r="R89" s="9"/>
      <c r="S89" s="9"/>
      <c r="T89" s="9"/>
      <c r="U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x14ac:dyDescent="0.25">
      <c r="A90" s="5" t="s">
        <v>309</v>
      </c>
      <c r="B90" s="9">
        <v>1</v>
      </c>
      <c r="C90" s="9"/>
      <c r="D90" s="9"/>
      <c r="E90" s="9"/>
      <c r="F90" s="9"/>
      <c r="G90" s="9"/>
      <c r="H90" s="9"/>
      <c r="I90" s="9"/>
      <c r="J90" s="8"/>
      <c r="K90" s="9">
        <v>1</v>
      </c>
      <c r="L90" s="9"/>
      <c r="M90" s="9"/>
      <c r="N90" s="9"/>
      <c r="O90" s="9"/>
      <c r="P90" s="8"/>
      <c r="Q90" s="9"/>
      <c r="R90" s="9">
        <v>1</v>
      </c>
      <c r="S90" s="9"/>
      <c r="T90" s="9"/>
      <c r="U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x14ac:dyDescent="0.25">
      <c r="A91" s="5" t="s">
        <v>162</v>
      </c>
      <c r="B91" s="9">
        <v>353</v>
      </c>
      <c r="C91" s="9">
        <v>255</v>
      </c>
      <c r="D91" s="9"/>
      <c r="E91" s="9"/>
      <c r="F91" s="9">
        <v>2</v>
      </c>
      <c r="G91" s="9"/>
      <c r="H91" s="9"/>
      <c r="I91" s="9"/>
      <c r="J91" s="8"/>
      <c r="K91" s="9">
        <v>357</v>
      </c>
      <c r="L91" s="9">
        <v>236</v>
      </c>
      <c r="M91" s="9">
        <v>3</v>
      </c>
      <c r="N91" s="9">
        <v>1</v>
      </c>
      <c r="O91" s="9"/>
      <c r="P91" s="8"/>
      <c r="Q91" s="9">
        <v>363</v>
      </c>
      <c r="R91" s="9">
        <v>236</v>
      </c>
      <c r="S91" s="9">
        <v>5</v>
      </c>
      <c r="T91" s="9">
        <v>2</v>
      </c>
      <c r="U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x14ac:dyDescent="0.25">
      <c r="A92" s="5" t="s">
        <v>163</v>
      </c>
      <c r="B92" s="9">
        <v>17</v>
      </c>
      <c r="C92" s="9">
        <v>8</v>
      </c>
      <c r="D92" s="9"/>
      <c r="E92" s="9"/>
      <c r="F92" s="9"/>
      <c r="G92" s="9"/>
      <c r="H92" s="9"/>
      <c r="I92" s="9"/>
      <c r="J92" s="8"/>
      <c r="K92" s="9">
        <v>15</v>
      </c>
      <c r="L92" s="9">
        <v>8</v>
      </c>
      <c r="M92" s="9"/>
      <c r="N92" s="9"/>
      <c r="O92" s="9"/>
      <c r="P92" s="8"/>
      <c r="Q92" s="9">
        <v>16</v>
      </c>
      <c r="R92" s="9">
        <v>7</v>
      </c>
      <c r="S92" s="9"/>
      <c r="T92" s="9">
        <v>1</v>
      </c>
      <c r="U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x14ac:dyDescent="0.25">
      <c r="A93" s="5"/>
      <c r="B93" s="9"/>
      <c r="C93" s="9"/>
      <c r="D93" s="9"/>
      <c r="E93" s="9"/>
      <c r="F93" s="9"/>
      <c r="G93" s="9"/>
      <c r="H93" s="9"/>
      <c r="I93" s="9"/>
      <c r="J93" s="8"/>
      <c r="K93" s="9"/>
      <c r="L93" s="9"/>
      <c r="M93" s="9"/>
      <c r="N93" s="9"/>
      <c r="O93" s="9"/>
      <c r="P93" s="8"/>
      <c r="Q93" s="9"/>
      <c r="R93" s="9"/>
      <c r="S93" s="9"/>
      <c r="T93" s="9"/>
      <c r="U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x14ac:dyDescent="0.25">
      <c r="A94" s="5" t="s">
        <v>291</v>
      </c>
      <c r="B94" s="9"/>
      <c r="C94" s="9"/>
      <c r="D94" s="9"/>
      <c r="E94" s="9"/>
      <c r="F94" s="9"/>
      <c r="G94" s="9"/>
      <c r="H94" s="9"/>
      <c r="I94" s="9"/>
      <c r="J94" s="8"/>
      <c r="K94" s="9"/>
      <c r="L94" s="9"/>
      <c r="M94" s="9"/>
      <c r="N94" s="9"/>
      <c r="O94" s="9"/>
      <c r="P94" s="8"/>
      <c r="Q94" s="9"/>
      <c r="R94" s="9">
        <v>1</v>
      </c>
      <c r="S94" s="9"/>
      <c r="T94" s="9"/>
      <c r="U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x14ac:dyDescent="0.25">
      <c r="A95" s="5" t="s">
        <v>310</v>
      </c>
      <c r="B95" s="9">
        <v>5</v>
      </c>
      <c r="C95" s="9">
        <v>2</v>
      </c>
      <c r="D95" s="9"/>
      <c r="E95" s="9"/>
      <c r="F95" s="9"/>
      <c r="G95" s="9"/>
      <c r="H95" s="9"/>
      <c r="I95" s="9"/>
      <c r="J95" s="8"/>
      <c r="K95" s="9">
        <v>4</v>
      </c>
      <c r="L95" s="9">
        <v>2</v>
      </c>
      <c r="M95" s="9"/>
      <c r="N95" s="9"/>
      <c r="O95" s="9"/>
      <c r="P95" s="8"/>
      <c r="Q95" s="9">
        <v>5</v>
      </c>
      <c r="R95" s="9">
        <v>2</v>
      </c>
      <c r="S95" s="9"/>
      <c r="T95" s="9"/>
      <c r="U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x14ac:dyDescent="0.25">
      <c r="A96" s="5" t="s">
        <v>168</v>
      </c>
      <c r="B96" s="9">
        <v>1804</v>
      </c>
      <c r="C96" s="9">
        <v>1819</v>
      </c>
      <c r="D96" s="9">
        <v>2</v>
      </c>
      <c r="E96" s="9">
        <v>2</v>
      </c>
      <c r="F96" s="9">
        <v>10</v>
      </c>
      <c r="G96" s="9">
        <v>2</v>
      </c>
      <c r="H96" s="9">
        <v>2</v>
      </c>
      <c r="I96" s="9">
        <v>8</v>
      </c>
      <c r="J96" s="8"/>
      <c r="K96" s="9">
        <v>1770</v>
      </c>
      <c r="L96" s="9">
        <v>1790</v>
      </c>
      <c r="M96" s="9">
        <v>13</v>
      </c>
      <c r="N96" s="9">
        <v>5</v>
      </c>
      <c r="O96" s="9">
        <v>7</v>
      </c>
      <c r="P96" s="8"/>
      <c r="Q96" s="9">
        <v>1862</v>
      </c>
      <c r="R96" s="9">
        <v>1719</v>
      </c>
      <c r="S96" s="9">
        <v>11</v>
      </c>
      <c r="T96" s="9">
        <v>8</v>
      </c>
      <c r="U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x14ac:dyDescent="0.25">
      <c r="A97" s="5" t="s">
        <v>169</v>
      </c>
      <c r="B97" s="9">
        <v>136</v>
      </c>
      <c r="C97" s="9">
        <v>44</v>
      </c>
      <c r="D97" s="9"/>
      <c r="E97" s="9"/>
      <c r="F97" s="9">
        <v>1</v>
      </c>
      <c r="G97" s="9"/>
      <c r="H97" s="9"/>
      <c r="I97" s="9"/>
      <c r="J97" s="8"/>
      <c r="K97" s="9">
        <v>133</v>
      </c>
      <c r="L97" s="9">
        <v>42</v>
      </c>
      <c r="M97" s="9">
        <v>1</v>
      </c>
      <c r="N97" s="9">
        <v>2</v>
      </c>
      <c r="O97" s="9"/>
      <c r="P97" s="8"/>
      <c r="Q97" s="9">
        <v>137</v>
      </c>
      <c r="R97" s="9">
        <v>40</v>
      </c>
      <c r="S97" s="9">
        <v>1</v>
      </c>
      <c r="T97" s="9"/>
      <c r="U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x14ac:dyDescent="0.25">
      <c r="A98" s="5"/>
      <c r="B98" s="9"/>
      <c r="C98" s="9"/>
      <c r="D98" s="9"/>
      <c r="E98" s="9"/>
      <c r="F98" s="9"/>
      <c r="G98" s="9"/>
      <c r="H98" s="9"/>
      <c r="I98" s="9"/>
      <c r="J98" s="8"/>
      <c r="K98" s="9"/>
      <c r="L98" s="9"/>
      <c r="M98" s="9"/>
      <c r="N98" s="9"/>
      <c r="O98" s="9"/>
      <c r="P98" s="8"/>
      <c r="Q98" s="9"/>
      <c r="R98" s="9"/>
      <c r="S98" s="9"/>
      <c r="T98" s="9"/>
      <c r="U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x14ac:dyDescent="0.25">
      <c r="A99" s="5" t="s">
        <v>292</v>
      </c>
      <c r="B99" s="9">
        <v>1</v>
      </c>
      <c r="C99" s="9"/>
      <c r="D99" s="9"/>
      <c r="E99" s="9"/>
      <c r="F99" s="9"/>
      <c r="G99" s="9"/>
      <c r="H99" s="9"/>
      <c r="I99" s="9"/>
      <c r="J99" s="8"/>
      <c r="K99" s="9">
        <v>1</v>
      </c>
      <c r="L99" s="9"/>
      <c r="M99" s="9"/>
      <c r="N99" s="9"/>
      <c r="O99" s="9"/>
      <c r="P99" s="8"/>
      <c r="Q99" s="9">
        <v>1</v>
      </c>
      <c r="R99" s="9"/>
      <c r="S99" s="9"/>
      <c r="T99" s="9"/>
      <c r="U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x14ac:dyDescent="0.25">
      <c r="A100" s="5" t="s">
        <v>311</v>
      </c>
      <c r="B100" s="9"/>
      <c r="C100" s="9">
        <v>2</v>
      </c>
      <c r="D100" s="9"/>
      <c r="E100" s="9"/>
      <c r="F100" s="9"/>
      <c r="G100" s="9"/>
      <c r="H100" s="9"/>
      <c r="I100" s="9"/>
      <c r="J100" s="8"/>
      <c r="K100" s="9"/>
      <c r="L100" s="9">
        <v>2</v>
      </c>
      <c r="M100" s="9"/>
      <c r="N100" s="9"/>
      <c r="O100" s="9"/>
      <c r="P100" s="8"/>
      <c r="Q100" s="9"/>
      <c r="R100" s="9">
        <v>2</v>
      </c>
      <c r="S100" s="9"/>
      <c r="T100" s="9"/>
      <c r="U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x14ac:dyDescent="0.25">
      <c r="A101" s="5" t="s">
        <v>173</v>
      </c>
      <c r="B101" s="9">
        <v>1990</v>
      </c>
      <c r="C101" s="9">
        <v>1215</v>
      </c>
      <c r="D101" s="9">
        <v>2</v>
      </c>
      <c r="E101" s="9">
        <v>2</v>
      </c>
      <c r="F101" s="9">
        <v>23</v>
      </c>
      <c r="G101" s="9">
        <v>1</v>
      </c>
      <c r="H101" s="9">
        <v>2</v>
      </c>
      <c r="I101" s="9">
        <v>7</v>
      </c>
      <c r="J101" s="8"/>
      <c r="K101" s="9">
        <v>1933</v>
      </c>
      <c r="L101" s="9">
        <v>1181</v>
      </c>
      <c r="M101" s="9">
        <v>31</v>
      </c>
      <c r="N101" s="9">
        <v>6</v>
      </c>
      <c r="O101" s="9">
        <v>16</v>
      </c>
      <c r="P101" s="8"/>
      <c r="Q101" s="9">
        <v>1967</v>
      </c>
      <c r="R101" s="9">
        <v>1190</v>
      </c>
      <c r="S101" s="9">
        <v>26</v>
      </c>
      <c r="T101" s="9">
        <v>17</v>
      </c>
      <c r="U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x14ac:dyDescent="0.25">
      <c r="A102" s="5" t="s">
        <v>174</v>
      </c>
      <c r="B102" s="9">
        <v>94</v>
      </c>
      <c r="C102" s="9">
        <v>89</v>
      </c>
      <c r="D102" s="9">
        <v>1</v>
      </c>
      <c r="E102" s="9"/>
      <c r="F102" s="9">
        <v>2</v>
      </c>
      <c r="G102" s="9"/>
      <c r="H102" s="9"/>
      <c r="I102" s="9">
        <v>1</v>
      </c>
      <c r="J102" s="8"/>
      <c r="K102" s="9">
        <v>80</v>
      </c>
      <c r="L102" s="9">
        <v>79</v>
      </c>
      <c r="M102" s="9">
        <v>6</v>
      </c>
      <c r="N102" s="9">
        <v>1</v>
      </c>
      <c r="O102" s="9">
        <v>1</v>
      </c>
      <c r="P102" s="8"/>
      <c r="Q102" s="9">
        <v>82</v>
      </c>
      <c r="R102" s="9">
        <v>80</v>
      </c>
      <c r="S102" s="9">
        <v>2</v>
      </c>
      <c r="T102" s="9">
        <v>2</v>
      </c>
      <c r="U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x14ac:dyDescent="0.25">
      <c r="A103" s="5"/>
      <c r="B103" s="9"/>
      <c r="C103" s="9"/>
      <c r="D103" s="9"/>
      <c r="E103" s="9"/>
      <c r="F103" s="9"/>
      <c r="G103" s="9"/>
      <c r="H103" s="9"/>
      <c r="I103" s="9"/>
      <c r="J103" s="8"/>
      <c r="K103" s="9"/>
      <c r="L103" s="9"/>
      <c r="M103" s="9"/>
      <c r="N103" s="9"/>
      <c r="O103" s="9"/>
      <c r="P103" s="8"/>
      <c r="Q103" s="9"/>
      <c r="R103" s="9"/>
      <c r="S103" s="9"/>
      <c r="T103" s="9"/>
      <c r="U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x14ac:dyDescent="0.25">
      <c r="A104" s="5" t="s">
        <v>278</v>
      </c>
      <c r="B104" s="9">
        <v>2</v>
      </c>
      <c r="C104" s="9">
        <v>1</v>
      </c>
      <c r="D104" s="9"/>
      <c r="E104" s="9"/>
      <c r="F104" s="9"/>
      <c r="G104" s="9"/>
      <c r="H104" s="9"/>
      <c r="I104" s="9"/>
      <c r="J104" s="8"/>
      <c r="K104" s="9">
        <v>2</v>
      </c>
      <c r="L104" s="9">
        <v>1</v>
      </c>
      <c r="M104" s="9"/>
      <c r="N104" s="9"/>
      <c r="O104" s="9"/>
      <c r="P104" s="8"/>
      <c r="Q104" s="9">
        <v>2</v>
      </c>
      <c r="R104" s="9">
        <v>1</v>
      </c>
      <c r="S104" s="9"/>
      <c r="T104" s="9"/>
      <c r="U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x14ac:dyDescent="0.25">
      <c r="A105" s="5" t="s">
        <v>312</v>
      </c>
      <c r="B105" s="9">
        <v>2</v>
      </c>
      <c r="C105" s="9">
        <v>5</v>
      </c>
      <c r="D105" s="9"/>
      <c r="E105" s="9"/>
      <c r="F105" s="9"/>
      <c r="G105" s="9"/>
      <c r="H105" s="9"/>
      <c r="I105" s="9"/>
      <c r="J105" s="8"/>
      <c r="K105" s="9">
        <v>1</v>
      </c>
      <c r="L105" s="9">
        <v>5</v>
      </c>
      <c r="M105" s="9"/>
      <c r="N105" s="9"/>
      <c r="O105" s="9"/>
      <c r="P105" s="8"/>
      <c r="Q105" s="9">
        <v>1</v>
      </c>
      <c r="R105" s="9">
        <v>5</v>
      </c>
      <c r="S105" s="9"/>
      <c r="T105" s="9"/>
      <c r="U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x14ac:dyDescent="0.25">
      <c r="A106" s="5" t="s">
        <v>179</v>
      </c>
      <c r="B106" s="9">
        <v>1200</v>
      </c>
      <c r="C106" s="9">
        <v>1172</v>
      </c>
      <c r="D106" s="9">
        <v>2</v>
      </c>
      <c r="E106" s="9">
        <v>1</v>
      </c>
      <c r="F106" s="9">
        <v>21</v>
      </c>
      <c r="G106" s="9">
        <v>3</v>
      </c>
      <c r="H106" s="9">
        <v>4</v>
      </c>
      <c r="I106" s="9">
        <v>3</v>
      </c>
      <c r="J106" s="8"/>
      <c r="K106" s="9">
        <v>1150</v>
      </c>
      <c r="L106" s="9">
        <v>1147</v>
      </c>
      <c r="M106" s="9">
        <v>17</v>
      </c>
      <c r="N106" s="9">
        <v>6</v>
      </c>
      <c r="O106" s="9">
        <v>7</v>
      </c>
      <c r="P106" s="8"/>
      <c r="Q106" s="9">
        <v>1237</v>
      </c>
      <c r="R106" s="9">
        <v>1096</v>
      </c>
      <c r="S106" s="9">
        <v>22</v>
      </c>
      <c r="T106" s="9">
        <v>21</v>
      </c>
      <c r="U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x14ac:dyDescent="0.25">
      <c r="A107" s="5" t="s">
        <v>180</v>
      </c>
      <c r="B107" s="9">
        <v>49</v>
      </c>
      <c r="C107" s="9">
        <v>31</v>
      </c>
      <c r="D107" s="9"/>
      <c r="E107" s="9"/>
      <c r="F107" s="9"/>
      <c r="G107" s="9"/>
      <c r="H107" s="9"/>
      <c r="I107" s="9"/>
      <c r="J107" s="8"/>
      <c r="K107" s="9">
        <v>44</v>
      </c>
      <c r="L107" s="9">
        <v>31</v>
      </c>
      <c r="M107" s="9">
        <v>2</v>
      </c>
      <c r="N107" s="9"/>
      <c r="O107" s="9"/>
      <c r="P107" s="8"/>
      <c r="Q107" s="9">
        <v>47</v>
      </c>
      <c r="R107" s="9">
        <v>31</v>
      </c>
      <c r="S107" s="9"/>
      <c r="T107" s="9">
        <v>1</v>
      </c>
      <c r="U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x14ac:dyDescent="0.25">
      <c r="A108" s="5" t="s">
        <v>185</v>
      </c>
      <c r="B108" s="9">
        <v>1272</v>
      </c>
      <c r="C108" s="9">
        <v>1267</v>
      </c>
      <c r="D108" s="9">
        <v>1</v>
      </c>
      <c r="E108" s="9">
        <v>2</v>
      </c>
      <c r="F108" s="9">
        <v>19</v>
      </c>
      <c r="G108" s="9">
        <v>1</v>
      </c>
      <c r="H108" s="9"/>
      <c r="I108" s="9">
        <v>8</v>
      </c>
      <c r="J108" s="8"/>
      <c r="K108" s="9">
        <v>1253</v>
      </c>
      <c r="L108" s="9">
        <v>1214</v>
      </c>
      <c r="M108" s="9">
        <v>27</v>
      </c>
      <c r="N108" s="9">
        <v>5</v>
      </c>
      <c r="O108" s="9">
        <v>15</v>
      </c>
      <c r="P108" s="8"/>
      <c r="Q108" s="9">
        <v>1333</v>
      </c>
      <c r="R108" s="9">
        <v>1184</v>
      </c>
      <c r="S108" s="9">
        <v>19</v>
      </c>
      <c r="T108" s="9">
        <v>11</v>
      </c>
      <c r="U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x14ac:dyDescent="0.25">
      <c r="A109" s="5" t="s">
        <v>186</v>
      </c>
      <c r="B109" s="9">
        <v>75</v>
      </c>
      <c r="C109" s="9">
        <v>54</v>
      </c>
      <c r="D109" s="9"/>
      <c r="E109" s="9"/>
      <c r="F109" s="9">
        <v>1</v>
      </c>
      <c r="G109" s="9"/>
      <c r="H109" s="9"/>
      <c r="I109" s="9"/>
      <c r="J109" s="8"/>
      <c r="K109" s="9">
        <v>61</v>
      </c>
      <c r="L109" s="9">
        <v>54</v>
      </c>
      <c r="M109" s="9">
        <v>5</v>
      </c>
      <c r="N109" s="9">
        <v>1</v>
      </c>
      <c r="O109" s="9"/>
      <c r="P109" s="8"/>
      <c r="Q109" s="9">
        <v>68</v>
      </c>
      <c r="R109" s="9">
        <v>58</v>
      </c>
      <c r="S109" s="9">
        <v>3</v>
      </c>
      <c r="T109" s="9">
        <v>1</v>
      </c>
      <c r="U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x14ac:dyDescent="0.25">
      <c r="A110" s="5"/>
      <c r="B110" s="9"/>
      <c r="C110" s="9"/>
      <c r="D110" s="9"/>
      <c r="E110" s="9"/>
      <c r="F110" s="9"/>
      <c r="G110" s="9"/>
      <c r="H110" s="9"/>
      <c r="I110" s="9"/>
      <c r="J110" s="8"/>
      <c r="K110" s="9"/>
      <c r="L110" s="9"/>
      <c r="M110" s="9"/>
      <c r="N110" s="9"/>
      <c r="O110" s="9"/>
      <c r="P110" s="8"/>
      <c r="Q110" s="9"/>
      <c r="R110" s="9"/>
      <c r="S110" s="9"/>
      <c r="T110" s="9"/>
      <c r="U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x14ac:dyDescent="0.25">
      <c r="A111" s="5"/>
      <c r="B111" s="9"/>
      <c r="C111" s="9"/>
      <c r="D111" s="9"/>
      <c r="E111" s="9"/>
      <c r="F111" s="9"/>
      <c r="G111" s="9"/>
      <c r="H111" s="9"/>
      <c r="I111" s="9"/>
      <c r="J111" s="8"/>
      <c r="K111" s="9"/>
      <c r="L111" s="9"/>
      <c r="M111" s="9"/>
      <c r="N111" s="9"/>
      <c r="O111" s="9"/>
      <c r="P111" s="8"/>
      <c r="Q111" s="9"/>
      <c r="R111" s="9"/>
      <c r="S111" s="9"/>
      <c r="T111" s="9"/>
      <c r="U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x14ac:dyDescent="0.25">
      <c r="A112" s="5" t="s">
        <v>279</v>
      </c>
      <c r="B112" s="9">
        <v>2</v>
      </c>
      <c r="C112" s="9">
        <v>12</v>
      </c>
      <c r="D112" s="9"/>
      <c r="E112" s="9"/>
      <c r="F112" s="9"/>
      <c r="G112" s="9"/>
      <c r="H112" s="9"/>
      <c r="I112" s="9"/>
      <c r="J112" s="8"/>
      <c r="K112" s="9">
        <v>2</v>
      </c>
      <c r="L112" s="9">
        <v>12</v>
      </c>
      <c r="M112" s="9"/>
      <c r="N112" s="9"/>
      <c r="O112" s="9"/>
      <c r="P112" s="8"/>
      <c r="Q112" s="9">
        <v>2</v>
      </c>
      <c r="R112" s="9">
        <v>11</v>
      </c>
      <c r="S112" s="9"/>
      <c r="T112" s="9"/>
      <c r="U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x14ac:dyDescent="0.25">
      <c r="A113" s="5" t="s">
        <v>313</v>
      </c>
      <c r="B113" s="9">
        <v>12</v>
      </c>
      <c r="C113" s="9">
        <v>35</v>
      </c>
      <c r="D113" s="9"/>
      <c r="E113" s="9"/>
      <c r="F113" s="9"/>
      <c r="G113" s="9"/>
      <c r="H113" s="9"/>
      <c r="I113" s="9"/>
      <c r="J113" s="8"/>
      <c r="K113" s="9">
        <v>7</v>
      </c>
      <c r="L113" s="9">
        <v>26</v>
      </c>
      <c r="M113" s="9">
        <v>6</v>
      </c>
      <c r="N113" s="9"/>
      <c r="O113" s="9"/>
      <c r="P113" s="8"/>
      <c r="Q113" s="9">
        <v>11</v>
      </c>
      <c r="R113" s="9">
        <v>27</v>
      </c>
      <c r="S113" s="9">
        <v>1</v>
      </c>
      <c r="T113" s="9"/>
      <c r="U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x14ac:dyDescent="0.25">
      <c r="A114" s="5" t="s">
        <v>191</v>
      </c>
      <c r="B114" s="9">
        <v>495</v>
      </c>
      <c r="C114" s="9">
        <v>2586</v>
      </c>
      <c r="D114" s="9">
        <v>1</v>
      </c>
      <c r="E114" s="9">
        <v>1</v>
      </c>
      <c r="F114" s="9">
        <v>10</v>
      </c>
      <c r="G114" s="9">
        <v>2</v>
      </c>
      <c r="H114" s="9">
        <v>2</v>
      </c>
      <c r="I114" s="9">
        <v>9</v>
      </c>
      <c r="J114" s="8"/>
      <c r="K114" s="9">
        <v>440</v>
      </c>
      <c r="L114" s="9">
        <v>2343</v>
      </c>
      <c r="M114" s="9">
        <v>108</v>
      </c>
      <c r="N114" s="9">
        <v>11</v>
      </c>
      <c r="O114" s="9">
        <v>6</v>
      </c>
      <c r="P114" s="8"/>
      <c r="Q114" s="9">
        <v>685</v>
      </c>
      <c r="R114" s="9">
        <v>2235</v>
      </c>
      <c r="S114" s="9">
        <v>58</v>
      </c>
      <c r="T114" s="9">
        <v>12</v>
      </c>
      <c r="U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x14ac:dyDescent="0.25">
      <c r="A115" s="5" t="s">
        <v>192</v>
      </c>
      <c r="B115" s="9">
        <v>83</v>
      </c>
      <c r="C115" s="9">
        <v>289</v>
      </c>
      <c r="D115" s="9">
        <v>2</v>
      </c>
      <c r="E115" s="9"/>
      <c r="F115" s="9"/>
      <c r="G115" s="9"/>
      <c r="H115" s="9"/>
      <c r="I115" s="9"/>
      <c r="J115" s="8"/>
      <c r="K115" s="9">
        <v>54</v>
      </c>
      <c r="L115" s="9">
        <v>267</v>
      </c>
      <c r="M115" s="9">
        <v>24</v>
      </c>
      <c r="N115" s="9">
        <v>3</v>
      </c>
      <c r="O115" s="9">
        <v>1</v>
      </c>
      <c r="P115" s="8"/>
      <c r="Q115" s="9">
        <v>67</v>
      </c>
      <c r="R115" s="9">
        <v>266</v>
      </c>
      <c r="S115" s="9">
        <v>10</v>
      </c>
      <c r="T115" s="9">
        <v>3</v>
      </c>
      <c r="U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x14ac:dyDescent="0.25">
      <c r="A116" s="5" t="s">
        <v>197</v>
      </c>
      <c r="B116" s="9">
        <v>377</v>
      </c>
      <c r="C116" s="9">
        <v>2702</v>
      </c>
      <c r="D116" s="9">
        <v>3</v>
      </c>
      <c r="E116" s="9"/>
      <c r="F116" s="9">
        <v>5</v>
      </c>
      <c r="G116" s="9">
        <v>2</v>
      </c>
      <c r="H116" s="9"/>
      <c r="I116" s="9">
        <v>6</v>
      </c>
      <c r="J116" s="8"/>
      <c r="K116" s="9">
        <v>308</v>
      </c>
      <c r="L116" s="9">
        <v>2495</v>
      </c>
      <c r="M116" s="9">
        <v>110</v>
      </c>
      <c r="N116" s="9">
        <v>6</v>
      </c>
      <c r="O116" s="9">
        <v>9</v>
      </c>
      <c r="P116" s="8"/>
      <c r="Q116" s="9">
        <v>510</v>
      </c>
      <c r="R116" s="9">
        <v>2404</v>
      </c>
      <c r="S116" s="9">
        <v>53</v>
      </c>
      <c r="T116" s="9">
        <v>14</v>
      </c>
      <c r="U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x14ac:dyDescent="0.25">
      <c r="A117" s="5" t="s">
        <v>198</v>
      </c>
      <c r="B117" s="9">
        <v>55</v>
      </c>
      <c r="C117" s="9">
        <v>248</v>
      </c>
      <c r="D117" s="9"/>
      <c r="E117" s="9">
        <v>1</v>
      </c>
      <c r="F117" s="9"/>
      <c r="G117" s="9">
        <v>1</v>
      </c>
      <c r="H117" s="9"/>
      <c r="I117" s="9"/>
      <c r="J117" s="8"/>
      <c r="K117" s="9">
        <v>41</v>
      </c>
      <c r="L117" s="9">
        <v>222</v>
      </c>
      <c r="M117" s="9">
        <v>22</v>
      </c>
      <c r="N117" s="9">
        <v>2</v>
      </c>
      <c r="O117" s="9"/>
      <c r="P117" s="8"/>
      <c r="Q117" s="9">
        <v>45</v>
      </c>
      <c r="R117" s="9">
        <v>229</v>
      </c>
      <c r="S117" s="9">
        <v>12</v>
      </c>
      <c r="T117" s="9">
        <v>3</v>
      </c>
      <c r="U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x14ac:dyDescent="0.25">
      <c r="A118" s="5"/>
      <c r="B118" s="9"/>
      <c r="C118" s="9"/>
      <c r="D118" s="9"/>
      <c r="E118" s="9"/>
      <c r="F118" s="9"/>
      <c r="G118" s="9"/>
      <c r="H118" s="9"/>
      <c r="I118" s="9"/>
      <c r="J118" s="8"/>
      <c r="K118" s="9"/>
      <c r="L118" s="9"/>
      <c r="M118" s="9"/>
      <c r="N118" s="9"/>
      <c r="O118" s="9"/>
      <c r="P118" s="8"/>
      <c r="Q118" s="9"/>
      <c r="R118" s="9"/>
      <c r="S118" s="9"/>
      <c r="T118" s="9"/>
      <c r="U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x14ac:dyDescent="0.25">
      <c r="A119" s="5" t="s">
        <v>280</v>
      </c>
      <c r="B119" s="9"/>
      <c r="C119" s="9"/>
      <c r="D119" s="9"/>
      <c r="E119" s="9"/>
      <c r="F119" s="9"/>
      <c r="G119" s="9"/>
      <c r="H119" s="9"/>
      <c r="I119" s="9"/>
      <c r="J119" s="8"/>
      <c r="K119" s="9"/>
      <c r="L119" s="9"/>
      <c r="M119" s="9"/>
      <c r="N119" s="9"/>
      <c r="O119" s="9"/>
      <c r="P119" s="8"/>
      <c r="Q119" s="9"/>
      <c r="R119" s="9"/>
      <c r="S119" s="9"/>
      <c r="T119" s="9"/>
      <c r="U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x14ac:dyDescent="0.25">
      <c r="A120" s="5" t="s">
        <v>318</v>
      </c>
      <c r="B120" s="9"/>
      <c r="C120" s="9"/>
      <c r="D120" s="9"/>
      <c r="E120" s="9"/>
      <c r="F120" s="9"/>
      <c r="G120" s="9"/>
      <c r="H120" s="9"/>
      <c r="I120" s="9"/>
      <c r="J120" s="8"/>
      <c r="K120" s="9"/>
      <c r="L120" s="9"/>
      <c r="M120" s="9"/>
      <c r="N120" s="9"/>
      <c r="O120" s="9"/>
      <c r="P120" s="8"/>
      <c r="Q120" s="9"/>
      <c r="R120" s="9"/>
      <c r="S120" s="9"/>
      <c r="T120" s="9"/>
      <c r="U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x14ac:dyDescent="0.25">
      <c r="A121" s="5" t="s">
        <v>200</v>
      </c>
      <c r="B121" s="9">
        <v>204</v>
      </c>
      <c r="C121" s="9">
        <v>171</v>
      </c>
      <c r="D121" s="9"/>
      <c r="E121" s="9"/>
      <c r="F121" s="9">
        <v>8</v>
      </c>
      <c r="G121" s="9"/>
      <c r="H121" s="9"/>
      <c r="I121" s="9"/>
      <c r="J121" s="8"/>
      <c r="K121" s="9">
        <v>209</v>
      </c>
      <c r="L121" s="9">
        <v>166</v>
      </c>
      <c r="M121" s="9">
        <v>2</v>
      </c>
      <c r="N121" s="9">
        <v>1</v>
      </c>
      <c r="O121" s="9"/>
      <c r="P121" s="8"/>
      <c r="Q121" s="9">
        <v>204</v>
      </c>
      <c r="R121" s="9">
        <v>172</v>
      </c>
      <c r="S121" s="9">
        <v>2</v>
      </c>
      <c r="T121" s="9"/>
      <c r="U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x14ac:dyDescent="0.25">
      <c r="A122" s="5" t="s">
        <v>201</v>
      </c>
      <c r="B122" s="9">
        <v>4</v>
      </c>
      <c r="C122" s="9">
        <v>3</v>
      </c>
      <c r="D122" s="9"/>
      <c r="E122" s="9"/>
      <c r="F122" s="9">
        <v>2</v>
      </c>
      <c r="G122" s="9"/>
      <c r="H122" s="9"/>
      <c r="I122" s="9"/>
      <c r="J122" s="8"/>
      <c r="K122" s="9">
        <v>5</v>
      </c>
      <c r="L122" s="9">
        <v>2</v>
      </c>
      <c r="M122" s="9"/>
      <c r="N122" s="9"/>
      <c r="O122" s="9"/>
      <c r="P122" s="8"/>
      <c r="Q122" s="9">
        <v>4</v>
      </c>
      <c r="R122" s="9">
        <v>3</v>
      </c>
      <c r="S122" s="9"/>
      <c r="T122" s="9"/>
      <c r="U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1:43" x14ac:dyDescent="0.25">
      <c r="A123" s="5" t="s">
        <v>203</v>
      </c>
      <c r="B123" s="9">
        <v>246</v>
      </c>
      <c r="C123" s="9">
        <v>109</v>
      </c>
      <c r="D123" s="9"/>
      <c r="E123" s="9"/>
      <c r="F123" s="9">
        <v>7</v>
      </c>
      <c r="G123" s="9"/>
      <c r="H123" s="9"/>
      <c r="I123" s="9"/>
      <c r="J123" s="8"/>
      <c r="K123" s="9">
        <v>243</v>
      </c>
      <c r="L123" s="9">
        <v>111</v>
      </c>
      <c r="M123" s="9">
        <v>1</v>
      </c>
      <c r="N123" s="9"/>
      <c r="O123" s="9">
        <v>1</v>
      </c>
      <c r="P123" s="8"/>
      <c r="Q123" s="9">
        <v>251</v>
      </c>
      <c r="R123" s="9">
        <v>106</v>
      </c>
      <c r="S123" s="9"/>
      <c r="T123" s="9">
        <v>2</v>
      </c>
      <c r="U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x14ac:dyDescent="0.25">
      <c r="A124" s="5" t="s">
        <v>204</v>
      </c>
      <c r="B124" s="9">
        <v>11</v>
      </c>
      <c r="C124" s="9">
        <v>3</v>
      </c>
      <c r="D124" s="9"/>
      <c r="E124" s="9"/>
      <c r="F124" s="9">
        <v>1</v>
      </c>
      <c r="G124" s="9"/>
      <c r="H124" s="9"/>
      <c r="I124" s="9"/>
      <c r="J124" s="8"/>
      <c r="K124" s="9">
        <v>10</v>
      </c>
      <c r="L124" s="9">
        <v>1</v>
      </c>
      <c r="M124" s="9">
        <v>1</v>
      </c>
      <c r="N124" s="9"/>
      <c r="O124" s="9"/>
      <c r="P124" s="8"/>
      <c r="Q124" s="9">
        <v>10</v>
      </c>
      <c r="R124" s="9">
        <v>3</v>
      </c>
      <c r="S124" s="9">
        <v>1</v>
      </c>
      <c r="T124" s="9"/>
      <c r="U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x14ac:dyDescent="0.25">
      <c r="A125" s="5"/>
      <c r="B125" s="9"/>
      <c r="C125" s="9"/>
      <c r="D125" s="9"/>
      <c r="E125" s="9"/>
      <c r="F125" s="9"/>
      <c r="G125" s="9"/>
      <c r="H125" s="9"/>
      <c r="I125" s="9"/>
      <c r="J125" s="8"/>
      <c r="K125" s="9"/>
      <c r="L125" s="9"/>
      <c r="M125" s="9"/>
      <c r="N125" s="9"/>
      <c r="O125" s="9"/>
      <c r="P125" s="8"/>
      <c r="Q125" s="9"/>
      <c r="R125" s="9"/>
      <c r="S125" s="9"/>
      <c r="T125" s="9"/>
      <c r="U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x14ac:dyDescent="0.25">
      <c r="A126" s="5" t="s">
        <v>281</v>
      </c>
      <c r="B126" s="9">
        <v>2</v>
      </c>
      <c r="C126" s="9">
        <v>2</v>
      </c>
      <c r="D126" s="9"/>
      <c r="E126" s="9"/>
      <c r="F126" s="9"/>
      <c r="G126" s="9"/>
      <c r="H126" s="9"/>
      <c r="I126" s="9"/>
      <c r="J126" s="8"/>
      <c r="K126" s="9">
        <v>2</v>
      </c>
      <c r="L126" s="9">
        <v>2</v>
      </c>
      <c r="M126" s="9"/>
      <c r="N126" s="9"/>
      <c r="O126" s="9"/>
      <c r="P126" s="8"/>
      <c r="Q126" s="9">
        <v>1</v>
      </c>
      <c r="R126" s="9">
        <v>2</v>
      </c>
      <c r="S126" s="9"/>
      <c r="T126" s="9"/>
      <c r="U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x14ac:dyDescent="0.25">
      <c r="A127" s="5" t="s">
        <v>314</v>
      </c>
      <c r="B127" s="9">
        <v>4</v>
      </c>
      <c r="C127" s="9">
        <v>6</v>
      </c>
      <c r="D127" s="9"/>
      <c r="E127" s="9"/>
      <c r="F127" s="9">
        <v>1</v>
      </c>
      <c r="G127" s="9"/>
      <c r="H127" s="9">
        <v>1</v>
      </c>
      <c r="I127" s="9"/>
      <c r="J127" s="8"/>
      <c r="K127" s="9">
        <v>2</v>
      </c>
      <c r="L127" s="9">
        <v>7</v>
      </c>
      <c r="M127" s="9"/>
      <c r="N127" s="9"/>
      <c r="O127" s="9"/>
      <c r="P127" s="8"/>
      <c r="Q127" s="9">
        <v>3</v>
      </c>
      <c r="R127" s="9">
        <v>6</v>
      </c>
      <c r="S127" s="9"/>
      <c r="T127" s="9"/>
      <c r="U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1:43" x14ac:dyDescent="0.25">
      <c r="A128" s="5" t="s">
        <v>209</v>
      </c>
      <c r="B128" s="9">
        <v>1397</v>
      </c>
      <c r="C128" s="9">
        <v>1341</v>
      </c>
      <c r="D128" s="9">
        <v>4</v>
      </c>
      <c r="E128" s="9">
        <v>4</v>
      </c>
      <c r="F128" s="9">
        <v>21</v>
      </c>
      <c r="G128" s="9">
        <v>1</v>
      </c>
      <c r="H128" s="9">
        <v>2</v>
      </c>
      <c r="I128" s="9">
        <v>17</v>
      </c>
      <c r="J128" s="8"/>
      <c r="K128" s="9">
        <v>1376</v>
      </c>
      <c r="L128" s="9">
        <v>1309</v>
      </c>
      <c r="M128" s="9">
        <v>27</v>
      </c>
      <c r="N128" s="9">
        <v>9</v>
      </c>
      <c r="O128" s="9">
        <v>10</v>
      </c>
      <c r="P128" s="8"/>
      <c r="Q128" s="9">
        <v>1454</v>
      </c>
      <c r="R128" s="9">
        <v>1285</v>
      </c>
      <c r="S128" s="9">
        <v>22</v>
      </c>
      <c r="T128" s="9">
        <v>8</v>
      </c>
      <c r="U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1:43" x14ac:dyDescent="0.25">
      <c r="A129" s="5" t="s">
        <v>210</v>
      </c>
      <c r="B129" s="9">
        <v>88</v>
      </c>
      <c r="C129" s="9">
        <v>66</v>
      </c>
      <c r="D129" s="9"/>
      <c r="E129" s="9"/>
      <c r="F129" s="9"/>
      <c r="G129" s="9"/>
      <c r="H129" s="9"/>
      <c r="I129" s="9"/>
      <c r="J129" s="8"/>
      <c r="K129" s="9">
        <v>75</v>
      </c>
      <c r="L129" s="9">
        <v>67</v>
      </c>
      <c r="M129" s="9"/>
      <c r="N129" s="9">
        <v>1</v>
      </c>
      <c r="O129" s="9">
        <v>1</v>
      </c>
      <c r="P129" s="8"/>
      <c r="Q129" s="9">
        <v>83</v>
      </c>
      <c r="R129" s="9">
        <v>68</v>
      </c>
      <c r="S129" s="9">
        <v>2</v>
      </c>
      <c r="T129" s="9">
        <v>1</v>
      </c>
      <c r="U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x14ac:dyDescent="0.25">
      <c r="A130" s="5" t="s">
        <v>215</v>
      </c>
      <c r="B130" s="9">
        <v>1138</v>
      </c>
      <c r="C130" s="9">
        <v>1382</v>
      </c>
      <c r="D130" s="9"/>
      <c r="E130" s="9">
        <v>1</v>
      </c>
      <c r="F130" s="9">
        <v>9</v>
      </c>
      <c r="G130" s="9">
        <v>3</v>
      </c>
      <c r="H130" s="9">
        <v>4</v>
      </c>
      <c r="I130" s="9">
        <v>11</v>
      </c>
      <c r="J130" s="8"/>
      <c r="K130" s="9">
        <v>1114</v>
      </c>
      <c r="L130" s="9">
        <v>1348</v>
      </c>
      <c r="M130" s="9">
        <v>16</v>
      </c>
      <c r="N130" s="9">
        <v>6</v>
      </c>
      <c r="O130" s="9">
        <v>14</v>
      </c>
      <c r="P130" s="8"/>
      <c r="Q130" s="9">
        <v>1149</v>
      </c>
      <c r="R130" s="9">
        <v>1340</v>
      </c>
      <c r="S130" s="9">
        <v>15</v>
      </c>
      <c r="T130" s="9">
        <v>11</v>
      </c>
      <c r="U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x14ac:dyDescent="0.25">
      <c r="A131" s="5" t="s">
        <v>216</v>
      </c>
      <c r="B131" s="9">
        <v>85</v>
      </c>
      <c r="C131" s="9">
        <v>88</v>
      </c>
      <c r="D131" s="9"/>
      <c r="E131" s="9"/>
      <c r="F131" s="9">
        <v>1</v>
      </c>
      <c r="G131" s="9"/>
      <c r="H131" s="9"/>
      <c r="I131" s="9">
        <v>1</v>
      </c>
      <c r="J131" s="8"/>
      <c r="K131" s="9">
        <v>73</v>
      </c>
      <c r="L131" s="9">
        <v>84</v>
      </c>
      <c r="M131" s="9">
        <v>5</v>
      </c>
      <c r="N131" s="9"/>
      <c r="O131" s="9">
        <v>1</v>
      </c>
      <c r="P131" s="8"/>
      <c r="Q131" s="9">
        <v>87</v>
      </c>
      <c r="R131" s="9">
        <v>79</v>
      </c>
      <c r="S131" s="9">
        <v>1</v>
      </c>
      <c r="T131" s="9"/>
      <c r="U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1:43" x14ac:dyDescent="0.25">
      <c r="A132" s="5"/>
      <c r="B132" s="9"/>
      <c r="C132" s="9"/>
      <c r="D132" s="9"/>
      <c r="E132" s="9"/>
      <c r="F132" s="9"/>
      <c r="G132" s="9"/>
      <c r="H132" s="9"/>
      <c r="I132" s="9"/>
      <c r="J132" s="8"/>
      <c r="K132" s="9"/>
      <c r="L132" s="9"/>
      <c r="M132" s="9"/>
      <c r="N132" s="9"/>
      <c r="O132" s="9"/>
      <c r="P132" s="8"/>
      <c r="Q132" s="9"/>
      <c r="R132" s="9"/>
      <c r="S132" s="9"/>
      <c r="T132" s="9"/>
      <c r="U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1:43" x14ac:dyDescent="0.25">
      <c r="A133" s="5" t="s">
        <v>315</v>
      </c>
      <c r="B133" s="9">
        <v>2</v>
      </c>
      <c r="C133" s="9"/>
      <c r="D133" s="9"/>
      <c r="E133" s="9"/>
      <c r="F133" s="9"/>
      <c r="G133" s="9"/>
      <c r="H133" s="9"/>
      <c r="I133" s="9"/>
      <c r="J133" s="8"/>
      <c r="K133" s="9">
        <v>1</v>
      </c>
      <c r="L133" s="9"/>
      <c r="M133" s="9"/>
      <c r="N133" s="9"/>
      <c r="O133" s="9"/>
      <c r="P133" s="8"/>
      <c r="Q133" s="9">
        <v>1</v>
      </c>
      <c r="R133" s="9"/>
      <c r="S133" s="9"/>
      <c r="T133" s="9"/>
      <c r="U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1:43" x14ac:dyDescent="0.25">
      <c r="A134" s="5" t="s">
        <v>316</v>
      </c>
      <c r="B134" s="9">
        <v>4</v>
      </c>
      <c r="C134" s="9">
        <v>4</v>
      </c>
      <c r="D134" s="9"/>
      <c r="E134" s="9"/>
      <c r="F134" s="9"/>
      <c r="G134" s="9"/>
      <c r="H134" s="9"/>
      <c r="I134" s="9"/>
      <c r="J134" s="8"/>
      <c r="K134" s="9">
        <v>2</v>
      </c>
      <c r="L134" s="9">
        <v>5</v>
      </c>
      <c r="M134" s="9"/>
      <c r="N134" s="9"/>
      <c r="O134" s="9"/>
      <c r="P134" s="8"/>
      <c r="Q134" s="9">
        <v>2</v>
      </c>
      <c r="R134" s="9">
        <v>6</v>
      </c>
      <c r="S134" s="9"/>
      <c r="T134" s="9"/>
      <c r="U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pans="1:43" x14ac:dyDescent="0.25">
      <c r="A135" s="5" t="s">
        <v>222</v>
      </c>
      <c r="B135" s="9">
        <v>2312</v>
      </c>
      <c r="C135" s="9">
        <v>2475</v>
      </c>
      <c r="D135" s="9">
        <v>9</v>
      </c>
      <c r="E135" s="9">
        <v>4</v>
      </c>
      <c r="F135" s="9">
        <v>29</v>
      </c>
      <c r="G135" s="9">
        <v>1</v>
      </c>
      <c r="H135" s="9">
        <v>1</v>
      </c>
      <c r="I135" s="9">
        <v>7</v>
      </c>
      <c r="J135" s="8"/>
      <c r="K135" s="9">
        <v>2238</v>
      </c>
      <c r="L135" s="9">
        <v>2397</v>
      </c>
      <c r="M135" s="9">
        <v>55</v>
      </c>
      <c r="N135" s="9">
        <v>17</v>
      </c>
      <c r="O135" s="9">
        <v>12</v>
      </c>
      <c r="P135" s="8"/>
      <c r="Q135" s="9">
        <v>2340</v>
      </c>
      <c r="R135" s="9">
        <v>2380</v>
      </c>
      <c r="S135" s="9">
        <v>35</v>
      </c>
      <c r="T135" s="9">
        <v>24</v>
      </c>
      <c r="U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1:43" x14ac:dyDescent="0.25">
      <c r="A136" s="5" t="s">
        <v>223</v>
      </c>
      <c r="B136" s="9">
        <v>130</v>
      </c>
      <c r="C136" s="9">
        <v>140</v>
      </c>
      <c r="D136" s="9"/>
      <c r="E136" s="9"/>
      <c r="F136" s="9"/>
      <c r="G136" s="9"/>
      <c r="H136" s="9"/>
      <c r="I136" s="9">
        <v>5</v>
      </c>
      <c r="J136" s="8"/>
      <c r="K136" s="9">
        <v>123</v>
      </c>
      <c r="L136" s="9">
        <v>124</v>
      </c>
      <c r="M136" s="9">
        <v>4</v>
      </c>
      <c r="N136" s="9">
        <v>4</v>
      </c>
      <c r="O136" s="9">
        <v>5</v>
      </c>
      <c r="P136" s="8"/>
      <c r="Q136" s="9">
        <v>138</v>
      </c>
      <c r="R136" s="9">
        <v>125</v>
      </c>
      <c r="S136" s="9">
        <v>1</v>
      </c>
      <c r="T136" s="9">
        <v>3</v>
      </c>
      <c r="U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1:43" x14ac:dyDescent="0.25">
      <c r="A137" s="5"/>
      <c r="B137" s="9"/>
      <c r="C137" s="9"/>
      <c r="D137" s="9"/>
      <c r="E137" s="9"/>
      <c r="F137" s="9"/>
      <c r="G137" s="9"/>
      <c r="H137" s="9"/>
      <c r="I137" s="9"/>
      <c r="J137" s="8"/>
      <c r="K137" s="9"/>
      <c r="L137" s="9"/>
      <c r="M137" s="9"/>
      <c r="N137" s="9"/>
      <c r="O137" s="9"/>
      <c r="P137" s="8"/>
      <c r="Q137" s="9"/>
      <c r="R137" s="9"/>
      <c r="S137" s="9"/>
      <c r="T137" s="9"/>
      <c r="U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1:43" x14ac:dyDescent="0.25">
      <c r="A138" s="5" t="s">
        <v>293</v>
      </c>
      <c r="B138" s="9"/>
      <c r="C138" s="9"/>
      <c r="D138" s="9"/>
      <c r="E138" s="9"/>
      <c r="F138" s="9"/>
      <c r="G138" s="9"/>
      <c r="H138" s="9"/>
      <c r="I138" s="9"/>
      <c r="J138" s="8"/>
      <c r="K138" s="9"/>
      <c r="L138" s="9"/>
      <c r="M138" s="9"/>
      <c r="N138" s="9"/>
      <c r="O138" s="9"/>
      <c r="P138" s="8"/>
      <c r="Q138" s="9"/>
      <c r="R138" s="9"/>
      <c r="S138" s="9"/>
      <c r="T138" s="9"/>
      <c r="U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1:43" x14ac:dyDescent="0.25">
      <c r="A139" s="5" t="s">
        <v>317</v>
      </c>
      <c r="B139" s="9">
        <v>2</v>
      </c>
      <c r="C139" s="9"/>
      <c r="D139" s="9"/>
      <c r="E139" s="9"/>
      <c r="F139" s="9"/>
      <c r="G139" s="9"/>
      <c r="H139" s="9"/>
      <c r="I139" s="9"/>
      <c r="J139" s="8"/>
      <c r="K139" s="9">
        <v>2</v>
      </c>
      <c r="L139" s="9"/>
      <c r="M139" s="9"/>
      <c r="N139" s="9"/>
      <c r="O139" s="9"/>
      <c r="P139" s="8"/>
      <c r="Q139" s="9">
        <v>2</v>
      </c>
      <c r="R139" s="9"/>
      <c r="S139" s="9"/>
      <c r="T139" s="9"/>
      <c r="U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1:43" x14ac:dyDescent="0.25">
      <c r="A140" s="5" t="s">
        <v>226</v>
      </c>
      <c r="B140" s="9">
        <v>1019</v>
      </c>
      <c r="C140" s="9">
        <v>648</v>
      </c>
      <c r="D140" s="9">
        <v>4</v>
      </c>
      <c r="E140" s="9"/>
      <c r="F140" s="9">
        <v>10</v>
      </c>
      <c r="G140" s="9"/>
      <c r="H140" s="9">
        <v>1</v>
      </c>
      <c r="I140" s="9">
        <v>2</v>
      </c>
      <c r="J140" s="8"/>
      <c r="K140" s="9">
        <v>966</v>
      </c>
      <c r="L140" s="9">
        <v>649</v>
      </c>
      <c r="M140" s="9">
        <v>5</v>
      </c>
      <c r="N140" s="9">
        <v>6</v>
      </c>
      <c r="O140" s="9">
        <v>7</v>
      </c>
      <c r="P140" s="8"/>
      <c r="Q140" s="9">
        <v>1013</v>
      </c>
      <c r="R140" s="9">
        <v>633</v>
      </c>
      <c r="S140" s="9">
        <v>10</v>
      </c>
      <c r="T140" s="9">
        <v>8</v>
      </c>
      <c r="U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1:43" x14ac:dyDescent="0.25">
      <c r="A141" s="5" t="s">
        <v>227</v>
      </c>
      <c r="B141" s="9">
        <v>19</v>
      </c>
      <c r="C141" s="9">
        <v>20</v>
      </c>
      <c r="D141" s="9"/>
      <c r="E141" s="9"/>
      <c r="F141" s="9"/>
      <c r="G141" s="9">
        <v>1</v>
      </c>
      <c r="H141" s="9">
        <v>1</v>
      </c>
      <c r="I141" s="9"/>
      <c r="J141" s="8"/>
      <c r="K141" s="9">
        <v>18</v>
      </c>
      <c r="L141" s="9">
        <v>21</v>
      </c>
      <c r="M141" s="9">
        <v>1</v>
      </c>
      <c r="N141" s="9">
        <v>1</v>
      </c>
      <c r="O141" s="9"/>
      <c r="P141" s="8"/>
      <c r="Q141" s="9">
        <v>22</v>
      </c>
      <c r="R141" s="9">
        <v>19</v>
      </c>
      <c r="S141" s="9"/>
      <c r="T141" s="9"/>
      <c r="U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1:43" s="14" customFormat="1" x14ac:dyDescent="0.25">
      <c r="A142" s="14" t="s">
        <v>228</v>
      </c>
      <c r="B142" s="25">
        <f t="shared" ref="B142:I142" si="0">+SUM(B5:B141)</f>
        <v>64438</v>
      </c>
      <c r="C142" s="25">
        <f t="shared" si="0"/>
        <v>73808</v>
      </c>
      <c r="D142" s="25">
        <f t="shared" si="0"/>
        <v>177</v>
      </c>
      <c r="E142" s="25">
        <f t="shared" si="0"/>
        <v>108</v>
      </c>
      <c r="F142" s="25">
        <f t="shared" si="0"/>
        <v>958</v>
      </c>
      <c r="G142" s="25">
        <f t="shared" si="0"/>
        <v>72</v>
      </c>
      <c r="H142" s="25">
        <f t="shared" si="0"/>
        <v>103</v>
      </c>
      <c r="I142" s="25">
        <f t="shared" si="0"/>
        <v>367</v>
      </c>
      <c r="J142" s="33"/>
      <c r="K142" s="25">
        <f>+SUM(K5:K141)</f>
        <v>61568</v>
      </c>
      <c r="L142" s="25">
        <f>+SUM(L5:L141)</f>
        <v>71420</v>
      </c>
      <c r="M142" s="25">
        <f>+SUM(M5:M141)</f>
        <v>1724</v>
      </c>
      <c r="N142" s="25">
        <f>+SUM(N5:N141)</f>
        <v>435</v>
      </c>
      <c r="O142" s="25">
        <f>+SUM(O5:O141)</f>
        <v>531</v>
      </c>
      <c r="P142" s="33"/>
      <c r="Q142" s="25">
        <f>+SUM(Q5:Q141)</f>
        <v>65354</v>
      </c>
      <c r="R142" s="25">
        <f>+SUM(R5:R141)</f>
        <v>69566</v>
      </c>
      <c r="S142" s="25">
        <f>+SUM(S5:S141)</f>
        <v>1395</v>
      </c>
      <c r="T142" s="25">
        <f>+SUM(T5:T141)</f>
        <v>755</v>
      </c>
      <c r="U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</row>
    <row r="143" spans="1:43" x14ac:dyDescent="0.25">
      <c r="A143" s="5"/>
      <c r="B143" s="9"/>
      <c r="C143" s="9"/>
      <c r="D143" s="9"/>
      <c r="E143" s="9"/>
      <c r="F143" s="9"/>
      <c r="G143" s="9"/>
      <c r="H143" s="9"/>
      <c r="I143" s="9"/>
      <c r="J143" s="8"/>
      <c r="K143" s="9"/>
      <c r="L143" s="9"/>
      <c r="M143" s="9"/>
      <c r="N143" s="9"/>
      <c r="O143" s="9"/>
      <c r="P143" s="8"/>
      <c r="Q143" s="9"/>
      <c r="R143" s="9"/>
      <c r="S143" s="9"/>
      <c r="T143" s="9"/>
      <c r="U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</sheetData>
  <mergeCells count="20">
    <mergeCell ref="Q2:Q3"/>
    <mergeCell ref="R2:R3"/>
    <mergeCell ref="S2:S3"/>
    <mergeCell ref="T2:T3"/>
    <mergeCell ref="B1:I1"/>
    <mergeCell ref="Q1:T1"/>
    <mergeCell ref="K1:O1"/>
    <mergeCell ref="G2:G3"/>
    <mergeCell ref="B2:B3"/>
    <mergeCell ref="C2:C3"/>
    <mergeCell ref="D2:D3"/>
    <mergeCell ref="E2:E3"/>
    <mergeCell ref="F2:F3"/>
    <mergeCell ref="N2:N3"/>
    <mergeCell ref="O2:O3"/>
    <mergeCell ref="H2:H3"/>
    <mergeCell ref="I2:I3"/>
    <mergeCell ref="K2:K3"/>
    <mergeCell ref="L2:L3"/>
    <mergeCell ref="M2:M3"/>
  </mergeCells>
  <pageMargins left="0.7" right="0.7" top="0.75" bottom="0.75" header="0.3" footer="0.3"/>
  <pageSetup scale="76" orientation="landscape" r:id="rId1"/>
  <headerFooter>
    <oddHeader>&amp;C&amp;"-,Bold"2020 General Election Results - November 3, 2020
Prepared by the Office of Edward P. McGettigan, Atlantic County Clerk</oddHeader>
  </headerFooter>
  <rowBreaks count="3" manualBreakCount="3">
    <brk id="41" max="16383" man="1"/>
    <brk id="81" max="16383" man="1"/>
    <brk id="118" max="16383" man="1"/>
  </rowBreaks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143"/>
  <sheetViews>
    <sheetView zoomScale="75" zoomScaleNormal="75" workbookViewId="0">
      <pane ySplit="4" topLeftCell="A95" activePane="bottomLeft" state="frozen"/>
      <selection pane="bottomLeft" activeCell="K15" sqref="K15"/>
    </sheetView>
  </sheetViews>
  <sheetFormatPr defaultRowHeight="15" x14ac:dyDescent="0.25"/>
  <cols>
    <col min="1" max="1" width="29.42578125" customWidth="1"/>
    <col min="2" max="2" width="1.7109375" customWidth="1"/>
    <col min="3" max="4" width="13.140625" customWidth="1"/>
    <col min="5" max="5" width="1.7109375" customWidth="1"/>
    <col min="6" max="7" width="13.140625" customWidth="1"/>
    <col min="8" max="8" width="1.7109375" customWidth="1"/>
    <col min="9" max="10" width="13.140625" customWidth="1"/>
  </cols>
  <sheetData>
    <row r="1" spans="1:10" ht="15.75" thickBot="1" x14ac:dyDescent="0.3">
      <c r="A1" s="14"/>
      <c r="C1" s="96" t="s">
        <v>671</v>
      </c>
      <c r="D1" s="96"/>
      <c r="E1" s="14"/>
      <c r="F1" s="96" t="s">
        <v>673</v>
      </c>
      <c r="G1" s="96"/>
      <c r="H1" s="14"/>
      <c r="I1" s="96" t="s">
        <v>672</v>
      </c>
      <c r="J1" s="96"/>
    </row>
    <row r="2" spans="1:10" x14ac:dyDescent="0.25">
      <c r="A2" s="85"/>
      <c r="C2" s="97" t="s">
        <v>282</v>
      </c>
      <c r="D2" s="99" t="s">
        <v>283</v>
      </c>
      <c r="E2" s="14"/>
      <c r="F2" s="97" t="s">
        <v>282</v>
      </c>
      <c r="G2" s="99" t="s">
        <v>283</v>
      </c>
      <c r="H2" s="14"/>
      <c r="I2" s="97" t="s">
        <v>282</v>
      </c>
      <c r="J2" s="99" t="s">
        <v>283</v>
      </c>
    </row>
    <row r="3" spans="1:10" x14ac:dyDescent="0.25">
      <c r="A3" s="85"/>
      <c r="C3" s="93"/>
      <c r="D3" s="95"/>
      <c r="E3" s="14"/>
      <c r="F3" s="93"/>
      <c r="G3" s="95"/>
      <c r="H3" s="14"/>
      <c r="I3" s="93"/>
      <c r="J3" s="95"/>
    </row>
    <row r="4" spans="1:10" ht="15.75" thickBot="1" x14ac:dyDescent="0.3">
      <c r="A4" s="66" t="s">
        <v>257</v>
      </c>
      <c r="C4" s="98"/>
      <c r="D4" s="100"/>
      <c r="E4" s="14"/>
      <c r="F4" s="98"/>
      <c r="G4" s="100"/>
      <c r="H4" s="14"/>
      <c r="I4" s="98"/>
      <c r="J4" s="100"/>
    </row>
    <row r="5" spans="1:10" x14ac:dyDescent="0.25">
      <c r="A5" s="5" t="s">
        <v>272</v>
      </c>
      <c r="C5" s="9">
        <v>2</v>
      </c>
      <c r="D5" s="9">
        <v>1</v>
      </c>
      <c r="E5" s="86"/>
      <c r="F5" s="9">
        <v>1</v>
      </c>
      <c r="G5" s="9">
        <v>2</v>
      </c>
      <c r="H5" s="86"/>
      <c r="I5" s="9"/>
      <c r="J5" s="9">
        <v>3</v>
      </c>
    </row>
    <row r="6" spans="1:10" x14ac:dyDescent="0.25">
      <c r="A6" s="5" t="s">
        <v>294</v>
      </c>
      <c r="C6" s="9">
        <v>8</v>
      </c>
      <c r="D6" s="9">
        <v>7</v>
      </c>
      <c r="E6" s="86"/>
      <c r="F6" s="9">
        <v>11</v>
      </c>
      <c r="G6" s="9">
        <v>3</v>
      </c>
      <c r="H6" s="86"/>
      <c r="I6" s="9">
        <v>8</v>
      </c>
      <c r="J6" s="9">
        <v>7</v>
      </c>
    </row>
    <row r="7" spans="1:10" x14ac:dyDescent="0.25">
      <c r="A7" s="5" t="s">
        <v>4</v>
      </c>
      <c r="C7" s="9">
        <v>1875</v>
      </c>
      <c r="D7" s="9">
        <v>860</v>
      </c>
      <c r="E7" s="86"/>
      <c r="F7" s="9">
        <v>2098</v>
      </c>
      <c r="G7" s="9">
        <v>601</v>
      </c>
      <c r="H7" s="86"/>
      <c r="I7" s="9">
        <v>1312</v>
      </c>
      <c r="J7" s="9">
        <v>1257</v>
      </c>
    </row>
    <row r="8" spans="1:10" x14ac:dyDescent="0.25">
      <c r="A8" s="5" t="s">
        <v>5</v>
      </c>
      <c r="C8" s="9">
        <v>75</v>
      </c>
      <c r="D8" s="9">
        <v>24</v>
      </c>
      <c r="E8" s="86"/>
      <c r="F8" s="9">
        <v>81</v>
      </c>
      <c r="G8" s="9">
        <v>15</v>
      </c>
      <c r="H8" s="86"/>
      <c r="I8" s="9">
        <v>58</v>
      </c>
      <c r="J8" s="9">
        <v>28</v>
      </c>
    </row>
    <row r="9" spans="1:10" x14ac:dyDescent="0.25">
      <c r="A9" s="5" t="s">
        <v>9</v>
      </c>
      <c r="C9" s="9">
        <v>1388</v>
      </c>
      <c r="D9" s="9">
        <v>756</v>
      </c>
      <c r="E9" s="86"/>
      <c r="F9" s="9">
        <v>1568</v>
      </c>
      <c r="G9" s="9">
        <v>550</v>
      </c>
      <c r="H9" s="86"/>
      <c r="I9" s="9">
        <v>1019</v>
      </c>
      <c r="J9" s="9">
        <v>1002</v>
      </c>
    </row>
    <row r="10" spans="1:10" x14ac:dyDescent="0.25">
      <c r="A10" s="5" t="s">
        <v>10</v>
      </c>
      <c r="C10" s="9">
        <v>89</v>
      </c>
      <c r="D10" s="9">
        <v>28</v>
      </c>
      <c r="E10" s="86"/>
      <c r="F10" s="9">
        <v>99</v>
      </c>
      <c r="G10" s="9">
        <v>17</v>
      </c>
      <c r="H10" s="86"/>
      <c r="I10" s="9">
        <v>68</v>
      </c>
      <c r="J10" s="9">
        <v>38</v>
      </c>
    </row>
    <row r="11" spans="1:10" x14ac:dyDescent="0.25">
      <c r="A11" s="5"/>
      <c r="C11" s="9"/>
      <c r="D11" s="9"/>
      <c r="E11" s="86"/>
      <c r="F11" s="9"/>
      <c r="G11" s="9"/>
      <c r="H11" s="86"/>
      <c r="I11" s="9"/>
      <c r="J11" s="9"/>
    </row>
    <row r="12" spans="1:10" x14ac:dyDescent="0.25">
      <c r="A12" s="5" t="s">
        <v>273</v>
      </c>
      <c r="C12" s="9">
        <f>3+1+1</f>
        <v>5</v>
      </c>
      <c r="D12" s="9">
        <f>1</f>
        <v>1</v>
      </c>
      <c r="E12" s="86"/>
      <c r="F12" s="9">
        <f>3+1+1</f>
        <v>5</v>
      </c>
      <c r="G12" s="9">
        <f>1</f>
        <v>1</v>
      </c>
      <c r="H12" s="86"/>
      <c r="I12" s="9">
        <f>3+1+2</f>
        <v>6</v>
      </c>
      <c r="J12" s="9"/>
    </row>
    <row r="13" spans="1:10" x14ac:dyDescent="0.25">
      <c r="A13" s="5" t="s">
        <v>295</v>
      </c>
      <c r="C13" s="9">
        <v>35</v>
      </c>
      <c r="D13" s="9">
        <v>12</v>
      </c>
      <c r="E13" s="86"/>
      <c r="F13" s="9">
        <v>38</v>
      </c>
      <c r="G13" s="9">
        <v>7</v>
      </c>
      <c r="H13" s="86"/>
      <c r="I13" s="9">
        <v>25</v>
      </c>
      <c r="J13" s="9">
        <v>17</v>
      </c>
    </row>
    <row r="14" spans="1:10" x14ac:dyDescent="0.25">
      <c r="A14" s="5" t="s">
        <v>15</v>
      </c>
      <c r="C14" s="9">
        <v>5275</v>
      </c>
      <c r="D14" s="9">
        <v>1782</v>
      </c>
      <c r="E14" s="86"/>
      <c r="F14" s="9">
        <v>5524</v>
      </c>
      <c r="G14" s="9">
        <v>1325</v>
      </c>
      <c r="H14" s="86"/>
      <c r="I14" s="9">
        <v>4120</v>
      </c>
      <c r="J14" s="9">
        <v>2279</v>
      </c>
    </row>
    <row r="15" spans="1:10" x14ac:dyDescent="0.25">
      <c r="A15" s="5" t="s">
        <v>16</v>
      </c>
      <c r="C15" s="9">
        <v>624</v>
      </c>
      <c r="D15" s="9">
        <v>156</v>
      </c>
      <c r="E15" s="86"/>
      <c r="F15" s="9">
        <v>611</v>
      </c>
      <c r="G15" s="9">
        <v>135</v>
      </c>
      <c r="H15" s="86"/>
      <c r="I15" s="9">
        <v>438</v>
      </c>
      <c r="J15" s="9">
        <v>244</v>
      </c>
    </row>
    <row r="16" spans="1:10" x14ac:dyDescent="0.25">
      <c r="A16" s="5" t="s">
        <v>284</v>
      </c>
      <c r="C16" s="9">
        <v>2</v>
      </c>
      <c r="D16" s="9"/>
      <c r="E16" s="86"/>
      <c r="F16" s="9">
        <v>2</v>
      </c>
      <c r="G16" s="9"/>
      <c r="H16" s="86"/>
      <c r="I16" s="9">
        <v>2</v>
      </c>
      <c r="J16" s="9"/>
    </row>
    <row r="17" spans="1:10" x14ac:dyDescent="0.25">
      <c r="A17" s="5" t="s">
        <v>20</v>
      </c>
      <c r="C17" s="9">
        <v>1128</v>
      </c>
      <c r="D17" s="9">
        <v>254</v>
      </c>
      <c r="E17" s="86"/>
      <c r="F17" s="9">
        <v>1178</v>
      </c>
      <c r="G17" s="9">
        <v>153</v>
      </c>
      <c r="H17" s="86"/>
      <c r="I17" s="9">
        <v>869</v>
      </c>
      <c r="J17" s="9">
        <v>367</v>
      </c>
    </row>
    <row r="18" spans="1:10" x14ac:dyDescent="0.25">
      <c r="A18" s="5" t="s">
        <v>21</v>
      </c>
      <c r="C18" s="9">
        <v>94</v>
      </c>
      <c r="D18" s="9">
        <v>11</v>
      </c>
      <c r="E18" s="86"/>
      <c r="F18" s="9">
        <v>86</v>
      </c>
      <c r="G18" s="9">
        <v>13</v>
      </c>
      <c r="H18" s="86"/>
      <c r="I18" s="9">
        <v>66</v>
      </c>
      <c r="J18" s="9">
        <v>25</v>
      </c>
    </row>
    <row r="19" spans="1:10" x14ac:dyDescent="0.25">
      <c r="A19" s="5"/>
      <c r="C19" s="9"/>
      <c r="D19" s="9"/>
      <c r="E19" s="86"/>
      <c r="F19" s="9"/>
      <c r="G19" s="9"/>
      <c r="H19" s="86"/>
      <c r="I19" s="9"/>
      <c r="J19" s="9"/>
    </row>
    <row r="20" spans="1:10" x14ac:dyDescent="0.25">
      <c r="A20" s="5"/>
      <c r="C20" s="9"/>
      <c r="D20" s="9"/>
      <c r="E20" s="86"/>
      <c r="F20" s="9"/>
      <c r="G20" s="9"/>
      <c r="H20" s="86"/>
      <c r="I20" s="9"/>
      <c r="J20" s="9"/>
    </row>
    <row r="21" spans="1:10" x14ac:dyDescent="0.25">
      <c r="A21" s="5" t="s">
        <v>296</v>
      </c>
      <c r="C21" s="9">
        <v>4</v>
      </c>
      <c r="D21" s="9"/>
      <c r="E21" s="86"/>
      <c r="F21" s="9">
        <v>3</v>
      </c>
      <c r="G21" s="9">
        <v>1</v>
      </c>
      <c r="H21" s="86"/>
      <c r="I21" s="9">
        <v>2</v>
      </c>
      <c r="J21" s="9">
        <v>2</v>
      </c>
    </row>
    <row r="22" spans="1:10" x14ac:dyDescent="0.25">
      <c r="A22" s="5" t="s">
        <v>297</v>
      </c>
      <c r="C22" s="9">
        <v>5</v>
      </c>
      <c r="D22" s="9">
        <v>2</v>
      </c>
      <c r="E22" s="86"/>
      <c r="F22" s="9">
        <v>5</v>
      </c>
      <c r="G22" s="9">
        <v>2</v>
      </c>
      <c r="H22" s="86"/>
      <c r="I22" s="9">
        <v>5</v>
      </c>
      <c r="J22" s="9">
        <v>2</v>
      </c>
    </row>
    <row r="23" spans="1:10" x14ac:dyDescent="0.25">
      <c r="A23" s="5" t="s">
        <v>45</v>
      </c>
      <c r="C23" s="9">
        <v>965</v>
      </c>
      <c r="D23" s="9">
        <v>436</v>
      </c>
      <c r="E23" s="86"/>
      <c r="F23" s="9">
        <v>1033</v>
      </c>
      <c r="G23" s="9">
        <v>350</v>
      </c>
      <c r="H23" s="86"/>
      <c r="I23" s="9">
        <v>643</v>
      </c>
      <c r="J23" s="9">
        <v>690</v>
      </c>
    </row>
    <row r="24" spans="1:10" x14ac:dyDescent="0.25">
      <c r="A24" s="5" t="s">
        <v>46</v>
      </c>
      <c r="C24" s="9">
        <v>35</v>
      </c>
      <c r="D24" s="9">
        <v>7</v>
      </c>
      <c r="E24" s="86"/>
      <c r="F24" s="9">
        <v>30</v>
      </c>
      <c r="G24" s="9">
        <v>12</v>
      </c>
      <c r="H24" s="86"/>
      <c r="I24" s="9">
        <v>22</v>
      </c>
      <c r="J24" s="9">
        <v>18</v>
      </c>
    </row>
    <row r="25" spans="1:10" x14ac:dyDescent="0.25">
      <c r="A25" s="5" t="s">
        <v>48</v>
      </c>
      <c r="C25" s="9">
        <v>744</v>
      </c>
      <c r="D25" s="9">
        <v>369</v>
      </c>
      <c r="E25" s="86"/>
      <c r="F25" s="9">
        <v>816</v>
      </c>
      <c r="G25" s="9">
        <v>284</v>
      </c>
      <c r="H25" s="86"/>
      <c r="I25" s="9">
        <v>505</v>
      </c>
      <c r="J25" s="9">
        <v>555</v>
      </c>
    </row>
    <row r="26" spans="1:10" x14ac:dyDescent="0.25">
      <c r="A26" s="5" t="s">
        <v>49</v>
      </c>
      <c r="C26" s="9">
        <v>20</v>
      </c>
      <c r="D26" s="9">
        <v>13</v>
      </c>
      <c r="E26" s="86"/>
      <c r="F26" s="9">
        <v>26</v>
      </c>
      <c r="G26" s="9">
        <v>7</v>
      </c>
      <c r="H26" s="86"/>
      <c r="I26" s="9">
        <v>13</v>
      </c>
      <c r="J26" s="9">
        <v>14</v>
      </c>
    </row>
    <row r="27" spans="1:10" x14ac:dyDescent="0.25">
      <c r="A27" s="5" t="s">
        <v>51</v>
      </c>
      <c r="C27" s="9">
        <v>789</v>
      </c>
      <c r="D27" s="9">
        <v>394</v>
      </c>
      <c r="E27" s="86"/>
      <c r="F27" s="9">
        <v>894</v>
      </c>
      <c r="G27" s="9">
        <v>283</v>
      </c>
      <c r="H27" s="86"/>
      <c r="I27" s="9">
        <v>573</v>
      </c>
      <c r="J27" s="9">
        <v>549</v>
      </c>
    </row>
    <row r="28" spans="1:10" x14ac:dyDescent="0.25">
      <c r="A28" s="5" t="s">
        <v>52</v>
      </c>
      <c r="C28" s="9">
        <v>47</v>
      </c>
      <c r="D28" s="9">
        <v>15</v>
      </c>
      <c r="E28" s="86"/>
      <c r="F28" s="9">
        <v>54</v>
      </c>
      <c r="G28" s="9">
        <v>7</v>
      </c>
      <c r="H28" s="86"/>
      <c r="I28" s="9">
        <v>29</v>
      </c>
      <c r="J28" s="9">
        <v>28</v>
      </c>
    </row>
    <row r="29" spans="1:10" x14ac:dyDescent="0.25">
      <c r="A29" s="5" t="s">
        <v>54</v>
      </c>
      <c r="C29" s="9">
        <v>673</v>
      </c>
      <c r="D29" s="9">
        <v>386</v>
      </c>
      <c r="E29" s="86"/>
      <c r="F29" s="9">
        <v>793</v>
      </c>
      <c r="G29" s="9">
        <v>255</v>
      </c>
      <c r="H29" s="86"/>
      <c r="I29" s="9">
        <v>543</v>
      </c>
      <c r="J29" s="9">
        <v>459</v>
      </c>
    </row>
    <row r="30" spans="1:10" x14ac:dyDescent="0.25">
      <c r="A30" s="5" t="s">
        <v>55</v>
      </c>
      <c r="C30" s="9">
        <v>51</v>
      </c>
      <c r="D30" s="9">
        <v>19</v>
      </c>
      <c r="E30" s="86"/>
      <c r="F30" s="9">
        <v>56</v>
      </c>
      <c r="G30" s="9">
        <v>14</v>
      </c>
      <c r="H30" s="86"/>
      <c r="I30" s="9">
        <v>31</v>
      </c>
      <c r="J30" s="9">
        <v>32</v>
      </c>
    </row>
    <row r="31" spans="1:10" x14ac:dyDescent="0.25">
      <c r="A31" s="5"/>
      <c r="C31" s="9"/>
      <c r="D31" s="9"/>
      <c r="E31" s="86"/>
      <c r="F31" s="9"/>
      <c r="G31" s="9"/>
      <c r="H31" s="86"/>
      <c r="I31" s="9"/>
      <c r="J31" s="9"/>
    </row>
    <row r="32" spans="1:10" x14ac:dyDescent="0.25">
      <c r="A32" s="5" t="s">
        <v>274</v>
      </c>
      <c r="C32" s="9">
        <v>1</v>
      </c>
      <c r="D32" s="9"/>
      <c r="E32" s="86"/>
      <c r="F32" s="9">
        <v>1</v>
      </c>
      <c r="G32" s="9"/>
      <c r="H32" s="86"/>
      <c r="I32" s="9">
        <v>1</v>
      </c>
      <c r="J32" s="9"/>
    </row>
    <row r="33" spans="1:10" x14ac:dyDescent="0.25">
      <c r="A33" s="5" t="s">
        <v>298</v>
      </c>
      <c r="C33" s="9"/>
      <c r="D33" s="9">
        <v>1</v>
      </c>
      <c r="E33" s="86"/>
      <c r="F33" s="9">
        <v>1</v>
      </c>
      <c r="G33" s="9"/>
      <c r="H33" s="86"/>
      <c r="I33" s="9">
        <v>1</v>
      </c>
      <c r="J33" s="9"/>
    </row>
    <row r="34" spans="1:10" x14ac:dyDescent="0.25">
      <c r="A34" s="5" t="s">
        <v>58</v>
      </c>
      <c r="C34" s="9">
        <v>1219</v>
      </c>
      <c r="D34" s="9">
        <v>522</v>
      </c>
      <c r="E34" s="86"/>
      <c r="F34" s="9">
        <v>1362</v>
      </c>
      <c r="G34" s="9">
        <v>344</v>
      </c>
      <c r="H34" s="86"/>
      <c r="I34" s="9">
        <v>822</v>
      </c>
      <c r="J34" s="9">
        <v>783</v>
      </c>
    </row>
    <row r="35" spans="1:10" x14ac:dyDescent="0.25">
      <c r="A35" s="5" t="s">
        <v>59</v>
      </c>
      <c r="C35" s="9">
        <v>75</v>
      </c>
      <c r="D35" s="9">
        <v>29</v>
      </c>
      <c r="E35" s="86"/>
      <c r="F35" s="9">
        <v>85</v>
      </c>
      <c r="G35" s="9">
        <v>18</v>
      </c>
      <c r="H35" s="86"/>
      <c r="I35" s="9">
        <v>48</v>
      </c>
      <c r="J35" s="9">
        <v>44</v>
      </c>
    </row>
    <row r="36" spans="1:10" x14ac:dyDescent="0.25">
      <c r="A36" s="5"/>
      <c r="C36" s="9"/>
      <c r="D36" s="9"/>
      <c r="E36" s="86"/>
      <c r="F36" s="9"/>
      <c r="G36" s="9"/>
      <c r="H36" s="86"/>
      <c r="I36" s="9"/>
      <c r="J36" s="9"/>
    </row>
    <row r="37" spans="1:10" x14ac:dyDescent="0.25">
      <c r="A37" s="5" t="s">
        <v>286</v>
      </c>
      <c r="C37" s="9"/>
      <c r="D37" s="9"/>
      <c r="E37" s="86"/>
      <c r="F37" s="9"/>
      <c r="G37" s="9"/>
      <c r="H37" s="86"/>
      <c r="I37" s="9"/>
      <c r="J37" s="9"/>
    </row>
    <row r="38" spans="1:10" x14ac:dyDescent="0.25">
      <c r="A38" s="5" t="s">
        <v>299</v>
      </c>
      <c r="C38" s="9">
        <v>3</v>
      </c>
      <c r="D38" s="9"/>
      <c r="E38" s="86"/>
      <c r="F38" s="9">
        <v>2</v>
      </c>
      <c r="G38" s="9">
        <v>1</v>
      </c>
      <c r="H38" s="86"/>
      <c r="I38" s="9">
        <v>1</v>
      </c>
      <c r="J38" s="9">
        <v>2</v>
      </c>
    </row>
    <row r="39" spans="1:10" x14ac:dyDescent="0.25">
      <c r="A39" s="5" t="s">
        <v>64</v>
      </c>
      <c r="C39" s="9">
        <v>2373</v>
      </c>
      <c r="D39" s="9">
        <v>1117</v>
      </c>
      <c r="E39" s="86"/>
      <c r="F39" s="9">
        <v>2653</v>
      </c>
      <c r="G39" s="9">
        <v>801</v>
      </c>
      <c r="H39" s="86"/>
      <c r="I39" s="9">
        <v>1462</v>
      </c>
      <c r="J39" s="9">
        <v>1804</v>
      </c>
    </row>
    <row r="40" spans="1:10" x14ac:dyDescent="0.25">
      <c r="A40" s="5" t="s">
        <v>65</v>
      </c>
      <c r="C40" s="9">
        <v>123</v>
      </c>
      <c r="D40" s="9">
        <v>40</v>
      </c>
      <c r="E40" s="86"/>
      <c r="F40" s="9">
        <v>133</v>
      </c>
      <c r="G40" s="9">
        <v>30</v>
      </c>
      <c r="H40" s="86"/>
      <c r="I40" s="9">
        <v>79</v>
      </c>
      <c r="J40" s="9">
        <v>71</v>
      </c>
    </row>
    <row r="41" spans="1:10" x14ac:dyDescent="0.25">
      <c r="A41" s="5"/>
      <c r="C41" s="9"/>
      <c r="D41" s="9"/>
      <c r="E41" s="86"/>
      <c r="F41" s="9"/>
      <c r="G41" s="9"/>
      <c r="H41" s="86"/>
      <c r="I41" s="9"/>
      <c r="J41" s="9"/>
    </row>
    <row r="42" spans="1:10" x14ac:dyDescent="0.25">
      <c r="A42" s="5" t="s">
        <v>66</v>
      </c>
      <c r="C42" s="9"/>
      <c r="D42" s="9"/>
      <c r="E42" s="86"/>
      <c r="F42" s="9"/>
      <c r="G42" s="9"/>
      <c r="H42" s="86"/>
      <c r="I42" s="9"/>
      <c r="J42" s="9"/>
    </row>
    <row r="43" spans="1:10" x14ac:dyDescent="0.25">
      <c r="A43" s="5" t="s">
        <v>300</v>
      </c>
      <c r="C43" s="9"/>
      <c r="D43" s="9"/>
      <c r="E43" s="86"/>
      <c r="F43" s="9"/>
      <c r="G43" s="9"/>
      <c r="H43" s="86"/>
      <c r="I43" s="9"/>
      <c r="J43" s="9"/>
    </row>
    <row r="44" spans="1:10" x14ac:dyDescent="0.25">
      <c r="A44" s="5" t="s">
        <v>67</v>
      </c>
      <c r="C44" s="9">
        <v>205</v>
      </c>
      <c r="D44" s="9">
        <v>86</v>
      </c>
      <c r="E44" s="86"/>
      <c r="F44" s="9">
        <v>219</v>
      </c>
      <c r="G44" s="9">
        <v>69</v>
      </c>
      <c r="H44" s="86"/>
      <c r="I44" s="9">
        <v>130</v>
      </c>
      <c r="J44" s="9">
        <v>145</v>
      </c>
    </row>
    <row r="45" spans="1:10" x14ac:dyDescent="0.25">
      <c r="A45" s="5" t="s">
        <v>68</v>
      </c>
      <c r="C45" s="9">
        <v>17</v>
      </c>
      <c r="D45" s="9">
        <v>5</v>
      </c>
      <c r="E45" s="86"/>
      <c r="F45" s="9">
        <v>16</v>
      </c>
      <c r="G45" s="9">
        <v>2</v>
      </c>
      <c r="H45" s="86"/>
      <c r="I45" s="9">
        <v>11</v>
      </c>
      <c r="J45" s="9">
        <v>4</v>
      </c>
    </row>
    <row r="46" spans="1:10" x14ac:dyDescent="0.25">
      <c r="A46" s="5" t="s">
        <v>275</v>
      </c>
      <c r="C46" s="9"/>
      <c r="D46" s="9">
        <v>1</v>
      </c>
      <c r="E46" s="86"/>
      <c r="F46" s="9"/>
      <c r="G46" s="9">
        <v>1</v>
      </c>
      <c r="H46" s="86"/>
      <c r="I46" s="9"/>
      <c r="J46" s="9">
        <v>1</v>
      </c>
    </row>
    <row r="47" spans="1:10" x14ac:dyDescent="0.25">
      <c r="A47" s="5" t="s">
        <v>301</v>
      </c>
      <c r="C47" s="9">
        <v>6</v>
      </c>
      <c r="D47" s="9">
        <v>1</v>
      </c>
      <c r="E47" s="86"/>
      <c r="F47" s="9">
        <v>6</v>
      </c>
      <c r="G47" s="9"/>
      <c r="H47" s="86"/>
      <c r="I47" s="9">
        <v>5</v>
      </c>
      <c r="J47" s="9">
        <v>2</v>
      </c>
    </row>
    <row r="48" spans="1:10" x14ac:dyDescent="0.25">
      <c r="A48" s="5" t="s">
        <v>287</v>
      </c>
      <c r="C48" s="9">
        <v>1173</v>
      </c>
      <c r="D48" s="9">
        <v>456</v>
      </c>
      <c r="E48" s="86"/>
      <c r="F48" s="9">
        <v>1217</v>
      </c>
      <c r="G48" s="9">
        <v>391</v>
      </c>
      <c r="H48" s="86"/>
      <c r="I48" s="9">
        <v>814</v>
      </c>
      <c r="J48" s="9">
        <v>700</v>
      </c>
    </row>
    <row r="49" spans="1:10" x14ac:dyDescent="0.25">
      <c r="A49" s="5" t="s">
        <v>288</v>
      </c>
      <c r="C49" s="9">
        <v>98</v>
      </c>
      <c r="D49" s="9">
        <v>21</v>
      </c>
      <c r="E49" s="86"/>
      <c r="F49" s="9">
        <v>96</v>
      </c>
      <c r="G49" s="9">
        <v>17</v>
      </c>
      <c r="H49" s="86"/>
      <c r="I49" s="9">
        <v>63</v>
      </c>
      <c r="J49" s="9">
        <v>36</v>
      </c>
    </row>
    <row r="50" spans="1:10" x14ac:dyDescent="0.25">
      <c r="A50" s="5"/>
      <c r="C50" s="9"/>
      <c r="D50" s="9"/>
      <c r="E50" s="86"/>
      <c r="F50" s="9"/>
      <c r="G50" s="9"/>
      <c r="H50" s="86"/>
      <c r="I50" s="9"/>
      <c r="J50" s="9"/>
    </row>
    <row r="51" spans="1:10" x14ac:dyDescent="0.25">
      <c r="A51" s="5" t="s">
        <v>285</v>
      </c>
      <c r="C51" s="9">
        <v>2</v>
      </c>
      <c r="D51" s="9">
        <v>4</v>
      </c>
      <c r="E51" s="86"/>
      <c r="F51" s="9">
        <v>4</v>
      </c>
      <c r="G51" s="9">
        <v>2</v>
      </c>
      <c r="H51" s="86"/>
      <c r="I51" s="9">
        <v>1</v>
      </c>
      <c r="J51" s="9">
        <v>5</v>
      </c>
    </row>
    <row r="52" spans="1:10" x14ac:dyDescent="0.25">
      <c r="A52" s="5" t="s">
        <v>302</v>
      </c>
      <c r="C52" s="9">
        <v>32</v>
      </c>
      <c r="D52" s="9">
        <v>8</v>
      </c>
      <c r="E52" s="86"/>
      <c r="F52" s="9">
        <v>32</v>
      </c>
      <c r="G52" s="9">
        <v>8</v>
      </c>
      <c r="H52" s="86"/>
      <c r="I52" s="9">
        <v>22</v>
      </c>
      <c r="J52" s="9">
        <v>14</v>
      </c>
    </row>
    <row r="53" spans="1:10" x14ac:dyDescent="0.25">
      <c r="A53" s="5" t="s">
        <v>101</v>
      </c>
      <c r="C53" s="9">
        <v>14441</v>
      </c>
      <c r="D53" s="9">
        <v>6769</v>
      </c>
      <c r="E53" s="86"/>
      <c r="F53" s="9">
        <v>15663</v>
      </c>
      <c r="G53" s="9">
        <v>5251</v>
      </c>
      <c r="H53" s="86"/>
      <c r="I53" s="9">
        <v>10318</v>
      </c>
      <c r="J53" s="9">
        <v>9528</v>
      </c>
    </row>
    <row r="54" spans="1:10" x14ac:dyDescent="0.25">
      <c r="A54" s="5" t="s">
        <v>102</v>
      </c>
      <c r="C54" s="9">
        <v>719</v>
      </c>
      <c r="D54" s="9">
        <v>275</v>
      </c>
      <c r="E54" s="86"/>
      <c r="F54" s="9">
        <v>750</v>
      </c>
      <c r="G54" s="9">
        <v>204</v>
      </c>
      <c r="H54" s="86"/>
      <c r="I54" s="9">
        <v>546</v>
      </c>
      <c r="J54" s="9">
        <v>349</v>
      </c>
    </row>
    <row r="55" spans="1:10" x14ac:dyDescent="0.25">
      <c r="A55" s="5"/>
      <c r="C55" s="9"/>
      <c r="D55" s="9"/>
      <c r="E55" s="86"/>
      <c r="F55" s="9"/>
      <c r="G55" s="9"/>
      <c r="H55" s="86"/>
      <c r="I55" s="9"/>
      <c r="J55" s="9"/>
    </row>
    <row r="56" spans="1:10" x14ac:dyDescent="0.25">
      <c r="A56" s="5" t="s">
        <v>103</v>
      </c>
      <c r="C56" s="9">
        <v>2</v>
      </c>
      <c r="D56" s="9">
        <v>1</v>
      </c>
      <c r="E56" s="86"/>
      <c r="F56" s="9">
        <v>3</v>
      </c>
      <c r="G56" s="9"/>
      <c r="H56" s="86"/>
      <c r="I56" s="9">
        <v>3</v>
      </c>
      <c r="J56" s="9"/>
    </row>
    <row r="57" spans="1:10" x14ac:dyDescent="0.25">
      <c r="A57" s="5" t="s">
        <v>303</v>
      </c>
      <c r="C57" s="9">
        <v>1</v>
      </c>
      <c r="D57" s="9">
        <v>1</v>
      </c>
      <c r="E57" s="86"/>
      <c r="F57" s="9">
        <v>1</v>
      </c>
      <c r="G57" s="9">
        <v>1</v>
      </c>
      <c r="H57" s="86"/>
      <c r="I57" s="9">
        <v>1</v>
      </c>
      <c r="J57" s="9">
        <v>1</v>
      </c>
    </row>
    <row r="58" spans="1:10" x14ac:dyDescent="0.25">
      <c r="A58" s="5" t="s">
        <v>104</v>
      </c>
      <c r="C58" s="9">
        <v>673</v>
      </c>
      <c r="D58" s="9">
        <v>412</v>
      </c>
      <c r="E58" s="86"/>
      <c r="F58" s="9">
        <v>766</v>
      </c>
      <c r="G58" s="9">
        <v>309</v>
      </c>
      <c r="H58" s="86"/>
      <c r="I58" s="9">
        <v>399</v>
      </c>
      <c r="J58" s="9">
        <v>632</v>
      </c>
    </row>
    <row r="59" spans="1:10" x14ac:dyDescent="0.25">
      <c r="A59" s="5" t="s">
        <v>105</v>
      </c>
      <c r="C59" s="9">
        <v>21</v>
      </c>
      <c r="D59" s="9">
        <v>5</v>
      </c>
      <c r="E59" s="86"/>
      <c r="F59" s="9">
        <v>18</v>
      </c>
      <c r="G59" s="9">
        <v>7</v>
      </c>
      <c r="H59" s="86"/>
      <c r="I59" s="9">
        <v>11</v>
      </c>
      <c r="J59" s="9">
        <v>14</v>
      </c>
    </row>
    <row r="60" spans="1:10" x14ac:dyDescent="0.25">
      <c r="A60" s="5"/>
      <c r="C60" s="9"/>
      <c r="D60" s="9"/>
      <c r="E60" s="86"/>
      <c r="F60" s="9"/>
      <c r="G60" s="9"/>
      <c r="H60" s="86"/>
      <c r="I60" s="9"/>
      <c r="J60" s="9"/>
    </row>
    <row r="61" spans="1:10" x14ac:dyDescent="0.25">
      <c r="A61" s="5" t="s">
        <v>106</v>
      </c>
      <c r="C61" s="9">
        <v>1</v>
      </c>
      <c r="D61" s="9">
        <v>1</v>
      </c>
      <c r="E61" s="86"/>
      <c r="F61" s="9">
        <v>2</v>
      </c>
      <c r="G61" s="9"/>
      <c r="H61" s="86"/>
      <c r="I61" s="9"/>
      <c r="J61" s="9"/>
    </row>
    <row r="62" spans="1:10" x14ac:dyDescent="0.25">
      <c r="A62" s="5" t="s">
        <v>304</v>
      </c>
      <c r="C62" s="9">
        <v>2</v>
      </c>
      <c r="D62" s="9"/>
      <c r="E62" s="86"/>
      <c r="F62" s="9">
        <v>2</v>
      </c>
      <c r="G62" s="9"/>
      <c r="H62" s="86"/>
      <c r="I62" s="9">
        <v>1</v>
      </c>
      <c r="J62" s="9">
        <v>1</v>
      </c>
    </row>
    <row r="63" spans="1:10" x14ac:dyDescent="0.25">
      <c r="A63" s="5" t="s">
        <v>107</v>
      </c>
      <c r="C63" s="9">
        <v>699</v>
      </c>
      <c r="D63" s="9">
        <v>308</v>
      </c>
      <c r="E63" s="86"/>
      <c r="F63" s="9">
        <v>733</v>
      </c>
      <c r="G63" s="9">
        <v>262</v>
      </c>
      <c r="H63" s="86"/>
      <c r="I63" s="9">
        <v>431</v>
      </c>
      <c r="J63" s="9">
        <v>529</v>
      </c>
    </row>
    <row r="64" spans="1:10" x14ac:dyDescent="0.25">
      <c r="A64" s="5" t="s">
        <v>108</v>
      </c>
      <c r="C64" s="9">
        <v>25</v>
      </c>
      <c r="D64" s="9">
        <v>7</v>
      </c>
      <c r="E64" s="86"/>
      <c r="F64" s="9">
        <v>28</v>
      </c>
      <c r="G64" s="9">
        <v>3</v>
      </c>
      <c r="H64" s="86"/>
      <c r="I64" s="9">
        <v>18</v>
      </c>
      <c r="J64" s="9">
        <v>14</v>
      </c>
    </row>
    <row r="65" spans="1:10" x14ac:dyDescent="0.25">
      <c r="A65" s="5"/>
      <c r="C65" s="9"/>
      <c r="D65" s="9"/>
      <c r="E65" s="86"/>
      <c r="F65" s="9"/>
      <c r="G65" s="9"/>
      <c r="H65" s="86"/>
      <c r="I65" s="9"/>
      <c r="J65" s="9"/>
    </row>
    <row r="66" spans="1:10" x14ac:dyDescent="0.25">
      <c r="A66" s="5"/>
      <c r="C66" s="9"/>
      <c r="D66" s="9"/>
      <c r="E66" s="86"/>
      <c r="F66" s="9"/>
      <c r="G66" s="9"/>
      <c r="H66" s="86"/>
      <c r="I66" s="9"/>
      <c r="J66" s="9"/>
    </row>
    <row r="67" spans="1:10" x14ac:dyDescent="0.25">
      <c r="A67" s="5" t="s">
        <v>289</v>
      </c>
      <c r="C67" s="9">
        <v>4</v>
      </c>
      <c r="D67" s="9">
        <v>2</v>
      </c>
      <c r="E67" s="86"/>
      <c r="F67" s="9">
        <v>5</v>
      </c>
      <c r="G67" s="9">
        <v>1</v>
      </c>
      <c r="H67" s="86"/>
      <c r="I67" s="9">
        <v>2</v>
      </c>
      <c r="J67" s="9">
        <v>4</v>
      </c>
    </row>
    <row r="68" spans="1:10" x14ac:dyDescent="0.25">
      <c r="A68" s="5" t="s">
        <v>305</v>
      </c>
      <c r="C68" s="9">
        <v>10</v>
      </c>
      <c r="D68" s="9">
        <v>1</v>
      </c>
      <c r="E68" s="86"/>
      <c r="F68" s="9">
        <v>7</v>
      </c>
      <c r="G68" s="9">
        <v>4</v>
      </c>
      <c r="H68" s="86"/>
      <c r="I68" s="9">
        <v>8</v>
      </c>
      <c r="J68" s="9">
        <v>3</v>
      </c>
    </row>
    <row r="69" spans="1:10" x14ac:dyDescent="0.25">
      <c r="A69" s="5" t="s">
        <v>126</v>
      </c>
      <c r="C69" s="9">
        <v>11905</v>
      </c>
      <c r="D69" s="9">
        <v>6010</v>
      </c>
      <c r="E69" s="86"/>
      <c r="F69" s="9">
        <v>13278</v>
      </c>
      <c r="G69" s="9">
        <v>4391</v>
      </c>
      <c r="H69" s="86"/>
      <c r="I69" s="9">
        <v>8791</v>
      </c>
      <c r="J69" s="9">
        <v>8095</v>
      </c>
    </row>
    <row r="70" spans="1:10" x14ac:dyDescent="0.25">
      <c r="A70" s="5" t="s">
        <v>127</v>
      </c>
      <c r="C70" s="9">
        <v>632</v>
      </c>
      <c r="D70" s="9">
        <v>221</v>
      </c>
      <c r="E70" s="86"/>
      <c r="F70" s="9">
        <v>686</v>
      </c>
      <c r="G70" s="9">
        <v>144</v>
      </c>
      <c r="H70" s="86"/>
      <c r="I70" s="9">
        <v>475</v>
      </c>
      <c r="J70" s="9">
        <v>293</v>
      </c>
    </row>
    <row r="71" spans="1:10" x14ac:dyDescent="0.25">
      <c r="A71" s="5"/>
      <c r="C71" s="9"/>
      <c r="D71" s="9"/>
      <c r="E71" s="86"/>
      <c r="F71" s="9"/>
      <c r="G71" s="9"/>
      <c r="H71" s="86"/>
      <c r="I71" s="9"/>
      <c r="J71" s="9"/>
    </row>
    <row r="72" spans="1:10" x14ac:dyDescent="0.25">
      <c r="A72" s="5"/>
      <c r="C72" s="9"/>
      <c r="D72" s="9"/>
      <c r="E72" s="86"/>
      <c r="F72" s="9"/>
      <c r="G72" s="9"/>
      <c r="H72" s="86"/>
      <c r="I72" s="9"/>
      <c r="J72" s="9"/>
    </row>
    <row r="73" spans="1:10" x14ac:dyDescent="0.25">
      <c r="A73" s="5" t="s">
        <v>290</v>
      </c>
      <c r="C73" s="9">
        <v>7</v>
      </c>
      <c r="D73" s="9">
        <v>6</v>
      </c>
      <c r="E73" s="86"/>
      <c r="F73" s="9">
        <v>10</v>
      </c>
      <c r="G73" s="9">
        <v>3</v>
      </c>
      <c r="H73" s="86"/>
      <c r="I73" s="9">
        <v>5</v>
      </c>
      <c r="J73" s="9">
        <v>8</v>
      </c>
    </row>
    <row r="74" spans="1:10" x14ac:dyDescent="0.25">
      <c r="A74" s="5" t="s">
        <v>306</v>
      </c>
      <c r="C74" s="9">
        <v>11</v>
      </c>
      <c r="D74" s="9">
        <v>3</v>
      </c>
      <c r="E74" s="86"/>
      <c r="F74" s="9">
        <v>11</v>
      </c>
      <c r="G74" s="9">
        <v>2</v>
      </c>
      <c r="H74" s="86"/>
      <c r="I74" s="9">
        <v>4</v>
      </c>
      <c r="J74" s="9">
        <v>7</v>
      </c>
    </row>
    <row r="75" spans="1:10" x14ac:dyDescent="0.25">
      <c r="A75" s="5" t="s">
        <v>141</v>
      </c>
      <c r="C75" s="9">
        <v>9022</v>
      </c>
      <c r="D75" s="9">
        <v>3742</v>
      </c>
      <c r="E75" s="86"/>
      <c r="F75" s="9">
        <v>9640</v>
      </c>
      <c r="G75" s="9">
        <v>2949</v>
      </c>
      <c r="H75" s="86"/>
      <c r="I75" s="9">
        <v>6205</v>
      </c>
      <c r="J75" s="9">
        <v>5819</v>
      </c>
    </row>
    <row r="76" spans="1:10" x14ac:dyDescent="0.25">
      <c r="A76" s="5" t="s">
        <v>142</v>
      </c>
      <c r="C76" s="9">
        <v>413</v>
      </c>
      <c r="D76" s="9">
        <v>122</v>
      </c>
      <c r="E76" s="86"/>
      <c r="F76" s="9">
        <v>430</v>
      </c>
      <c r="G76" s="9">
        <v>97</v>
      </c>
      <c r="H76" s="86"/>
      <c r="I76" s="9">
        <v>286</v>
      </c>
      <c r="J76" s="9">
        <v>199</v>
      </c>
    </row>
    <row r="77" spans="1:10" x14ac:dyDescent="0.25">
      <c r="A77" s="5" t="s">
        <v>276</v>
      </c>
      <c r="C77" s="9">
        <v>1</v>
      </c>
      <c r="D77" s="9">
        <v>1</v>
      </c>
      <c r="E77" s="86"/>
      <c r="F77" s="9"/>
      <c r="G77" s="9">
        <v>1</v>
      </c>
      <c r="H77" s="86"/>
      <c r="I77" s="9"/>
      <c r="J77" s="9">
        <v>1</v>
      </c>
    </row>
    <row r="78" spans="1:10" x14ac:dyDescent="0.25">
      <c r="A78" s="5" t="s">
        <v>307</v>
      </c>
      <c r="C78" s="9">
        <v>2</v>
      </c>
      <c r="D78" s="9">
        <v>1</v>
      </c>
      <c r="E78" s="86"/>
      <c r="F78" s="9">
        <v>3</v>
      </c>
      <c r="G78" s="9"/>
      <c r="H78" s="86"/>
      <c r="I78" s="9">
        <v>2</v>
      </c>
      <c r="J78" s="9">
        <v>1</v>
      </c>
    </row>
    <row r="79" spans="1:10" x14ac:dyDescent="0.25">
      <c r="A79" s="5" t="s">
        <v>150</v>
      </c>
      <c r="C79" s="9">
        <v>4168</v>
      </c>
      <c r="D79" s="9">
        <v>2324</v>
      </c>
      <c r="E79" s="86"/>
      <c r="F79" s="9">
        <v>4720</v>
      </c>
      <c r="G79" s="9">
        <v>1651</v>
      </c>
      <c r="H79" s="86"/>
      <c r="I79" s="9">
        <v>2667</v>
      </c>
      <c r="J79" s="9">
        <v>3298</v>
      </c>
    </row>
    <row r="80" spans="1:10" x14ac:dyDescent="0.25">
      <c r="A80" s="5" t="s">
        <v>151</v>
      </c>
      <c r="C80" s="9">
        <v>142</v>
      </c>
      <c r="D80" s="9">
        <v>57</v>
      </c>
      <c r="E80" s="86"/>
      <c r="F80" s="9">
        <v>153</v>
      </c>
      <c r="G80" s="9">
        <v>44</v>
      </c>
      <c r="H80" s="86"/>
      <c r="I80" s="9">
        <v>96</v>
      </c>
      <c r="J80" s="9">
        <v>84</v>
      </c>
    </row>
    <row r="81" spans="1:10" x14ac:dyDescent="0.25">
      <c r="A81" s="5"/>
      <c r="C81" s="9"/>
      <c r="D81" s="9"/>
      <c r="E81" s="86"/>
      <c r="F81" s="9"/>
      <c r="G81" s="9"/>
      <c r="H81" s="86"/>
      <c r="I81" s="9"/>
      <c r="J81" s="9"/>
    </row>
    <row r="82" spans="1:10" x14ac:dyDescent="0.25">
      <c r="A82" s="5" t="s">
        <v>277</v>
      </c>
      <c r="C82" s="9"/>
      <c r="D82" s="9"/>
      <c r="E82" s="86"/>
      <c r="F82" s="9"/>
      <c r="G82" s="9"/>
      <c r="H82" s="86"/>
      <c r="I82" s="9"/>
      <c r="J82" s="9"/>
    </row>
    <row r="83" spans="1:10" x14ac:dyDescent="0.25">
      <c r="A83" s="5" t="s">
        <v>308</v>
      </c>
      <c r="C83" s="9">
        <v>7</v>
      </c>
      <c r="D83" s="9"/>
      <c r="E83" s="86"/>
      <c r="F83" s="9">
        <v>6</v>
      </c>
      <c r="G83" s="9">
        <v>1</v>
      </c>
      <c r="H83" s="86"/>
      <c r="I83" s="9">
        <v>5</v>
      </c>
      <c r="J83" s="9">
        <v>2</v>
      </c>
    </row>
    <row r="84" spans="1:10" x14ac:dyDescent="0.25">
      <c r="A84" s="5" t="s">
        <v>154</v>
      </c>
      <c r="C84" s="9">
        <v>1356</v>
      </c>
      <c r="D84" s="9">
        <v>725</v>
      </c>
      <c r="E84" s="86"/>
      <c r="F84" s="9">
        <v>1488</v>
      </c>
      <c r="G84" s="9">
        <v>571</v>
      </c>
      <c r="H84" s="86"/>
      <c r="I84" s="9">
        <v>978</v>
      </c>
      <c r="J84" s="9">
        <v>989</v>
      </c>
    </row>
    <row r="85" spans="1:10" x14ac:dyDescent="0.25">
      <c r="A85" s="5" t="s">
        <v>155</v>
      </c>
      <c r="C85" s="9">
        <v>50</v>
      </c>
      <c r="D85" s="9">
        <v>21</v>
      </c>
      <c r="E85" s="86"/>
      <c r="F85" s="9">
        <v>50</v>
      </c>
      <c r="G85" s="9">
        <v>21</v>
      </c>
      <c r="H85" s="86"/>
      <c r="I85" s="9">
        <v>35</v>
      </c>
      <c r="J85" s="9">
        <v>26</v>
      </c>
    </row>
    <row r="86" spans="1:10" x14ac:dyDescent="0.25">
      <c r="A86" s="5" t="s">
        <v>159</v>
      </c>
      <c r="C86" s="9">
        <v>1508</v>
      </c>
      <c r="D86" s="9">
        <v>687</v>
      </c>
      <c r="E86" s="86"/>
      <c r="F86" s="9">
        <v>1584</v>
      </c>
      <c r="G86" s="9">
        <v>581</v>
      </c>
      <c r="H86" s="86"/>
      <c r="I86" s="9">
        <v>1087</v>
      </c>
      <c r="J86" s="9">
        <v>980</v>
      </c>
    </row>
    <row r="87" spans="1:10" x14ac:dyDescent="0.25">
      <c r="A87" s="5" t="s">
        <v>160</v>
      </c>
      <c r="C87" s="9">
        <v>58</v>
      </c>
      <c r="D87" s="9">
        <v>16</v>
      </c>
      <c r="E87" s="86"/>
      <c r="F87" s="9">
        <v>60</v>
      </c>
      <c r="G87" s="9">
        <v>13</v>
      </c>
      <c r="H87" s="86"/>
      <c r="I87" s="9">
        <v>35</v>
      </c>
      <c r="J87" s="9">
        <v>35</v>
      </c>
    </row>
    <row r="88" spans="1:10" x14ac:dyDescent="0.25">
      <c r="A88" s="5"/>
      <c r="C88" s="9"/>
      <c r="D88" s="9"/>
      <c r="E88" s="86"/>
      <c r="F88" s="9"/>
      <c r="G88" s="9"/>
      <c r="H88" s="86"/>
      <c r="I88" s="9"/>
      <c r="J88" s="9"/>
    </row>
    <row r="89" spans="1:10" x14ac:dyDescent="0.25">
      <c r="A89" s="5" t="s">
        <v>161</v>
      </c>
      <c r="C89" s="9"/>
      <c r="D89" s="9"/>
      <c r="E89" s="86"/>
      <c r="F89" s="9"/>
      <c r="G89" s="9"/>
      <c r="H89" s="86"/>
      <c r="I89" s="9"/>
      <c r="J89" s="9"/>
    </row>
    <row r="90" spans="1:10" x14ac:dyDescent="0.25">
      <c r="A90" s="5" t="s">
        <v>309</v>
      </c>
      <c r="C90" s="9">
        <v>1</v>
      </c>
      <c r="D90" s="9"/>
      <c r="E90" s="86"/>
      <c r="F90" s="9">
        <v>1</v>
      </c>
      <c r="G90" s="9"/>
      <c r="H90" s="86"/>
      <c r="I90" s="9"/>
      <c r="J90" s="9"/>
    </row>
    <row r="91" spans="1:10" x14ac:dyDescent="0.25">
      <c r="A91" s="5" t="s">
        <v>162</v>
      </c>
      <c r="C91" s="9">
        <v>346</v>
      </c>
      <c r="D91" s="9">
        <v>235</v>
      </c>
      <c r="E91" s="86"/>
      <c r="F91" s="9">
        <v>420</v>
      </c>
      <c r="G91" s="9">
        <v>154</v>
      </c>
      <c r="H91" s="86"/>
      <c r="I91" s="9">
        <v>219</v>
      </c>
      <c r="J91" s="9">
        <v>322</v>
      </c>
    </row>
    <row r="92" spans="1:10" x14ac:dyDescent="0.25">
      <c r="A92" s="5" t="s">
        <v>163</v>
      </c>
      <c r="C92" s="9">
        <v>16</v>
      </c>
      <c r="D92" s="9">
        <v>5</v>
      </c>
      <c r="E92" s="86"/>
      <c r="F92" s="9">
        <v>16</v>
      </c>
      <c r="G92" s="9">
        <v>5</v>
      </c>
      <c r="H92" s="86"/>
      <c r="I92" s="9">
        <v>11</v>
      </c>
      <c r="J92" s="9">
        <v>11</v>
      </c>
    </row>
    <row r="93" spans="1:10" x14ac:dyDescent="0.25">
      <c r="A93" s="5"/>
      <c r="C93" s="9"/>
      <c r="D93" s="9"/>
      <c r="E93" s="86"/>
      <c r="F93" s="9"/>
      <c r="G93" s="9"/>
      <c r="H93" s="86"/>
      <c r="I93" s="9"/>
      <c r="J93" s="9"/>
    </row>
    <row r="94" spans="1:10" x14ac:dyDescent="0.25">
      <c r="A94" s="5" t="s">
        <v>291</v>
      </c>
      <c r="C94" s="9"/>
      <c r="D94" s="9">
        <v>1</v>
      </c>
      <c r="E94" s="86"/>
      <c r="F94" s="9">
        <v>1</v>
      </c>
      <c r="G94" s="9"/>
      <c r="H94" s="86"/>
      <c r="I94" s="9">
        <v>1</v>
      </c>
      <c r="J94" s="9"/>
    </row>
    <row r="95" spans="1:10" x14ac:dyDescent="0.25">
      <c r="A95" s="5" t="s">
        <v>310</v>
      </c>
      <c r="C95" s="9">
        <v>3</v>
      </c>
      <c r="D95" s="9">
        <v>2</v>
      </c>
      <c r="E95" s="86"/>
      <c r="F95" s="9">
        <v>5</v>
      </c>
      <c r="G95" s="9"/>
      <c r="H95" s="86"/>
      <c r="I95" s="9">
        <v>3</v>
      </c>
      <c r="J95" s="9">
        <v>2</v>
      </c>
    </row>
    <row r="96" spans="1:10" x14ac:dyDescent="0.25">
      <c r="A96" s="5" t="s">
        <v>168</v>
      </c>
      <c r="C96" s="9">
        <v>2451</v>
      </c>
      <c r="D96" s="9">
        <v>1093</v>
      </c>
      <c r="E96" s="86"/>
      <c r="F96" s="9">
        <v>2559</v>
      </c>
      <c r="G96" s="9">
        <v>953</v>
      </c>
      <c r="H96" s="86"/>
      <c r="I96" s="9">
        <v>1740</v>
      </c>
      <c r="J96" s="9">
        <v>1630</v>
      </c>
    </row>
    <row r="97" spans="1:10" x14ac:dyDescent="0.25">
      <c r="A97" s="5" t="s">
        <v>169</v>
      </c>
      <c r="C97" s="9">
        <v>130</v>
      </c>
      <c r="D97" s="9">
        <v>46</v>
      </c>
      <c r="E97" s="86"/>
      <c r="F97" s="9">
        <v>134</v>
      </c>
      <c r="G97" s="9">
        <v>37</v>
      </c>
      <c r="H97" s="86"/>
      <c r="I97" s="9">
        <v>73</v>
      </c>
      <c r="J97" s="9">
        <v>81</v>
      </c>
    </row>
    <row r="98" spans="1:10" x14ac:dyDescent="0.25">
      <c r="A98" s="5"/>
      <c r="C98" s="9"/>
      <c r="D98" s="9"/>
      <c r="E98" s="86"/>
      <c r="F98" s="9"/>
      <c r="G98" s="9"/>
      <c r="H98" s="86"/>
      <c r="I98" s="9"/>
      <c r="J98" s="9"/>
    </row>
    <row r="99" spans="1:10" x14ac:dyDescent="0.25">
      <c r="A99" s="5" t="s">
        <v>292</v>
      </c>
      <c r="C99" s="9"/>
      <c r="D99" s="9"/>
      <c r="E99" s="86"/>
      <c r="F99" s="9"/>
      <c r="G99" s="9"/>
      <c r="H99" s="86"/>
      <c r="I99" s="9"/>
      <c r="J99" s="9"/>
    </row>
    <row r="100" spans="1:10" x14ac:dyDescent="0.25">
      <c r="A100" s="5" t="s">
        <v>311</v>
      </c>
      <c r="C100" s="9"/>
      <c r="D100" s="9"/>
      <c r="E100" s="86"/>
      <c r="F100" s="9"/>
      <c r="G100" s="9"/>
      <c r="H100" s="86"/>
      <c r="I100" s="9"/>
      <c r="J100" s="9"/>
    </row>
    <row r="101" spans="1:10" x14ac:dyDescent="0.25">
      <c r="A101" s="5" t="s">
        <v>173</v>
      </c>
      <c r="C101" s="9">
        <v>1944</v>
      </c>
      <c r="D101" s="9">
        <v>994</v>
      </c>
      <c r="E101" s="86"/>
      <c r="F101" s="9">
        <v>2180</v>
      </c>
      <c r="G101" s="9">
        <v>717</v>
      </c>
      <c r="H101" s="86"/>
      <c r="I101" s="9">
        <v>1223</v>
      </c>
      <c r="J101" s="9">
        <v>1511</v>
      </c>
    </row>
    <row r="102" spans="1:10" x14ac:dyDescent="0.25">
      <c r="A102" s="5" t="s">
        <v>174</v>
      </c>
      <c r="C102" s="9">
        <v>115</v>
      </c>
      <c r="D102" s="9">
        <v>27</v>
      </c>
      <c r="E102" s="86"/>
      <c r="F102" s="9">
        <v>123</v>
      </c>
      <c r="G102" s="9">
        <v>19</v>
      </c>
      <c r="H102" s="86"/>
      <c r="I102" s="9">
        <v>71</v>
      </c>
      <c r="J102" s="9">
        <v>54</v>
      </c>
    </row>
    <row r="103" spans="1:10" x14ac:dyDescent="0.25">
      <c r="A103" s="5"/>
      <c r="C103" s="9"/>
      <c r="D103" s="9"/>
      <c r="E103" s="86"/>
      <c r="F103" s="9"/>
      <c r="G103" s="9"/>
      <c r="H103" s="86"/>
      <c r="I103" s="9"/>
      <c r="J103" s="9"/>
    </row>
    <row r="104" spans="1:10" x14ac:dyDescent="0.25">
      <c r="A104" s="5" t="s">
        <v>278</v>
      </c>
      <c r="C104" s="9">
        <v>1</v>
      </c>
      <c r="D104" s="9">
        <v>1</v>
      </c>
      <c r="E104" s="86"/>
      <c r="F104" s="9">
        <v>1</v>
      </c>
      <c r="G104" s="9">
        <v>1</v>
      </c>
      <c r="H104" s="86"/>
      <c r="I104" s="9">
        <v>2</v>
      </c>
      <c r="J104" s="9"/>
    </row>
    <row r="105" spans="1:10" x14ac:dyDescent="0.25">
      <c r="A105" s="5" t="s">
        <v>312</v>
      </c>
      <c r="C105" s="9">
        <v>6</v>
      </c>
      <c r="D105" s="9"/>
      <c r="E105" s="86"/>
      <c r="F105" s="9">
        <v>4</v>
      </c>
      <c r="G105" s="9">
        <v>2</v>
      </c>
      <c r="H105" s="86"/>
      <c r="I105" s="9">
        <v>3</v>
      </c>
      <c r="J105" s="9">
        <v>3</v>
      </c>
    </row>
    <row r="106" spans="1:10" x14ac:dyDescent="0.25">
      <c r="A106" s="5" t="s">
        <v>179</v>
      </c>
      <c r="C106" s="9">
        <v>1674</v>
      </c>
      <c r="D106" s="9">
        <v>639</v>
      </c>
      <c r="E106" s="86"/>
      <c r="F106" s="9">
        <v>1742</v>
      </c>
      <c r="G106" s="9">
        <v>532</v>
      </c>
      <c r="H106" s="86"/>
      <c r="I106" s="9">
        <v>1153</v>
      </c>
      <c r="J106" s="9">
        <v>993</v>
      </c>
    </row>
    <row r="107" spans="1:10" x14ac:dyDescent="0.25">
      <c r="A107" s="5" t="s">
        <v>180</v>
      </c>
      <c r="C107" s="9">
        <v>51</v>
      </c>
      <c r="D107" s="9">
        <v>27</v>
      </c>
      <c r="E107" s="86"/>
      <c r="F107" s="9">
        <v>62</v>
      </c>
      <c r="G107" s="9">
        <v>13</v>
      </c>
      <c r="H107" s="86"/>
      <c r="I107" s="9">
        <v>39</v>
      </c>
      <c r="J107" s="9">
        <v>35</v>
      </c>
    </row>
    <row r="108" spans="1:10" x14ac:dyDescent="0.25">
      <c r="A108" s="5" t="s">
        <v>185</v>
      </c>
      <c r="C108" s="9">
        <v>1575</v>
      </c>
      <c r="D108" s="9">
        <v>734</v>
      </c>
      <c r="E108" s="86"/>
      <c r="F108" s="9">
        <v>1597</v>
      </c>
      <c r="G108" s="9">
        <v>686</v>
      </c>
      <c r="H108" s="86"/>
      <c r="I108" s="9">
        <v>1161</v>
      </c>
      <c r="J108" s="9">
        <v>1003</v>
      </c>
    </row>
    <row r="109" spans="1:10" x14ac:dyDescent="0.25">
      <c r="A109" s="5" t="s">
        <v>186</v>
      </c>
      <c r="C109" s="9">
        <v>76</v>
      </c>
      <c r="D109" s="9">
        <v>25</v>
      </c>
      <c r="E109" s="86"/>
      <c r="F109" s="9">
        <v>70</v>
      </c>
      <c r="G109" s="9">
        <v>25</v>
      </c>
      <c r="H109" s="86"/>
      <c r="I109" s="9">
        <v>50</v>
      </c>
      <c r="J109" s="9">
        <v>40</v>
      </c>
    </row>
    <row r="110" spans="1:10" x14ac:dyDescent="0.25">
      <c r="A110" s="5"/>
      <c r="C110" s="9"/>
      <c r="D110" s="9"/>
      <c r="E110" s="86"/>
      <c r="F110" s="9"/>
      <c r="G110" s="9"/>
      <c r="H110" s="86"/>
      <c r="I110" s="9"/>
      <c r="J110" s="9"/>
    </row>
    <row r="111" spans="1:10" x14ac:dyDescent="0.25">
      <c r="A111" s="5"/>
      <c r="C111" s="9"/>
      <c r="D111" s="9"/>
      <c r="E111" s="86"/>
      <c r="F111" s="9"/>
      <c r="G111" s="9"/>
      <c r="H111" s="86"/>
      <c r="I111" s="9"/>
      <c r="J111" s="9"/>
    </row>
    <row r="112" spans="1:10" x14ac:dyDescent="0.25">
      <c r="A112" s="5" t="s">
        <v>279</v>
      </c>
      <c r="C112" s="9">
        <v>5</v>
      </c>
      <c r="D112" s="9">
        <v>3</v>
      </c>
      <c r="E112" s="86"/>
      <c r="F112" s="9">
        <v>5</v>
      </c>
      <c r="G112" s="9">
        <v>3</v>
      </c>
      <c r="H112" s="86"/>
      <c r="I112" s="9">
        <v>5</v>
      </c>
      <c r="J112" s="9">
        <v>2</v>
      </c>
    </row>
    <row r="113" spans="1:10" x14ac:dyDescent="0.25">
      <c r="A113" s="5" t="s">
        <v>313</v>
      </c>
      <c r="C113" s="9">
        <v>28</v>
      </c>
      <c r="D113" s="9">
        <v>9</v>
      </c>
      <c r="E113" s="86"/>
      <c r="F113" s="9">
        <v>29</v>
      </c>
      <c r="G113" s="9">
        <v>7</v>
      </c>
      <c r="H113" s="86"/>
      <c r="I113" s="9">
        <v>23</v>
      </c>
      <c r="J113" s="9">
        <v>12</v>
      </c>
    </row>
    <row r="114" spans="1:10" x14ac:dyDescent="0.25">
      <c r="A114" s="5" t="s">
        <v>191</v>
      </c>
      <c r="C114" s="9">
        <v>1890</v>
      </c>
      <c r="D114" s="9">
        <v>532</v>
      </c>
      <c r="E114" s="86"/>
      <c r="F114" s="9">
        <v>1914</v>
      </c>
      <c r="G114" s="9">
        <v>404</v>
      </c>
      <c r="H114" s="86"/>
      <c r="I114" s="9">
        <v>1436</v>
      </c>
      <c r="J114" s="9">
        <v>726</v>
      </c>
    </row>
    <row r="115" spans="1:10" x14ac:dyDescent="0.25">
      <c r="A115" s="5" t="s">
        <v>192</v>
      </c>
      <c r="C115" s="9">
        <v>205</v>
      </c>
      <c r="D115" s="9">
        <v>83</v>
      </c>
      <c r="E115" s="86"/>
      <c r="F115" s="9">
        <v>219</v>
      </c>
      <c r="G115" s="9">
        <v>56</v>
      </c>
      <c r="H115" s="86"/>
      <c r="I115" s="9">
        <v>169</v>
      </c>
      <c r="J115" s="9">
        <v>83</v>
      </c>
    </row>
    <row r="116" spans="1:10" x14ac:dyDescent="0.25">
      <c r="A116" s="5" t="s">
        <v>197</v>
      </c>
      <c r="C116" s="9">
        <v>1827</v>
      </c>
      <c r="D116" s="9">
        <v>581</v>
      </c>
      <c r="E116" s="86"/>
      <c r="F116" s="9">
        <v>1960</v>
      </c>
      <c r="G116" s="9">
        <v>376</v>
      </c>
      <c r="H116" s="86"/>
      <c r="I116" s="9">
        <v>1479</v>
      </c>
      <c r="J116" s="9">
        <v>707</v>
      </c>
    </row>
    <row r="117" spans="1:10" x14ac:dyDescent="0.25">
      <c r="A117" s="5" t="s">
        <v>198</v>
      </c>
      <c r="C117" s="9">
        <v>204</v>
      </c>
      <c r="D117" s="9">
        <v>86</v>
      </c>
      <c r="E117" s="86"/>
      <c r="F117" s="9">
        <v>216</v>
      </c>
      <c r="G117" s="9">
        <v>71</v>
      </c>
      <c r="H117" s="86"/>
      <c r="I117" s="9">
        <v>189</v>
      </c>
      <c r="J117" s="9">
        <v>76</v>
      </c>
    </row>
    <row r="118" spans="1:10" x14ac:dyDescent="0.25">
      <c r="A118" s="5"/>
      <c r="C118" s="9"/>
      <c r="D118" s="9"/>
      <c r="E118" s="86"/>
      <c r="F118" s="9"/>
      <c r="G118" s="9"/>
      <c r="H118" s="86"/>
      <c r="I118" s="9"/>
      <c r="J118" s="9"/>
    </row>
    <row r="119" spans="1:10" x14ac:dyDescent="0.25">
      <c r="A119" s="5" t="s">
        <v>280</v>
      </c>
      <c r="C119" s="9"/>
      <c r="D119" s="9"/>
      <c r="E119" s="86"/>
      <c r="F119" s="9"/>
      <c r="G119" s="9"/>
      <c r="H119" s="86"/>
      <c r="I119" s="9"/>
      <c r="J119" s="9"/>
    </row>
    <row r="120" spans="1:10" x14ac:dyDescent="0.25">
      <c r="A120" s="5" t="s">
        <v>318</v>
      </c>
      <c r="C120" s="9"/>
      <c r="D120" s="9"/>
      <c r="E120" s="86"/>
      <c r="F120" s="9"/>
      <c r="G120" s="9"/>
      <c r="H120" s="86"/>
      <c r="I120" s="9"/>
      <c r="J120" s="9"/>
    </row>
    <row r="121" spans="1:10" x14ac:dyDescent="0.25">
      <c r="A121" s="5" t="s">
        <v>200</v>
      </c>
      <c r="C121" s="9">
        <v>223</v>
      </c>
      <c r="D121" s="9">
        <v>148</v>
      </c>
      <c r="E121" s="86"/>
      <c r="F121" s="9">
        <v>260</v>
      </c>
      <c r="G121" s="9">
        <v>109</v>
      </c>
      <c r="H121" s="86"/>
      <c r="I121" s="9">
        <v>161</v>
      </c>
      <c r="J121" s="9">
        <v>192</v>
      </c>
    </row>
    <row r="122" spans="1:10" x14ac:dyDescent="0.25">
      <c r="A122" s="5" t="s">
        <v>201</v>
      </c>
      <c r="C122" s="9">
        <v>5</v>
      </c>
      <c r="D122" s="9">
        <v>1</v>
      </c>
      <c r="E122" s="86"/>
      <c r="F122" s="9">
        <v>6</v>
      </c>
      <c r="G122" s="9">
        <v>1</v>
      </c>
      <c r="H122" s="86"/>
      <c r="I122" s="9">
        <v>4</v>
      </c>
      <c r="J122" s="9">
        <v>3</v>
      </c>
    </row>
    <row r="123" spans="1:10" x14ac:dyDescent="0.25">
      <c r="A123" s="5" t="s">
        <v>203</v>
      </c>
      <c r="C123" s="9">
        <v>217</v>
      </c>
      <c r="D123" s="9">
        <v>134</v>
      </c>
      <c r="E123" s="86"/>
      <c r="F123" s="9">
        <v>246</v>
      </c>
      <c r="G123" s="9">
        <v>105</v>
      </c>
      <c r="H123" s="86"/>
      <c r="I123" s="9">
        <v>104</v>
      </c>
      <c r="J123" s="9">
        <v>221</v>
      </c>
    </row>
    <row r="124" spans="1:10" x14ac:dyDescent="0.25">
      <c r="A124" s="5" t="s">
        <v>204</v>
      </c>
      <c r="C124" s="9">
        <v>6</v>
      </c>
      <c r="D124" s="9">
        <v>3</v>
      </c>
      <c r="E124" s="86"/>
      <c r="F124" s="9">
        <v>6</v>
      </c>
      <c r="G124" s="9">
        <v>3</v>
      </c>
      <c r="H124" s="86"/>
      <c r="I124" s="9">
        <v>5</v>
      </c>
      <c r="J124" s="9">
        <v>4</v>
      </c>
    </row>
    <row r="125" spans="1:10" x14ac:dyDescent="0.25">
      <c r="A125" s="5"/>
      <c r="C125" s="9"/>
      <c r="D125" s="9"/>
      <c r="E125" s="86"/>
      <c r="F125" s="9"/>
      <c r="G125" s="9"/>
      <c r="H125" s="86"/>
      <c r="I125" s="9"/>
      <c r="J125" s="9"/>
    </row>
    <row r="126" spans="1:10" x14ac:dyDescent="0.25">
      <c r="A126" s="5" t="s">
        <v>281</v>
      </c>
      <c r="C126" s="9">
        <v>3</v>
      </c>
      <c r="D126" s="9">
        <v>1</v>
      </c>
      <c r="E126" s="86"/>
      <c r="F126" s="9">
        <v>3</v>
      </c>
      <c r="G126" s="9">
        <v>1</v>
      </c>
      <c r="H126" s="86"/>
      <c r="I126" s="9">
        <v>2</v>
      </c>
      <c r="J126" s="9">
        <v>2</v>
      </c>
    </row>
    <row r="127" spans="1:10" x14ac:dyDescent="0.25">
      <c r="A127" s="5" t="s">
        <v>314</v>
      </c>
      <c r="C127" s="9">
        <v>8</v>
      </c>
      <c r="D127" s="9">
        <v>1</v>
      </c>
      <c r="E127" s="86"/>
      <c r="F127" s="9">
        <v>8</v>
      </c>
      <c r="G127" s="9">
        <v>1</v>
      </c>
      <c r="H127" s="86"/>
      <c r="I127" s="9">
        <v>5</v>
      </c>
      <c r="J127" s="9">
        <v>2</v>
      </c>
    </row>
    <row r="128" spans="1:10" x14ac:dyDescent="0.25">
      <c r="A128" s="5" t="s">
        <v>209</v>
      </c>
      <c r="C128" s="9">
        <v>1854</v>
      </c>
      <c r="D128" s="9">
        <v>841</v>
      </c>
      <c r="E128" s="86"/>
      <c r="F128" s="9">
        <v>2080</v>
      </c>
      <c r="G128" s="9">
        <v>568</v>
      </c>
      <c r="H128" s="86"/>
      <c r="I128" s="9">
        <v>1327</v>
      </c>
      <c r="J128" s="9">
        <v>1197</v>
      </c>
    </row>
    <row r="129" spans="1:10" x14ac:dyDescent="0.25">
      <c r="A129" s="5" t="s">
        <v>210</v>
      </c>
      <c r="C129" s="9">
        <v>88</v>
      </c>
      <c r="D129" s="9">
        <v>24</v>
      </c>
      <c r="E129" s="86"/>
      <c r="F129" s="9">
        <v>93</v>
      </c>
      <c r="G129" s="9">
        <v>15</v>
      </c>
      <c r="H129" s="86"/>
      <c r="I129" s="9">
        <v>52</v>
      </c>
      <c r="J129" s="9">
        <v>48</v>
      </c>
    </row>
    <row r="130" spans="1:10" x14ac:dyDescent="0.25">
      <c r="A130" s="5" t="s">
        <v>215</v>
      </c>
      <c r="C130" s="9">
        <v>1749</v>
      </c>
      <c r="D130" s="9">
        <v>708</v>
      </c>
      <c r="E130" s="86"/>
      <c r="F130" s="9">
        <v>1867</v>
      </c>
      <c r="G130" s="9">
        <v>546</v>
      </c>
      <c r="H130" s="86"/>
      <c r="I130" s="9">
        <v>1277</v>
      </c>
      <c r="J130" s="9">
        <v>1021</v>
      </c>
    </row>
    <row r="131" spans="1:10" x14ac:dyDescent="0.25">
      <c r="A131" s="5" t="s">
        <v>216</v>
      </c>
      <c r="C131" s="9">
        <v>133</v>
      </c>
      <c r="D131" s="9">
        <v>33</v>
      </c>
      <c r="E131" s="86"/>
      <c r="F131" s="9">
        <v>130</v>
      </c>
      <c r="G131" s="9">
        <v>29</v>
      </c>
      <c r="H131" s="86"/>
      <c r="I131" s="9">
        <v>86</v>
      </c>
      <c r="J131" s="9">
        <v>59</v>
      </c>
    </row>
    <row r="132" spans="1:10" x14ac:dyDescent="0.25">
      <c r="A132" s="5"/>
      <c r="C132" s="9"/>
      <c r="D132" s="9"/>
      <c r="E132" s="86"/>
      <c r="F132" s="9"/>
      <c r="G132" s="9"/>
      <c r="H132" s="86"/>
      <c r="I132" s="9"/>
      <c r="J132" s="9"/>
    </row>
    <row r="133" spans="1:10" x14ac:dyDescent="0.25">
      <c r="A133" s="5" t="s">
        <v>315</v>
      </c>
      <c r="C133" s="9">
        <v>1</v>
      </c>
      <c r="D133" s="9"/>
      <c r="E133" s="86"/>
      <c r="F133" s="9"/>
      <c r="G133" s="9"/>
      <c r="H133" s="86"/>
      <c r="I133" s="9"/>
      <c r="J133" s="9"/>
    </row>
    <row r="134" spans="1:10" x14ac:dyDescent="0.25">
      <c r="A134" s="5" t="s">
        <v>316</v>
      </c>
      <c r="C134" s="9">
        <v>4</v>
      </c>
      <c r="D134" s="9">
        <v>2</v>
      </c>
      <c r="E134" s="86"/>
      <c r="F134" s="9">
        <v>6</v>
      </c>
      <c r="G134" s="9"/>
      <c r="H134" s="86"/>
      <c r="I134" s="9">
        <v>2</v>
      </c>
      <c r="J134" s="9">
        <v>4</v>
      </c>
    </row>
    <row r="135" spans="1:10" x14ac:dyDescent="0.25">
      <c r="A135" s="5" t="s">
        <v>222</v>
      </c>
      <c r="C135" s="9">
        <v>2954</v>
      </c>
      <c r="D135" s="9">
        <v>1231</v>
      </c>
      <c r="E135" s="86"/>
      <c r="F135" s="9">
        <v>3130</v>
      </c>
      <c r="G135" s="9">
        <v>995</v>
      </c>
      <c r="H135" s="86"/>
      <c r="I135" s="9">
        <v>2097</v>
      </c>
      <c r="J135" s="9">
        <v>1855</v>
      </c>
    </row>
    <row r="136" spans="1:10" x14ac:dyDescent="0.25">
      <c r="A136" s="5" t="s">
        <v>223</v>
      </c>
      <c r="C136" s="9">
        <v>157</v>
      </c>
      <c r="D136" s="9">
        <v>52</v>
      </c>
      <c r="E136" s="86"/>
      <c r="F136" s="9">
        <v>158</v>
      </c>
      <c r="G136" s="9">
        <v>42</v>
      </c>
      <c r="H136" s="86"/>
      <c r="I136" s="9">
        <v>98</v>
      </c>
      <c r="J136" s="9">
        <v>78</v>
      </c>
    </row>
    <row r="137" spans="1:10" x14ac:dyDescent="0.25">
      <c r="A137" s="5"/>
      <c r="C137" s="9"/>
      <c r="D137" s="9"/>
      <c r="E137" s="86"/>
      <c r="F137" s="9"/>
      <c r="G137" s="9"/>
      <c r="H137" s="86"/>
      <c r="I137" s="9"/>
      <c r="J137" s="9"/>
    </row>
    <row r="138" spans="1:10" x14ac:dyDescent="0.25">
      <c r="A138" s="5" t="s">
        <v>293</v>
      </c>
      <c r="C138" s="9"/>
      <c r="D138" s="9"/>
      <c r="E138" s="86"/>
      <c r="F138" s="9"/>
      <c r="G138" s="9"/>
      <c r="H138" s="86"/>
      <c r="I138" s="9"/>
      <c r="J138" s="9"/>
    </row>
    <row r="139" spans="1:10" x14ac:dyDescent="0.25">
      <c r="A139" s="5" t="s">
        <v>317</v>
      </c>
      <c r="C139" s="9">
        <v>2</v>
      </c>
      <c r="D139" s="9"/>
      <c r="E139" s="86"/>
      <c r="F139" s="9">
        <v>2</v>
      </c>
      <c r="G139" s="9"/>
      <c r="H139" s="86"/>
      <c r="I139" s="9">
        <v>2</v>
      </c>
      <c r="J139" s="9"/>
    </row>
    <row r="140" spans="1:10" x14ac:dyDescent="0.25">
      <c r="A140" s="5" t="s">
        <v>226</v>
      </c>
      <c r="C140" s="9">
        <v>1053</v>
      </c>
      <c r="D140" s="9">
        <v>578</v>
      </c>
      <c r="E140" s="86"/>
      <c r="F140" s="9">
        <v>1280</v>
      </c>
      <c r="G140" s="9">
        <v>335</v>
      </c>
      <c r="H140" s="86"/>
      <c r="I140" s="9">
        <v>723</v>
      </c>
      <c r="J140" s="9">
        <v>814</v>
      </c>
    </row>
    <row r="141" spans="1:10" x14ac:dyDescent="0.25">
      <c r="A141" s="5" t="s">
        <v>227</v>
      </c>
      <c r="C141" s="9">
        <v>31</v>
      </c>
      <c r="D141" s="9">
        <v>8</v>
      </c>
      <c r="E141" s="86"/>
      <c r="F141" s="9">
        <v>29</v>
      </c>
      <c r="G141" s="9">
        <v>9</v>
      </c>
      <c r="H141" s="86"/>
      <c r="I141" s="9">
        <v>25</v>
      </c>
      <c r="J141" s="9">
        <v>13</v>
      </c>
    </row>
    <row r="142" spans="1:10" x14ac:dyDescent="0.25">
      <c r="A142" s="14" t="s">
        <v>228</v>
      </c>
      <c r="C142" s="25">
        <f>+SUM(C5:C141)</f>
        <v>86176</v>
      </c>
      <c r="D142" s="25">
        <f>+SUM(D5:D141)</f>
        <v>38430</v>
      </c>
      <c r="E142" s="33"/>
      <c r="F142" s="25">
        <f>+SUM(F5:F141)</f>
        <v>93498</v>
      </c>
      <c r="G142" s="25">
        <f>+SUM(G5:G141)</f>
        <v>29052</v>
      </c>
      <c r="H142" s="33"/>
      <c r="I142" s="25">
        <f>+SUM(I5:I141)</f>
        <v>61246</v>
      </c>
      <c r="J142" s="25">
        <f>+SUM(J5:J141)</f>
        <v>54943</v>
      </c>
    </row>
    <row r="143" spans="1:10" x14ac:dyDescent="0.25">
      <c r="A143" s="5"/>
      <c r="C143" s="9"/>
      <c r="D143" s="9"/>
      <c r="E143" s="86"/>
      <c r="F143" s="9"/>
      <c r="G143" s="9"/>
      <c r="H143" s="86"/>
      <c r="I143" s="9"/>
      <c r="J143" s="9"/>
    </row>
  </sheetData>
  <mergeCells count="9">
    <mergeCell ref="C2:C4"/>
    <mergeCell ref="F1:G1"/>
    <mergeCell ref="C1:D1"/>
    <mergeCell ref="J2:J4"/>
    <mergeCell ref="I2:I4"/>
    <mergeCell ref="G2:G4"/>
    <mergeCell ref="I1:J1"/>
    <mergeCell ref="F2:F4"/>
    <mergeCell ref="D2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143"/>
  <sheetViews>
    <sheetView zoomScale="75" zoomScaleNormal="75" workbookViewId="0">
      <pane ySplit="4" topLeftCell="A116" activePane="bottomLeft" state="frozen"/>
      <selection pane="bottomLeft" activeCell="L149" sqref="L149"/>
    </sheetView>
  </sheetViews>
  <sheetFormatPr defaultRowHeight="15" x14ac:dyDescent="0.25"/>
  <cols>
    <col min="1" max="1" width="29.42578125" customWidth="1"/>
    <col min="2" max="2" width="1.7109375" customWidth="1"/>
    <col min="3" max="4" width="13.140625" customWidth="1"/>
    <col min="5" max="5" width="1.7109375" customWidth="1"/>
    <col min="6" max="7" width="13.140625" customWidth="1"/>
    <col min="8" max="8" width="1.7109375" customWidth="1"/>
    <col min="9" max="12" width="13.140625" style="7" customWidth="1"/>
    <col min="13" max="13" width="1.7109375" customWidth="1"/>
    <col min="14" max="14" width="13.140625" style="7" customWidth="1"/>
    <col min="15" max="15" width="14.28515625" style="7" bestFit="1" customWidth="1"/>
  </cols>
  <sheetData>
    <row r="1" spans="1:15" ht="15.75" thickBot="1" x14ac:dyDescent="0.3">
      <c r="A1" s="14"/>
      <c r="B1" s="14"/>
      <c r="C1" s="96" t="s">
        <v>260</v>
      </c>
      <c r="D1" s="96"/>
      <c r="E1" s="14"/>
      <c r="F1" s="96" t="s">
        <v>263</v>
      </c>
      <c r="G1" s="96"/>
      <c r="H1" s="14"/>
      <c r="I1" s="101" t="s">
        <v>670</v>
      </c>
      <c r="J1" s="101"/>
      <c r="K1" s="101"/>
      <c r="L1" s="101"/>
      <c r="M1" s="14"/>
      <c r="N1" s="101" t="s">
        <v>269</v>
      </c>
      <c r="O1" s="101"/>
    </row>
    <row r="2" spans="1:15" x14ac:dyDescent="0.25">
      <c r="A2" s="85"/>
      <c r="B2" s="13"/>
      <c r="C2" s="91" t="s">
        <v>258</v>
      </c>
      <c r="D2" s="89" t="s">
        <v>259</v>
      </c>
      <c r="E2" s="13"/>
      <c r="F2" s="91" t="s">
        <v>261</v>
      </c>
      <c r="G2" s="89" t="s">
        <v>262</v>
      </c>
      <c r="H2" s="13"/>
      <c r="I2" s="106" t="s">
        <v>264</v>
      </c>
      <c r="J2" s="102" t="s">
        <v>265</v>
      </c>
      <c r="K2" s="102" t="s">
        <v>266</v>
      </c>
      <c r="L2" s="104" t="s">
        <v>267</v>
      </c>
      <c r="M2" s="13"/>
      <c r="N2" s="106" t="s">
        <v>270</v>
      </c>
      <c r="O2" s="104" t="s">
        <v>268</v>
      </c>
    </row>
    <row r="3" spans="1:15" x14ac:dyDescent="0.25">
      <c r="A3" s="85"/>
      <c r="B3" s="13"/>
      <c r="C3" s="92"/>
      <c r="D3" s="90"/>
      <c r="E3" s="13"/>
      <c r="F3" s="92"/>
      <c r="G3" s="90"/>
      <c r="H3" s="13"/>
      <c r="I3" s="107"/>
      <c r="J3" s="103"/>
      <c r="K3" s="103"/>
      <c r="L3" s="105"/>
      <c r="M3" s="13"/>
      <c r="N3" s="107"/>
      <c r="O3" s="105"/>
    </row>
    <row r="4" spans="1:15" ht="15.75" thickBot="1" x14ac:dyDescent="0.3">
      <c r="A4" s="66" t="s">
        <v>257</v>
      </c>
      <c r="B4" s="12"/>
      <c r="C4" s="15" t="s">
        <v>230</v>
      </c>
      <c r="D4" s="17" t="s">
        <v>319</v>
      </c>
      <c r="E4" s="12"/>
      <c r="F4" s="15" t="s">
        <v>230</v>
      </c>
      <c r="G4" s="17" t="s">
        <v>319</v>
      </c>
      <c r="H4" s="12"/>
      <c r="I4" s="21" t="s">
        <v>230</v>
      </c>
      <c r="J4" s="84" t="s">
        <v>230</v>
      </c>
      <c r="K4" s="84" t="s">
        <v>319</v>
      </c>
      <c r="L4" s="22" t="s">
        <v>319</v>
      </c>
      <c r="M4" s="12"/>
      <c r="N4" s="21" t="s">
        <v>230</v>
      </c>
      <c r="O4" s="22" t="s">
        <v>319</v>
      </c>
    </row>
    <row r="5" spans="1:15" x14ac:dyDescent="0.25">
      <c r="A5" s="5" t="s">
        <v>272</v>
      </c>
      <c r="B5" s="9"/>
      <c r="C5" s="6">
        <v>2</v>
      </c>
      <c r="D5" s="6">
        <v>1</v>
      </c>
      <c r="E5" s="10"/>
      <c r="F5" s="6">
        <v>2</v>
      </c>
      <c r="G5" s="6"/>
      <c r="H5" s="10"/>
      <c r="I5" s="9">
        <v>3</v>
      </c>
      <c r="J5" s="9">
        <v>2</v>
      </c>
      <c r="K5" s="9"/>
      <c r="L5" s="9">
        <v>1</v>
      </c>
      <c r="M5" s="10"/>
      <c r="N5" s="19"/>
      <c r="O5" s="19"/>
    </row>
    <row r="6" spans="1:15" x14ac:dyDescent="0.25">
      <c r="A6" s="5" t="s">
        <v>294</v>
      </c>
      <c r="B6" s="9"/>
      <c r="C6" s="6">
        <v>6</v>
      </c>
      <c r="D6" s="6">
        <v>9</v>
      </c>
      <c r="E6" s="19"/>
      <c r="F6" s="6">
        <v>5</v>
      </c>
      <c r="G6" s="6">
        <v>9</v>
      </c>
      <c r="H6" s="19"/>
      <c r="I6" s="9">
        <v>5</v>
      </c>
      <c r="J6" s="9">
        <v>6</v>
      </c>
      <c r="K6" s="9">
        <v>10</v>
      </c>
      <c r="L6" s="9">
        <v>9</v>
      </c>
      <c r="M6" s="19"/>
      <c r="N6" s="19"/>
      <c r="O6" s="19"/>
    </row>
    <row r="7" spans="1:15" x14ac:dyDescent="0.25">
      <c r="A7" s="5" t="s">
        <v>4</v>
      </c>
      <c r="B7" s="9"/>
      <c r="C7" s="6">
        <v>1401</v>
      </c>
      <c r="D7" s="6">
        <v>1365</v>
      </c>
      <c r="E7" s="10"/>
      <c r="F7" s="6">
        <v>1563</v>
      </c>
      <c r="G7" s="6">
        <v>1158</v>
      </c>
      <c r="H7" s="10"/>
      <c r="I7" s="9">
        <v>1515</v>
      </c>
      <c r="J7" s="9">
        <v>1464</v>
      </c>
      <c r="K7" s="9">
        <v>1244</v>
      </c>
      <c r="L7" s="9">
        <v>1201</v>
      </c>
      <c r="M7" s="10"/>
      <c r="N7" s="19"/>
      <c r="O7" s="19"/>
    </row>
    <row r="8" spans="1:15" x14ac:dyDescent="0.25">
      <c r="A8" s="5" t="s">
        <v>5</v>
      </c>
      <c r="B8" s="9"/>
      <c r="C8" s="6">
        <v>43</v>
      </c>
      <c r="D8" s="6">
        <v>62</v>
      </c>
      <c r="E8" s="10"/>
      <c r="F8" s="6">
        <v>51</v>
      </c>
      <c r="G8" s="6">
        <v>50</v>
      </c>
      <c r="H8" s="10"/>
      <c r="I8" s="9">
        <v>40</v>
      </c>
      <c r="J8" s="9">
        <v>43</v>
      </c>
      <c r="K8" s="9">
        <v>58</v>
      </c>
      <c r="L8" s="9">
        <v>55</v>
      </c>
      <c r="M8" s="10"/>
      <c r="N8" s="19"/>
      <c r="O8" s="19"/>
    </row>
    <row r="9" spans="1:15" x14ac:dyDescent="0.25">
      <c r="A9" s="5" t="s">
        <v>9</v>
      </c>
      <c r="B9" s="9"/>
      <c r="C9" s="6">
        <v>983</v>
      </c>
      <c r="D9" s="6">
        <v>1209</v>
      </c>
      <c r="E9" s="10"/>
      <c r="F9" s="6">
        <v>1108</v>
      </c>
      <c r="G9" s="6">
        <v>1059</v>
      </c>
      <c r="H9" s="10"/>
      <c r="I9" s="9">
        <v>1074</v>
      </c>
      <c r="J9" s="9">
        <v>1056</v>
      </c>
      <c r="K9" s="9">
        <v>1115</v>
      </c>
      <c r="L9" s="9">
        <v>1081</v>
      </c>
      <c r="M9" s="10"/>
      <c r="N9" s="19"/>
      <c r="O9" s="19"/>
    </row>
    <row r="10" spans="1:15" x14ac:dyDescent="0.25">
      <c r="A10" s="5" t="s">
        <v>10</v>
      </c>
      <c r="B10" s="9"/>
      <c r="C10" s="6">
        <v>57</v>
      </c>
      <c r="D10" s="6">
        <v>77</v>
      </c>
      <c r="E10" s="10"/>
      <c r="F10" s="6">
        <v>61</v>
      </c>
      <c r="G10" s="6">
        <v>69</v>
      </c>
      <c r="H10" s="10"/>
      <c r="I10" s="9">
        <v>60</v>
      </c>
      <c r="J10" s="9">
        <v>56</v>
      </c>
      <c r="K10" s="9">
        <v>74</v>
      </c>
      <c r="L10" s="9">
        <v>69</v>
      </c>
      <c r="M10" s="10"/>
      <c r="N10" s="19"/>
      <c r="O10" s="19"/>
    </row>
    <row r="11" spans="1:15" x14ac:dyDescent="0.25">
      <c r="A11" s="5"/>
      <c r="B11" s="9"/>
      <c r="C11" s="6"/>
      <c r="D11" s="6"/>
      <c r="E11" s="10"/>
      <c r="F11" s="6"/>
      <c r="G11" s="6"/>
      <c r="H11" s="10"/>
      <c r="I11" s="9"/>
      <c r="J11" s="9"/>
      <c r="K11" s="9"/>
      <c r="L11" s="9"/>
      <c r="M11" s="10"/>
      <c r="N11" s="19"/>
      <c r="O11" s="19"/>
    </row>
    <row r="12" spans="1:15" x14ac:dyDescent="0.25">
      <c r="A12" s="5" t="s">
        <v>273</v>
      </c>
      <c r="B12" s="9"/>
      <c r="C12" s="6">
        <f>1+1</f>
        <v>2</v>
      </c>
      <c r="D12" s="6">
        <f>4+1+2</f>
        <v>7</v>
      </c>
      <c r="E12" s="10"/>
      <c r="F12" s="6">
        <f>2+1+1</f>
        <v>4</v>
      </c>
      <c r="G12" s="6">
        <f>4+1+1</f>
        <v>6</v>
      </c>
      <c r="H12" s="10"/>
      <c r="I12" s="9">
        <f>2+1+1</f>
        <v>4</v>
      </c>
      <c r="J12" s="9">
        <f>1+1</f>
        <v>2</v>
      </c>
      <c r="K12" s="9">
        <f>4+1+1</f>
        <v>6</v>
      </c>
      <c r="L12" s="9">
        <f>4+1+1</f>
        <v>6</v>
      </c>
      <c r="M12" s="10"/>
      <c r="N12" s="19"/>
      <c r="O12" s="19"/>
    </row>
    <row r="13" spans="1:15" x14ac:dyDescent="0.25">
      <c r="A13" s="5" t="s">
        <v>295</v>
      </c>
      <c r="B13" s="9"/>
      <c r="C13" s="6">
        <v>12</v>
      </c>
      <c r="D13" s="6">
        <v>63</v>
      </c>
      <c r="E13" s="19"/>
      <c r="F13" s="6">
        <v>12</v>
      </c>
      <c r="G13" s="6">
        <v>57</v>
      </c>
      <c r="H13" s="19"/>
      <c r="I13" s="9">
        <v>12</v>
      </c>
      <c r="J13" s="9">
        <v>12</v>
      </c>
      <c r="K13" s="9">
        <v>60</v>
      </c>
      <c r="L13" s="9">
        <v>59</v>
      </c>
      <c r="M13" s="19"/>
      <c r="N13" s="19"/>
      <c r="O13" s="19"/>
    </row>
    <row r="14" spans="1:15" x14ac:dyDescent="0.25">
      <c r="A14" s="5" t="s">
        <v>15</v>
      </c>
      <c r="B14" s="9"/>
      <c r="C14" s="6">
        <v>2058</v>
      </c>
      <c r="D14" s="6">
        <v>7151</v>
      </c>
      <c r="E14" s="10"/>
      <c r="F14" s="6">
        <v>2543</v>
      </c>
      <c r="G14" s="6">
        <v>6399</v>
      </c>
      <c r="H14" s="10"/>
      <c r="I14" s="9">
        <v>2424</v>
      </c>
      <c r="J14" s="9">
        <v>2405</v>
      </c>
      <c r="K14" s="9">
        <v>6533</v>
      </c>
      <c r="L14" s="9">
        <v>6482</v>
      </c>
      <c r="M14" s="10"/>
      <c r="N14" s="19"/>
      <c r="O14" s="19"/>
    </row>
    <row r="15" spans="1:15" x14ac:dyDescent="0.25">
      <c r="A15" s="5" t="s">
        <v>16</v>
      </c>
      <c r="B15" s="9"/>
      <c r="C15" s="6">
        <v>264</v>
      </c>
      <c r="D15" s="6">
        <v>733</v>
      </c>
      <c r="E15" s="10"/>
      <c r="F15" s="6">
        <v>263</v>
      </c>
      <c r="G15" s="6">
        <v>711</v>
      </c>
      <c r="H15" s="10"/>
      <c r="I15" s="9">
        <v>243</v>
      </c>
      <c r="J15" s="9">
        <v>238</v>
      </c>
      <c r="K15" s="9">
        <v>720</v>
      </c>
      <c r="L15" s="9">
        <v>732</v>
      </c>
      <c r="M15" s="10"/>
      <c r="N15" s="19"/>
      <c r="O15" s="19"/>
    </row>
    <row r="16" spans="1:15" x14ac:dyDescent="0.25">
      <c r="A16" s="5" t="s">
        <v>284</v>
      </c>
      <c r="B16" s="9"/>
      <c r="C16" s="6">
        <v>2</v>
      </c>
      <c r="D16" s="6">
        <v>2</v>
      </c>
      <c r="E16" s="10"/>
      <c r="F16" s="6">
        <v>2</v>
      </c>
      <c r="G16" s="6">
        <v>2</v>
      </c>
      <c r="H16" s="10"/>
      <c r="I16" s="9">
        <v>2</v>
      </c>
      <c r="J16" s="9">
        <v>2</v>
      </c>
      <c r="K16" s="9">
        <v>2</v>
      </c>
      <c r="L16" s="9">
        <v>2</v>
      </c>
      <c r="M16" s="10"/>
      <c r="N16" s="19"/>
      <c r="O16" s="19"/>
    </row>
    <row r="17" spans="1:15" x14ac:dyDescent="0.25">
      <c r="A17" s="5" t="s">
        <v>20</v>
      </c>
      <c r="B17" s="9"/>
      <c r="C17" s="6">
        <v>301</v>
      </c>
      <c r="D17" s="6">
        <v>1509</v>
      </c>
      <c r="E17" s="10"/>
      <c r="F17" s="6">
        <v>398</v>
      </c>
      <c r="G17" s="6">
        <v>1260</v>
      </c>
      <c r="H17" s="10"/>
      <c r="I17" s="9">
        <v>394</v>
      </c>
      <c r="J17" s="9">
        <v>415</v>
      </c>
      <c r="K17" s="9">
        <v>1295</v>
      </c>
      <c r="L17" s="9">
        <v>1271</v>
      </c>
      <c r="M17" s="10"/>
      <c r="N17" s="19"/>
      <c r="O17" s="19"/>
    </row>
    <row r="18" spans="1:15" x14ac:dyDescent="0.25">
      <c r="A18" s="5" t="s">
        <v>21</v>
      </c>
      <c r="B18" s="9"/>
      <c r="C18" s="6">
        <v>24</v>
      </c>
      <c r="D18" s="6">
        <v>145</v>
      </c>
      <c r="E18" s="10"/>
      <c r="F18" s="6">
        <v>31</v>
      </c>
      <c r="G18" s="6">
        <v>129</v>
      </c>
      <c r="H18" s="10"/>
      <c r="I18" s="9">
        <v>26</v>
      </c>
      <c r="J18" s="9">
        <v>23</v>
      </c>
      <c r="K18" s="9">
        <v>132</v>
      </c>
      <c r="L18" s="9">
        <v>139</v>
      </c>
      <c r="M18" s="10"/>
      <c r="N18" s="19"/>
      <c r="O18" s="19"/>
    </row>
    <row r="19" spans="1:15" x14ac:dyDescent="0.25">
      <c r="A19" s="5"/>
      <c r="B19" s="9"/>
      <c r="C19" s="6"/>
      <c r="D19" s="6"/>
      <c r="E19" s="10"/>
      <c r="F19" s="6"/>
      <c r="G19" s="6"/>
      <c r="H19" s="10"/>
      <c r="I19" s="9"/>
      <c r="J19" s="9"/>
      <c r="K19" s="9"/>
      <c r="L19" s="9"/>
      <c r="M19" s="10"/>
      <c r="N19" s="19"/>
      <c r="O19" s="19"/>
    </row>
    <row r="20" spans="1:15" x14ac:dyDescent="0.25">
      <c r="A20" s="5"/>
      <c r="B20" s="9"/>
      <c r="C20" s="9"/>
      <c r="D20" s="9"/>
      <c r="E20" s="10"/>
      <c r="F20" s="9"/>
      <c r="G20" s="9"/>
      <c r="H20" s="10"/>
      <c r="I20" s="9"/>
      <c r="J20" s="9"/>
      <c r="K20" s="9"/>
      <c r="L20" s="9"/>
      <c r="M20" s="10"/>
      <c r="N20" s="19"/>
      <c r="O20" s="19"/>
    </row>
    <row r="21" spans="1:15" x14ac:dyDescent="0.25">
      <c r="A21" s="5" t="s">
        <v>296</v>
      </c>
      <c r="B21" s="9"/>
      <c r="C21" s="6">
        <v>3</v>
      </c>
      <c r="D21" s="6">
        <v>2</v>
      </c>
      <c r="E21" s="10"/>
      <c r="F21" s="6">
        <v>4</v>
      </c>
      <c r="G21" s="6">
        <v>1</v>
      </c>
      <c r="H21" s="10"/>
      <c r="I21" s="9">
        <v>4</v>
      </c>
      <c r="J21" s="9">
        <v>2</v>
      </c>
      <c r="K21" s="9">
        <v>1</v>
      </c>
      <c r="L21" s="9">
        <v>2</v>
      </c>
      <c r="M21" s="10"/>
      <c r="N21" s="19"/>
      <c r="O21" s="19"/>
    </row>
    <row r="22" spans="1:15" x14ac:dyDescent="0.25">
      <c r="A22" s="5" t="s">
        <v>297</v>
      </c>
      <c r="B22" s="9"/>
      <c r="C22" s="6">
        <v>5</v>
      </c>
      <c r="D22" s="6">
        <v>3</v>
      </c>
      <c r="E22" s="19"/>
      <c r="F22" s="6">
        <v>5</v>
      </c>
      <c r="G22" s="6">
        <v>3</v>
      </c>
      <c r="H22" s="19"/>
      <c r="I22" s="9">
        <v>5</v>
      </c>
      <c r="J22" s="9">
        <v>5</v>
      </c>
      <c r="K22" s="9">
        <v>3</v>
      </c>
      <c r="L22" s="9">
        <v>3</v>
      </c>
      <c r="M22" s="19"/>
      <c r="N22" s="19"/>
      <c r="O22" s="19"/>
    </row>
    <row r="23" spans="1:15" x14ac:dyDescent="0.25">
      <c r="A23" s="5" t="s">
        <v>45</v>
      </c>
      <c r="B23" s="9"/>
      <c r="C23" s="6">
        <v>925</v>
      </c>
      <c r="D23" s="6">
        <v>517</v>
      </c>
      <c r="E23" s="10"/>
      <c r="F23" s="6">
        <v>991</v>
      </c>
      <c r="G23" s="6">
        <v>429</v>
      </c>
      <c r="H23" s="10"/>
      <c r="I23" s="9">
        <v>977</v>
      </c>
      <c r="J23" s="9">
        <v>961</v>
      </c>
      <c r="K23" s="9">
        <v>462</v>
      </c>
      <c r="L23" s="9">
        <v>442</v>
      </c>
      <c r="M23" s="10"/>
      <c r="N23" s="19"/>
      <c r="O23" s="19"/>
    </row>
    <row r="24" spans="1:15" x14ac:dyDescent="0.25">
      <c r="A24" s="5" t="s">
        <v>46</v>
      </c>
      <c r="B24" s="9"/>
      <c r="C24" s="6">
        <v>28</v>
      </c>
      <c r="D24" s="6">
        <v>16</v>
      </c>
      <c r="E24" s="10"/>
      <c r="F24" s="6">
        <v>29</v>
      </c>
      <c r="G24" s="6">
        <v>14</v>
      </c>
      <c r="H24" s="10"/>
      <c r="I24" s="9">
        <v>29</v>
      </c>
      <c r="J24" s="9">
        <v>29</v>
      </c>
      <c r="K24" s="9">
        <v>14</v>
      </c>
      <c r="L24" s="9">
        <v>15</v>
      </c>
      <c r="M24" s="10"/>
      <c r="N24" s="19"/>
      <c r="O24" s="19"/>
    </row>
    <row r="25" spans="1:15" x14ac:dyDescent="0.25">
      <c r="A25" s="5" t="s">
        <v>48</v>
      </c>
      <c r="B25" s="9"/>
      <c r="C25" s="6">
        <v>684</v>
      </c>
      <c r="D25" s="6">
        <v>441</v>
      </c>
      <c r="E25" s="10"/>
      <c r="F25" s="6">
        <v>746</v>
      </c>
      <c r="G25" s="6">
        <v>376</v>
      </c>
      <c r="H25" s="10"/>
      <c r="I25" s="9">
        <v>728</v>
      </c>
      <c r="J25" s="9">
        <v>714</v>
      </c>
      <c r="K25" s="9">
        <v>398</v>
      </c>
      <c r="L25" s="9">
        <v>381</v>
      </c>
      <c r="M25" s="10"/>
      <c r="N25" s="19"/>
      <c r="O25" s="19"/>
    </row>
    <row r="26" spans="1:15" x14ac:dyDescent="0.25">
      <c r="A26" s="5" t="s">
        <v>49</v>
      </c>
      <c r="B26" s="9"/>
      <c r="C26" s="6">
        <v>26</v>
      </c>
      <c r="D26" s="6">
        <v>10</v>
      </c>
      <c r="E26" s="10"/>
      <c r="F26" s="6">
        <v>29</v>
      </c>
      <c r="G26" s="6">
        <v>8</v>
      </c>
      <c r="H26" s="10"/>
      <c r="I26" s="9">
        <v>28</v>
      </c>
      <c r="J26" s="9">
        <v>31</v>
      </c>
      <c r="K26" s="9">
        <v>9</v>
      </c>
      <c r="L26" s="9">
        <v>8</v>
      </c>
      <c r="M26" s="10"/>
      <c r="N26" s="19"/>
      <c r="O26" s="19"/>
    </row>
    <row r="27" spans="1:15" x14ac:dyDescent="0.25">
      <c r="A27" s="5" t="s">
        <v>51</v>
      </c>
      <c r="B27" s="9"/>
      <c r="C27" s="6">
        <v>679</v>
      </c>
      <c r="D27" s="6">
        <v>533</v>
      </c>
      <c r="E27" s="10"/>
      <c r="F27" s="6">
        <v>739</v>
      </c>
      <c r="G27" s="6">
        <v>466</v>
      </c>
      <c r="H27" s="10"/>
      <c r="I27" s="9">
        <v>727</v>
      </c>
      <c r="J27" s="9">
        <v>709</v>
      </c>
      <c r="K27" s="9">
        <v>480</v>
      </c>
      <c r="L27" s="9">
        <v>475</v>
      </c>
      <c r="M27" s="10"/>
      <c r="N27" s="19"/>
      <c r="O27" s="19"/>
    </row>
    <row r="28" spans="1:15" x14ac:dyDescent="0.25">
      <c r="A28" s="5" t="s">
        <v>52</v>
      </c>
      <c r="B28" s="9"/>
      <c r="C28" s="6">
        <v>28</v>
      </c>
      <c r="D28" s="6">
        <v>31</v>
      </c>
      <c r="E28" s="10"/>
      <c r="F28" s="6">
        <v>33</v>
      </c>
      <c r="G28" s="6">
        <v>23</v>
      </c>
      <c r="H28" s="10"/>
      <c r="I28" s="9">
        <v>34</v>
      </c>
      <c r="J28" s="9">
        <v>31</v>
      </c>
      <c r="K28" s="9">
        <v>23</v>
      </c>
      <c r="L28" s="9">
        <v>26</v>
      </c>
      <c r="M28" s="10"/>
      <c r="N28" s="19"/>
      <c r="O28" s="19"/>
    </row>
    <row r="29" spans="1:15" x14ac:dyDescent="0.25">
      <c r="A29" s="5" t="s">
        <v>54</v>
      </c>
      <c r="B29" s="9"/>
      <c r="C29" s="6">
        <v>553</v>
      </c>
      <c r="D29" s="6">
        <v>547</v>
      </c>
      <c r="E29" s="10"/>
      <c r="F29" s="6">
        <v>581</v>
      </c>
      <c r="G29" s="6">
        <v>504</v>
      </c>
      <c r="H29" s="10"/>
      <c r="I29" s="9">
        <v>578</v>
      </c>
      <c r="J29" s="9">
        <v>556</v>
      </c>
      <c r="K29" s="9">
        <v>516</v>
      </c>
      <c r="L29" s="9">
        <v>508</v>
      </c>
      <c r="M29" s="10"/>
      <c r="N29" s="19"/>
      <c r="O29" s="19"/>
    </row>
    <row r="30" spans="1:15" x14ac:dyDescent="0.25">
      <c r="A30" s="5" t="s">
        <v>55</v>
      </c>
      <c r="B30" s="9"/>
      <c r="C30" s="6">
        <v>35</v>
      </c>
      <c r="D30" s="6">
        <v>38</v>
      </c>
      <c r="E30" s="10"/>
      <c r="F30" s="6">
        <v>39</v>
      </c>
      <c r="G30" s="6">
        <v>33</v>
      </c>
      <c r="H30" s="10"/>
      <c r="I30" s="9">
        <v>36</v>
      </c>
      <c r="J30" s="9">
        <v>34</v>
      </c>
      <c r="K30" s="9">
        <v>35</v>
      </c>
      <c r="L30" s="9">
        <v>38</v>
      </c>
      <c r="M30" s="10"/>
      <c r="N30" s="19"/>
      <c r="O30" s="19"/>
    </row>
    <row r="31" spans="1:15" x14ac:dyDescent="0.25">
      <c r="A31" s="5"/>
      <c r="B31" s="9"/>
      <c r="C31" s="6"/>
      <c r="D31" s="6"/>
      <c r="E31" s="10"/>
      <c r="F31" s="6"/>
      <c r="G31" s="6"/>
      <c r="H31" s="10"/>
      <c r="I31" s="9"/>
      <c r="J31" s="9"/>
      <c r="K31" s="9"/>
      <c r="L31" s="9"/>
      <c r="M31" s="10"/>
      <c r="N31" s="19"/>
      <c r="O31" s="19"/>
    </row>
    <row r="32" spans="1:15" x14ac:dyDescent="0.25">
      <c r="A32" s="5" t="s">
        <v>274</v>
      </c>
      <c r="B32" s="9"/>
      <c r="C32" s="6"/>
      <c r="D32" s="6">
        <v>1</v>
      </c>
      <c r="E32" s="10"/>
      <c r="F32" s="6"/>
      <c r="G32" s="6">
        <v>1</v>
      </c>
      <c r="H32" s="10"/>
      <c r="I32" s="9"/>
      <c r="J32" s="9"/>
      <c r="K32" s="9">
        <v>1</v>
      </c>
      <c r="L32" s="9">
        <v>1</v>
      </c>
      <c r="M32" s="10"/>
      <c r="N32" s="19"/>
      <c r="O32" s="19"/>
    </row>
    <row r="33" spans="1:15" x14ac:dyDescent="0.25">
      <c r="A33" s="5" t="s">
        <v>298</v>
      </c>
      <c r="B33" s="9"/>
      <c r="C33" s="6">
        <v>1</v>
      </c>
      <c r="D33" s="6"/>
      <c r="E33" s="19"/>
      <c r="F33" s="6">
        <v>1</v>
      </c>
      <c r="G33" s="6"/>
      <c r="H33" s="19"/>
      <c r="I33" s="9">
        <v>1</v>
      </c>
      <c r="J33" s="9">
        <v>1</v>
      </c>
      <c r="K33" s="9"/>
      <c r="L33" s="9"/>
      <c r="M33" s="19"/>
      <c r="N33" s="19"/>
      <c r="O33" s="19"/>
    </row>
    <row r="34" spans="1:15" x14ac:dyDescent="0.25">
      <c r="A34" s="5" t="s">
        <v>58</v>
      </c>
      <c r="B34" s="9"/>
      <c r="C34" s="6">
        <v>1039</v>
      </c>
      <c r="D34" s="6">
        <v>877</v>
      </c>
      <c r="E34" s="10"/>
      <c r="F34" s="6">
        <v>1145</v>
      </c>
      <c r="G34" s="6">
        <v>760</v>
      </c>
      <c r="H34" s="10"/>
      <c r="I34" s="9">
        <v>1062</v>
      </c>
      <c r="J34" s="9">
        <v>1024</v>
      </c>
      <c r="K34" s="9">
        <v>832</v>
      </c>
      <c r="L34" s="9">
        <v>838</v>
      </c>
      <c r="M34" s="10"/>
      <c r="N34" s="19"/>
      <c r="O34" s="19"/>
    </row>
    <row r="35" spans="1:15" x14ac:dyDescent="0.25">
      <c r="A35" s="5" t="s">
        <v>59</v>
      </c>
      <c r="B35" s="9"/>
      <c r="C35" s="6">
        <v>61</v>
      </c>
      <c r="D35" s="6">
        <v>61</v>
      </c>
      <c r="E35" s="10"/>
      <c r="F35" s="6">
        <v>65</v>
      </c>
      <c r="G35" s="6">
        <v>62</v>
      </c>
      <c r="H35" s="10"/>
      <c r="I35" s="9">
        <v>53</v>
      </c>
      <c r="J35" s="9">
        <v>51</v>
      </c>
      <c r="K35" s="9">
        <v>69</v>
      </c>
      <c r="L35" s="9">
        <v>68</v>
      </c>
      <c r="M35" s="10"/>
      <c r="N35" s="19"/>
      <c r="O35" s="19"/>
    </row>
    <row r="36" spans="1:15" x14ac:dyDescent="0.25">
      <c r="A36" s="5"/>
      <c r="B36" s="9"/>
      <c r="C36" s="6"/>
      <c r="D36" s="6"/>
      <c r="E36" s="10"/>
      <c r="F36" s="6"/>
      <c r="G36" s="6"/>
      <c r="H36" s="10"/>
      <c r="I36" s="9"/>
      <c r="J36" s="9"/>
      <c r="K36" s="9"/>
      <c r="L36" s="9"/>
      <c r="M36" s="10"/>
      <c r="N36" s="19"/>
      <c r="O36" s="19"/>
    </row>
    <row r="37" spans="1:15" x14ac:dyDescent="0.25">
      <c r="A37" s="5" t="s">
        <v>286</v>
      </c>
      <c r="B37" s="9"/>
      <c r="C37" s="6"/>
      <c r="D37" s="6"/>
      <c r="E37" s="10"/>
      <c r="F37" s="6"/>
      <c r="G37" s="6"/>
      <c r="H37" s="10"/>
      <c r="I37" s="9"/>
      <c r="J37" s="9"/>
      <c r="K37" s="9"/>
      <c r="L37" s="9"/>
      <c r="M37" s="10"/>
      <c r="N37" s="19"/>
      <c r="O37" s="19"/>
    </row>
    <row r="38" spans="1:15" x14ac:dyDescent="0.25">
      <c r="A38" s="5" t="s">
        <v>299</v>
      </c>
      <c r="B38" s="9"/>
      <c r="C38" s="6">
        <v>2</v>
      </c>
      <c r="D38" s="6">
        <v>1</v>
      </c>
      <c r="E38" s="19"/>
      <c r="F38" s="6">
        <v>1</v>
      </c>
      <c r="G38" s="6">
        <v>2</v>
      </c>
      <c r="H38" s="19"/>
      <c r="I38" s="9">
        <v>1</v>
      </c>
      <c r="J38" s="9">
        <v>1</v>
      </c>
      <c r="K38" s="9">
        <v>2</v>
      </c>
      <c r="L38" s="9">
        <v>2</v>
      </c>
      <c r="M38" s="19"/>
      <c r="N38" s="19"/>
      <c r="O38" s="19"/>
    </row>
    <row r="39" spans="1:15" x14ac:dyDescent="0.25">
      <c r="A39" s="5" t="s">
        <v>64</v>
      </c>
      <c r="B39" s="9"/>
      <c r="C39" s="6">
        <v>2159</v>
      </c>
      <c r="D39" s="6">
        <v>1632</v>
      </c>
      <c r="E39" s="10"/>
      <c r="F39" s="6">
        <v>2328</v>
      </c>
      <c r="G39" s="6">
        <v>1461</v>
      </c>
      <c r="H39" s="10"/>
      <c r="I39" s="9">
        <v>2192</v>
      </c>
      <c r="J39" s="9">
        <v>2151</v>
      </c>
      <c r="K39" s="9">
        <v>1577</v>
      </c>
      <c r="L39" s="9">
        <v>1557</v>
      </c>
      <c r="M39" s="10"/>
      <c r="N39" s="19"/>
      <c r="O39" s="19"/>
    </row>
    <row r="40" spans="1:15" x14ac:dyDescent="0.25">
      <c r="A40" s="5" t="s">
        <v>65</v>
      </c>
      <c r="B40" s="9"/>
      <c r="C40" s="6">
        <v>101</v>
      </c>
      <c r="D40" s="6">
        <v>78</v>
      </c>
      <c r="E40" s="10"/>
      <c r="F40" s="6">
        <v>103</v>
      </c>
      <c r="G40" s="6">
        <v>76</v>
      </c>
      <c r="H40" s="10"/>
      <c r="I40" s="9">
        <v>97</v>
      </c>
      <c r="J40" s="9">
        <v>100</v>
      </c>
      <c r="K40" s="9">
        <v>85</v>
      </c>
      <c r="L40" s="9">
        <v>77</v>
      </c>
      <c r="M40" s="10"/>
      <c r="N40" s="19"/>
      <c r="O40" s="19"/>
    </row>
    <row r="41" spans="1:15" x14ac:dyDescent="0.25">
      <c r="A41" s="5"/>
      <c r="B41" s="9"/>
      <c r="C41" s="34"/>
      <c r="D41" s="34"/>
      <c r="E41" s="26"/>
      <c r="F41" s="34"/>
      <c r="G41" s="34"/>
      <c r="H41" s="26"/>
      <c r="I41" s="9"/>
      <c r="J41" s="9"/>
      <c r="K41" s="9"/>
      <c r="L41" s="9"/>
      <c r="M41" s="26"/>
      <c r="N41" s="26"/>
      <c r="O41" s="26"/>
    </row>
    <row r="42" spans="1:15" x14ac:dyDescent="0.25">
      <c r="A42" s="5" t="s">
        <v>66</v>
      </c>
      <c r="B42" s="9"/>
      <c r="C42" s="6"/>
      <c r="D42" s="6"/>
      <c r="E42" s="10"/>
      <c r="F42" s="6"/>
      <c r="G42" s="6"/>
      <c r="H42" s="10"/>
      <c r="I42" s="9"/>
      <c r="J42" s="9"/>
      <c r="K42" s="9"/>
      <c r="L42" s="9"/>
      <c r="M42" s="10"/>
      <c r="N42" s="19"/>
      <c r="O42" s="19"/>
    </row>
    <row r="43" spans="1:15" x14ac:dyDescent="0.25">
      <c r="A43" s="5" t="s">
        <v>300</v>
      </c>
      <c r="B43" s="9"/>
      <c r="C43" s="6">
        <v>1</v>
      </c>
      <c r="D43" s="6"/>
      <c r="E43" s="19"/>
      <c r="F43" s="6">
        <v>1</v>
      </c>
      <c r="G43" s="6"/>
      <c r="H43" s="19"/>
      <c r="I43" s="9">
        <v>1</v>
      </c>
      <c r="J43" s="9">
        <v>1</v>
      </c>
      <c r="K43" s="9"/>
      <c r="L43" s="9"/>
      <c r="M43" s="19"/>
      <c r="N43" s="19"/>
      <c r="O43" s="19"/>
    </row>
    <row r="44" spans="1:15" x14ac:dyDescent="0.25">
      <c r="A44" s="5" t="s">
        <v>67</v>
      </c>
      <c r="B44" s="9"/>
      <c r="C44" s="6">
        <v>199</v>
      </c>
      <c r="D44" s="6">
        <v>99</v>
      </c>
      <c r="E44" s="10"/>
      <c r="F44" s="6">
        <v>212</v>
      </c>
      <c r="G44" s="6">
        <v>84</v>
      </c>
      <c r="H44" s="10"/>
      <c r="I44" s="9">
        <v>204</v>
      </c>
      <c r="J44" s="9">
        <v>205</v>
      </c>
      <c r="K44" s="9">
        <v>91</v>
      </c>
      <c r="L44" s="9">
        <v>84</v>
      </c>
      <c r="M44" s="10"/>
      <c r="N44" s="19"/>
      <c r="O44" s="19"/>
    </row>
    <row r="45" spans="1:15" x14ac:dyDescent="0.25">
      <c r="A45" s="5" t="s">
        <v>68</v>
      </c>
      <c r="B45" s="9"/>
      <c r="C45" s="6">
        <v>12</v>
      </c>
      <c r="D45" s="6">
        <v>8</v>
      </c>
      <c r="E45" s="10"/>
      <c r="F45" s="6">
        <v>12</v>
      </c>
      <c r="G45" s="6">
        <v>7</v>
      </c>
      <c r="H45" s="10"/>
      <c r="I45" s="9">
        <v>10</v>
      </c>
      <c r="J45" s="9">
        <v>10</v>
      </c>
      <c r="K45" s="9">
        <v>7</v>
      </c>
      <c r="L45" s="9">
        <v>7</v>
      </c>
      <c r="M45" s="10"/>
      <c r="N45" s="19"/>
      <c r="O45" s="19"/>
    </row>
    <row r="46" spans="1:15" x14ac:dyDescent="0.25">
      <c r="A46" s="5" t="s">
        <v>275</v>
      </c>
      <c r="B46" s="9"/>
      <c r="C46" s="6">
        <v>1</v>
      </c>
      <c r="D46" s="6"/>
      <c r="E46" s="10"/>
      <c r="F46" s="6">
        <v>1</v>
      </c>
      <c r="G46" s="6"/>
      <c r="H46" s="10"/>
      <c r="I46" s="9">
        <v>1</v>
      </c>
      <c r="J46" s="9">
        <v>1</v>
      </c>
      <c r="K46" s="9"/>
      <c r="L46" s="9"/>
      <c r="M46" s="10"/>
      <c r="N46" s="19"/>
      <c r="O46" s="19"/>
    </row>
    <row r="47" spans="1:15" x14ac:dyDescent="0.25">
      <c r="A47" s="5" t="s">
        <v>301</v>
      </c>
      <c r="B47" s="9"/>
      <c r="C47" s="6">
        <v>4</v>
      </c>
      <c r="D47" s="6">
        <v>2</v>
      </c>
      <c r="E47" s="19"/>
      <c r="F47" s="6">
        <v>4</v>
      </c>
      <c r="G47" s="6">
        <v>2</v>
      </c>
      <c r="H47" s="19"/>
      <c r="I47" s="9">
        <v>3</v>
      </c>
      <c r="J47" s="9">
        <v>3</v>
      </c>
      <c r="K47" s="9">
        <v>2</v>
      </c>
      <c r="L47" s="9">
        <v>2</v>
      </c>
      <c r="M47" s="19"/>
      <c r="N47" s="19"/>
      <c r="O47" s="19"/>
    </row>
    <row r="48" spans="1:15" x14ac:dyDescent="0.25">
      <c r="A48" s="5" t="s">
        <v>287</v>
      </c>
      <c r="B48" s="9"/>
      <c r="C48" s="6">
        <v>804</v>
      </c>
      <c r="D48" s="6">
        <v>1009</v>
      </c>
      <c r="E48" s="10"/>
      <c r="F48" s="6">
        <v>843</v>
      </c>
      <c r="G48" s="6">
        <v>924</v>
      </c>
      <c r="H48" s="10"/>
      <c r="I48" s="9">
        <v>790</v>
      </c>
      <c r="J48" s="9">
        <v>740</v>
      </c>
      <c r="K48" s="9">
        <v>1003</v>
      </c>
      <c r="L48" s="9">
        <v>980</v>
      </c>
      <c r="M48" s="10"/>
      <c r="N48" s="19"/>
      <c r="O48" s="19"/>
    </row>
    <row r="49" spans="1:15" x14ac:dyDescent="0.25">
      <c r="A49" s="5" t="s">
        <v>288</v>
      </c>
      <c r="B49" s="9"/>
      <c r="C49" s="6">
        <v>46</v>
      </c>
      <c r="D49" s="6">
        <v>84</v>
      </c>
      <c r="E49" s="10"/>
      <c r="F49" s="6">
        <v>51</v>
      </c>
      <c r="G49" s="6">
        <v>79</v>
      </c>
      <c r="H49" s="10"/>
      <c r="I49" s="9">
        <v>44</v>
      </c>
      <c r="J49" s="9">
        <v>45</v>
      </c>
      <c r="K49" s="9">
        <v>80</v>
      </c>
      <c r="L49" s="9">
        <v>82</v>
      </c>
      <c r="M49" s="10"/>
      <c r="N49" s="19"/>
      <c r="O49" s="19"/>
    </row>
    <row r="50" spans="1:15" x14ac:dyDescent="0.25">
      <c r="A50" s="5"/>
      <c r="B50" s="9"/>
      <c r="C50" s="6"/>
      <c r="D50" s="6"/>
      <c r="E50" s="10"/>
      <c r="F50" s="6"/>
      <c r="G50" s="6"/>
      <c r="H50" s="10"/>
      <c r="I50" s="9"/>
      <c r="J50" s="9"/>
      <c r="K50" s="9"/>
      <c r="L50" s="9"/>
      <c r="M50" s="10"/>
      <c r="N50" s="19"/>
      <c r="O50" s="19"/>
    </row>
    <row r="51" spans="1:15" x14ac:dyDescent="0.25">
      <c r="A51" s="5" t="s">
        <v>285</v>
      </c>
      <c r="B51" s="9"/>
      <c r="C51" s="6">
        <v>3</v>
      </c>
      <c r="D51" s="6">
        <v>3</v>
      </c>
      <c r="E51" s="10"/>
      <c r="F51" s="6">
        <v>3</v>
      </c>
      <c r="G51" s="6">
        <v>3</v>
      </c>
      <c r="H51" s="10"/>
      <c r="I51" s="9">
        <v>3</v>
      </c>
      <c r="J51" s="9">
        <v>3</v>
      </c>
      <c r="K51" s="9">
        <v>2</v>
      </c>
      <c r="L51" s="9">
        <v>2</v>
      </c>
      <c r="M51" s="10"/>
      <c r="N51" s="19">
        <v>2</v>
      </c>
      <c r="O51" s="19">
        <v>3</v>
      </c>
    </row>
    <row r="52" spans="1:15" x14ac:dyDescent="0.25">
      <c r="A52" s="5" t="s">
        <v>302</v>
      </c>
      <c r="B52" s="9"/>
      <c r="C52" s="6">
        <v>23</v>
      </c>
      <c r="D52" s="6">
        <v>21</v>
      </c>
      <c r="E52" s="19"/>
      <c r="F52" s="6">
        <v>21</v>
      </c>
      <c r="G52" s="6">
        <v>21</v>
      </c>
      <c r="H52" s="19"/>
      <c r="I52" s="9">
        <v>21</v>
      </c>
      <c r="J52" s="9">
        <v>24</v>
      </c>
      <c r="K52" s="9">
        <v>21</v>
      </c>
      <c r="L52" s="9">
        <v>19</v>
      </c>
      <c r="M52" s="19"/>
      <c r="N52" s="19">
        <v>11</v>
      </c>
      <c r="O52" s="19">
        <v>9</v>
      </c>
    </row>
    <row r="53" spans="1:15" x14ac:dyDescent="0.25">
      <c r="A53" s="5" t="s">
        <v>101</v>
      </c>
      <c r="B53" s="9"/>
      <c r="C53" s="6">
        <v>11315</v>
      </c>
      <c r="D53" s="6">
        <v>12044</v>
      </c>
      <c r="E53" s="10"/>
      <c r="F53" s="6">
        <v>12223</v>
      </c>
      <c r="G53" s="6">
        <v>10675</v>
      </c>
      <c r="H53" s="10"/>
      <c r="I53" s="9">
        <v>11936</v>
      </c>
      <c r="J53" s="9">
        <v>11556</v>
      </c>
      <c r="K53" s="9">
        <v>11229</v>
      </c>
      <c r="L53" s="9">
        <v>10904</v>
      </c>
      <c r="M53" s="10"/>
      <c r="N53" s="9">
        <v>10608</v>
      </c>
      <c r="O53" s="9">
        <v>9669</v>
      </c>
    </row>
    <row r="54" spans="1:15" x14ac:dyDescent="0.25">
      <c r="A54" s="5" t="s">
        <v>102</v>
      </c>
      <c r="B54" s="9"/>
      <c r="C54" s="6">
        <v>533</v>
      </c>
      <c r="D54" s="6">
        <v>680</v>
      </c>
      <c r="E54" s="10"/>
      <c r="F54" s="6">
        <v>536</v>
      </c>
      <c r="G54" s="6">
        <v>641</v>
      </c>
      <c r="H54" s="10"/>
      <c r="I54" s="9">
        <v>512</v>
      </c>
      <c r="J54" s="9">
        <v>504</v>
      </c>
      <c r="K54" s="9">
        <v>671</v>
      </c>
      <c r="L54" s="9">
        <v>660</v>
      </c>
      <c r="M54" s="10"/>
      <c r="N54" s="9">
        <v>498</v>
      </c>
      <c r="O54" s="9">
        <v>603</v>
      </c>
    </row>
    <row r="55" spans="1:15" x14ac:dyDescent="0.25">
      <c r="A55" s="5"/>
      <c r="B55" s="9"/>
      <c r="C55" s="6"/>
      <c r="D55" s="6"/>
      <c r="E55" s="10"/>
      <c r="F55" s="6"/>
      <c r="G55" s="6"/>
      <c r="H55" s="10"/>
      <c r="I55" s="9"/>
      <c r="J55" s="9"/>
      <c r="K55" s="9"/>
      <c r="L55" s="9"/>
      <c r="M55" s="10"/>
      <c r="N55" s="9"/>
      <c r="O55" s="9"/>
    </row>
    <row r="56" spans="1:15" x14ac:dyDescent="0.25">
      <c r="A56" s="5" t="s">
        <v>103</v>
      </c>
      <c r="B56" s="9"/>
      <c r="C56" s="6">
        <v>3</v>
      </c>
      <c r="D56" s="6">
        <v>1</v>
      </c>
      <c r="E56" s="10"/>
      <c r="F56" s="6">
        <v>3</v>
      </c>
      <c r="G56" s="6"/>
      <c r="H56" s="10"/>
      <c r="I56" s="9">
        <v>4</v>
      </c>
      <c r="J56" s="9">
        <v>4</v>
      </c>
      <c r="K56" s="9"/>
      <c r="L56" s="9"/>
      <c r="M56" s="10"/>
      <c r="N56" s="19"/>
      <c r="O56" s="19"/>
    </row>
    <row r="57" spans="1:15" x14ac:dyDescent="0.25">
      <c r="A57" s="5" t="s">
        <v>303</v>
      </c>
      <c r="B57" s="9"/>
      <c r="C57" s="6">
        <v>2</v>
      </c>
      <c r="D57" s="6"/>
      <c r="E57" s="19"/>
      <c r="F57" s="6">
        <v>2</v>
      </c>
      <c r="G57" s="6"/>
      <c r="H57" s="19"/>
      <c r="I57" s="9">
        <v>2</v>
      </c>
      <c r="J57" s="9">
        <v>2</v>
      </c>
      <c r="K57" s="9"/>
      <c r="L57" s="9"/>
      <c r="M57" s="19"/>
      <c r="N57" s="19"/>
      <c r="O57" s="19"/>
    </row>
    <row r="58" spans="1:15" x14ac:dyDescent="0.25">
      <c r="A58" s="5" t="s">
        <v>104</v>
      </c>
      <c r="B58" s="9"/>
      <c r="C58" s="6">
        <v>751</v>
      </c>
      <c r="D58" s="6">
        <v>333</v>
      </c>
      <c r="E58" s="10"/>
      <c r="F58" s="6">
        <v>788</v>
      </c>
      <c r="G58" s="6">
        <v>275</v>
      </c>
      <c r="H58" s="10"/>
      <c r="I58" s="9">
        <v>779</v>
      </c>
      <c r="J58" s="9">
        <v>751</v>
      </c>
      <c r="K58" s="9">
        <v>304</v>
      </c>
      <c r="L58" s="9">
        <v>282</v>
      </c>
      <c r="M58" s="10"/>
      <c r="N58" s="19"/>
      <c r="O58" s="19"/>
    </row>
    <row r="59" spans="1:15" x14ac:dyDescent="0.25">
      <c r="A59" s="5" t="s">
        <v>105</v>
      </c>
      <c r="B59" s="9"/>
      <c r="C59" s="6">
        <v>15</v>
      </c>
      <c r="D59" s="6">
        <v>11</v>
      </c>
      <c r="E59" s="10"/>
      <c r="F59" s="6">
        <v>18</v>
      </c>
      <c r="G59" s="6">
        <v>9</v>
      </c>
      <c r="H59" s="10"/>
      <c r="I59" s="9">
        <v>17</v>
      </c>
      <c r="J59" s="9">
        <v>18</v>
      </c>
      <c r="K59" s="9">
        <v>10</v>
      </c>
      <c r="L59" s="9">
        <v>8</v>
      </c>
      <c r="M59" s="10"/>
      <c r="N59" s="19"/>
      <c r="O59" s="19"/>
    </row>
    <row r="60" spans="1:15" x14ac:dyDescent="0.25">
      <c r="A60" s="5"/>
      <c r="B60" s="9"/>
      <c r="C60" s="6"/>
      <c r="D60" s="6"/>
      <c r="E60" s="10"/>
      <c r="F60" s="6"/>
      <c r="G60" s="6"/>
      <c r="H60" s="10"/>
      <c r="I60" s="9"/>
      <c r="J60" s="9"/>
      <c r="K60" s="9"/>
      <c r="L60" s="9"/>
      <c r="M60" s="10"/>
      <c r="N60" s="19"/>
      <c r="O60" s="19"/>
    </row>
    <row r="61" spans="1:15" x14ac:dyDescent="0.25">
      <c r="A61" s="5" t="s">
        <v>106</v>
      </c>
      <c r="B61" s="9"/>
      <c r="C61" s="6"/>
      <c r="D61" s="6">
        <v>2</v>
      </c>
      <c r="E61" s="10"/>
      <c r="F61" s="6"/>
      <c r="G61" s="6">
        <v>2</v>
      </c>
      <c r="H61" s="10"/>
      <c r="I61" s="9"/>
      <c r="J61" s="9"/>
      <c r="K61" s="9">
        <v>2</v>
      </c>
      <c r="L61" s="9">
        <v>2</v>
      </c>
      <c r="M61" s="10"/>
      <c r="N61" s="19"/>
      <c r="O61" s="19"/>
    </row>
    <row r="62" spans="1:15" x14ac:dyDescent="0.25">
      <c r="A62" s="5" t="s">
        <v>304</v>
      </c>
      <c r="B62" s="9"/>
      <c r="C62" s="6">
        <v>2</v>
      </c>
      <c r="D62" s="6"/>
      <c r="E62" s="19"/>
      <c r="F62" s="6">
        <v>2</v>
      </c>
      <c r="G62" s="6"/>
      <c r="H62" s="19"/>
      <c r="I62" s="9">
        <v>2</v>
      </c>
      <c r="J62" s="9">
        <v>2</v>
      </c>
      <c r="K62" s="9"/>
      <c r="L62" s="9"/>
      <c r="M62" s="19"/>
      <c r="N62" s="19"/>
      <c r="O62" s="19"/>
    </row>
    <row r="63" spans="1:15" x14ac:dyDescent="0.25">
      <c r="A63" s="5" t="s">
        <v>107</v>
      </c>
      <c r="B63" s="9"/>
      <c r="C63" s="6">
        <v>615</v>
      </c>
      <c r="D63" s="6">
        <v>388</v>
      </c>
      <c r="E63" s="10"/>
      <c r="F63" s="6">
        <v>675</v>
      </c>
      <c r="G63" s="6">
        <v>319</v>
      </c>
      <c r="H63" s="10"/>
      <c r="I63" s="9">
        <v>661</v>
      </c>
      <c r="J63" s="9">
        <v>646</v>
      </c>
      <c r="K63" s="9">
        <v>345</v>
      </c>
      <c r="L63" s="9">
        <v>337</v>
      </c>
      <c r="M63" s="10"/>
      <c r="N63" s="19"/>
      <c r="O63" s="19"/>
    </row>
    <row r="64" spans="1:15" x14ac:dyDescent="0.25">
      <c r="A64" s="5" t="s">
        <v>108</v>
      </c>
      <c r="B64" s="9"/>
      <c r="C64" s="6">
        <v>20</v>
      </c>
      <c r="D64" s="6">
        <v>14</v>
      </c>
      <c r="E64" s="10"/>
      <c r="F64" s="6">
        <v>22</v>
      </c>
      <c r="G64" s="6">
        <v>12</v>
      </c>
      <c r="H64" s="10"/>
      <c r="I64" s="9">
        <v>23</v>
      </c>
      <c r="J64" s="9">
        <v>22</v>
      </c>
      <c r="K64" s="9">
        <v>12</v>
      </c>
      <c r="L64" s="9">
        <v>11</v>
      </c>
      <c r="M64" s="10"/>
      <c r="N64" s="19"/>
      <c r="O64" s="19"/>
    </row>
    <row r="65" spans="1:15" x14ac:dyDescent="0.25">
      <c r="A65" s="5"/>
      <c r="B65" s="9"/>
      <c r="C65" s="6"/>
      <c r="D65" s="6"/>
      <c r="E65" s="10"/>
      <c r="F65" s="6"/>
      <c r="G65" s="6"/>
      <c r="H65" s="10"/>
      <c r="I65" s="9"/>
      <c r="J65" s="9"/>
      <c r="K65" s="9"/>
      <c r="L65" s="9"/>
      <c r="M65" s="10"/>
      <c r="N65" s="19"/>
      <c r="O65" s="19"/>
    </row>
    <row r="66" spans="1:15" x14ac:dyDescent="0.25">
      <c r="A66" s="5"/>
      <c r="B66" s="9"/>
      <c r="C66" s="9"/>
      <c r="D66" s="9"/>
      <c r="E66" s="10"/>
      <c r="F66" s="9"/>
      <c r="G66" s="9"/>
      <c r="H66" s="10"/>
      <c r="I66" s="9"/>
      <c r="J66" s="9"/>
      <c r="K66" s="9"/>
      <c r="L66" s="9"/>
      <c r="M66" s="10"/>
      <c r="N66" s="19"/>
      <c r="O66" s="19"/>
    </row>
    <row r="67" spans="1:15" x14ac:dyDescent="0.25">
      <c r="A67" s="5" t="s">
        <v>289</v>
      </c>
      <c r="B67" s="9"/>
      <c r="C67" s="6">
        <v>6</v>
      </c>
      <c r="D67" s="6">
        <v>1</v>
      </c>
      <c r="E67" s="10"/>
      <c r="F67" s="6">
        <v>5</v>
      </c>
      <c r="G67" s="6">
        <v>1</v>
      </c>
      <c r="H67" s="10"/>
      <c r="I67" s="9">
        <v>5</v>
      </c>
      <c r="J67" s="9">
        <v>4</v>
      </c>
      <c r="K67" s="9">
        <v>1</v>
      </c>
      <c r="L67" s="9">
        <v>1</v>
      </c>
      <c r="M67" s="10"/>
      <c r="N67" s="19"/>
      <c r="O67" s="19"/>
    </row>
    <row r="68" spans="1:15" x14ac:dyDescent="0.25">
      <c r="A68" s="5" t="s">
        <v>305</v>
      </c>
      <c r="B68" s="9"/>
      <c r="C68" s="6">
        <v>6</v>
      </c>
      <c r="D68" s="6">
        <v>8</v>
      </c>
      <c r="E68" s="19"/>
      <c r="F68" s="6">
        <v>7</v>
      </c>
      <c r="G68" s="6">
        <v>7</v>
      </c>
      <c r="H68" s="19"/>
      <c r="I68" s="9">
        <v>7</v>
      </c>
      <c r="J68" s="9">
        <v>6</v>
      </c>
      <c r="K68" s="9">
        <v>7</v>
      </c>
      <c r="L68" s="9">
        <v>8</v>
      </c>
      <c r="M68" s="19"/>
      <c r="N68" s="19"/>
      <c r="O68" s="19"/>
    </row>
    <row r="69" spans="1:15" x14ac:dyDescent="0.25">
      <c r="A69" s="5" t="s">
        <v>126</v>
      </c>
      <c r="B69" s="9"/>
      <c r="C69" s="6">
        <v>8888</v>
      </c>
      <c r="D69" s="6">
        <v>9645</v>
      </c>
      <c r="E69" s="10"/>
      <c r="F69" s="6">
        <v>9609</v>
      </c>
      <c r="G69" s="6">
        <v>8623</v>
      </c>
      <c r="H69" s="10"/>
      <c r="I69" s="9">
        <v>9337</v>
      </c>
      <c r="J69" s="9">
        <v>9023</v>
      </c>
      <c r="K69" s="9">
        <v>9016</v>
      </c>
      <c r="L69" s="9">
        <v>8797</v>
      </c>
      <c r="M69" s="10"/>
      <c r="N69" s="19"/>
      <c r="O69" s="19"/>
    </row>
    <row r="70" spans="1:15" x14ac:dyDescent="0.25">
      <c r="A70" s="5" t="s">
        <v>127</v>
      </c>
      <c r="B70" s="9"/>
      <c r="C70" s="6">
        <v>428</v>
      </c>
      <c r="D70" s="6">
        <v>569</v>
      </c>
      <c r="E70" s="10"/>
      <c r="F70" s="6">
        <v>436</v>
      </c>
      <c r="G70" s="6">
        <v>540</v>
      </c>
      <c r="H70" s="10"/>
      <c r="I70" s="9">
        <v>405</v>
      </c>
      <c r="J70" s="9">
        <v>378</v>
      </c>
      <c r="K70" s="9">
        <v>563</v>
      </c>
      <c r="L70" s="9">
        <v>576</v>
      </c>
      <c r="M70" s="10"/>
      <c r="N70" s="19"/>
      <c r="O70" s="19"/>
    </row>
    <row r="71" spans="1:15" x14ac:dyDescent="0.25">
      <c r="A71" s="5"/>
      <c r="B71" s="9"/>
      <c r="C71" s="6"/>
      <c r="D71" s="6"/>
      <c r="E71" s="10"/>
      <c r="F71" s="6"/>
      <c r="G71" s="6"/>
      <c r="H71" s="10"/>
      <c r="I71" s="9"/>
      <c r="J71" s="9"/>
      <c r="K71" s="9"/>
      <c r="L71" s="9"/>
      <c r="M71" s="10"/>
      <c r="N71" s="19"/>
      <c r="O71" s="19"/>
    </row>
    <row r="72" spans="1:15" x14ac:dyDescent="0.25">
      <c r="A72" s="5"/>
      <c r="B72" s="9"/>
      <c r="C72" s="9"/>
      <c r="D72" s="9"/>
      <c r="E72" s="9"/>
      <c r="F72" s="9"/>
      <c r="G72" s="9"/>
      <c r="H72" s="10"/>
      <c r="I72" s="9"/>
      <c r="J72" s="9"/>
      <c r="K72" s="9"/>
      <c r="L72" s="9"/>
      <c r="M72" s="10"/>
      <c r="N72" s="9"/>
      <c r="O72" s="9"/>
    </row>
    <row r="73" spans="1:15" x14ac:dyDescent="0.25">
      <c r="A73" s="5" t="s">
        <v>290</v>
      </c>
      <c r="B73" s="9"/>
      <c r="C73" s="6">
        <v>7</v>
      </c>
      <c r="D73" s="6">
        <v>5</v>
      </c>
      <c r="E73" s="10"/>
      <c r="F73" s="6">
        <v>7</v>
      </c>
      <c r="G73" s="6">
        <v>6</v>
      </c>
      <c r="H73" s="10"/>
      <c r="I73" s="9">
        <v>7</v>
      </c>
      <c r="J73" s="9">
        <v>7</v>
      </c>
      <c r="K73" s="9">
        <v>6</v>
      </c>
      <c r="L73" s="9">
        <v>5</v>
      </c>
      <c r="M73" s="10"/>
      <c r="N73" s="19">
        <v>4</v>
      </c>
      <c r="O73" s="19">
        <v>1</v>
      </c>
    </row>
    <row r="74" spans="1:15" x14ac:dyDescent="0.25">
      <c r="A74" s="5" t="s">
        <v>306</v>
      </c>
      <c r="B74" s="9"/>
      <c r="C74" s="6">
        <v>7</v>
      </c>
      <c r="D74" s="6">
        <v>11</v>
      </c>
      <c r="E74" s="19"/>
      <c r="F74" s="6">
        <v>6</v>
      </c>
      <c r="G74" s="6">
        <v>10</v>
      </c>
      <c r="H74" s="19"/>
      <c r="I74" s="9">
        <v>5</v>
      </c>
      <c r="J74" s="9">
        <v>5</v>
      </c>
      <c r="K74" s="9">
        <v>12</v>
      </c>
      <c r="L74" s="9">
        <v>12</v>
      </c>
      <c r="M74" s="19"/>
      <c r="N74" s="19">
        <v>1</v>
      </c>
      <c r="O74" s="19">
        <v>2</v>
      </c>
    </row>
    <row r="75" spans="1:15" x14ac:dyDescent="0.25">
      <c r="A75" s="5" t="s">
        <v>141</v>
      </c>
      <c r="B75" s="9"/>
      <c r="C75" s="6">
        <v>6197</v>
      </c>
      <c r="D75" s="6">
        <v>7403</v>
      </c>
      <c r="E75" s="10"/>
      <c r="F75" s="6">
        <v>6784</v>
      </c>
      <c r="G75" s="6">
        <v>6607</v>
      </c>
      <c r="H75" s="10"/>
      <c r="I75" s="9">
        <v>6553</v>
      </c>
      <c r="J75" s="9">
        <v>6341</v>
      </c>
      <c r="K75" s="9">
        <v>6970</v>
      </c>
      <c r="L75" s="9">
        <v>6845</v>
      </c>
      <c r="M75" s="10"/>
      <c r="N75" s="9">
        <v>3472</v>
      </c>
      <c r="O75" s="9">
        <v>4432</v>
      </c>
    </row>
    <row r="76" spans="1:15" x14ac:dyDescent="0.25">
      <c r="A76" s="5" t="s">
        <v>142</v>
      </c>
      <c r="B76" s="9"/>
      <c r="C76" s="6">
        <v>245</v>
      </c>
      <c r="D76" s="6">
        <v>394</v>
      </c>
      <c r="E76" s="10"/>
      <c r="F76" s="6">
        <v>239</v>
      </c>
      <c r="G76" s="6">
        <v>384</v>
      </c>
      <c r="H76" s="10"/>
      <c r="I76" s="9">
        <v>221</v>
      </c>
      <c r="J76" s="9">
        <v>213</v>
      </c>
      <c r="K76" s="9">
        <v>393</v>
      </c>
      <c r="L76" s="9">
        <v>401</v>
      </c>
      <c r="M76" s="10"/>
      <c r="N76" s="9">
        <v>152</v>
      </c>
      <c r="O76" s="9">
        <v>315</v>
      </c>
    </row>
    <row r="77" spans="1:15" x14ac:dyDescent="0.25">
      <c r="A77" s="5" t="s">
        <v>276</v>
      </c>
      <c r="B77" s="9"/>
      <c r="C77" s="6">
        <v>1</v>
      </c>
      <c r="D77" s="6"/>
      <c r="E77" s="10"/>
      <c r="F77" s="6">
        <v>1</v>
      </c>
      <c r="G77" s="6"/>
      <c r="H77" s="10"/>
      <c r="I77" s="9">
        <v>1</v>
      </c>
      <c r="J77" s="9">
        <v>1</v>
      </c>
      <c r="K77" s="9"/>
      <c r="L77" s="9"/>
      <c r="M77" s="10"/>
      <c r="N77" s="19"/>
      <c r="O77" s="19"/>
    </row>
    <row r="78" spans="1:15" x14ac:dyDescent="0.25">
      <c r="A78" s="5" t="s">
        <v>307</v>
      </c>
      <c r="B78" s="9"/>
      <c r="C78" s="6">
        <v>3</v>
      </c>
      <c r="D78" s="6">
        <v>1</v>
      </c>
      <c r="E78" s="19"/>
      <c r="F78" s="6">
        <v>3</v>
      </c>
      <c r="G78" s="6">
        <v>1</v>
      </c>
      <c r="H78" s="19"/>
      <c r="I78" s="9">
        <v>3</v>
      </c>
      <c r="J78" s="9">
        <v>3</v>
      </c>
      <c r="K78" s="9">
        <v>1</v>
      </c>
      <c r="L78" s="9">
        <v>1</v>
      </c>
      <c r="M78" s="19"/>
      <c r="N78" s="19"/>
      <c r="O78" s="19"/>
    </row>
    <row r="79" spans="1:15" x14ac:dyDescent="0.25">
      <c r="A79" s="5" t="s">
        <v>150</v>
      </c>
      <c r="B79" s="9"/>
      <c r="C79" s="6">
        <v>4202</v>
      </c>
      <c r="D79" s="6">
        <v>2801</v>
      </c>
      <c r="E79" s="10"/>
      <c r="F79" s="6">
        <v>4787</v>
      </c>
      <c r="G79" s="6">
        <v>2224</v>
      </c>
      <c r="H79" s="10"/>
      <c r="I79" s="9">
        <v>4301</v>
      </c>
      <c r="J79" s="9">
        <v>4185</v>
      </c>
      <c r="K79" s="9">
        <v>2607</v>
      </c>
      <c r="L79" s="9">
        <v>2527</v>
      </c>
      <c r="M79" s="10"/>
      <c r="N79" s="19"/>
      <c r="O79" s="19"/>
    </row>
    <row r="80" spans="1:15" x14ac:dyDescent="0.25">
      <c r="A80" s="5" t="s">
        <v>151</v>
      </c>
      <c r="B80" s="9"/>
      <c r="C80" s="6">
        <v>135</v>
      </c>
      <c r="D80" s="6">
        <v>105</v>
      </c>
      <c r="E80" s="10"/>
      <c r="F80" s="6">
        <v>150</v>
      </c>
      <c r="G80" s="6">
        <v>97</v>
      </c>
      <c r="H80" s="10"/>
      <c r="I80" s="9">
        <v>125</v>
      </c>
      <c r="J80" s="9">
        <v>125</v>
      </c>
      <c r="K80" s="9">
        <v>108</v>
      </c>
      <c r="L80" s="9">
        <v>107</v>
      </c>
      <c r="M80" s="10"/>
      <c r="N80" s="19"/>
      <c r="O80" s="19"/>
    </row>
    <row r="81" spans="1:15" x14ac:dyDescent="0.25">
      <c r="A81" s="5"/>
      <c r="B81" s="9"/>
      <c r="C81" s="6"/>
      <c r="D81" s="6"/>
      <c r="E81" s="10"/>
      <c r="F81" s="6"/>
      <c r="G81" s="6"/>
      <c r="H81" s="10"/>
      <c r="I81" s="9"/>
      <c r="J81" s="9"/>
      <c r="K81" s="9"/>
      <c r="L81" s="9"/>
      <c r="M81" s="10"/>
      <c r="N81" s="19"/>
      <c r="O81" s="19"/>
    </row>
    <row r="82" spans="1:15" x14ac:dyDescent="0.25">
      <c r="A82" s="5" t="s">
        <v>277</v>
      </c>
      <c r="B82" s="9"/>
      <c r="C82" s="6"/>
      <c r="D82" s="6"/>
      <c r="E82" s="10"/>
      <c r="F82" s="6"/>
      <c r="G82" s="6"/>
      <c r="H82" s="10"/>
      <c r="I82" s="9"/>
      <c r="J82" s="9"/>
      <c r="K82" s="9"/>
      <c r="L82" s="9"/>
      <c r="M82" s="10"/>
      <c r="N82" s="19"/>
      <c r="O82" s="19"/>
    </row>
    <row r="83" spans="1:15" x14ac:dyDescent="0.25">
      <c r="A83" s="5" t="s">
        <v>308</v>
      </c>
      <c r="B83" s="9"/>
      <c r="C83" s="6">
        <v>2</v>
      </c>
      <c r="D83" s="6">
        <v>5</v>
      </c>
      <c r="E83" s="19"/>
      <c r="F83" s="6">
        <v>3</v>
      </c>
      <c r="G83" s="6">
        <v>3</v>
      </c>
      <c r="H83" s="19"/>
      <c r="I83" s="9">
        <v>3</v>
      </c>
      <c r="J83" s="9">
        <v>3</v>
      </c>
      <c r="K83" s="9">
        <v>4</v>
      </c>
      <c r="L83" s="9">
        <v>4</v>
      </c>
      <c r="M83" s="19"/>
      <c r="N83" s="19"/>
      <c r="O83" s="19"/>
    </row>
    <row r="84" spans="1:15" x14ac:dyDescent="0.25">
      <c r="A84" s="5" t="s">
        <v>154</v>
      </c>
      <c r="B84" s="9"/>
      <c r="C84" s="6">
        <v>961</v>
      </c>
      <c r="D84" s="6">
        <v>1164</v>
      </c>
      <c r="E84" s="10"/>
      <c r="F84" s="6">
        <v>1245</v>
      </c>
      <c r="G84" s="6">
        <v>826</v>
      </c>
      <c r="H84" s="10"/>
      <c r="I84" s="9">
        <v>1222</v>
      </c>
      <c r="J84" s="9">
        <v>1169</v>
      </c>
      <c r="K84" s="9">
        <v>890</v>
      </c>
      <c r="L84" s="9">
        <v>841</v>
      </c>
      <c r="M84" s="10"/>
      <c r="N84" s="19"/>
      <c r="O84" s="19"/>
    </row>
    <row r="85" spans="1:15" x14ac:dyDescent="0.25">
      <c r="A85" s="5" t="s">
        <v>155</v>
      </c>
      <c r="B85" s="9"/>
      <c r="C85" s="6">
        <v>39</v>
      </c>
      <c r="D85" s="6">
        <v>37</v>
      </c>
      <c r="E85" s="10"/>
      <c r="F85" s="6">
        <v>47</v>
      </c>
      <c r="G85" s="6">
        <v>28</v>
      </c>
      <c r="H85" s="10"/>
      <c r="I85" s="9">
        <v>47</v>
      </c>
      <c r="J85" s="9">
        <v>44</v>
      </c>
      <c r="K85" s="9">
        <v>29</v>
      </c>
      <c r="L85" s="9">
        <v>30</v>
      </c>
      <c r="M85" s="10"/>
      <c r="N85" s="19"/>
      <c r="O85" s="19"/>
    </row>
    <row r="86" spans="1:15" x14ac:dyDescent="0.25">
      <c r="A86" s="5" t="s">
        <v>159</v>
      </c>
      <c r="B86" s="9"/>
      <c r="C86" s="6">
        <v>1052</v>
      </c>
      <c r="D86" s="6">
        <v>1183</v>
      </c>
      <c r="E86" s="10"/>
      <c r="F86" s="6">
        <v>1334</v>
      </c>
      <c r="G86" s="6">
        <v>840</v>
      </c>
      <c r="H86" s="10"/>
      <c r="I86" s="9">
        <v>1298</v>
      </c>
      <c r="J86" s="9">
        <v>1269</v>
      </c>
      <c r="K86" s="9">
        <v>930</v>
      </c>
      <c r="L86" s="9">
        <v>853</v>
      </c>
      <c r="M86" s="10"/>
      <c r="N86" s="19"/>
      <c r="O86" s="19"/>
    </row>
    <row r="87" spans="1:15" x14ac:dyDescent="0.25">
      <c r="A87" s="5" t="s">
        <v>160</v>
      </c>
      <c r="B87" s="9"/>
      <c r="C87" s="6">
        <v>39</v>
      </c>
      <c r="D87" s="6">
        <v>38</v>
      </c>
      <c r="E87" s="10"/>
      <c r="F87" s="6">
        <v>51</v>
      </c>
      <c r="G87" s="6">
        <v>25</v>
      </c>
      <c r="H87" s="10"/>
      <c r="I87" s="9">
        <v>50</v>
      </c>
      <c r="J87" s="9">
        <v>46</v>
      </c>
      <c r="K87" s="9">
        <v>28</v>
      </c>
      <c r="L87" s="9">
        <v>25</v>
      </c>
      <c r="M87" s="10"/>
      <c r="N87" s="19"/>
      <c r="O87" s="19"/>
    </row>
    <row r="88" spans="1:15" x14ac:dyDescent="0.25">
      <c r="A88" s="5"/>
      <c r="B88" s="9"/>
      <c r="C88" s="6"/>
      <c r="D88" s="6"/>
      <c r="E88" s="10"/>
      <c r="F88" s="6"/>
      <c r="G88" s="6"/>
      <c r="H88" s="10"/>
      <c r="I88" s="9"/>
      <c r="J88" s="9"/>
      <c r="K88" s="9"/>
      <c r="L88" s="9"/>
      <c r="M88" s="10"/>
      <c r="N88" s="19"/>
      <c r="O88" s="19"/>
    </row>
    <row r="89" spans="1:15" x14ac:dyDescent="0.25">
      <c r="A89" s="5" t="s">
        <v>161</v>
      </c>
      <c r="B89" s="9"/>
      <c r="C89" s="6"/>
      <c r="D89" s="6"/>
      <c r="E89" s="10"/>
      <c r="F89" s="6"/>
      <c r="G89" s="6"/>
      <c r="H89" s="10"/>
      <c r="I89" s="9"/>
      <c r="J89" s="9"/>
      <c r="K89" s="9"/>
      <c r="L89" s="9"/>
      <c r="M89" s="10"/>
      <c r="N89" s="19"/>
      <c r="O89" s="19"/>
    </row>
    <row r="90" spans="1:15" x14ac:dyDescent="0.25">
      <c r="A90" s="5" t="s">
        <v>309</v>
      </c>
      <c r="B90" s="9"/>
      <c r="C90" s="6"/>
      <c r="D90" s="6">
        <v>1</v>
      </c>
      <c r="E90" s="19"/>
      <c r="F90" s="6">
        <v>1</v>
      </c>
      <c r="G90" s="6"/>
      <c r="H90" s="19"/>
      <c r="I90" s="9"/>
      <c r="J90" s="9">
        <v>1</v>
      </c>
      <c r="K90" s="9">
        <v>1</v>
      </c>
      <c r="L90" s="9"/>
      <c r="M90" s="19"/>
      <c r="N90" s="19"/>
      <c r="O90" s="19"/>
    </row>
    <row r="91" spans="1:15" x14ac:dyDescent="0.25">
      <c r="A91" s="5" t="s">
        <v>162</v>
      </c>
      <c r="B91" s="9"/>
      <c r="C91" s="6">
        <v>340</v>
      </c>
      <c r="D91" s="6">
        <v>254</v>
      </c>
      <c r="E91" s="10"/>
      <c r="F91" s="6">
        <v>382</v>
      </c>
      <c r="G91" s="6">
        <v>211</v>
      </c>
      <c r="H91" s="10"/>
      <c r="I91" s="9">
        <v>368</v>
      </c>
      <c r="J91" s="9">
        <v>366</v>
      </c>
      <c r="K91" s="9">
        <v>228</v>
      </c>
      <c r="L91" s="9">
        <v>218</v>
      </c>
      <c r="M91" s="10"/>
      <c r="N91" s="9"/>
      <c r="O91" s="19"/>
    </row>
    <row r="92" spans="1:15" x14ac:dyDescent="0.25">
      <c r="A92" s="5" t="s">
        <v>163</v>
      </c>
      <c r="B92" s="9"/>
      <c r="C92" s="6">
        <v>18</v>
      </c>
      <c r="D92" s="6">
        <v>6</v>
      </c>
      <c r="E92" s="10"/>
      <c r="F92" s="6">
        <v>14</v>
      </c>
      <c r="G92" s="6">
        <v>9</v>
      </c>
      <c r="H92" s="10"/>
      <c r="I92" s="9">
        <v>16</v>
      </c>
      <c r="J92" s="9">
        <v>14</v>
      </c>
      <c r="K92" s="9">
        <v>9</v>
      </c>
      <c r="L92" s="9">
        <v>7</v>
      </c>
      <c r="M92" s="10"/>
      <c r="N92" s="19"/>
      <c r="O92" s="19"/>
    </row>
    <row r="93" spans="1:15" x14ac:dyDescent="0.25">
      <c r="A93" s="5"/>
      <c r="B93" s="9"/>
      <c r="C93" s="6"/>
      <c r="D93" s="6"/>
      <c r="E93" s="10"/>
      <c r="F93" s="6"/>
      <c r="G93" s="6"/>
      <c r="H93" s="10"/>
      <c r="I93" s="9"/>
      <c r="J93" s="9"/>
      <c r="K93" s="9"/>
      <c r="L93" s="9"/>
      <c r="M93" s="10"/>
      <c r="N93" s="19"/>
      <c r="O93" s="19"/>
    </row>
    <row r="94" spans="1:15" x14ac:dyDescent="0.25">
      <c r="A94" s="5" t="s">
        <v>291</v>
      </c>
      <c r="B94" s="9"/>
      <c r="C94" s="6"/>
      <c r="D94" s="6">
        <v>1</v>
      </c>
      <c r="E94" s="10"/>
      <c r="F94" s="6"/>
      <c r="G94" s="6">
        <v>1</v>
      </c>
      <c r="H94" s="10"/>
      <c r="I94" s="9"/>
      <c r="J94" s="9"/>
      <c r="K94" s="9">
        <v>1</v>
      </c>
      <c r="L94" s="9">
        <v>1</v>
      </c>
      <c r="M94" s="10"/>
      <c r="N94" s="19"/>
      <c r="O94" s="19"/>
    </row>
    <row r="95" spans="1:15" x14ac:dyDescent="0.25">
      <c r="A95" s="5" t="s">
        <v>310</v>
      </c>
      <c r="B95" s="9"/>
      <c r="C95" s="6">
        <v>4</v>
      </c>
      <c r="D95" s="6">
        <v>2</v>
      </c>
      <c r="E95" s="19"/>
      <c r="F95" s="6">
        <v>5</v>
      </c>
      <c r="G95" s="6">
        <v>1</v>
      </c>
      <c r="H95" s="19"/>
      <c r="I95" s="9">
        <v>4</v>
      </c>
      <c r="J95" s="9">
        <v>5</v>
      </c>
      <c r="K95" s="9">
        <v>2</v>
      </c>
      <c r="L95" s="9">
        <v>1</v>
      </c>
      <c r="M95" s="19"/>
      <c r="N95" s="19"/>
      <c r="O95" s="19"/>
    </row>
    <row r="96" spans="1:15" x14ac:dyDescent="0.25">
      <c r="A96" s="5" t="s">
        <v>168</v>
      </c>
      <c r="B96" s="9"/>
      <c r="C96" s="6">
        <v>1562</v>
      </c>
      <c r="D96" s="6">
        <v>1990</v>
      </c>
      <c r="E96" s="10"/>
      <c r="F96" s="6">
        <v>1970</v>
      </c>
      <c r="G96" s="6">
        <v>1547</v>
      </c>
      <c r="H96" s="10"/>
      <c r="I96" s="9">
        <v>1897</v>
      </c>
      <c r="J96" s="9">
        <v>1850</v>
      </c>
      <c r="K96" s="9">
        <v>1645</v>
      </c>
      <c r="L96" s="9">
        <v>1563</v>
      </c>
      <c r="M96" s="10"/>
      <c r="N96" s="9"/>
      <c r="O96" s="19"/>
    </row>
    <row r="97" spans="1:15" x14ac:dyDescent="0.25">
      <c r="A97" s="5" t="s">
        <v>169</v>
      </c>
      <c r="B97" s="9"/>
      <c r="C97" s="6">
        <v>120</v>
      </c>
      <c r="D97" s="6">
        <v>60</v>
      </c>
      <c r="E97" s="10"/>
      <c r="F97" s="6">
        <v>139</v>
      </c>
      <c r="G97" s="6">
        <v>37</v>
      </c>
      <c r="H97" s="10"/>
      <c r="I97" s="9">
        <v>134</v>
      </c>
      <c r="J97" s="9">
        <v>132</v>
      </c>
      <c r="K97" s="9">
        <v>44</v>
      </c>
      <c r="L97" s="9">
        <v>38</v>
      </c>
      <c r="M97" s="10"/>
      <c r="N97" s="19"/>
      <c r="O97" s="19"/>
    </row>
    <row r="98" spans="1:15" x14ac:dyDescent="0.25">
      <c r="A98" s="5"/>
      <c r="B98" s="9"/>
      <c r="C98" s="6"/>
      <c r="D98" s="6"/>
      <c r="E98" s="10"/>
      <c r="F98" s="6"/>
      <c r="G98" s="6"/>
      <c r="H98" s="10"/>
      <c r="I98" s="9"/>
      <c r="J98" s="9"/>
      <c r="K98" s="9"/>
      <c r="L98" s="9"/>
      <c r="M98" s="10"/>
      <c r="N98" s="19"/>
      <c r="O98" s="19"/>
    </row>
    <row r="99" spans="1:15" x14ac:dyDescent="0.25">
      <c r="A99" s="5" t="s">
        <v>292</v>
      </c>
      <c r="B99" s="9"/>
      <c r="C99" s="6">
        <v>1</v>
      </c>
      <c r="D99" s="6"/>
      <c r="E99" s="10"/>
      <c r="F99" s="6">
        <v>1</v>
      </c>
      <c r="G99" s="6"/>
      <c r="H99" s="10"/>
      <c r="I99" s="9">
        <v>1</v>
      </c>
      <c r="J99" s="9">
        <v>1</v>
      </c>
      <c r="K99" s="9"/>
      <c r="L99" s="9"/>
      <c r="M99" s="10"/>
      <c r="N99" s="9"/>
      <c r="O99" s="19"/>
    </row>
    <row r="100" spans="1:15" x14ac:dyDescent="0.25">
      <c r="A100" s="5" t="s">
        <v>311</v>
      </c>
      <c r="B100" s="9"/>
      <c r="C100" s="6"/>
      <c r="D100" s="6">
        <v>2</v>
      </c>
      <c r="E100" s="19"/>
      <c r="F100" s="6"/>
      <c r="G100" s="6">
        <v>2</v>
      </c>
      <c r="H100" s="19"/>
      <c r="I100" s="9"/>
      <c r="J100" s="9"/>
      <c r="K100" s="9">
        <v>2</v>
      </c>
      <c r="L100" s="9">
        <v>2</v>
      </c>
      <c r="M100" s="19"/>
      <c r="N100" s="9"/>
      <c r="O100" s="19"/>
    </row>
    <row r="101" spans="1:15" x14ac:dyDescent="0.25">
      <c r="A101" s="5" t="s">
        <v>173</v>
      </c>
      <c r="B101" s="9"/>
      <c r="C101" s="6">
        <v>1941</v>
      </c>
      <c r="D101" s="6">
        <v>1227</v>
      </c>
      <c r="E101" s="10"/>
      <c r="F101" s="6">
        <v>2099</v>
      </c>
      <c r="G101" s="6">
        <v>1041</v>
      </c>
      <c r="H101" s="10"/>
      <c r="I101" s="9">
        <v>2002</v>
      </c>
      <c r="J101" s="9">
        <v>1944</v>
      </c>
      <c r="K101" s="9">
        <v>1151</v>
      </c>
      <c r="L101" s="9">
        <v>1118</v>
      </c>
      <c r="M101" s="10"/>
      <c r="N101" s="9"/>
      <c r="O101" s="19"/>
    </row>
    <row r="102" spans="1:15" x14ac:dyDescent="0.25">
      <c r="A102" s="5" t="s">
        <v>174</v>
      </c>
      <c r="B102" s="9"/>
      <c r="C102" s="6">
        <v>87</v>
      </c>
      <c r="D102" s="6">
        <v>78</v>
      </c>
      <c r="E102" s="10"/>
      <c r="F102" s="6">
        <v>86</v>
      </c>
      <c r="G102" s="6">
        <v>75</v>
      </c>
      <c r="H102" s="10"/>
      <c r="I102" s="9">
        <v>85</v>
      </c>
      <c r="J102" s="9">
        <v>82</v>
      </c>
      <c r="K102" s="9">
        <v>73</v>
      </c>
      <c r="L102" s="9">
        <v>77</v>
      </c>
      <c r="M102" s="10"/>
      <c r="N102" s="19"/>
      <c r="O102" s="19"/>
    </row>
    <row r="103" spans="1:15" x14ac:dyDescent="0.25">
      <c r="A103" s="5"/>
      <c r="B103" s="9"/>
      <c r="C103" s="6"/>
      <c r="D103" s="6"/>
      <c r="E103" s="10"/>
      <c r="F103" s="6"/>
      <c r="G103" s="6"/>
      <c r="H103" s="10"/>
      <c r="I103" s="9"/>
      <c r="J103" s="9"/>
      <c r="K103" s="9"/>
      <c r="L103" s="9"/>
      <c r="M103" s="10"/>
      <c r="N103" s="19"/>
      <c r="O103" s="19"/>
    </row>
    <row r="104" spans="1:15" x14ac:dyDescent="0.25">
      <c r="A104" s="5" t="s">
        <v>278</v>
      </c>
      <c r="B104" s="9"/>
      <c r="C104" s="6">
        <v>1</v>
      </c>
      <c r="D104" s="6">
        <v>2</v>
      </c>
      <c r="E104" s="10"/>
      <c r="F104" s="6">
        <v>2</v>
      </c>
      <c r="G104" s="6">
        <v>1</v>
      </c>
      <c r="H104" s="10"/>
      <c r="I104" s="9">
        <v>1</v>
      </c>
      <c r="J104" s="9">
        <v>1</v>
      </c>
      <c r="K104" s="9">
        <v>2</v>
      </c>
      <c r="L104" s="9">
        <v>2</v>
      </c>
      <c r="M104" s="10"/>
      <c r="N104" s="19"/>
      <c r="O104" s="19"/>
    </row>
    <row r="105" spans="1:15" x14ac:dyDescent="0.25">
      <c r="A105" s="5" t="s">
        <v>312</v>
      </c>
      <c r="B105" s="9"/>
      <c r="C105" s="6">
        <v>1</v>
      </c>
      <c r="D105" s="6">
        <v>5</v>
      </c>
      <c r="E105" s="19"/>
      <c r="F105" s="6">
        <v>1</v>
      </c>
      <c r="G105" s="6">
        <v>5</v>
      </c>
      <c r="H105" s="19"/>
      <c r="I105" s="9">
        <v>1</v>
      </c>
      <c r="J105" s="9">
        <v>1</v>
      </c>
      <c r="K105" s="9">
        <v>5</v>
      </c>
      <c r="L105" s="9">
        <v>5</v>
      </c>
      <c r="M105" s="19"/>
      <c r="N105" s="19"/>
      <c r="O105" s="19"/>
    </row>
    <row r="106" spans="1:15" x14ac:dyDescent="0.25">
      <c r="A106" s="5" t="s">
        <v>179</v>
      </c>
      <c r="B106" s="9"/>
      <c r="C106" s="6">
        <v>1008</v>
      </c>
      <c r="D106" s="6">
        <v>1355</v>
      </c>
      <c r="E106" s="10"/>
      <c r="F106" s="6">
        <v>1330</v>
      </c>
      <c r="G106" s="6">
        <v>983</v>
      </c>
      <c r="H106" s="10"/>
      <c r="I106" s="9">
        <v>1277</v>
      </c>
      <c r="J106" s="9">
        <v>1235</v>
      </c>
      <c r="K106" s="9">
        <v>1070</v>
      </c>
      <c r="L106" s="9">
        <v>1001</v>
      </c>
      <c r="M106" s="10"/>
      <c r="N106" s="19"/>
      <c r="O106" s="19"/>
    </row>
    <row r="107" spans="1:15" x14ac:dyDescent="0.25">
      <c r="A107" s="5" t="s">
        <v>180</v>
      </c>
      <c r="B107" s="9"/>
      <c r="C107" s="6">
        <v>42</v>
      </c>
      <c r="D107" s="6">
        <v>37</v>
      </c>
      <c r="E107" s="10"/>
      <c r="F107" s="6">
        <v>52</v>
      </c>
      <c r="G107" s="6">
        <v>25</v>
      </c>
      <c r="H107" s="10"/>
      <c r="I107" s="9">
        <v>46</v>
      </c>
      <c r="J107" s="9">
        <v>43</v>
      </c>
      <c r="K107" s="9">
        <v>33</v>
      </c>
      <c r="L107" s="9">
        <v>32</v>
      </c>
      <c r="M107" s="10"/>
      <c r="N107" s="19"/>
      <c r="O107" s="19"/>
    </row>
    <row r="108" spans="1:15" x14ac:dyDescent="0.25">
      <c r="A108" s="5" t="s">
        <v>185</v>
      </c>
      <c r="B108" s="9"/>
      <c r="C108" s="6">
        <v>1066</v>
      </c>
      <c r="D108" s="6">
        <v>1470</v>
      </c>
      <c r="E108" s="10"/>
      <c r="F108" s="6">
        <v>1410</v>
      </c>
      <c r="G108" s="6">
        <v>1071</v>
      </c>
      <c r="H108" s="10"/>
      <c r="I108" s="9">
        <v>1357</v>
      </c>
      <c r="J108" s="9">
        <v>1314</v>
      </c>
      <c r="K108" s="9">
        <v>1145</v>
      </c>
      <c r="L108" s="9">
        <v>1093</v>
      </c>
      <c r="M108" s="10"/>
      <c r="N108" s="19"/>
      <c r="O108" s="19"/>
    </row>
    <row r="109" spans="1:15" x14ac:dyDescent="0.25">
      <c r="A109" s="5" t="s">
        <v>186</v>
      </c>
      <c r="B109" s="9"/>
      <c r="C109" s="6">
        <v>59</v>
      </c>
      <c r="D109" s="6">
        <v>67</v>
      </c>
      <c r="E109" s="10"/>
      <c r="F109" s="6">
        <v>74</v>
      </c>
      <c r="G109" s="6">
        <v>46</v>
      </c>
      <c r="H109" s="10"/>
      <c r="I109" s="9">
        <v>70</v>
      </c>
      <c r="J109" s="9">
        <v>66</v>
      </c>
      <c r="K109" s="9">
        <v>51</v>
      </c>
      <c r="L109" s="9">
        <v>52</v>
      </c>
      <c r="M109" s="10"/>
      <c r="N109" s="19"/>
      <c r="O109" s="19"/>
    </row>
    <row r="110" spans="1:15" x14ac:dyDescent="0.25">
      <c r="A110" s="5"/>
      <c r="B110" s="9"/>
      <c r="C110" s="6"/>
      <c r="D110" s="6"/>
      <c r="E110" s="10"/>
      <c r="F110" s="6"/>
      <c r="G110" s="6"/>
      <c r="H110" s="10"/>
      <c r="I110" s="9"/>
      <c r="J110" s="9"/>
      <c r="K110" s="9"/>
      <c r="L110" s="9"/>
      <c r="M110" s="10"/>
      <c r="N110" s="19"/>
      <c r="O110" s="19"/>
    </row>
    <row r="111" spans="1:15" x14ac:dyDescent="0.25">
      <c r="A111" s="5"/>
      <c r="B111" s="9"/>
      <c r="C111" s="9"/>
      <c r="D111" s="9"/>
      <c r="E111" s="10"/>
      <c r="F111" s="9"/>
      <c r="G111" s="9"/>
      <c r="H111" s="10"/>
      <c r="I111" s="9"/>
      <c r="J111" s="9"/>
      <c r="K111" s="9"/>
      <c r="L111" s="9"/>
      <c r="M111" s="10"/>
      <c r="N111" s="19"/>
      <c r="O111" s="19"/>
    </row>
    <row r="112" spans="1:15" x14ac:dyDescent="0.25">
      <c r="A112" s="5" t="s">
        <v>279</v>
      </c>
      <c r="B112" s="9"/>
      <c r="C112" s="6">
        <v>3</v>
      </c>
      <c r="D112" s="6">
        <v>9</v>
      </c>
      <c r="E112" s="10"/>
      <c r="F112" s="6">
        <v>2</v>
      </c>
      <c r="G112" s="6">
        <v>10</v>
      </c>
      <c r="H112" s="10"/>
      <c r="I112" s="9">
        <v>3</v>
      </c>
      <c r="J112" s="9">
        <v>2</v>
      </c>
      <c r="K112" s="9">
        <v>11</v>
      </c>
      <c r="L112" s="9">
        <v>8</v>
      </c>
      <c r="M112" s="10"/>
      <c r="N112" s="19"/>
      <c r="O112" s="19"/>
    </row>
    <row r="113" spans="1:15" x14ac:dyDescent="0.25">
      <c r="A113" s="5" t="s">
        <v>313</v>
      </c>
      <c r="B113" s="9"/>
      <c r="C113" s="6">
        <v>16</v>
      </c>
      <c r="D113" s="6">
        <v>24</v>
      </c>
      <c r="E113" s="19"/>
      <c r="F113" s="6">
        <v>11</v>
      </c>
      <c r="G113" s="6">
        <v>28</v>
      </c>
      <c r="H113" s="19"/>
      <c r="I113" s="9">
        <v>8</v>
      </c>
      <c r="J113" s="9">
        <v>7</v>
      </c>
      <c r="K113" s="9">
        <v>30</v>
      </c>
      <c r="L113" s="9">
        <v>32</v>
      </c>
      <c r="M113" s="19"/>
      <c r="N113" s="19"/>
      <c r="O113" s="19"/>
    </row>
    <row r="114" spans="1:15" x14ac:dyDescent="0.25">
      <c r="A114" s="5" t="s">
        <v>191</v>
      </c>
      <c r="B114" s="9"/>
      <c r="C114" s="6">
        <v>544</v>
      </c>
      <c r="D114" s="6">
        <v>2425</v>
      </c>
      <c r="E114" s="10"/>
      <c r="F114" s="6">
        <v>749</v>
      </c>
      <c r="G114" s="6">
        <v>2171</v>
      </c>
      <c r="H114" s="10"/>
      <c r="I114" s="9">
        <v>695</v>
      </c>
      <c r="J114" s="9">
        <v>648</v>
      </c>
      <c r="K114" s="9">
        <v>2216</v>
      </c>
      <c r="L114" s="9">
        <v>2235</v>
      </c>
      <c r="M114" s="10"/>
      <c r="N114" s="19"/>
      <c r="O114" s="19"/>
    </row>
    <row r="115" spans="1:15" x14ac:dyDescent="0.25">
      <c r="A115" s="5" t="s">
        <v>192</v>
      </c>
      <c r="B115" s="9"/>
      <c r="C115" s="6">
        <v>90</v>
      </c>
      <c r="D115" s="6">
        <v>255</v>
      </c>
      <c r="E115" s="10"/>
      <c r="F115" s="6">
        <v>77</v>
      </c>
      <c r="G115" s="6">
        <v>257</v>
      </c>
      <c r="H115" s="10"/>
      <c r="I115" s="9">
        <v>60</v>
      </c>
      <c r="J115" s="9">
        <v>58</v>
      </c>
      <c r="K115" s="9">
        <v>263</v>
      </c>
      <c r="L115" s="9">
        <v>258</v>
      </c>
      <c r="M115" s="10"/>
      <c r="N115" s="19"/>
      <c r="O115" s="19"/>
    </row>
    <row r="116" spans="1:15" x14ac:dyDescent="0.25">
      <c r="A116" s="5" t="s">
        <v>197</v>
      </c>
      <c r="B116" s="9"/>
      <c r="C116" s="6">
        <v>445</v>
      </c>
      <c r="D116" s="6">
        <v>2461</v>
      </c>
      <c r="E116" s="10"/>
      <c r="F116" s="6">
        <v>548</v>
      </c>
      <c r="G116" s="6">
        <v>2313</v>
      </c>
      <c r="H116" s="10"/>
      <c r="I116" s="9">
        <v>506</v>
      </c>
      <c r="J116" s="9">
        <v>472</v>
      </c>
      <c r="K116" s="9">
        <v>2329</v>
      </c>
      <c r="L116" s="9">
        <v>2365</v>
      </c>
      <c r="M116" s="10"/>
      <c r="N116" s="19"/>
      <c r="O116" s="19"/>
    </row>
    <row r="117" spans="1:15" x14ac:dyDescent="0.25">
      <c r="A117" s="5" t="s">
        <v>198</v>
      </c>
      <c r="B117" s="9"/>
      <c r="C117" s="6">
        <v>57</v>
      </c>
      <c r="D117" s="6">
        <v>233</v>
      </c>
      <c r="E117" s="10"/>
      <c r="F117" s="6">
        <v>57</v>
      </c>
      <c r="G117" s="6">
        <v>224</v>
      </c>
      <c r="H117" s="10"/>
      <c r="I117" s="9">
        <v>49</v>
      </c>
      <c r="J117" s="9">
        <v>51</v>
      </c>
      <c r="K117" s="9">
        <v>231</v>
      </c>
      <c r="L117" s="9">
        <v>228</v>
      </c>
      <c r="M117" s="10"/>
      <c r="N117" s="19"/>
      <c r="O117" s="19"/>
    </row>
    <row r="118" spans="1:15" x14ac:dyDescent="0.25">
      <c r="A118" s="5"/>
      <c r="B118" s="9"/>
      <c r="C118" s="6"/>
      <c r="D118" s="6"/>
      <c r="E118" s="10"/>
      <c r="F118" s="6"/>
      <c r="G118" s="6"/>
      <c r="H118" s="10"/>
      <c r="I118" s="9"/>
      <c r="J118" s="9"/>
      <c r="K118" s="9"/>
      <c r="L118" s="9"/>
      <c r="M118" s="10"/>
      <c r="N118" s="19"/>
      <c r="O118" s="19"/>
    </row>
    <row r="119" spans="1:15" x14ac:dyDescent="0.25">
      <c r="A119" s="5" t="s">
        <v>280</v>
      </c>
      <c r="B119" s="9"/>
      <c r="C119" s="6"/>
      <c r="D119" s="6"/>
      <c r="E119" s="10"/>
      <c r="F119" s="6"/>
      <c r="G119" s="6"/>
      <c r="H119" s="10"/>
      <c r="I119" s="9"/>
      <c r="J119" s="9"/>
      <c r="K119" s="9"/>
      <c r="L119" s="9"/>
      <c r="M119" s="10"/>
      <c r="N119" s="19"/>
      <c r="O119" s="19"/>
    </row>
    <row r="120" spans="1:15" x14ac:dyDescent="0.25">
      <c r="A120" s="5" t="s">
        <v>318</v>
      </c>
      <c r="B120" s="9"/>
      <c r="C120" s="6"/>
      <c r="D120" s="6"/>
      <c r="E120" s="19"/>
      <c r="F120" s="6"/>
      <c r="G120" s="6"/>
      <c r="H120" s="19"/>
      <c r="I120" s="9"/>
      <c r="J120" s="9"/>
      <c r="K120" s="9"/>
      <c r="L120" s="9"/>
      <c r="M120" s="19"/>
      <c r="N120" s="19"/>
      <c r="O120" s="19"/>
    </row>
    <row r="121" spans="1:15" x14ac:dyDescent="0.25">
      <c r="A121" s="5" t="s">
        <v>200</v>
      </c>
      <c r="B121" s="9"/>
      <c r="C121" s="6">
        <v>203</v>
      </c>
      <c r="D121" s="6">
        <v>165</v>
      </c>
      <c r="E121" s="10"/>
      <c r="F121" s="6">
        <v>220</v>
      </c>
      <c r="G121" s="6">
        <v>145</v>
      </c>
      <c r="H121" s="10"/>
      <c r="I121" s="9">
        <v>216</v>
      </c>
      <c r="J121" s="9">
        <v>202</v>
      </c>
      <c r="K121" s="9">
        <v>159</v>
      </c>
      <c r="L121" s="9">
        <v>157</v>
      </c>
      <c r="M121" s="10"/>
      <c r="N121" s="19"/>
      <c r="O121" s="19"/>
    </row>
    <row r="122" spans="1:15" x14ac:dyDescent="0.25">
      <c r="A122" s="5" t="s">
        <v>201</v>
      </c>
      <c r="B122" s="9"/>
      <c r="C122" s="6">
        <v>5</v>
      </c>
      <c r="D122" s="6">
        <v>2</v>
      </c>
      <c r="E122" s="10"/>
      <c r="F122" s="6">
        <v>4</v>
      </c>
      <c r="G122" s="6">
        <v>2</v>
      </c>
      <c r="H122" s="10"/>
      <c r="I122" s="9">
        <v>3</v>
      </c>
      <c r="J122" s="9">
        <v>5</v>
      </c>
      <c r="K122" s="9">
        <v>4</v>
      </c>
      <c r="L122" s="9">
        <v>3</v>
      </c>
      <c r="M122" s="10"/>
      <c r="N122" s="19"/>
      <c r="O122" s="19"/>
    </row>
    <row r="123" spans="1:15" x14ac:dyDescent="0.25">
      <c r="A123" s="5" t="s">
        <v>203</v>
      </c>
      <c r="B123" s="9"/>
      <c r="C123" s="6">
        <v>234</v>
      </c>
      <c r="D123" s="6">
        <v>114</v>
      </c>
      <c r="E123" s="10"/>
      <c r="F123" s="6">
        <v>259</v>
      </c>
      <c r="G123" s="6">
        <v>90</v>
      </c>
      <c r="H123" s="10"/>
      <c r="I123" s="9">
        <v>262</v>
      </c>
      <c r="J123" s="9">
        <v>254</v>
      </c>
      <c r="K123" s="9">
        <v>94</v>
      </c>
      <c r="L123" s="9">
        <v>89</v>
      </c>
      <c r="M123" s="10"/>
      <c r="N123" s="19"/>
      <c r="O123" s="19"/>
    </row>
    <row r="124" spans="1:15" x14ac:dyDescent="0.25">
      <c r="A124" s="5" t="s">
        <v>204</v>
      </c>
      <c r="B124" s="9"/>
      <c r="C124" s="6">
        <v>10</v>
      </c>
      <c r="D124" s="6">
        <v>4</v>
      </c>
      <c r="E124" s="10"/>
      <c r="F124" s="6">
        <v>11</v>
      </c>
      <c r="G124" s="6">
        <v>2</v>
      </c>
      <c r="H124" s="10"/>
      <c r="I124" s="9">
        <v>10</v>
      </c>
      <c r="J124" s="9">
        <v>10</v>
      </c>
      <c r="K124" s="9">
        <v>4</v>
      </c>
      <c r="L124" s="9">
        <v>3</v>
      </c>
      <c r="M124" s="10"/>
      <c r="N124" s="19"/>
      <c r="O124" s="19"/>
    </row>
    <row r="125" spans="1:15" x14ac:dyDescent="0.25">
      <c r="A125" s="5"/>
      <c r="B125" s="9"/>
      <c r="C125" s="6"/>
      <c r="D125" s="6"/>
      <c r="E125" s="10"/>
      <c r="F125" s="6"/>
      <c r="G125" s="6"/>
      <c r="H125" s="10"/>
      <c r="I125" s="9"/>
      <c r="J125" s="9"/>
      <c r="K125" s="9"/>
      <c r="L125" s="9"/>
      <c r="M125" s="10"/>
      <c r="N125" s="19"/>
      <c r="O125" s="19"/>
    </row>
    <row r="126" spans="1:15" x14ac:dyDescent="0.25">
      <c r="A126" s="5" t="s">
        <v>281</v>
      </c>
      <c r="B126" s="9"/>
      <c r="C126" s="6">
        <v>1</v>
      </c>
      <c r="D126" s="6">
        <v>3</v>
      </c>
      <c r="E126" s="10"/>
      <c r="F126" s="6">
        <v>2</v>
      </c>
      <c r="G126" s="6">
        <v>2</v>
      </c>
      <c r="H126" s="10"/>
      <c r="I126" s="9">
        <v>1</v>
      </c>
      <c r="J126" s="9">
        <v>2</v>
      </c>
      <c r="K126" s="9">
        <v>3</v>
      </c>
      <c r="L126" s="9">
        <v>2</v>
      </c>
      <c r="M126" s="10"/>
      <c r="N126" s="19"/>
      <c r="O126" s="19"/>
    </row>
    <row r="127" spans="1:15" x14ac:dyDescent="0.25">
      <c r="A127" s="5" t="s">
        <v>314</v>
      </c>
      <c r="B127" s="9"/>
      <c r="C127" s="6">
        <v>3</v>
      </c>
      <c r="D127" s="6">
        <v>6</v>
      </c>
      <c r="E127" s="19"/>
      <c r="F127" s="6">
        <v>3</v>
      </c>
      <c r="G127" s="6">
        <v>6</v>
      </c>
      <c r="H127" s="19"/>
      <c r="I127" s="9">
        <v>2</v>
      </c>
      <c r="J127" s="9">
        <v>3</v>
      </c>
      <c r="K127" s="9">
        <v>7</v>
      </c>
      <c r="L127" s="9">
        <v>6</v>
      </c>
      <c r="M127" s="19"/>
      <c r="N127" s="19"/>
      <c r="O127" s="19"/>
    </row>
    <row r="128" spans="1:15" x14ac:dyDescent="0.25">
      <c r="A128" s="5" t="s">
        <v>209</v>
      </c>
      <c r="B128" s="9"/>
      <c r="C128" s="6">
        <v>1372</v>
      </c>
      <c r="D128" s="6">
        <v>1368</v>
      </c>
      <c r="E128" s="10"/>
      <c r="F128" s="6">
        <v>1546</v>
      </c>
      <c r="G128" s="6">
        <v>1144</v>
      </c>
      <c r="H128" s="10"/>
      <c r="I128" s="9">
        <v>1497</v>
      </c>
      <c r="J128" s="9">
        <v>1489</v>
      </c>
      <c r="K128" s="9">
        <v>1241</v>
      </c>
      <c r="L128" s="9">
        <v>1154</v>
      </c>
      <c r="M128" s="10"/>
      <c r="N128" s="19"/>
      <c r="O128" s="19"/>
    </row>
    <row r="129" spans="1:15" x14ac:dyDescent="0.25">
      <c r="A129" s="5" t="s">
        <v>210</v>
      </c>
      <c r="B129" s="9"/>
      <c r="C129" s="6">
        <v>75</v>
      </c>
      <c r="D129" s="6">
        <v>70</v>
      </c>
      <c r="E129" s="10"/>
      <c r="F129" s="6">
        <v>81</v>
      </c>
      <c r="G129" s="6">
        <v>61</v>
      </c>
      <c r="H129" s="10"/>
      <c r="I129" s="9">
        <v>75</v>
      </c>
      <c r="J129" s="9">
        <v>75</v>
      </c>
      <c r="K129" s="9">
        <v>68</v>
      </c>
      <c r="L129" s="9">
        <v>65</v>
      </c>
      <c r="M129" s="10"/>
      <c r="N129" s="19"/>
      <c r="O129" s="19"/>
    </row>
    <row r="130" spans="1:15" x14ac:dyDescent="0.25">
      <c r="A130" s="5" t="s">
        <v>215</v>
      </c>
      <c r="B130" s="9"/>
      <c r="C130" s="6">
        <v>1102</v>
      </c>
      <c r="D130" s="6">
        <v>1395</v>
      </c>
      <c r="E130" s="10"/>
      <c r="F130" s="6">
        <v>1251</v>
      </c>
      <c r="G130" s="6">
        <v>1187</v>
      </c>
      <c r="H130" s="10"/>
      <c r="I130" s="9">
        <v>1201</v>
      </c>
      <c r="J130" s="9">
        <v>1237</v>
      </c>
      <c r="K130" s="9">
        <v>1270</v>
      </c>
      <c r="L130" s="9">
        <v>1189</v>
      </c>
      <c r="M130" s="10"/>
      <c r="N130" s="19"/>
      <c r="O130" s="19"/>
    </row>
    <row r="131" spans="1:15" x14ac:dyDescent="0.25">
      <c r="A131" s="5" t="s">
        <v>216</v>
      </c>
      <c r="B131" s="9"/>
      <c r="C131" s="6">
        <v>84</v>
      </c>
      <c r="D131" s="6">
        <v>86</v>
      </c>
      <c r="E131" s="10"/>
      <c r="F131" s="6">
        <v>84</v>
      </c>
      <c r="G131" s="6">
        <v>78</v>
      </c>
      <c r="H131" s="10"/>
      <c r="I131" s="9">
        <v>81</v>
      </c>
      <c r="J131" s="9">
        <v>85</v>
      </c>
      <c r="K131" s="9">
        <v>82</v>
      </c>
      <c r="L131" s="9">
        <v>79</v>
      </c>
      <c r="M131" s="10"/>
      <c r="N131" s="19"/>
      <c r="O131" s="19"/>
    </row>
    <row r="132" spans="1:15" x14ac:dyDescent="0.25">
      <c r="A132" s="5"/>
      <c r="B132" s="9"/>
      <c r="C132" s="6"/>
      <c r="D132" s="6"/>
      <c r="E132" s="10"/>
      <c r="F132" s="6"/>
      <c r="G132" s="6"/>
      <c r="H132" s="10"/>
      <c r="I132" s="9"/>
      <c r="J132" s="9"/>
      <c r="K132" s="9"/>
      <c r="L132" s="9"/>
      <c r="M132" s="10"/>
      <c r="N132" s="19"/>
      <c r="O132" s="19"/>
    </row>
    <row r="133" spans="1:15" x14ac:dyDescent="0.25">
      <c r="A133" s="5" t="s">
        <v>315</v>
      </c>
      <c r="B133" s="9"/>
      <c r="C133" s="6">
        <v>1</v>
      </c>
      <c r="D133" s="6"/>
      <c r="E133" s="10"/>
      <c r="F133" s="6">
        <v>1</v>
      </c>
      <c r="G133" s="6"/>
      <c r="H133" s="10"/>
      <c r="I133" s="9">
        <v>1</v>
      </c>
      <c r="J133" s="9">
        <v>1</v>
      </c>
      <c r="K133" s="9"/>
      <c r="L133" s="9"/>
      <c r="M133" s="10"/>
      <c r="N133" s="19"/>
      <c r="O133" s="19"/>
    </row>
    <row r="134" spans="1:15" x14ac:dyDescent="0.25">
      <c r="A134" s="5" t="s">
        <v>316</v>
      </c>
      <c r="B134" s="9"/>
      <c r="C134" s="6">
        <v>2</v>
      </c>
      <c r="D134" s="6">
        <v>5</v>
      </c>
      <c r="E134" s="19"/>
      <c r="F134" s="6">
        <v>2</v>
      </c>
      <c r="G134" s="6">
        <v>5</v>
      </c>
      <c r="H134" s="19"/>
      <c r="I134" s="9">
        <v>3</v>
      </c>
      <c r="J134" s="9">
        <v>2</v>
      </c>
      <c r="K134" s="9">
        <v>4</v>
      </c>
      <c r="L134" s="9">
        <v>6</v>
      </c>
      <c r="M134" s="19"/>
      <c r="N134" s="19"/>
      <c r="O134" s="19"/>
    </row>
    <row r="135" spans="1:15" x14ac:dyDescent="0.25">
      <c r="A135" s="5" t="s">
        <v>222</v>
      </c>
      <c r="B135" s="9"/>
      <c r="C135" s="6">
        <v>2122</v>
      </c>
      <c r="D135" s="6">
        <v>2593</v>
      </c>
      <c r="E135" s="10"/>
      <c r="F135" s="6">
        <v>2460</v>
      </c>
      <c r="G135" s="6">
        <v>2220</v>
      </c>
      <c r="H135" s="10"/>
      <c r="I135" s="9">
        <v>2366</v>
      </c>
      <c r="J135" s="9">
        <v>2313</v>
      </c>
      <c r="K135" s="9">
        <v>2272</v>
      </c>
      <c r="L135" s="9">
        <v>2252</v>
      </c>
      <c r="M135" s="10"/>
      <c r="N135" s="19"/>
      <c r="O135" s="19"/>
    </row>
    <row r="136" spans="1:15" x14ac:dyDescent="0.25">
      <c r="A136" s="5" t="s">
        <v>223</v>
      </c>
      <c r="B136" s="9"/>
      <c r="C136" s="6">
        <v>129</v>
      </c>
      <c r="D136" s="6">
        <v>133</v>
      </c>
      <c r="E136" s="10"/>
      <c r="F136" s="6">
        <v>138</v>
      </c>
      <c r="G136" s="6">
        <v>123</v>
      </c>
      <c r="H136" s="10"/>
      <c r="I136" s="9">
        <v>127</v>
      </c>
      <c r="J136" s="9">
        <v>124</v>
      </c>
      <c r="K136" s="9">
        <v>117</v>
      </c>
      <c r="L136" s="9">
        <v>126</v>
      </c>
      <c r="M136" s="10"/>
      <c r="N136" s="19"/>
      <c r="O136" s="19"/>
    </row>
    <row r="137" spans="1:15" x14ac:dyDescent="0.25">
      <c r="A137" s="5"/>
      <c r="B137" s="9"/>
      <c r="C137" s="6"/>
      <c r="D137" s="6"/>
      <c r="E137" s="10"/>
      <c r="F137" s="6"/>
      <c r="G137" s="6"/>
      <c r="H137" s="10"/>
      <c r="I137" s="9"/>
      <c r="J137" s="9"/>
      <c r="K137" s="9"/>
      <c r="L137" s="9"/>
      <c r="M137" s="10"/>
      <c r="N137" s="19"/>
      <c r="O137" s="19"/>
    </row>
    <row r="138" spans="1:15" x14ac:dyDescent="0.25">
      <c r="A138" s="5" t="s">
        <v>293</v>
      </c>
      <c r="B138" s="9"/>
      <c r="C138" s="6"/>
      <c r="D138" s="6"/>
      <c r="E138" s="10"/>
      <c r="F138" s="6"/>
      <c r="G138" s="6"/>
      <c r="H138" s="10"/>
      <c r="I138" s="9"/>
      <c r="J138" s="9"/>
      <c r="K138" s="9"/>
      <c r="L138" s="9"/>
      <c r="M138" s="10"/>
      <c r="N138" s="19"/>
      <c r="O138" s="19"/>
    </row>
    <row r="139" spans="1:15" x14ac:dyDescent="0.25">
      <c r="A139" s="5" t="s">
        <v>317</v>
      </c>
      <c r="B139" s="9"/>
      <c r="C139" s="6">
        <v>2</v>
      </c>
      <c r="D139" s="6"/>
      <c r="E139" s="19"/>
      <c r="F139" s="6">
        <v>2</v>
      </c>
      <c r="G139" s="6"/>
      <c r="H139" s="19"/>
      <c r="I139" s="9">
        <v>2</v>
      </c>
      <c r="J139" s="9">
        <v>2</v>
      </c>
      <c r="K139" s="9"/>
      <c r="L139" s="9"/>
      <c r="M139" s="19"/>
      <c r="N139" s="19"/>
      <c r="O139" s="19"/>
    </row>
    <row r="140" spans="1:15" x14ac:dyDescent="0.25">
      <c r="A140" s="5" t="s">
        <v>226</v>
      </c>
      <c r="B140" s="9"/>
      <c r="C140" s="6">
        <v>955</v>
      </c>
      <c r="D140" s="6">
        <v>684</v>
      </c>
      <c r="E140" s="10"/>
      <c r="F140" s="6">
        <v>1053</v>
      </c>
      <c r="G140" s="6">
        <v>570</v>
      </c>
      <c r="H140" s="10"/>
      <c r="I140" s="9">
        <v>1024</v>
      </c>
      <c r="J140" s="9">
        <v>969</v>
      </c>
      <c r="K140" s="9">
        <v>613</v>
      </c>
      <c r="L140" s="9">
        <v>597</v>
      </c>
      <c r="M140" s="10"/>
      <c r="N140" s="19"/>
      <c r="O140" s="19"/>
    </row>
    <row r="141" spans="1:15" x14ac:dyDescent="0.25">
      <c r="A141" s="5" t="s">
        <v>227</v>
      </c>
      <c r="B141" s="9"/>
      <c r="C141" s="6">
        <v>21</v>
      </c>
      <c r="D141" s="6">
        <v>20</v>
      </c>
      <c r="E141" s="10"/>
      <c r="F141" s="6">
        <v>19</v>
      </c>
      <c r="G141" s="6">
        <v>20</v>
      </c>
      <c r="H141" s="10"/>
      <c r="I141" s="9">
        <v>19</v>
      </c>
      <c r="J141" s="9">
        <v>17</v>
      </c>
      <c r="K141" s="9">
        <v>20</v>
      </c>
      <c r="L141" s="9">
        <v>21</v>
      </c>
      <c r="M141" s="10"/>
      <c r="N141" s="19"/>
      <c r="O141" s="19"/>
    </row>
    <row r="142" spans="1:15" x14ac:dyDescent="0.25">
      <c r="A142" s="14" t="s">
        <v>228</v>
      </c>
      <c r="B142" s="25"/>
      <c r="C142" s="25">
        <f>+SUM(C5:C141)</f>
        <v>61777</v>
      </c>
      <c r="D142" s="25">
        <f>+SUM(D5:D141)</f>
        <v>73802</v>
      </c>
      <c r="E142" s="33"/>
      <c r="F142" s="25">
        <f>+SUM(F5:F141)</f>
        <v>69159</v>
      </c>
      <c r="G142" s="25">
        <f>+SUM(G5:G141)</f>
        <v>64116</v>
      </c>
      <c r="H142" s="33"/>
      <c r="I142" s="25">
        <f>+SUM(I5:I141)</f>
        <v>66427</v>
      </c>
      <c r="J142" s="25">
        <f>+SUM(J5:J141)</f>
        <v>64566</v>
      </c>
      <c r="K142" s="25">
        <f>+SUM(K5:K141)</f>
        <v>67600</v>
      </c>
      <c r="L142" s="25">
        <f>+SUM(L5:L141)</f>
        <v>66046</v>
      </c>
      <c r="M142" s="33"/>
      <c r="N142" s="25">
        <f>+SUM(N5:N141)</f>
        <v>14748</v>
      </c>
      <c r="O142" s="25">
        <f>+SUM(O5:O141)</f>
        <v>15034</v>
      </c>
    </row>
    <row r="143" spans="1:15" x14ac:dyDescent="0.25">
      <c r="A143" s="5"/>
      <c r="B143" s="9"/>
      <c r="C143" s="9"/>
      <c r="D143" s="9"/>
      <c r="E143" s="19"/>
      <c r="F143" s="9"/>
      <c r="G143" s="9"/>
      <c r="H143" s="19"/>
      <c r="I143" s="9"/>
      <c r="J143" s="9"/>
      <c r="K143" s="9"/>
      <c r="L143" s="9"/>
      <c r="M143" s="19"/>
      <c r="N143" s="9"/>
      <c r="O143" s="9"/>
    </row>
  </sheetData>
  <mergeCells count="14">
    <mergeCell ref="N1:O1"/>
    <mergeCell ref="I1:L1"/>
    <mergeCell ref="F1:G1"/>
    <mergeCell ref="C1:D1"/>
    <mergeCell ref="C2:C3"/>
    <mergeCell ref="K2:K3"/>
    <mergeCell ref="L2:L3"/>
    <mergeCell ref="N2:N3"/>
    <mergeCell ref="O2:O3"/>
    <mergeCell ref="D2:D3"/>
    <mergeCell ref="F2:F3"/>
    <mergeCell ref="G2:G3"/>
    <mergeCell ref="I2:I3"/>
    <mergeCell ref="J2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41"/>
  <sheetViews>
    <sheetView view="pageBreakPreview" topLeftCell="A121" zoomScale="60" zoomScaleNormal="75" workbookViewId="0">
      <selection activeCell="K162" sqref="K162"/>
    </sheetView>
  </sheetViews>
  <sheetFormatPr defaultRowHeight="15" x14ac:dyDescent="0.25"/>
  <cols>
    <col min="1" max="1" width="26.5703125" customWidth="1"/>
    <col min="2" max="2" width="12.7109375" style="26" customWidth="1"/>
    <col min="3" max="3" width="13.85546875" style="26" customWidth="1"/>
    <col min="4" max="4" width="13.140625" style="26" customWidth="1"/>
    <col min="5" max="6" width="13.85546875" style="26" customWidth="1"/>
    <col min="7" max="7" width="13.140625" style="26" customWidth="1"/>
    <col min="8" max="8" width="11.7109375" style="26" customWidth="1"/>
    <col min="9" max="11" width="13.140625" style="26" customWidth="1"/>
    <col min="12" max="48" width="13.140625" customWidth="1"/>
  </cols>
  <sheetData>
    <row r="1" spans="1:11" s="42" customFormat="1" ht="15.75" thickBot="1" x14ac:dyDescent="0.3">
      <c r="A1" s="108" t="str">
        <f>+A4</f>
        <v>Absecon</v>
      </c>
      <c r="B1" s="135" t="s">
        <v>484</v>
      </c>
      <c r="C1" s="135"/>
      <c r="D1" s="136" t="s">
        <v>482</v>
      </c>
      <c r="E1" s="136"/>
      <c r="F1" s="137" t="s">
        <v>483</v>
      </c>
      <c r="G1" s="137"/>
      <c r="H1" s="41"/>
      <c r="I1" s="41"/>
      <c r="J1" s="41"/>
      <c r="K1" s="41"/>
    </row>
    <row r="2" spans="1:11" s="28" customFormat="1" ht="40.35" customHeight="1" x14ac:dyDescent="0.25">
      <c r="A2" s="108"/>
      <c r="B2" s="69" t="s">
        <v>485</v>
      </c>
      <c r="C2" s="70" t="s">
        <v>486</v>
      </c>
      <c r="D2" s="69" t="s">
        <v>487</v>
      </c>
      <c r="E2" s="70" t="s">
        <v>488</v>
      </c>
      <c r="F2" s="69" t="s">
        <v>775</v>
      </c>
      <c r="G2" s="70" t="s">
        <v>776</v>
      </c>
      <c r="H2" s="35"/>
      <c r="I2" s="35"/>
      <c r="J2" s="35"/>
      <c r="K2" s="35"/>
    </row>
    <row r="3" spans="1:11" s="51" customFormat="1" ht="15.75" thickBot="1" x14ac:dyDescent="0.3">
      <c r="A3" s="108"/>
      <c r="B3" s="71" t="s">
        <v>230</v>
      </c>
      <c r="C3" s="72" t="s">
        <v>319</v>
      </c>
      <c r="D3" s="71" t="s">
        <v>230</v>
      </c>
      <c r="E3" s="72" t="s">
        <v>319</v>
      </c>
      <c r="F3" s="71" t="s">
        <v>230</v>
      </c>
      <c r="G3" s="72" t="s">
        <v>319</v>
      </c>
      <c r="H3" s="50"/>
      <c r="I3" s="50"/>
      <c r="J3" s="50"/>
      <c r="K3" s="50"/>
    </row>
    <row r="4" spans="1:11" x14ac:dyDescent="0.25">
      <c r="A4" s="5" t="s">
        <v>272</v>
      </c>
      <c r="B4" s="9">
        <f>2</f>
        <v>2</v>
      </c>
      <c r="C4" s="9">
        <f>2</f>
        <v>2</v>
      </c>
      <c r="F4" s="9">
        <v>2</v>
      </c>
      <c r="G4" s="9">
        <v>2</v>
      </c>
    </row>
    <row r="5" spans="1:11" x14ac:dyDescent="0.25">
      <c r="A5" s="5" t="s">
        <v>294</v>
      </c>
      <c r="B5" s="9">
        <f>2</f>
        <v>2</v>
      </c>
      <c r="C5" s="9">
        <f>2</f>
        <v>2</v>
      </c>
      <c r="F5" s="9"/>
      <c r="G5" s="9"/>
    </row>
    <row r="6" spans="1:11" x14ac:dyDescent="0.25">
      <c r="A6" s="5" t="s">
        <v>4</v>
      </c>
      <c r="B6" s="9">
        <v>1247</v>
      </c>
      <c r="C6" s="9">
        <v>1543</v>
      </c>
      <c r="D6" s="9">
        <v>1380</v>
      </c>
      <c r="E6" s="9">
        <v>1385</v>
      </c>
      <c r="F6" s="9"/>
      <c r="G6" s="9"/>
    </row>
    <row r="7" spans="1:11" x14ac:dyDescent="0.25">
      <c r="A7" s="5" t="s">
        <v>5</v>
      </c>
      <c r="B7" s="9">
        <v>41</v>
      </c>
      <c r="C7" s="9">
        <v>64</v>
      </c>
      <c r="D7" s="9">
        <v>43</v>
      </c>
      <c r="E7" s="9">
        <v>59</v>
      </c>
    </row>
    <row r="8" spans="1:11" x14ac:dyDescent="0.25">
      <c r="A8" s="5" t="s">
        <v>9</v>
      </c>
      <c r="B8" s="9">
        <v>886</v>
      </c>
      <c r="C8" s="9">
        <v>1330</v>
      </c>
      <c r="F8" s="9">
        <v>1012</v>
      </c>
      <c r="G8" s="9">
        <v>1162</v>
      </c>
    </row>
    <row r="9" spans="1:11" x14ac:dyDescent="0.25">
      <c r="A9" s="5" t="s">
        <v>10</v>
      </c>
      <c r="B9" s="9">
        <v>55</v>
      </c>
      <c r="C9" s="9">
        <v>77</v>
      </c>
      <c r="F9" s="9">
        <v>60</v>
      </c>
      <c r="G9" s="9">
        <v>72</v>
      </c>
    </row>
    <row r="10" spans="1:11" s="14" customFormat="1" x14ac:dyDescent="0.25">
      <c r="A10" s="14" t="s">
        <v>228</v>
      </c>
      <c r="B10" s="25">
        <f t="shared" ref="B10:G10" si="0">+SUM(B4:B9)</f>
        <v>2233</v>
      </c>
      <c r="C10" s="25">
        <f t="shared" si="0"/>
        <v>3018</v>
      </c>
      <c r="D10" s="33">
        <f t="shared" si="0"/>
        <v>1423</v>
      </c>
      <c r="E10" s="33">
        <f t="shared" si="0"/>
        <v>1444</v>
      </c>
      <c r="F10" s="33">
        <f t="shared" si="0"/>
        <v>1074</v>
      </c>
      <c r="G10" s="33">
        <f t="shared" si="0"/>
        <v>1236</v>
      </c>
      <c r="H10" s="33"/>
      <c r="I10" s="33"/>
      <c r="J10" s="33"/>
      <c r="K10" s="33"/>
    </row>
    <row r="11" spans="1:11" x14ac:dyDescent="0.25">
      <c r="A11" s="5"/>
      <c r="B11" s="8"/>
    </row>
    <row r="12" spans="1:11" s="14" customFormat="1" x14ac:dyDescent="0.25">
      <c r="A12" s="108" t="str">
        <f>+A17</f>
        <v>Atlantic City</v>
      </c>
      <c r="B12" s="135" t="s">
        <v>484</v>
      </c>
      <c r="C12" s="135"/>
      <c r="D12" s="139" t="s">
        <v>483</v>
      </c>
      <c r="E12" s="139"/>
      <c r="F12" s="33"/>
      <c r="G12" s="33"/>
      <c r="H12" s="33"/>
      <c r="I12" s="33"/>
      <c r="J12" s="33"/>
      <c r="K12" s="33"/>
    </row>
    <row r="13" spans="1:11" s="14" customFormat="1" ht="15.75" thickBot="1" x14ac:dyDescent="0.3">
      <c r="A13" s="108"/>
      <c r="B13" s="53"/>
      <c r="C13" s="53"/>
      <c r="D13" s="135" t="s">
        <v>668</v>
      </c>
      <c r="E13" s="135"/>
      <c r="F13" s="33"/>
      <c r="G13" s="33"/>
      <c r="H13" s="33"/>
      <c r="I13" s="33"/>
      <c r="J13" s="33"/>
      <c r="K13" s="33"/>
    </row>
    <row r="14" spans="1:11" x14ac:dyDescent="0.25">
      <c r="A14" s="108"/>
      <c r="B14" s="131" t="s">
        <v>491</v>
      </c>
      <c r="C14" s="113" t="s">
        <v>492</v>
      </c>
      <c r="D14" s="131" t="s">
        <v>493</v>
      </c>
      <c r="E14" s="113" t="s">
        <v>494</v>
      </c>
    </row>
    <row r="15" spans="1:11" ht="31.5" customHeight="1" x14ac:dyDescent="0.25">
      <c r="A15" s="108"/>
      <c r="B15" s="133"/>
      <c r="C15" s="114"/>
      <c r="D15" s="133"/>
      <c r="E15" s="114"/>
      <c r="H15" s="26" t="s">
        <v>0</v>
      </c>
    </row>
    <row r="16" spans="1:11" s="51" customFormat="1" ht="15.75" thickBot="1" x14ac:dyDescent="0.3">
      <c r="A16" s="108"/>
      <c r="B16" s="71" t="s">
        <v>230</v>
      </c>
      <c r="C16" s="72" t="s">
        <v>319</v>
      </c>
      <c r="D16" s="71" t="s">
        <v>230</v>
      </c>
      <c r="E16" s="72" t="s">
        <v>319</v>
      </c>
      <c r="F16" s="50"/>
      <c r="G16" s="50"/>
      <c r="H16" s="50"/>
      <c r="I16" s="50"/>
      <c r="J16" s="50"/>
      <c r="K16" s="50"/>
    </row>
    <row r="17" spans="1:11" x14ac:dyDescent="0.25">
      <c r="A17" s="5" t="s">
        <v>273</v>
      </c>
      <c r="B17" s="9">
        <f>4</f>
        <v>4</v>
      </c>
      <c r="C17" s="9">
        <f>7</f>
        <v>7</v>
      </c>
      <c r="F17" s="9"/>
      <c r="G17" s="9"/>
      <c r="H17" s="9"/>
    </row>
    <row r="18" spans="1:11" x14ac:dyDescent="0.25">
      <c r="A18" s="5" t="s">
        <v>295</v>
      </c>
      <c r="B18" s="9">
        <f>3</f>
        <v>3</v>
      </c>
      <c r="C18" s="9">
        <f>5</f>
        <v>5</v>
      </c>
      <c r="F18" s="9"/>
      <c r="G18" s="9"/>
      <c r="H18" s="9"/>
    </row>
    <row r="19" spans="1:11" x14ac:dyDescent="0.25">
      <c r="A19" s="5" t="s">
        <v>15</v>
      </c>
      <c r="B19" s="9">
        <v>2777</v>
      </c>
      <c r="C19" s="9">
        <v>6451</v>
      </c>
      <c r="F19" s="9"/>
      <c r="G19" s="9"/>
      <c r="H19" s="9"/>
    </row>
    <row r="20" spans="1:11" x14ac:dyDescent="0.25">
      <c r="A20" s="5" t="s">
        <v>16</v>
      </c>
      <c r="B20" s="9">
        <v>280</v>
      </c>
      <c r="C20" s="9">
        <v>748</v>
      </c>
      <c r="F20" s="9"/>
      <c r="G20" s="9"/>
      <c r="H20" s="9"/>
    </row>
    <row r="21" spans="1:11" x14ac:dyDescent="0.25">
      <c r="A21" s="5" t="s">
        <v>284</v>
      </c>
      <c r="B21" s="9">
        <v>2</v>
      </c>
      <c r="C21" s="9">
        <v>2</v>
      </c>
      <c r="E21" s="9">
        <v>2</v>
      </c>
      <c r="F21" s="9"/>
      <c r="G21" s="9"/>
      <c r="H21" s="9"/>
    </row>
    <row r="22" spans="1:11" x14ac:dyDescent="0.25">
      <c r="A22" s="5" t="s">
        <v>20</v>
      </c>
      <c r="B22" s="9">
        <v>508</v>
      </c>
      <c r="C22" s="9">
        <v>1316</v>
      </c>
      <c r="E22" s="9">
        <v>1510</v>
      </c>
      <c r="F22" s="9"/>
      <c r="G22" s="9"/>
      <c r="H22" s="9"/>
    </row>
    <row r="23" spans="1:11" x14ac:dyDescent="0.25">
      <c r="A23" s="5" t="s">
        <v>21</v>
      </c>
      <c r="B23" s="9">
        <v>39</v>
      </c>
      <c r="C23" s="9">
        <v>135</v>
      </c>
      <c r="E23" s="9">
        <v>142</v>
      </c>
    </row>
    <row r="24" spans="1:11" s="14" customFormat="1" x14ac:dyDescent="0.25">
      <c r="A24" s="14" t="s">
        <v>228</v>
      </c>
      <c r="B24" s="25">
        <f>+SUM(B17:B23)</f>
        <v>3613</v>
      </c>
      <c r="C24" s="25">
        <f>+SUM(C17:C23)</f>
        <v>8664</v>
      </c>
      <c r="D24" s="33"/>
      <c r="E24" s="25">
        <f>+SUM(E17:E23)</f>
        <v>1654</v>
      </c>
      <c r="F24" s="33"/>
      <c r="G24" s="33"/>
      <c r="H24" s="33"/>
      <c r="I24" s="33"/>
      <c r="J24" s="33"/>
      <c r="K24" s="33"/>
    </row>
    <row r="25" spans="1:11" x14ac:dyDescent="0.25">
      <c r="A25" s="5"/>
      <c r="B25" s="9"/>
      <c r="C25" s="9"/>
    </row>
    <row r="26" spans="1:11" s="14" customFormat="1" ht="15.75" thickBot="1" x14ac:dyDescent="0.3">
      <c r="A26" s="108" t="str">
        <f>+A30</f>
        <v>Brigantine</v>
      </c>
      <c r="B26" s="123" t="s">
        <v>484</v>
      </c>
      <c r="C26" s="123"/>
      <c r="D26" s="123" t="s">
        <v>482</v>
      </c>
      <c r="E26" s="123"/>
      <c r="F26" s="123" t="s">
        <v>483</v>
      </c>
      <c r="G26" s="123"/>
      <c r="H26" s="123" t="s">
        <v>495</v>
      </c>
      <c r="I26" s="123"/>
      <c r="J26" s="123" t="s">
        <v>496</v>
      </c>
      <c r="K26" s="123"/>
    </row>
    <row r="27" spans="1:11" x14ac:dyDescent="0.25">
      <c r="A27" s="108"/>
      <c r="B27" s="131" t="s">
        <v>498</v>
      </c>
      <c r="C27" s="113" t="s">
        <v>493</v>
      </c>
      <c r="D27" s="131" t="s">
        <v>497</v>
      </c>
      <c r="E27" s="113" t="s">
        <v>493</v>
      </c>
      <c r="F27" s="131" t="s">
        <v>499</v>
      </c>
      <c r="G27" s="113" t="s">
        <v>493</v>
      </c>
      <c r="H27" s="131" t="s">
        <v>500</v>
      </c>
      <c r="I27" s="113" t="s">
        <v>493</v>
      </c>
      <c r="J27" s="131" t="s">
        <v>493</v>
      </c>
      <c r="K27" s="113" t="s">
        <v>501</v>
      </c>
    </row>
    <row r="28" spans="1:11" s="27" customFormat="1" ht="28.5" customHeight="1" x14ac:dyDescent="0.25">
      <c r="A28" s="108"/>
      <c r="B28" s="133"/>
      <c r="C28" s="114"/>
      <c r="D28" s="132"/>
      <c r="E28" s="114"/>
      <c r="F28" s="132"/>
      <c r="G28" s="114"/>
      <c r="H28" s="132"/>
      <c r="I28" s="114"/>
      <c r="J28" s="133"/>
      <c r="K28" s="130"/>
    </row>
    <row r="29" spans="1:11" ht="15" customHeight="1" thickBot="1" x14ac:dyDescent="0.3">
      <c r="A29" s="108"/>
      <c r="B29" s="73" t="s">
        <v>230</v>
      </c>
      <c r="C29" s="74" t="s">
        <v>319</v>
      </c>
      <c r="D29" s="73" t="s">
        <v>230</v>
      </c>
      <c r="E29" s="74" t="s">
        <v>319</v>
      </c>
      <c r="F29" s="73" t="s">
        <v>230</v>
      </c>
      <c r="G29" s="74" t="s">
        <v>319</v>
      </c>
      <c r="H29" s="73" t="s">
        <v>230</v>
      </c>
      <c r="I29" s="74" t="s">
        <v>319</v>
      </c>
      <c r="J29" s="73" t="s">
        <v>230</v>
      </c>
      <c r="K29" s="74" t="s">
        <v>319</v>
      </c>
    </row>
    <row r="30" spans="1:11" x14ac:dyDescent="0.25">
      <c r="A30" s="5" t="s">
        <v>296</v>
      </c>
      <c r="B30" s="9">
        <f>4</f>
        <v>4</v>
      </c>
      <c r="C30" s="9"/>
      <c r="D30" s="9">
        <v>1</v>
      </c>
      <c r="F30" s="26">
        <f>2</f>
        <v>2</v>
      </c>
      <c r="K30" s="26">
        <f>1</f>
        <v>1</v>
      </c>
    </row>
    <row r="31" spans="1:11" x14ac:dyDescent="0.25">
      <c r="A31" s="5" t="s">
        <v>297</v>
      </c>
      <c r="B31" s="26">
        <f>2</f>
        <v>2</v>
      </c>
      <c r="C31" s="9"/>
    </row>
    <row r="32" spans="1:11" x14ac:dyDescent="0.25">
      <c r="A32" s="5" t="s">
        <v>45</v>
      </c>
      <c r="B32" s="9">
        <v>1196</v>
      </c>
      <c r="C32" s="9"/>
      <c r="D32" s="9">
        <v>1184</v>
      </c>
    </row>
    <row r="33" spans="1:11" x14ac:dyDescent="0.25">
      <c r="A33" s="5" t="s">
        <v>46</v>
      </c>
      <c r="B33" s="9">
        <f>34</f>
        <v>34</v>
      </c>
      <c r="C33" s="9"/>
      <c r="D33" s="9">
        <v>34</v>
      </c>
    </row>
    <row r="34" spans="1:11" x14ac:dyDescent="0.25">
      <c r="A34" s="5" t="s">
        <v>48</v>
      </c>
      <c r="B34" s="9">
        <v>889</v>
      </c>
      <c r="C34" s="9"/>
      <c r="F34" s="9">
        <v>851</v>
      </c>
    </row>
    <row r="35" spans="1:11" x14ac:dyDescent="0.25">
      <c r="A35" s="5" t="s">
        <v>49</v>
      </c>
      <c r="B35" s="9">
        <f>35</f>
        <v>35</v>
      </c>
      <c r="C35" s="9"/>
      <c r="F35" s="9">
        <v>34</v>
      </c>
    </row>
    <row r="36" spans="1:11" x14ac:dyDescent="0.25">
      <c r="A36" s="5" t="s">
        <v>51</v>
      </c>
      <c r="B36" s="9">
        <f>891</f>
        <v>891</v>
      </c>
      <c r="C36" s="9"/>
      <c r="F36" s="9"/>
      <c r="H36" s="9">
        <v>871</v>
      </c>
    </row>
    <row r="37" spans="1:11" x14ac:dyDescent="0.25">
      <c r="A37" s="5" t="s">
        <v>52</v>
      </c>
      <c r="B37" s="9">
        <f>47</f>
        <v>47</v>
      </c>
      <c r="C37" s="9"/>
      <c r="H37" s="9">
        <v>46</v>
      </c>
    </row>
    <row r="38" spans="1:11" x14ac:dyDescent="0.25">
      <c r="A38" s="5" t="s">
        <v>54</v>
      </c>
      <c r="B38" s="9">
        <f>775</f>
        <v>775</v>
      </c>
      <c r="C38" s="9"/>
      <c r="I38" s="9"/>
      <c r="K38" s="9">
        <v>678</v>
      </c>
    </row>
    <row r="39" spans="1:11" x14ac:dyDescent="0.25">
      <c r="A39" s="5" t="s">
        <v>55</v>
      </c>
      <c r="B39" s="9">
        <f>46</f>
        <v>46</v>
      </c>
      <c r="C39" s="9"/>
      <c r="I39" s="9"/>
      <c r="K39" s="9">
        <v>48</v>
      </c>
    </row>
    <row r="40" spans="1:11" s="14" customFormat="1" x14ac:dyDescent="0.25">
      <c r="A40" s="14" t="s">
        <v>228</v>
      </c>
      <c r="B40" s="25">
        <f>+SUM(B30:B39)</f>
        <v>3919</v>
      </c>
      <c r="C40" s="33"/>
      <c r="D40" s="25">
        <f>+SUM(D30:D39)</f>
        <v>1219</v>
      </c>
      <c r="E40" s="33"/>
      <c r="F40" s="33">
        <f t="shared" ref="F40:K40" si="1">+SUM(F30:F39)</f>
        <v>887</v>
      </c>
      <c r="G40" s="33"/>
      <c r="H40" s="33">
        <f t="shared" si="1"/>
        <v>917</v>
      </c>
      <c r="I40" s="33"/>
      <c r="J40" s="33"/>
      <c r="K40" s="33">
        <f t="shared" si="1"/>
        <v>727</v>
      </c>
    </row>
    <row r="41" spans="1:11" x14ac:dyDescent="0.25">
      <c r="A41" s="5"/>
      <c r="C41" s="9"/>
    </row>
    <row r="42" spans="1:11" ht="15.75" thickBot="1" x14ac:dyDescent="0.3">
      <c r="A42" s="108" t="str">
        <f>+A46</f>
        <v>Buena Borough</v>
      </c>
      <c r="B42" s="135" t="s">
        <v>504</v>
      </c>
      <c r="C42" s="135"/>
      <c r="D42" s="135"/>
      <c r="E42" s="135"/>
    </row>
    <row r="43" spans="1:11" x14ac:dyDescent="0.25">
      <c r="A43" s="108"/>
      <c r="B43" s="124" t="s">
        <v>502</v>
      </c>
      <c r="C43" s="126" t="s">
        <v>503</v>
      </c>
      <c r="D43" s="128" t="s">
        <v>493</v>
      </c>
      <c r="E43" s="113" t="s">
        <v>493</v>
      </c>
    </row>
    <row r="44" spans="1:11" ht="35.25" customHeight="1" x14ac:dyDescent="0.25">
      <c r="A44" s="108"/>
      <c r="B44" s="125"/>
      <c r="C44" s="127"/>
      <c r="D44" s="129"/>
      <c r="E44" s="114"/>
    </row>
    <row r="45" spans="1:11" s="51" customFormat="1" ht="15.75" thickBot="1" x14ac:dyDescent="0.3">
      <c r="A45" s="108"/>
      <c r="B45" s="71" t="s">
        <v>230</v>
      </c>
      <c r="C45" s="75" t="s">
        <v>230</v>
      </c>
      <c r="D45" s="75" t="s">
        <v>319</v>
      </c>
      <c r="E45" s="72" t="s">
        <v>319</v>
      </c>
      <c r="F45" s="50"/>
      <c r="G45" s="50"/>
      <c r="H45" s="50"/>
      <c r="I45" s="50"/>
      <c r="J45" s="50"/>
      <c r="K45" s="50"/>
    </row>
    <row r="46" spans="1:11" x14ac:dyDescent="0.25">
      <c r="A46" s="5" t="s">
        <v>274</v>
      </c>
      <c r="C46" s="9"/>
    </row>
    <row r="47" spans="1:11" x14ac:dyDescent="0.25">
      <c r="A47" s="5" t="s">
        <v>298</v>
      </c>
      <c r="C47" s="9"/>
    </row>
    <row r="48" spans="1:11" x14ac:dyDescent="0.25">
      <c r="A48" s="5" t="s">
        <v>58</v>
      </c>
      <c r="B48" s="9">
        <v>1274</v>
      </c>
      <c r="C48" s="9">
        <v>1275</v>
      </c>
    </row>
    <row r="49" spans="1:11" x14ac:dyDescent="0.25">
      <c r="A49" s="5" t="s">
        <v>59</v>
      </c>
      <c r="B49" s="9">
        <v>62</v>
      </c>
      <c r="C49" s="9">
        <v>67</v>
      </c>
    </row>
    <row r="50" spans="1:11" s="14" customFormat="1" x14ac:dyDescent="0.25">
      <c r="A50" s="14" t="s">
        <v>228</v>
      </c>
      <c r="B50" s="25">
        <f>+SUM(B46:B49)</f>
        <v>1336</v>
      </c>
      <c r="C50" s="25">
        <f>+SUM(C46:C49)</f>
        <v>1342</v>
      </c>
      <c r="D50" s="25"/>
      <c r="E50" s="33"/>
      <c r="F50" s="33"/>
      <c r="G50" s="33"/>
      <c r="H50" s="33"/>
      <c r="I50" s="33"/>
      <c r="J50" s="33"/>
      <c r="K50" s="33"/>
    </row>
    <row r="51" spans="1:11" ht="16.5" customHeight="1" x14ac:dyDescent="0.25">
      <c r="A51" s="5"/>
      <c r="B51" s="9"/>
      <c r="C51" s="9"/>
      <c r="D51" s="9"/>
    </row>
    <row r="52" spans="1:11" s="14" customFormat="1" x14ac:dyDescent="0.25">
      <c r="A52" s="108" t="str">
        <f>+A57</f>
        <v>Buena Vista Township</v>
      </c>
      <c r="B52" s="140" t="s">
        <v>509</v>
      </c>
      <c r="C52" s="140"/>
      <c r="D52" s="123" t="s">
        <v>509</v>
      </c>
      <c r="E52" s="123"/>
      <c r="F52" s="33"/>
      <c r="G52" s="33"/>
      <c r="H52" s="33"/>
      <c r="I52" s="33"/>
      <c r="J52" s="33"/>
      <c r="K52" s="33"/>
    </row>
    <row r="53" spans="1:11" s="14" customFormat="1" ht="15.75" thickBot="1" x14ac:dyDescent="0.3">
      <c r="A53" s="108"/>
      <c r="B53" s="140"/>
      <c r="C53" s="140"/>
      <c r="D53" s="138" t="s">
        <v>668</v>
      </c>
      <c r="E53" s="138"/>
      <c r="F53" s="33"/>
      <c r="G53" s="33"/>
      <c r="H53" s="33"/>
      <c r="I53" s="33"/>
      <c r="J53" s="33"/>
      <c r="K53" s="33"/>
    </row>
    <row r="54" spans="1:11" x14ac:dyDescent="0.25">
      <c r="A54" s="108"/>
      <c r="B54" s="111" t="s">
        <v>505</v>
      </c>
      <c r="C54" s="117" t="s">
        <v>506</v>
      </c>
      <c r="D54" s="131" t="s">
        <v>507</v>
      </c>
      <c r="E54" s="113" t="s">
        <v>508</v>
      </c>
    </row>
    <row r="55" spans="1:11" ht="35.25" customHeight="1" x14ac:dyDescent="0.25">
      <c r="A55" s="108"/>
      <c r="B55" s="112"/>
      <c r="C55" s="118"/>
      <c r="D55" s="132"/>
      <c r="E55" s="130"/>
    </row>
    <row r="56" spans="1:11" s="51" customFormat="1" ht="15.75" thickBot="1" x14ac:dyDescent="0.3">
      <c r="A56" s="108"/>
      <c r="B56" s="71" t="s">
        <v>230</v>
      </c>
      <c r="C56" s="72" t="s">
        <v>319</v>
      </c>
      <c r="D56" s="71" t="s">
        <v>230</v>
      </c>
      <c r="E56" s="72" t="s">
        <v>319</v>
      </c>
      <c r="F56" s="50"/>
      <c r="G56" s="50"/>
      <c r="H56" s="50"/>
      <c r="I56" s="50"/>
      <c r="J56" s="50"/>
      <c r="K56" s="50"/>
    </row>
    <row r="57" spans="1:11" x14ac:dyDescent="0.25">
      <c r="A57" s="5" t="s">
        <v>286</v>
      </c>
      <c r="B57" s="9"/>
      <c r="C57" s="9"/>
    </row>
    <row r="58" spans="1:11" x14ac:dyDescent="0.25">
      <c r="A58" s="5" t="s">
        <v>299</v>
      </c>
      <c r="B58" s="9"/>
      <c r="C58" s="9"/>
    </row>
    <row r="59" spans="1:11" x14ac:dyDescent="0.25">
      <c r="A59" s="5" t="s">
        <v>64</v>
      </c>
      <c r="B59" s="9">
        <v>2225</v>
      </c>
      <c r="C59" s="9">
        <v>1579</v>
      </c>
      <c r="D59" s="9">
        <v>2136</v>
      </c>
      <c r="E59" s="9">
        <v>1614</v>
      </c>
    </row>
    <row r="60" spans="1:11" x14ac:dyDescent="0.25">
      <c r="A60" s="5" t="s">
        <v>65</v>
      </c>
      <c r="B60" s="9">
        <v>99</v>
      </c>
      <c r="C60" s="9">
        <v>84</v>
      </c>
      <c r="D60" s="9">
        <v>94</v>
      </c>
      <c r="E60" s="9">
        <v>84</v>
      </c>
    </row>
    <row r="61" spans="1:11" s="14" customFormat="1" x14ac:dyDescent="0.25">
      <c r="A61" s="14" t="s">
        <v>228</v>
      </c>
      <c r="B61" s="25">
        <f>+SUM(B57:B60)</f>
        <v>2324</v>
      </c>
      <c r="C61" s="25">
        <f>+SUM(C57:C60)</f>
        <v>1663</v>
      </c>
      <c r="D61" s="25">
        <f>+SUM(D57:D60)</f>
        <v>2230</v>
      </c>
      <c r="E61" s="25">
        <f>+SUM(E57:E60)</f>
        <v>1698</v>
      </c>
      <c r="F61" s="33"/>
      <c r="G61" s="33"/>
      <c r="H61" s="33"/>
      <c r="I61" s="33"/>
      <c r="J61" s="33"/>
      <c r="K61" s="33"/>
    </row>
    <row r="62" spans="1:11" x14ac:dyDescent="0.25">
      <c r="A62" s="5"/>
      <c r="B62" s="9"/>
      <c r="C62" s="9"/>
      <c r="D62" s="9"/>
      <c r="E62" s="9"/>
    </row>
    <row r="63" spans="1:11" s="14" customFormat="1" ht="15.75" thickBot="1" x14ac:dyDescent="0.3">
      <c r="A63" s="108" t="str">
        <f>+A67</f>
        <v>Corbin City</v>
      </c>
      <c r="B63" s="123" t="s">
        <v>484</v>
      </c>
      <c r="C63" s="123"/>
      <c r="D63" s="123" t="s">
        <v>504</v>
      </c>
      <c r="E63" s="123"/>
      <c r="F63" s="33"/>
      <c r="G63" s="33"/>
      <c r="H63" s="33"/>
      <c r="I63" s="33"/>
      <c r="J63" s="33"/>
      <c r="K63" s="33"/>
    </row>
    <row r="64" spans="1:11" x14ac:dyDescent="0.25">
      <c r="A64" s="108"/>
      <c r="B64" s="111" t="s">
        <v>510</v>
      </c>
      <c r="C64" s="113" t="s">
        <v>493</v>
      </c>
      <c r="D64" s="111" t="s">
        <v>511</v>
      </c>
      <c r="E64" s="117" t="s">
        <v>512</v>
      </c>
    </row>
    <row r="65" spans="1:11" ht="37.5" customHeight="1" x14ac:dyDescent="0.25">
      <c r="A65" s="108"/>
      <c r="B65" s="134"/>
      <c r="C65" s="114"/>
      <c r="D65" s="134"/>
      <c r="E65" s="119"/>
    </row>
    <row r="66" spans="1:11" s="51" customFormat="1" ht="15.75" thickBot="1" x14ac:dyDescent="0.3">
      <c r="A66" s="108"/>
      <c r="B66" s="71" t="s">
        <v>230</v>
      </c>
      <c r="C66" s="72" t="s">
        <v>319</v>
      </c>
      <c r="D66" s="71" t="s">
        <v>230</v>
      </c>
      <c r="E66" s="72" t="s">
        <v>319</v>
      </c>
      <c r="F66" s="50"/>
      <c r="G66" s="50"/>
      <c r="H66" s="50"/>
      <c r="I66" s="50"/>
      <c r="J66" s="50"/>
      <c r="K66" s="50"/>
    </row>
    <row r="67" spans="1:11" x14ac:dyDescent="0.25">
      <c r="A67" s="5" t="s">
        <v>66</v>
      </c>
      <c r="B67" s="8"/>
    </row>
    <row r="68" spans="1:11" x14ac:dyDescent="0.25">
      <c r="A68" s="5" t="s">
        <v>300</v>
      </c>
      <c r="B68" s="8">
        <f>1</f>
        <v>1</v>
      </c>
      <c r="D68" s="26">
        <f>1</f>
        <v>1</v>
      </c>
    </row>
    <row r="69" spans="1:11" x14ac:dyDescent="0.25">
      <c r="A69" s="5" t="s">
        <v>67</v>
      </c>
      <c r="B69" s="9">
        <v>230</v>
      </c>
      <c r="C69" s="8"/>
      <c r="D69" s="9">
        <v>178</v>
      </c>
      <c r="E69" s="9">
        <v>117</v>
      </c>
    </row>
    <row r="70" spans="1:11" x14ac:dyDescent="0.25">
      <c r="A70" s="5" t="s">
        <v>68</v>
      </c>
      <c r="B70" s="9">
        <v>13</v>
      </c>
      <c r="C70" s="8"/>
      <c r="D70" s="9">
        <v>11</v>
      </c>
      <c r="E70" s="9">
        <v>11</v>
      </c>
    </row>
    <row r="71" spans="1:11" s="14" customFormat="1" x14ac:dyDescent="0.25">
      <c r="A71" s="14" t="s">
        <v>228</v>
      </c>
      <c r="B71" s="25">
        <f t="shared" ref="B71:E71" si="2">+SUM(B67:B70)</f>
        <v>244</v>
      </c>
      <c r="C71" s="25"/>
      <c r="D71" s="25">
        <f t="shared" si="2"/>
        <v>190</v>
      </c>
      <c r="E71" s="25">
        <f t="shared" si="2"/>
        <v>128</v>
      </c>
      <c r="F71" s="33"/>
      <c r="G71" s="33"/>
      <c r="H71" s="33"/>
      <c r="I71" s="33"/>
      <c r="J71" s="33"/>
      <c r="K71" s="33"/>
    </row>
    <row r="72" spans="1:11" x14ac:dyDescent="0.25">
      <c r="A72" s="5"/>
      <c r="B72" s="9"/>
      <c r="C72" s="9"/>
      <c r="D72" s="9"/>
      <c r="E72" s="9"/>
    </row>
    <row r="73" spans="1:11" x14ac:dyDescent="0.25">
      <c r="A73" s="5"/>
      <c r="B73" s="9"/>
      <c r="C73" s="9"/>
      <c r="D73" s="9"/>
      <c r="E73" s="9"/>
    </row>
    <row r="74" spans="1:11" ht="15.75" thickBot="1" x14ac:dyDescent="0.3">
      <c r="A74" s="108" t="str">
        <f>+A78</f>
        <v>Egg Harbor City</v>
      </c>
      <c r="B74" s="123" t="s">
        <v>484</v>
      </c>
      <c r="C74" s="123"/>
      <c r="D74" s="123" t="s">
        <v>521</v>
      </c>
      <c r="E74" s="123"/>
      <c r="F74" s="123"/>
      <c r="G74" s="123"/>
      <c r="H74" s="123"/>
      <c r="I74" s="123"/>
    </row>
    <row r="75" spans="1:11" ht="35.25" customHeight="1" x14ac:dyDescent="0.25">
      <c r="A75" s="108"/>
      <c r="B75" s="111" t="s">
        <v>519</v>
      </c>
      <c r="C75" s="117" t="s">
        <v>520</v>
      </c>
      <c r="D75" s="111" t="s">
        <v>513</v>
      </c>
      <c r="E75" s="120" t="s">
        <v>514</v>
      </c>
      <c r="F75" s="120" t="s">
        <v>515</v>
      </c>
      <c r="G75" s="120" t="s">
        <v>516</v>
      </c>
      <c r="H75" s="120" t="s">
        <v>517</v>
      </c>
      <c r="I75" s="117" t="s">
        <v>518</v>
      </c>
      <c r="J75" s="110"/>
    </row>
    <row r="76" spans="1:11" x14ac:dyDescent="0.25">
      <c r="A76" s="108"/>
      <c r="B76" s="112"/>
      <c r="C76" s="118"/>
      <c r="D76" s="112"/>
      <c r="E76" s="122"/>
      <c r="F76" s="121"/>
      <c r="G76" s="121"/>
      <c r="H76" s="121"/>
      <c r="I76" s="119"/>
      <c r="J76" s="110"/>
    </row>
    <row r="77" spans="1:11" s="51" customFormat="1" ht="15.75" thickBot="1" x14ac:dyDescent="0.3">
      <c r="A77" s="108"/>
      <c r="B77" s="71" t="s">
        <v>230</v>
      </c>
      <c r="C77" s="72" t="s">
        <v>319</v>
      </c>
      <c r="D77" s="71" t="s">
        <v>230</v>
      </c>
      <c r="E77" s="75" t="s">
        <v>230</v>
      </c>
      <c r="F77" s="75" t="s">
        <v>230</v>
      </c>
      <c r="G77" s="75" t="s">
        <v>319</v>
      </c>
      <c r="H77" s="75" t="s">
        <v>319</v>
      </c>
      <c r="I77" s="72" t="s">
        <v>319</v>
      </c>
      <c r="J77" s="50"/>
      <c r="K77" s="50"/>
    </row>
    <row r="78" spans="1:11" x14ac:dyDescent="0.25">
      <c r="A78" s="5" t="s">
        <v>275</v>
      </c>
      <c r="B78" s="8"/>
      <c r="C78" s="8"/>
    </row>
    <row r="79" spans="1:11" x14ac:dyDescent="0.25">
      <c r="A79" s="5" t="s">
        <v>301</v>
      </c>
      <c r="B79" s="8"/>
      <c r="C79" s="8"/>
    </row>
    <row r="80" spans="1:11" x14ac:dyDescent="0.25">
      <c r="A80" s="5" t="s">
        <v>287</v>
      </c>
      <c r="B80" s="9">
        <v>758</v>
      </c>
      <c r="C80" s="9">
        <v>1076</v>
      </c>
      <c r="D80" s="9">
        <v>759</v>
      </c>
      <c r="E80" s="9">
        <v>743</v>
      </c>
      <c r="F80" s="9">
        <v>774</v>
      </c>
      <c r="G80" s="9">
        <v>1066</v>
      </c>
      <c r="H80" s="9">
        <v>1001</v>
      </c>
      <c r="I80" s="9">
        <v>957</v>
      </c>
    </row>
    <row r="81" spans="1:11" x14ac:dyDescent="0.25">
      <c r="A81" s="5" t="s">
        <v>288</v>
      </c>
      <c r="B81" s="9">
        <v>40</v>
      </c>
      <c r="C81" s="9">
        <v>96</v>
      </c>
      <c r="D81" s="9">
        <v>40</v>
      </c>
      <c r="E81" s="9">
        <v>41</v>
      </c>
      <c r="F81" s="9">
        <v>48</v>
      </c>
      <c r="G81" s="9">
        <v>87</v>
      </c>
      <c r="H81" s="9">
        <v>85</v>
      </c>
      <c r="I81" s="9">
        <v>76</v>
      </c>
    </row>
    <row r="82" spans="1:11" s="14" customFormat="1" x14ac:dyDescent="0.25">
      <c r="A82" s="14" t="s">
        <v>228</v>
      </c>
      <c r="B82" s="25">
        <f t="shared" ref="B82:I82" si="3">+SUM(B78:B81)</f>
        <v>798</v>
      </c>
      <c r="C82" s="25">
        <f t="shared" si="3"/>
        <v>1172</v>
      </c>
      <c r="D82" s="25">
        <f t="shared" si="3"/>
        <v>799</v>
      </c>
      <c r="E82" s="25">
        <f t="shared" si="3"/>
        <v>784</v>
      </c>
      <c r="F82" s="25">
        <f t="shared" si="3"/>
        <v>822</v>
      </c>
      <c r="G82" s="25">
        <f t="shared" si="3"/>
        <v>1153</v>
      </c>
      <c r="H82" s="25">
        <f t="shared" si="3"/>
        <v>1086</v>
      </c>
      <c r="I82" s="25">
        <f t="shared" si="3"/>
        <v>1033</v>
      </c>
      <c r="J82" s="33"/>
      <c r="K82" s="33"/>
    </row>
    <row r="83" spans="1:11" s="14" customFormat="1" x14ac:dyDescent="0.25">
      <c r="B83" s="25"/>
      <c r="C83" s="25"/>
      <c r="D83" s="25"/>
      <c r="E83" s="25"/>
      <c r="F83" s="25"/>
      <c r="G83" s="25"/>
      <c r="H83" s="25"/>
      <c r="I83" s="25"/>
      <c r="J83" s="33"/>
      <c r="K83" s="33"/>
    </row>
    <row r="84" spans="1:11" s="14" customFormat="1" ht="15.75" thickBot="1" x14ac:dyDescent="0.3">
      <c r="A84" s="108" t="str">
        <f>+A88</f>
        <v>Egg Harbor Township</v>
      </c>
      <c r="B84" s="123" t="s">
        <v>509</v>
      </c>
      <c r="C84" s="123"/>
      <c r="D84" s="123"/>
      <c r="E84" s="123"/>
      <c r="F84" s="25"/>
      <c r="G84" s="25"/>
      <c r="H84" s="25"/>
      <c r="I84" s="25"/>
      <c r="J84" s="33"/>
      <c r="K84" s="33"/>
    </row>
    <row r="85" spans="1:11" ht="35.25" customHeight="1" x14ac:dyDescent="0.25">
      <c r="A85" s="108"/>
      <c r="B85" s="111" t="s">
        <v>522</v>
      </c>
      <c r="C85" s="120" t="s">
        <v>523</v>
      </c>
      <c r="D85" s="120" t="s">
        <v>524</v>
      </c>
      <c r="E85" s="117" t="s">
        <v>674</v>
      </c>
      <c r="F85" s="116"/>
      <c r="G85" s="116"/>
      <c r="H85" s="116"/>
      <c r="I85" s="116"/>
      <c r="J85" s="110"/>
    </row>
    <row r="86" spans="1:11" x14ac:dyDescent="0.25">
      <c r="A86" s="108"/>
      <c r="B86" s="112"/>
      <c r="C86" s="122"/>
      <c r="D86" s="122"/>
      <c r="E86" s="118"/>
      <c r="F86" s="116"/>
      <c r="G86" s="116"/>
      <c r="H86" s="116"/>
      <c r="I86" s="116"/>
      <c r="J86" s="110"/>
    </row>
    <row r="87" spans="1:11" s="51" customFormat="1" ht="15.75" thickBot="1" x14ac:dyDescent="0.3">
      <c r="A87" s="108"/>
      <c r="B87" s="71" t="s">
        <v>230</v>
      </c>
      <c r="C87" s="75" t="s">
        <v>230</v>
      </c>
      <c r="D87" s="75" t="s">
        <v>319</v>
      </c>
      <c r="E87" s="72" t="s">
        <v>319</v>
      </c>
      <c r="F87" s="68"/>
      <c r="G87" s="68"/>
      <c r="H87" s="68"/>
      <c r="I87" s="68"/>
      <c r="J87" s="50"/>
      <c r="K87" s="50"/>
    </row>
    <row r="88" spans="1:11" x14ac:dyDescent="0.25">
      <c r="A88" s="5" t="s">
        <v>285</v>
      </c>
      <c r="B88" s="8">
        <f>1+1</f>
        <v>2</v>
      </c>
      <c r="C88" s="8">
        <f>1+1+1</f>
        <v>3</v>
      </c>
      <c r="D88" s="8">
        <f>1+1</f>
        <v>2</v>
      </c>
      <c r="E88" s="8">
        <f>1+1+1</f>
        <v>3</v>
      </c>
    </row>
    <row r="89" spans="1:11" x14ac:dyDescent="0.25">
      <c r="A89" s="5" t="s">
        <v>302</v>
      </c>
      <c r="B89" s="8"/>
      <c r="C89" s="8"/>
    </row>
    <row r="90" spans="1:11" x14ac:dyDescent="0.25">
      <c r="A90" s="5" t="s">
        <v>101</v>
      </c>
      <c r="B90" s="9">
        <v>12046</v>
      </c>
      <c r="C90" s="9">
        <v>12107</v>
      </c>
      <c r="D90" s="9">
        <v>10902</v>
      </c>
      <c r="E90" s="9">
        <v>10562</v>
      </c>
    </row>
    <row r="91" spans="1:11" x14ac:dyDescent="0.25">
      <c r="A91" s="5" t="s">
        <v>102</v>
      </c>
      <c r="B91" s="9">
        <v>503</v>
      </c>
      <c r="C91" s="9">
        <v>497</v>
      </c>
      <c r="D91" s="9">
        <v>663</v>
      </c>
      <c r="E91" s="9">
        <v>656</v>
      </c>
    </row>
    <row r="92" spans="1:11" s="14" customFormat="1" x14ac:dyDescent="0.25">
      <c r="A92" s="14" t="s">
        <v>228</v>
      </c>
      <c r="B92" s="33">
        <f>+SUM(B88:B91)</f>
        <v>12551</v>
      </c>
      <c r="C92" s="33">
        <f t="shared" ref="C92:E92" si="4">+SUM(C88:C91)</f>
        <v>12607</v>
      </c>
      <c r="D92" s="33">
        <f t="shared" si="4"/>
        <v>11567</v>
      </c>
      <c r="E92" s="33">
        <f t="shared" si="4"/>
        <v>11221</v>
      </c>
      <c r="F92" s="33"/>
      <c r="G92" s="33"/>
      <c r="H92" s="33"/>
      <c r="I92" s="33"/>
      <c r="J92" s="33"/>
      <c r="K92" s="33"/>
    </row>
    <row r="93" spans="1:11" x14ac:dyDescent="0.25">
      <c r="A93" s="5"/>
      <c r="B93" s="8"/>
      <c r="C93" s="8"/>
    </row>
    <row r="94" spans="1:11" ht="15.75" thickBot="1" x14ac:dyDescent="0.3">
      <c r="A94" s="108" t="str">
        <f>+A98</f>
        <v>Estell Manor</v>
      </c>
      <c r="B94" s="123" t="s">
        <v>504</v>
      </c>
      <c r="C94" s="123"/>
      <c r="D94" s="9"/>
      <c r="E94" s="9"/>
      <c r="F94" s="9"/>
      <c r="G94" s="9"/>
      <c r="H94" s="9"/>
      <c r="I94" s="9"/>
    </row>
    <row r="95" spans="1:11" ht="35.25" customHeight="1" x14ac:dyDescent="0.25">
      <c r="A95" s="108"/>
      <c r="B95" s="111" t="s">
        <v>525</v>
      </c>
      <c r="C95" s="113" t="s">
        <v>493</v>
      </c>
      <c r="D95" s="109"/>
      <c r="E95" s="109"/>
      <c r="F95" s="109"/>
      <c r="G95" s="109"/>
      <c r="H95" s="109"/>
      <c r="I95" s="109"/>
      <c r="J95" s="110"/>
    </row>
    <row r="96" spans="1:11" x14ac:dyDescent="0.25">
      <c r="A96" s="108"/>
      <c r="B96" s="112"/>
      <c r="C96" s="114"/>
      <c r="D96" s="115"/>
      <c r="E96" s="115"/>
      <c r="F96" s="109"/>
      <c r="G96" s="109"/>
      <c r="H96" s="109"/>
      <c r="I96" s="109"/>
      <c r="J96" s="110"/>
    </row>
    <row r="97" spans="1:11" s="51" customFormat="1" ht="15.75" thickBot="1" x14ac:dyDescent="0.3">
      <c r="A97" s="108"/>
      <c r="B97" s="71" t="s">
        <v>230</v>
      </c>
      <c r="C97" s="72" t="s">
        <v>319</v>
      </c>
      <c r="D97" s="68"/>
      <c r="E97" s="68"/>
      <c r="F97" s="68"/>
      <c r="G97" s="68"/>
      <c r="H97" s="68"/>
      <c r="I97" s="68"/>
      <c r="J97" s="50"/>
      <c r="K97" s="50"/>
    </row>
    <row r="98" spans="1:11" x14ac:dyDescent="0.25">
      <c r="A98" s="5" t="s">
        <v>103</v>
      </c>
      <c r="B98" s="8">
        <f>4</f>
        <v>4</v>
      </c>
      <c r="C98" s="8"/>
    </row>
    <row r="99" spans="1:11" x14ac:dyDescent="0.25">
      <c r="A99" s="5" t="s">
        <v>303</v>
      </c>
      <c r="B99" s="8"/>
      <c r="C99" s="8"/>
    </row>
    <row r="100" spans="1:11" x14ac:dyDescent="0.25">
      <c r="A100" s="5" t="s">
        <v>104</v>
      </c>
      <c r="B100" s="9">
        <v>872</v>
      </c>
      <c r="C100" s="8"/>
    </row>
    <row r="101" spans="1:11" x14ac:dyDescent="0.25">
      <c r="A101" s="5" t="s">
        <v>105</v>
      </c>
      <c r="B101" s="9">
        <v>21</v>
      </c>
      <c r="C101" s="8"/>
    </row>
    <row r="102" spans="1:11" s="14" customFormat="1" x14ac:dyDescent="0.25">
      <c r="A102" s="14" t="s">
        <v>228</v>
      </c>
      <c r="B102" s="33">
        <f>+SUM(B98:B101)</f>
        <v>897</v>
      </c>
      <c r="C102" s="33"/>
      <c r="D102" s="33"/>
      <c r="E102" s="33"/>
      <c r="F102" s="33"/>
      <c r="G102" s="33"/>
      <c r="H102" s="33"/>
      <c r="I102" s="33"/>
      <c r="J102" s="33"/>
      <c r="K102" s="33"/>
    </row>
    <row r="103" spans="1:11" s="14" customFormat="1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</row>
    <row r="104" spans="1:11" x14ac:dyDescent="0.25">
      <c r="A104" s="5"/>
      <c r="B104" s="8"/>
      <c r="C104" s="8"/>
    </row>
    <row r="105" spans="1:11" ht="15" customHeight="1" x14ac:dyDescent="0.25">
      <c r="A105" s="108" t="str">
        <f>+A110</f>
        <v>Folsom</v>
      </c>
      <c r="B105" s="77"/>
      <c r="C105" s="77"/>
      <c r="D105" s="54"/>
      <c r="E105" s="54"/>
      <c r="F105" s="138" t="s">
        <v>504</v>
      </c>
      <c r="G105" s="138"/>
      <c r="H105" s="40"/>
    </row>
    <row r="106" spans="1:11" ht="15" customHeight="1" thickBot="1" x14ac:dyDescent="0.3">
      <c r="A106" s="108"/>
      <c r="B106" s="123" t="s">
        <v>504</v>
      </c>
      <c r="C106" s="123"/>
      <c r="D106" s="123"/>
      <c r="E106" s="123"/>
      <c r="F106" s="138" t="s">
        <v>668</v>
      </c>
      <c r="G106" s="138"/>
      <c r="H106" s="40"/>
      <c r="I106" s="9"/>
    </row>
    <row r="107" spans="1:11" ht="35.25" customHeight="1" x14ac:dyDescent="0.25">
      <c r="A107" s="108"/>
      <c r="B107" s="111" t="s">
        <v>526</v>
      </c>
      <c r="C107" s="120" t="s">
        <v>527</v>
      </c>
      <c r="D107" s="128" t="s">
        <v>493</v>
      </c>
      <c r="E107" s="113" t="s">
        <v>493</v>
      </c>
      <c r="F107" s="111" t="s">
        <v>528</v>
      </c>
      <c r="G107" s="113" t="s">
        <v>493</v>
      </c>
      <c r="H107" s="116"/>
      <c r="I107" s="116"/>
      <c r="J107" s="110"/>
    </row>
    <row r="108" spans="1:11" ht="15" customHeight="1" x14ac:dyDescent="0.25">
      <c r="A108" s="108"/>
      <c r="B108" s="112"/>
      <c r="C108" s="122"/>
      <c r="D108" s="129"/>
      <c r="E108" s="114"/>
      <c r="F108" s="134"/>
      <c r="G108" s="114"/>
      <c r="H108" s="116"/>
      <c r="I108" s="116"/>
      <c r="J108" s="110"/>
    </row>
    <row r="109" spans="1:11" s="51" customFormat="1" ht="15.75" customHeight="1" thickBot="1" x14ac:dyDescent="0.3">
      <c r="A109" s="108"/>
      <c r="B109" s="71" t="s">
        <v>230</v>
      </c>
      <c r="C109" s="75" t="s">
        <v>230</v>
      </c>
      <c r="D109" s="75" t="s">
        <v>319</v>
      </c>
      <c r="E109" s="72" t="s">
        <v>319</v>
      </c>
      <c r="F109" s="71" t="s">
        <v>230</v>
      </c>
      <c r="G109" s="72" t="s">
        <v>319</v>
      </c>
      <c r="H109" s="68"/>
      <c r="I109" s="68"/>
      <c r="J109" s="50"/>
      <c r="K109" s="50"/>
    </row>
    <row r="110" spans="1:11" x14ac:dyDescent="0.25">
      <c r="A110" s="5" t="s">
        <v>106</v>
      </c>
      <c r="B110" s="8"/>
      <c r="C110" s="8"/>
    </row>
    <row r="111" spans="1:11" x14ac:dyDescent="0.25">
      <c r="A111" s="5" t="s">
        <v>304</v>
      </c>
      <c r="B111" s="8"/>
      <c r="C111" s="8"/>
    </row>
    <row r="112" spans="1:11" x14ac:dyDescent="0.25">
      <c r="A112" s="5" t="s">
        <v>107</v>
      </c>
      <c r="B112" s="9">
        <v>743</v>
      </c>
      <c r="C112" s="9">
        <v>746</v>
      </c>
      <c r="F112" s="9">
        <v>738</v>
      </c>
    </row>
    <row r="113" spans="1:11" x14ac:dyDescent="0.25">
      <c r="A113" s="5" t="s">
        <v>108</v>
      </c>
      <c r="B113" s="9">
        <v>25</v>
      </c>
      <c r="C113" s="9">
        <v>26</v>
      </c>
      <c r="F113" s="9">
        <v>26</v>
      </c>
    </row>
    <row r="114" spans="1:11" s="14" customFormat="1" x14ac:dyDescent="0.25">
      <c r="A114" s="14" t="s">
        <v>228</v>
      </c>
      <c r="B114" s="33">
        <f t="shared" ref="B114:F114" si="5">+SUM(B110:B113)</f>
        <v>768</v>
      </c>
      <c r="C114" s="33">
        <f t="shared" si="5"/>
        <v>772</v>
      </c>
      <c r="D114" s="33"/>
      <c r="E114" s="33"/>
      <c r="F114" s="33">
        <f t="shared" si="5"/>
        <v>764</v>
      </c>
      <c r="G114" s="33"/>
      <c r="H114" s="33"/>
      <c r="I114" s="33"/>
      <c r="J114" s="33"/>
      <c r="K114" s="33"/>
    </row>
    <row r="115" spans="1:11" x14ac:dyDescent="0.25">
      <c r="A115" s="5"/>
      <c r="B115" s="8"/>
      <c r="C115" s="8"/>
    </row>
    <row r="116" spans="1:11" x14ac:dyDescent="0.25">
      <c r="A116" s="5"/>
      <c r="B116" s="8"/>
      <c r="C116" s="8"/>
    </row>
    <row r="117" spans="1:11" ht="15.75" thickBot="1" x14ac:dyDescent="0.3">
      <c r="A117" s="108" t="str">
        <f>+A121</f>
        <v>Hamilton Township</v>
      </c>
      <c r="B117" s="123" t="s">
        <v>509</v>
      </c>
      <c r="C117" s="123"/>
      <c r="D117" s="9"/>
      <c r="E117" s="9"/>
      <c r="F117" s="9"/>
      <c r="G117" s="9"/>
      <c r="H117" s="9"/>
      <c r="I117" s="9"/>
    </row>
    <row r="118" spans="1:11" ht="35.25" customHeight="1" x14ac:dyDescent="0.25">
      <c r="A118" s="108"/>
      <c r="B118" s="111" t="s">
        <v>529</v>
      </c>
      <c r="C118" s="117" t="s">
        <v>530</v>
      </c>
      <c r="D118" s="116"/>
      <c r="E118" s="116"/>
      <c r="F118" s="116"/>
      <c r="G118" s="116"/>
      <c r="H118" s="116"/>
      <c r="I118" s="116"/>
      <c r="J118" s="110"/>
    </row>
    <row r="119" spans="1:11" x14ac:dyDescent="0.25">
      <c r="A119" s="108"/>
      <c r="B119" s="112"/>
      <c r="C119" s="119"/>
      <c r="D119" s="141"/>
      <c r="E119" s="141"/>
      <c r="F119" s="116"/>
      <c r="G119" s="116"/>
      <c r="H119" s="116"/>
      <c r="I119" s="116"/>
      <c r="J119" s="110"/>
    </row>
    <row r="120" spans="1:11" s="51" customFormat="1" ht="15.75" thickBot="1" x14ac:dyDescent="0.3">
      <c r="A120" s="108"/>
      <c r="B120" s="71" t="s">
        <v>230</v>
      </c>
      <c r="C120" s="72" t="s">
        <v>319</v>
      </c>
      <c r="D120" s="68"/>
      <c r="E120" s="68"/>
      <c r="F120" s="68"/>
      <c r="G120" s="68"/>
      <c r="H120" s="68"/>
      <c r="I120" s="68"/>
      <c r="J120" s="50"/>
      <c r="K120" s="50"/>
    </row>
    <row r="121" spans="1:11" x14ac:dyDescent="0.25">
      <c r="A121" s="5" t="s">
        <v>290</v>
      </c>
      <c r="B121" s="8">
        <f>2+1+3+1</f>
        <v>7</v>
      </c>
      <c r="C121" s="8">
        <f>3+2+1</f>
        <v>6</v>
      </c>
    </row>
    <row r="122" spans="1:11" x14ac:dyDescent="0.25">
      <c r="A122" s="5" t="s">
        <v>306</v>
      </c>
      <c r="B122" s="8"/>
      <c r="C122" s="8"/>
    </row>
    <row r="123" spans="1:11" x14ac:dyDescent="0.25">
      <c r="A123" s="5" t="s">
        <v>141</v>
      </c>
      <c r="B123" s="9">
        <v>6537</v>
      </c>
      <c r="C123" s="9">
        <v>6839</v>
      </c>
    </row>
    <row r="124" spans="1:11" x14ac:dyDescent="0.25">
      <c r="A124" s="5" t="s">
        <v>142</v>
      </c>
      <c r="B124" s="9">
        <v>229</v>
      </c>
      <c r="C124" s="9">
        <v>389</v>
      </c>
    </row>
    <row r="125" spans="1:11" s="14" customFormat="1" x14ac:dyDescent="0.25">
      <c r="A125" s="14" t="s">
        <v>228</v>
      </c>
      <c r="B125" s="33">
        <f t="shared" ref="B125" si="6">+SUM(B121:B124)</f>
        <v>6773</v>
      </c>
      <c r="C125" s="33">
        <f t="shared" ref="C125" si="7">+SUM(C121:C124)</f>
        <v>7234</v>
      </c>
      <c r="D125" s="33"/>
      <c r="E125" s="33"/>
      <c r="F125" s="33"/>
      <c r="G125" s="33"/>
      <c r="H125" s="33"/>
      <c r="I125" s="33"/>
      <c r="J125" s="33"/>
      <c r="K125" s="33"/>
    </row>
    <row r="126" spans="1:11" x14ac:dyDescent="0.25">
      <c r="A126" s="5"/>
      <c r="B126" s="8"/>
      <c r="C126" s="8"/>
    </row>
    <row r="127" spans="1:11" ht="15.75" thickBot="1" x14ac:dyDescent="0.3">
      <c r="A127" s="108" t="str">
        <f>+A131</f>
        <v>Hammonton</v>
      </c>
      <c r="B127" s="123" t="s">
        <v>504</v>
      </c>
      <c r="C127" s="123"/>
      <c r="D127" s="123"/>
      <c r="E127" s="123"/>
      <c r="F127" s="123"/>
      <c r="G127" s="123"/>
      <c r="H127" s="123"/>
      <c r="I127" s="123"/>
      <c r="J127" s="123"/>
    </row>
    <row r="128" spans="1:11" ht="35.25" customHeight="1" x14ac:dyDescent="0.25">
      <c r="A128" s="108"/>
      <c r="B128" s="111" t="s">
        <v>531</v>
      </c>
      <c r="C128" s="120" t="s">
        <v>533</v>
      </c>
      <c r="D128" s="120" t="s">
        <v>534</v>
      </c>
      <c r="E128" s="128" t="s">
        <v>493</v>
      </c>
      <c r="F128" s="128" t="s">
        <v>493</v>
      </c>
      <c r="G128" s="128" t="s">
        <v>493</v>
      </c>
      <c r="H128" s="120" t="s">
        <v>535</v>
      </c>
      <c r="I128" s="120" t="s">
        <v>536</v>
      </c>
      <c r="J128" s="117" t="s">
        <v>537</v>
      </c>
    </row>
    <row r="129" spans="1:11" x14ac:dyDescent="0.25">
      <c r="A129" s="108"/>
      <c r="B129" s="112"/>
      <c r="C129" s="122"/>
      <c r="D129" s="122"/>
      <c r="E129" s="129"/>
      <c r="F129" s="129"/>
      <c r="G129" s="129"/>
      <c r="H129" s="121"/>
      <c r="I129" s="121"/>
      <c r="J129" s="119"/>
    </row>
    <row r="130" spans="1:11" ht="36" customHeight="1" thickBot="1" x14ac:dyDescent="0.3">
      <c r="A130" s="108"/>
      <c r="B130" s="73" t="s">
        <v>230</v>
      </c>
      <c r="C130" s="76" t="s">
        <v>230</v>
      </c>
      <c r="D130" s="76" t="s">
        <v>230</v>
      </c>
      <c r="E130" s="76" t="s">
        <v>319</v>
      </c>
      <c r="F130" s="76" t="s">
        <v>319</v>
      </c>
      <c r="G130" s="76" t="s">
        <v>319</v>
      </c>
      <c r="H130" s="76" t="s">
        <v>532</v>
      </c>
      <c r="I130" s="76" t="s">
        <v>532</v>
      </c>
      <c r="J130" s="74" t="s">
        <v>532</v>
      </c>
    </row>
    <row r="131" spans="1:11" x14ac:dyDescent="0.25">
      <c r="A131" s="5" t="s">
        <v>276</v>
      </c>
      <c r="B131" s="8">
        <f>1</f>
        <v>1</v>
      </c>
      <c r="C131" s="8">
        <f>1</f>
        <v>1</v>
      </c>
      <c r="D131" s="26">
        <f>1</f>
        <v>1</v>
      </c>
    </row>
    <row r="132" spans="1:11" x14ac:dyDescent="0.25">
      <c r="A132" s="5" t="s">
        <v>307</v>
      </c>
      <c r="B132" s="8"/>
      <c r="C132" s="8"/>
    </row>
    <row r="133" spans="1:11" x14ac:dyDescent="0.25">
      <c r="A133" s="5" t="s">
        <v>150</v>
      </c>
      <c r="B133" s="9">
        <v>3001</v>
      </c>
      <c r="C133" s="9">
        <v>2946</v>
      </c>
      <c r="D133" s="9">
        <v>2719</v>
      </c>
      <c r="H133" s="9">
        <v>3770</v>
      </c>
      <c r="I133" s="9">
        <v>3643</v>
      </c>
      <c r="J133" s="9">
        <v>3507</v>
      </c>
    </row>
    <row r="134" spans="1:11" x14ac:dyDescent="0.25">
      <c r="A134" s="5" t="s">
        <v>151</v>
      </c>
      <c r="B134" s="9">
        <v>99</v>
      </c>
      <c r="C134" s="9">
        <v>105</v>
      </c>
      <c r="D134" s="9">
        <v>86</v>
      </c>
      <c r="H134" s="9">
        <v>108</v>
      </c>
      <c r="I134" s="9">
        <v>95</v>
      </c>
      <c r="J134" s="9">
        <v>95</v>
      </c>
    </row>
    <row r="135" spans="1:11" s="14" customFormat="1" x14ac:dyDescent="0.25">
      <c r="A135" s="14" t="s">
        <v>228</v>
      </c>
      <c r="B135" s="33">
        <f t="shared" ref="B135" si="8">+SUM(B131:B134)</f>
        <v>3101</v>
      </c>
      <c r="C135" s="33">
        <f t="shared" ref="C135" si="9">+SUM(C131:C134)</f>
        <v>3052</v>
      </c>
      <c r="D135" s="33">
        <f t="shared" ref="D135" si="10">+SUM(D131:D134)</f>
        <v>2806</v>
      </c>
      <c r="E135" s="33"/>
      <c r="F135" s="33"/>
      <c r="G135" s="33"/>
      <c r="H135" s="33">
        <f t="shared" ref="H135" si="11">+SUM(H131:H134)</f>
        <v>3878</v>
      </c>
      <c r="I135" s="33">
        <f t="shared" ref="I135" si="12">+SUM(I131:I134)</f>
        <v>3738</v>
      </c>
      <c r="J135" s="33">
        <f t="shared" ref="J135" si="13">+SUM(J131:J134)</f>
        <v>3602</v>
      </c>
      <c r="K135" s="33"/>
    </row>
    <row r="136" spans="1:11" s="14" customFormat="1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</row>
    <row r="137" spans="1:11" x14ac:dyDescent="0.25">
      <c r="A137" s="5"/>
      <c r="B137" s="8"/>
      <c r="C137" s="8"/>
      <c r="D137" s="8"/>
      <c r="E137" s="8"/>
      <c r="F137" s="8"/>
      <c r="G137" s="8"/>
      <c r="H137" s="8"/>
      <c r="I137" s="8"/>
      <c r="J137" s="8"/>
    </row>
    <row r="138" spans="1:11" s="14" customFormat="1" ht="15.75" thickBot="1" x14ac:dyDescent="0.3">
      <c r="A138" s="108" t="str">
        <f>+A142</f>
        <v>Linwood</v>
      </c>
      <c r="B138" s="123" t="s">
        <v>540</v>
      </c>
      <c r="C138" s="123"/>
      <c r="D138" s="123" t="s">
        <v>482</v>
      </c>
      <c r="E138" s="123"/>
      <c r="F138" s="123" t="s">
        <v>483</v>
      </c>
      <c r="G138" s="123"/>
      <c r="H138" s="25"/>
      <c r="I138" s="25"/>
      <c r="J138" s="33"/>
      <c r="K138" s="33"/>
    </row>
    <row r="139" spans="1:11" ht="35.25" customHeight="1" x14ac:dyDescent="0.25">
      <c r="A139" s="108"/>
      <c r="B139" s="111" t="s">
        <v>538</v>
      </c>
      <c r="C139" s="113" t="s">
        <v>493</v>
      </c>
      <c r="D139" s="111" t="s">
        <v>539</v>
      </c>
      <c r="E139" s="113" t="s">
        <v>493</v>
      </c>
      <c r="F139" s="111" t="s">
        <v>541</v>
      </c>
      <c r="G139" s="113" t="s">
        <v>493</v>
      </c>
      <c r="H139" s="116"/>
      <c r="I139" s="116"/>
      <c r="J139" s="110"/>
    </row>
    <row r="140" spans="1:11" x14ac:dyDescent="0.25">
      <c r="A140" s="108"/>
      <c r="B140" s="112"/>
      <c r="C140" s="114"/>
      <c r="D140" s="112"/>
      <c r="E140" s="114"/>
      <c r="F140" s="134"/>
      <c r="G140" s="114"/>
      <c r="H140" s="116"/>
      <c r="I140" s="116"/>
      <c r="J140" s="110"/>
    </row>
    <row r="141" spans="1:11" s="51" customFormat="1" ht="15.75" thickBot="1" x14ac:dyDescent="0.3">
      <c r="A141" s="108"/>
      <c r="B141" s="71" t="s">
        <v>230</v>
      </c>
      <c r="C141" s="72" t="s">
        <v>319</v>
      </c>
      <c r="D141" s="71" t="s">
        <v>230</v>
      </c>
      <c r="E141" s="72" t="s">
        <v>319</v>
      </c>
      <c r="F141" s="71" t="s">
        <v>230</v>
      </c>
      <c r="G141" s="72" t="s">
        <v>319</v>
      </c>
      <c r="H141" s="68"/>
      <c r="I141" s="68"/>
      <c r="J141" s="50"/>
      <c r="K141" s="50"/>
    </row>
    <row r="142" spans="1:11" x14ac:dyDescent="0.25">
      <c r="A142" s="5" t="s">
        <v>277</v>
      </c>
      <c r="B142" s="8"/>
      <c r="C142" s="8"/>
    </row>
    <row r="143" spans="1:11" x14ac:dyDescent="0.25">
      <c r="A143" s="5" t="s">
        <v>308</v>
      </c>
      <c r="B143" s="8"/>
      <c r="C143" s="8"/>
    </row>
    <row r="144" spans="1:11" x14ac:dyDescent="0.25">
      <c r="A144" s="5" t="s">
        <v>154</v>
      </c>
      <c r="B144" s="9">
        <v>1466</v>
      </c>
      <c r="C144" s="8"/>
      <c r="D144" s="9">
        <v>1436</v>
      </c>
    </row>
    <row r="145" spans="1:11" x14ac:dyDescent="0.25">
      <c r="A145" s="5" t="s">
        <v>155</v>
      </c>
      <c r="B145" s="9">
        <v>51</v>
      </c>
      <c r="C145" s="8"/>
      <c r="D145" s="9">
        <v>52</v>
      </c>
    </row>
    <row r="146" spans="1:11" x14ac:dyDescent="0.25">
      <c r="A146" s="5" t="s">
        <v>159</v>
      </c>
      <c r="B146" s="9">
        <v>1551</v>
      </c>
      <c r="C146" s="8"/>
      <c r="F146" s="9">
        <v>1521</v>
      </c>
    </row>
    <row r="147" spans="1:11" x14ac:dyDescent="0.25">
      <c r="A147" s="5" t="s">
        <v>160</v>
      </c>
      <c r="B147" s="9">
        <v>61</v>
      </c>
      <c r="C147" s="8"/>
      <c r="F147" s="9">
        <v>60</v>
      </c>
    </row>
    <row r="148" spans="1:11" s="14" customFormat="1" x14ac:dyDescent="0.25">
      <c r="A148" s="14" t="s">
        <v>228</v>
      </c>
      <c r="B148" s="33">
        <f t="shared" ref="B148" si="14">+SUM(B144:B147)</f>
        <v>3129</v>
      </c>
      <c r="C148" s="33"/>
      <c r="D148" s="33">
        <f t="shared" ref="D148" si="15">+SUM(D144:D147)</f>
        <v>1488</v>
      </c>
      <c r="E148" s="33"/>
      <c r="F148" s="33">
        <f t="shared" ref="F148" si="16">+SUM(F144:F147)</f>
        <v>1581</v>
      </c>
      <c r="G148" s="33"/>
      <c r="H148" s="33"/>
      <c r="I148" s="33"/>
      <c r="J148" s="33"/>
      <c r="K148" s="33"/>
    </row>
    <row r="149" spans="1:11" x14ac:dyDescent="0.25">
      <c r="A149" s="5"/>
      <c r="B149" s="8"/>
      <c r="C149" s="8"/>
      <c r="D149" s="8"/>
      <c r="E149" s="8"/>
      <c r="F149" s="8"/>
      <c r="G149" s="8"/>
    </row>
    <row r="150" spans="1:11" ht="15.75" thickBot="1" x14ac:dyDescent="0.3">
      <c r="A150" s="108" t="str">
        <f>+A154</f>
        <v>Longport</v>
      </c>
      <c r="B150" s="123" t="s">
        <v>554</v>
      </c>
      <c r="C150" s="123"/>
      <c r="D150" s="123"/>
      <c r="E150" s="123"/>
      <c r="F150" s="123"/>
      <c r="G150" s="123"/>
      <c r="H150" s="123"/>
      <c r="I150" s="123"/>
    </row>
    <row r="151" spans="1:11" ht="35.25" customHeight="1" x14ac:dyDescent="0.25">
      <c r="A151" s="108"/>
      <c r="B151" s="111" t="s">
        <v>542</v>
      </c>
      <c r="C151" s="120" t="s">
        <v>543</v>
      </c>
      <c r="D151" s="120" t="s">
        <v>544</v>
      </c>
      <c r="E151" s="120" t="s">
        <v>545</v>
      </c>
      <c r="F151" s="120" t="s">
        <v>546</v>
      </c>
      <c r="G151" s="120" t="s">
        <v>548</v>
      </c>
      <c r="H151" s="120" t="s">
        <v>549</v>
      </c>
      <c r="I151" s="117" t="s">
        <v>550</v>
      </c>
      <c r="J151" s="110"/>
    </row>
    <row r="152" spans="1:11" x14ac:dyDescent="0.25">
      <c r="A152" s="108"/>
      <c r="B152" s="112"/>
      <c r="C152" s="122"/>
      <c r="D152" s="122"/>
      <c r="E152" s="122"/>
      <c r="F152" s="121"/>
      <c r="G152" s="121"/>
      <c r="H152" s="121"/>
      <c r="I152" s="119"/>
      <c r="J152" s="110"/>
    </row>
    <row r="153" spans="1:11" s="51" customFormat="1" ht="60.75" thickBot="1" x14ac:dyDescent="0.3">
      <c r="A153" s="108"/>
      <c r="B153" s="71" t="s">
        <v>552</v>
      </c>
      <c r="C153" s="75" t="s">
        <v>553</v>
      </c>
      <c r="D153" s="142" t="s">
        <v>547</v>
      </c>
      <c r="E153" s="142"/>
      <c r="F153" s="142"/>
      <c r="G153" s="142" t="s">
        <v>551</v>
      </c>
      <c r="H153" s="142"/>
      <c r="I153" s="143"/>
      <c r="J153" s="50"/>
      <c r="K153" s="50"/>
    </row>
    <row r="154" spans="1:11" x14ac:dyDescent="0.25">
      <c r="A154" s="5" t="s">
        <v>161</v>
      </c>
      <c r="B154" s="8"/>
      <c r="C154" s="8"/>
    </row>
    <row r="155" spans="1:11" x14ac:dyDescent="0.25">
      <c r="A155" s="5" t="s">
        <v>309</v>
      </c>
      <c r="B155" s="8"/>
      <c r="C155" s="8"/>
    </row>
    <row r="156" spans="1:11" x14ac:dyDescent="0.25">
      <c r="A156" s="5" t="s">
        <v>162</v>
      </c>
      <c r="B156" s="9">
        <v>90</v>
      </c>
      <c r="C156" s="9">
        <v>26</v>
      </c>
      <c r="D156" s="9">
        <v>255</v>
      </c>
      <c r="E156" s="9">
        <v>238</v>
      </c>
      <c r="F156" s="9">
        <v>268</v>
      </c>
      <c r="G156" s="9">
        <v>283</v>
      </c>
      <c r="H156" s="9">
        <v>288</v>
      </c>
      <c r="I156" s="9">
        <v>272</v>
      </c>
    </row>
    <row r="157" spans="1:11" x14ac:dyDescent="0.25">
      <c r="A157" s="5" t="s">
        <v>163</v>
      </c>
      <c r="B157" s="9">
        <v>3</v>
      </c>
      <c r="C157" s="9">
        <v>2</v>
      </c>
      <c r="D157" s="9">
        <v>5</v>
      </c>
      <c r="E157" s="9">
        <v>5</v>
      </c>
      <c r="F157" s="9">
        <v>6</v>
      </c>
      <c r="G157" s="9">
        <v>16</v>
      </c>
      <c r="H157" s="9">
        <v>13</v>
      </c>
      <c r="I157" s="9">
        <v>15</v>
      </c>
    </row>
    <row r="158" spans="1:11" s="14" customFormat="1" x14ac:dyDescent="0.25">
      <c r="A158" s="14" t="s">
        <v>228</v>
      </c>
      <c r="B158" s="33">
        <f t="shared" ref="B158" si="17">+SUM(B154:B157)</f>
        <v>93</v>
      </c>
      <c r="C158" s="33">
        <f t="shared" ref="C158" si="18">+SUM(C154:C157)</f>
        <v>28</v>
      </c>
      <c r="D158" s="33">
        <f t="shared" ref="D158" si="19">+SUM(D154:D157)</f>
        <v>260</v>
      </c>
      <c r="E158" s="33">
        <f t="shared" ref="E158" si="20">+SUM(E154:E157)</f>
        <v>243</v>
      </c>
      <c r="F158" s="33">
        <f t="shared" ref="F158" si="21">+SUM(F154:F157)</f>
        <v>274</v>
      </c>
      <c r="G158" s="33">
        <f t="shared" ref="G158" si="22">+SUM(G154:G157)</f>
        <v>299</v>
      </c>
      <c r="H158" s="33">
        <f t="shared" ref="H158" si="23">+SUM(H154:H157)</f>
        <v>301</v>
      </c>
      <c r="I158" s="33">
        <f t="shared" ref="I158" si="24">+SUM(I154:I157)</f>
        <v>287</v>
      </c>
      <c r="J158" s="33"/>
      <c r="K158" s="33"/>
    </row>
    <row r="159" spans="1:11" x14ac:dyDescent="0.25">
      <c r="A159" s="5"/>
      <c r="B159" s="8"/>
      <c r="C159" s="8"/>
      <c r="D159" s="8"/>
      <c r="E159" s="8"/>
      <c r="F159" s="8"/>
      <c r="G159" s="8"/>
      <c r="H159" s="8"/>
      <c r="I159" s="8"/>
    </row>
    <row r="160" spans="1:11" ht="15.75" thickBot="1" x14ac:dyDescent="0.3">
      <c r="A160" s="108" t="str">
        <f>+A164</f>
        <v xml:space="preserve">Margate </v>
      </c>
      <c r="B160" s="123" t="s">
        <v>667</v>
      </c>
      <c r="C160" s="123"/>
      <c r="D160" s="9"/>
      <c r="E160" s="9"/>
      <c r="F160" s="9"/>
      <c r="G160" s="9"/>
      <c r="H160" s="9"/>
      <c r="I160" s="9"/>
    </row>
    <row r="161" spans="1:11" ht="35.25" customHeight="1" x14ac:dyDescent="0.25">
      <c r="A161" s="108"/>
      <c r="B161" s="111" t="s">
        <v>282</v>
      </c>
      <c r="C161" s="117" t="s">
        <v>666</v>
      </c>
      <c r="D161" s="116"/>
      <c r="E161" s="116"/>
      <c r="F161" s="116"/>
      <c r="G161" s="116"/>
      <c r="H161" s="116"/>
      <c r="I161" s="116"/>
      <c r="J161" s="110"/>
    </row>
    <row r="162" spans="1:11" x14ac:dyDescent="0.25">
      <c r="A162" s="108"/>
      <c r="B162" s="112"/>
      <c r="C162" s="118"/>
      <c r="D162" s="141"/>
      <c r="E162" s="141"/>
      <c r="F162" s="116"/>
      <c r="G162" s="116"/>
      <c r="H162" s="116"/>
      <c r="I162" s="116"/>
      <c r="J162" s="110"/>
    </row>
    <row r="163" spans="1:11" ht="15.75" thickBot="1" x14ac:dyDescent="0.3">
      <c r="A163" s="108"/>
      <c r="B163" s="73"/>
      <c r="C163" s="74"/>
      <c r="D163" s="29"/>
      <c r="E163" s="29"/>
      <c r="F163" s="29"/>
      <c r="G163" s="29"/>
      <c r="H163" s="29"/>
      <c r="I163" s="29"/>
    </row>
    <row r="164" spans="1:11" x14ac:dyDescent="0.25">
      <c r="A164" s="5" t="s">
        <v>291</v>
      </c>
      <c r="B164" s="8"/>
      <c r="C164" s="8">
        <v>1</v>
      </c>
    </row>
    <row r="165" spans="1:11" x14ac:dyDescent="0.25">
      <c r="A165" s="5" t="s">
        <v>310</v>
      </c>
      <c r="B165" s="8"/>
      <c r="C165" s="8"/>
    </row>
    <row r="166" spans="1:11" x14ac:dyDescent="0.25">
      <c r="A166" s="5" t="s">
        <v>168</v>
      </c>
      <c r="B166" s="9">
        <v>1147</v>
      </c>
      <c r="C166" s="9">
        <v>2429</v>
      </c>
    </row>
    <row r="167" spans="1:11" x14ac:dyDescent="0.25">
      <c r="A167" s="5" t="s">
        <v>169</v>
      </c>
      <c r="B167" s="9">
        <v>65</v>
      </c>
      <c r="C167" s="9">
        <v>111</v>
      </c>
    </row>
    <row r="168" spans="1:11" s="14" customFormat="1" x14ac:dyDescent="0.25">
      <c r="A168" s="14" t="s">
        <v>228</v>
      </c>
      <c r="B168" s="33">
        <f>+SUM(B164:B167)</f>
        <v>1212</v>
      </c>
      <c r="C168" s="33">
        <f>+SUM(C164:C167)</f>
        <v>2541</v>
      </c>
      <c r="D168" s="33"/>
      <c r="E168" s="33"/>
      <c r="F168" s="33"/>
      <c r="G168" s="33"/>
      <c r="H168" s="33"/>
      <c r="I168" s="33"/>
      <c r="J168" s="33"/>
      <c r="K168" s="33"/>
    </row>
    <row r="169" spans="1:11" x14ac:dyDescent="0.25">
      <c r="A169" s="5"/>
      <c r="B169" s="8"/>
      <c r="C169" s="8"/>
      <c r="D169" s="8"/>
      <c r="E169" s="8"/>
      <c r="F169" s="8"/>
      <c r="G169" s="8"/>
      <c r="H169" s="8"/>
      <c r="I169" s="8"/>
    </row>
    <row r="170" spans="1:11" x14ac:dyDescent="0.25">
      <c r="A170" s="5"/>
      <c r="B170" s="8"/>
      <c r="C170" s="8"/>
      <c r="D170" s="8"/>
      <c r="E170" s="8"/>
      <c r="F170" s="8"/>
      <c r="G170" s="8"/>
      <c r="H170" s="8"/>
      <c r="I170" s="8"/>
    </row>
    <row r="171" spans="1:11" ht="15.75" thickBot="1" x14ac:dyDescent="0.3">
      <c r="A171" s="108" t="str">
        <f>+A175</f>
        <v>Mullica Township</v>
      </c>
      <c r="B171" s="123" t="s">
        <v>509</v>
      </c>
      <c r="C171" s="123"/>
      <c r="D171" s="9"/>
      <c r="E171" s="9"/>
      <c r="F171" s="9"/>
      <c r="G171" s="9"/>
      <c r="H171" s="9"/>
      <c r="I171" s="9"/>
    </row>
    <row r="172" spans="1:11" ht="35.25" customHeight="1" x14ac:dyDescent="0.25">
      <c r="A172" s="108"/>
      <c r="B172" s="111" t="s">
        <v>561</v>
      </c>
      <c r="C172" s="113" t="s">
        <v>493</v>
      </c>
      <c r="D172" s="116"/>
      <c r="E172" s="116"/>
      <c r="F172" s="116"/>
      <c r="G172" s="116"/>
      <c r="H172" s="116"/>
      <c r="I172" s="116"/>
      <c r="J172" s="110"/>
    </row>
    <row r="173" spans="1:11" x14ac:dyDescent="0.25">
      <c r="A173" s="108"/>
      <c r="B173" s="112"/>
      <c r="C173" s="114"/>
      <c r="D173" s="141"/>
      <c r="E173" s="141"/>
      <c r="F173" s="116"/>
      <c r="G173" s="116"/>
      <c r="H173" s="116"/>
      <c r="I173" s="116"/>
      <c r="J173" s="110"/>
    </row>
    <row r="174" spans="1:11" s="51" customFormat="1" ht="15.75" thickBot="1" x14ac:dyDescent="0.3">
      <c r="A174" s="108"/>
      <c r="B174" s="71" t="s">
        <v>230</v>
      </c>
      <c r="C174" s="72" t="s">
        <v>319</v>
      </c>
      <c r="D174" s="68"/>
      <c r="E174" s="68"/>
      <c r="F174" s="68"/>
      <c r="G174" s="68"/>
      <c r="H174" s="68"/>
      <c r="I174" s="68"/>
      <c r="J174" s="50"/>
      <c r="K174" s="50"/>
    </row>
    <row r="175" spans="1:11" x14ac:dyDescent="0.25">
      <c r="A175" s="5" t="s">
        <v>292</v>
      </c>
      <c r="B175" s="8">
        <f>1</f>
        <v>1</v>
      </c>
      <c r="C175" s="8"/>
    </row>
    <row r="176" spans="1:11" x14ac:dyDescent="0.25">
      <c r="A176" s="5" t="s">
        <v>311</v>
      </c>
      <c r="B176" s="8"/>
      <c r="C176" s="8"/>
    </row>
    <row r="177" spans="1:11" x14ac:dyDescent="0.25">
      <c r="A177" s="5" t="s">
        <v>173</v>
      </c>
      <c r="B177" s="9">
        <v>2240</v>
      </c>
      <c r="C177" s="8"/>
    </row>
    <row r="178" spans="1:11" x14ac:dyDescent="0.25">
      <c r="A178" s="5" t="s">
        <v>174</v>
      </c>
      <c r="B178" s="9">
        <v>96</v>
      </c>
      <c r="C178" s="8"/>
    </row>
    <row r="179" spans="1:11" s="14" customFormat="1" x14ac:dyDescent="0.25">
      <c r="A179" s="14" t="s">
        <v>228</v>
      </c>
      <c r="B179" s="33">
        <f t="shared" ref="B179" si="25">+SUM(B175:B178)</f>
        <v>2337</v>
      </c>
      <c r="C179" s="33"/>
      <c r="D179" s="33"/>
      <c r="E179" s="33"/>
      <c r="F179" s="33"/>
      <c r="G179" s="33"/>
      <c r="H179" s="33"/>
      <c r="I179" s="33"/>
      <c r="J179" s="33"/>
      <c r="K179" s="33"/>
    </row>
    <row r="180" spans="1:11" s="14" customFormat="1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</row>
    <row r="181" spans="1:11" s="14" customFormat="1" ht="15.75" thickBot="1" x14ac:dyDescent="0.3">
      <c r="A181" s="108" t="str">
        <f>+A185</f>
        <v>Northfield</v>
      </c>
      <c r="B181" s="123" t="s">
        <v>482</v>
      </c>
      <c r="C181" s="123"/>
      <c r="D181" s="123"/>
      <c r="E181" s="123" t="s">
        <v>483</v>
      </c>
      <c r="F181" s="123"/>
      <c r="G181" s="25"/>
      <c r="H181" s="25"/>
      <c r="I181" s="25"/>
      <c r="J181" s="33"/>
      <c r="K181" s="33"/>
    </row>
    <row r="182" spans="1:11" ht="35.25" customHeight="1" x14ac:dyDescent="0.25">
      <c r="A182" s="108"/>
      <c r="B182" s="111" t="s">
        <v>555</v>
      </c>
      <c r="C182" s="120" t="s">
        <v>556</v>
      </c>
      <c r="D182" s="117" t="s">
        <v>557</v>
      </c>
      <c r="E182" s="111" t="s">
        <v>559</v>
      </c>
      <c r="F182" s="117" t="s">
        <v>560</v>
      </c>
      <c r="G182" s="116"/>
      <c r="H182" s="116"/>
      <c r="I182" s="116"/>
      <c r="J182" s="110"/>
    </row>
    <row r="183" spans="1:11" x14ac:dyDescent="0.25">
      <c r="A183" s="108"/>
      <c r="B183" s="112"/>
      <c r="C183" s="122"/>
      <c r="D183" s="118"/>
      <c r="E183" s="112"/>
      <c r="F183" s="119"/>
      <c r="G183" s="116"/>
      <c r="H183" s="116"/>
      <c r="I183" s="116"/>
      <c r="J183" s="110"/>
    </row>
    <row r="184" spans="1:11" ht="30.75" thickBot="1" x14ac:dyDescent="0.3">
      <c r="A184" s="108"/>
      <c r="B184" s="73" t="s">
        <v>230</v>
      </c>
      <c r="C184" s="76" t="s">
        <v>319</v>
      </c>
      <c r="D184" s="74" t="s">
        <v>558</v>
      </c>
      <c r="E184" s="73" t="s">
        <v>230</v>
      </c>
      <c r="F184" s="74" t="s">
        <v>319</v>
      </c>
      <c r="G184" s="29"/>
      <c r="H184" s="29"/>
      <c r="I184" s="29"/>
    </row>
    <row r="185" spans="1:11" x14ac:dyDescent="0.25">
      <c r="A185" s="5" t="s">
        <v>278</v>
      </c>
      <c r="B185" s="8"/>
      <c r="C185" s="8">
        <f>1</f>
        <v>1</v>
      </c>
      <c r="E185" s="26">
        <f>1</f>
        <v>1</v>
      </c>
      <c r="F185" s="26">
        <f>1</f>
        <v>1</v>
      </c>
    </row>
    <row r="186" spans="1:11" x14ac:dyDescent="0.25">
      <c r="A186" s="5" t="s">
        <v>312</v>
      </c>
      <c r="B186" s="8"/>
      <c r="C186" s="8"/>
    </row>
    <row r="187" spans="1:11" x14ac:dyDescent="0.25">
      <c r="A187" s="5" t="s">
        <v>179</v>
      </c>
      <c r="B187" s="9">
        <v>1219</v>
      </c>
      <c r="C187" s="9">
        <v>886</v>
      </c>
      <c r="D187" s="9">
        <v>230</v>
      </c>
    </row>
    <row r="188" spans="1:11" x14ac:dyDescent="0.25">
      <c r="A188" s="5" t="s">
        <v>180</v>
      </c>
      <c r="B188" s="9">
        <v>44</v>
      </c>
      <c r="C188" s="9">
        <v>29</v>
      </c>
      <c r="D188" s="9">
        <v>7</v>
      </c>
    </row>
    <row r="189" spans="1:11" x14ac:dyDescent="0.25">
      <c r="A189" s="5" t="s">
        <v>185</v>
      </c>
      <c r="B189" s="8"/>
      <c r="C189" s="8"/>
      <c r="E189" s="9">
        <v>1404</v>
      </c>
      <c r="F189" s="9">
        <v>1090</v>
      </c>
    </row>
    <row r="190" spans="1:11" x14ac:dyDescent="0.25">
      <c r="A190" s="5" t="s">
        <v>186</v>
      </c>
      <c r="B190" s="8"/>
      <c r="C190" s="8"/>
      <c r="E190" s="9">
        <v>64</v>
      </c>
      <c r="F190" s="9">
        <v>58</v>
      </c>
    </row>
    <row r="191" spans="1:11" s="14" customFormat="1" x14ac:dyDescent="0.25">
      <c r="A191" s="14" t="s">
        <v>228</v>
      </c>
      <c r="B191" s="33">
        <f>+SUM(B185:B190)</f>
        <v>1263</v>
      </c>
      <c r="C191" s="33">
        <f>+SUM(C185:C190)</f>
        <v>916</v>
      </c>
      <c r="D191" s="33">
        <f>+SUM(D185:D190)</f>
        <v>237</v>
      </c>
      <c r="E191" s="33">
        <f>+SUM(E185:E190)</f>
        <v>1469</v>
      </c>
      <c r="F191" s="33">
        <f>+SUM(F185:F190)</f>
        <v>1149</v>
      </c>
      <c r="G191" s="33"/>
      <c r="H191" s="33"/>
      <c r="I191" s="33"/>
      <c r="J191" s="33"/>
      <c r="K191" s="33"/>
    </row>
    <row r="192" spans="1:11" x14ac:dyDescent="0.25">
      <c r="A192" s="5"/>
      <c r="B192" s="8"/>
      <c r="C192" s="8"/>
    </row>
    <row r="193" spans="1:11" s="14" customFormat="1" ht="15.75" thickBot="1" x14ac:dyDescent="0.3">
      <c r="A193" s="108" t="str">
        <f>+A197</f>
        <v>Pleasantville</v>
      </c>
      <c r="B193" s="123" t="s">
        <v>484</v>
      </c>
      <c r="C193" s="123"/>
      <c r="D193" s="123"/>
      <c r="E193" s="123" t="s">
        <v>540</v>
      </c>
      <c r="F193" s="123"/>
      <c r="G193" s="123"/>
      <c r="H193" s="123" t="s">
        <v>482</v>
      </c>
      <c r="I193" s="123"/>
      <c r="J193" s="123" t="s">
        <v>483</v>
      </c>
      <c r="K193" s="123"/>
    </row>
    <row r="194" spans="1:11" ht="35.25" customHeight="1" x14ac:dyDescent="0.25">
      <c r="A194" s="108"/>
      <c r="B194" s="131" t="s">
        <v>493</v>
      </c>
      <c r="C194" s="120" t="s">
        <v>562</v>
      </c>
      <c r="D194" s="113" t="s">
        <v>563</v>
      </c>
      <c r="E194" s="131" t="s">
        <v>493</v>
      </c>
      <c r="F194" s="128" t="s">
        <v>564</v>
      </c>
      <c r="G194" s="117" t="s">
        <v>565</v>
      </c>
      <c r="H194" s="131" t="s">
        <v>493</v>
      </c>
      <c r="I194" s="117" t="s">
        <v>566</v>
      </c>
      <c r="J194" s="131" t="s">
        <v>493</v>
      </c>
      <c r="K194" s="113" t="s">
        <v>567</v>
      </c>
    </row>
    <row r="195" spans="1:11" x14ac:dyDescent="0.25">
      <c r="A195" s="108"/>
      <c r="B195" s="133"/>
      <c r="C195" s="122"/>
      <c r="D195" s="114"/>
      <c r="E195" s="133"/>
      <c r="F195" s="129"/>
      <c r="G195" s="119"/>
      <c r="H195" s="133"/>
      <c r="I195" s="119"/>
      <c r="J195" s="133"/>
      <c r="K195" s="130"/>
    </row>
    <row r="196" spans="1:11" s="51" customFormat="1" ht="15.75" thickBot="1" x14ac:dyDescent="0.3">
      <c r="A196" s="108"/>
      <c r="B196" s="71" t="s">
        <v>230</v>
      </c>
      <c r="C196" s="75" t="s">
        <v>319</v>
      </c>
      <c r="D196" s="72"/>
      <c r="E196" s="71" t="s">
        <v>230</v>
      </c>
      <c r="F196" s="75" t="s">
        <v>319</v>
      </c>
      <c r="G196" s="72"/>
      <c r="H196" s="71" t="s">
        <v>230</v>
      </c>
      <c r="I196" s="72" t="s">
        <v>319</v>
      </c>
      <c r="J196" s="71" t="s">
        <v>230</v>
      </c>
      <c r="K196" s="72" t="s">
        <v>319</v>
      </c>
    </row>
    <row r="197" spans="1:11" x14ac:dyDescent="0.25">
      <c r="A197" s="5" t="s">
        <v>279</v>
      </c>
      <c r="B197" s="8"/>
      <c r="C197" s="8">
        <f>23-C198</f>
        <v>8</v>
      </c>
      <c r="D197" s="26">
        <f>10-D198</f>
        <v>3</v>
      </c>
      <c r="F197" s="26">
        <f>29-F198</f>
        <v>10</v>
      </c>
      <c r="I197" s="26">
        <f>9</f>
        <v>9</v>
      </c>
      <c r="K197" s="26">
        <f>1</f>
        <v>1</v>
      </c>
    </row>
    <row r="198" spans="1:11" x14ac:dyDescent="0.25">
      <c r="A198" s="5" t="s">
        <v>313</v>
      </c>
      <c r="B198" s="8"/>
      <c r="C198" s="8">
        <f>15</f>
        <v>15</v>
      </c>
      <c r="D198" s="26">
        <f>7</f>
        <v>7</v>
      </c>
      <c r="F198" s="26">
        <f>19</f>
        <v>19</v>
      </c>
      <c r="G198" s="26">
        <f>1</f>
        <v>1</v>
      </c>
    </row>
    <row r="199" spans="1:11" x14ac:dyDescent="0.25">
      <c r="A199" s="5" t="s">
        <v>191</v>
      </c>
      <c r="B199" s="8"/>
      <c r="C199" s="9">
        <v>2161</v>
      </c>
      <c r="D199" s="34">
        <v>585</v>
      </c>
      <c r="F199" s="9">
        <v>2197</v>
      </c>
      <c r="G199" s="9">
        <v>424</v>
      </c>
      <c r="I199" s="9">
        <v>2476</v>
      </c>
    </row>
    <row r="200" spans="1:11" x14ac:dyDescent="0.25">
      <c r="A200" s="5" t="s">
        <v>192</v>
      </c>
      <c r="B200" s="8"/>
      <c r="C200" s="9">
        <v>205</v>
      </c>
      <c r="D200" s="34">
        <v>101</v>
      </c>
      <c r="F200" s="9">
        <v>237</v>
      </c>
      <c r="G200" s="9">
        <v>53</v>
      </c>
      <c r="I200" s="9">
        <v>258</v>
      </c>
    </row>
    <row r="201" spans="1:11" x14ac:dyDescent="0.25">
      <c r="A201" s="5" t="s">
        <v>197</v>
      </c>
      <c r="B201" s="8"/>
      <c r="C201" s="9">
        <v>2282</v>
      </c>
      <c r="D201" s="34">
        <v>444</v>
      </c>
      <c r="F201" s="9">
        <v>2237</v>
      </c>
      <c r="G201" s="9">
        <v>428</v>
      </c>
      <c r="K201" s="9">
        <v>2503</v>
      </c>
    </row>
    <row r="202" spans="1:11" x14ac:dyDescent="0.25">
      <c r="A202" s="5" t="s">
        <v>198</v>
      </c>
      <c r="B202" s="8"/>
      <c r="C202" s="9">
        <v>191</v>
      </c>
      <c r="D202" s="34">
        <v>83</v>
      </c>
      <c r="F202" s="9">
        <v>199</v>
      </c>
      <c r="G202" s="9">
        <v>61</v>
      </c>
      <c r="K202" s="9">
        <v>230</v>
      </c>
    </row>
    <row r="203" spans="1:11" s="14" customFormat="1" x14ac:dyDescent="0.25">
      <c r="A203" s="14" t="s">
        <v>228</v>
      </c>
      <c r="B203" s="33"/>
      <c r="C203" s="33">
        <f t="shared" ref="C203:K203" si="26">+SUM(C197:C202)</f>
        <v>4862</v>
      </c>
      <c r="D203" s="33">
        <f t="shared" si="26"/>
        <v>1223</v>
      </c>
      <c r="E203" s="33"/>
      <c r="F203" s="33">
        <f t="shared" si="26"/>
        <v>4899</v>
      </c>
      <c r="G203" s="33">
        <f t="shared" si="26"/>
        <v>967</v>
      </c>
      <c r="H203" s="33"/>
      <c r="I203" s="33">
        <f t="shared" si="26"/>
        <v>2743</v>
      </c>
      <c r="J203" s="33"/>
      <c r="K203" s="33">
        <f t="shared" si="26"/>
        <v>2734</v>
      </c>
    </row>
    <row r="204" spans="1:11" s="14" customFormat="1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</row>
    <row r="205" spans="1:11" s="14" customFormat="1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</row>
    <row r="206" spans="1:11" ht="15.75" thickBot="1" x14ac:dyDescent="0.3">
      <c r="A206" s="108" t="str">
        <f>+A210</f>
        <v>Port Republic</v>
      </c>
      <c r="B206" s="123" t="s">
        <v>540</v>
      </c>
      <c r="C206" s="123"/>
      <c r="D206" s="123" t="s">
        <v>482</v>
      </c>
      <c r="E206" s="123"/>
      <c r="F206" s="123"/>
      <c r="G206" s="123" t="s">
        <v>483</v>
      </c>
      <c r="H206" s="123"/>
      <c r="I206" s="39"/>
    </row>
    <row r="207" spans="1:11" ht="35.25" customHeight="1" x14ac:dyDescent="0.25">
      <c r="A207" s="108"/>
      <c r="B207" s="111" t="s">
        <v>568</v>
      </c>
      <c r="C207" s="113" t="s">
        <v>493</v>
      </c>
      <c r="D207" s="131" t="s">
        <v>493</v>
      </c>
      <c r="E207" s="128" t="s">
        <v>493</v>
      </c>
      <c r="F207" s="117" t="s">
        <v>570</v>
      </c>
      <c r="G207" s="111" t="s">
        <v>569</v>
      </c>
      <c r="H207" s="113" t="s">
        <v>493</v>
      </c>
      <c r="I207" s="116"/>
      <c r="J207" s="110"/>
    </row>
    <row r="208" spans="1:11" x14ac:dyDescent="0.25">
      <c r="A208" s="108"/>
      <c r="B208" s="112"/>
      <c r="C208" s="114"/>
      <c r="D208" s="133"/>
      <c r="E208" s="129"/>
      <c r="F208" s="119"/>
      <c r="G208" s="134"/>
      <c r="H208" s="114"/>
      <c r="I208" s="116"/>
      <c r="J208" s="110"/>
    </row>
    <row r="209" spans="1:11" ht="30.75" thickBot="1" x14ac:dyDescent="0.3">
      <c r="A209" s="108"/>
      <c r="B209" s="73" t="s">
        <v>230</v>
      </c>
      <c r="C209" s="74" t="s">
        <v>319</v>
      </c>
      <c r="D209" s="73" t="s">
        <v>230</v>
      </c>
      <c r="E209" s="76" t="s">
        <v>319</v>
      </c>
      <c r="F209" s="74" t="s">
        <v>571</v>
      </c>
      <c r="G209" s="73" t="s">
        <v>230</v>
      </c>
      <c r="H209" s="74" t="s">
        <v>319</v>
      </c>
      <c r="I209" s="29"/>
      <c r="J209" s="29"/>
      <c r="K209" s="29"/>
    </row>
    <row r="210" spans="1:11" x14ac:dyDescent="0.25">
      <c r="A210" s="5" t="s">
        <v>280</v>
      </c>
      <c r="B210" s="8"/>
      <c r="C210" s="8"/>
    </row>
    <row r="211" spans="1:11" x14ac:dyDescent="0.25">
      <c r="A211" s="5" t="s">
        <v>318</v>
      </c>
      <c r="B211" s="8"/>
      <c r="C211" s="8"/>
    </row>
    <row r="212" spans="1:11" x14ac:dyDescent="0.25">
      <c r="A212" s="5" t="s">
        <v>200</v>
      </c>
      <c r="B212" s="9">
        <v>257</v>
      </c>
      <c r="C212" s="8"/>
      <c r="F212" s="9">
        <v>228</v>
      </c>
    </row>
    <row r="213" spans="1:11" x14ac:dyDescent="0.25">
      <c r="A213" s="5" t="s">
        <v>201</v>
      </c>
      <c r="B213" s="9">
        <v>5</v>
      </c>
      <c r="C213" s="8"/>
      <c r="F213" s="9">
        <v>4</v>
      </c>
    </row>
    <row r="214" spans="1:11" x14ac:dyDescent="0.25">
      <c r="A214" s="5" t="s">
        <v>203</v>
      </c>
      <c r="B214" s="9">
        <v>287</v>
      </c>
      <c r="C214" s="8"/>
      <c r="F214" s="9"/>
      <c r="G214" s="9">
        <v>265</v>
      </c>
    </row>
    <row r="215" spans="1:11" x14ac:dyDescent="0.25">
      <c r="A215" s="5" t="s">
        <v>204</v>
      </c>
      <c r="B215" s="9">
        <v>13</v>
      </c>
      <c r="C215" s="8"/>
      <c r="F215" s="9"/>
      <c r="G215" s="9">
        <v>14</v>
      </c>
    </row>
    <row r="216" spans="1:11" s="14" customFormat="1" x14ac:dyDescent="0.25">
      <c r="A216" s="14" t="s">
        <v>228</v>
      </c>
      <c r="B216" s="33">
        <f t="shared" ref="B216" si="27">+SUM(B210:B215)</f>
        <v>562</v>
      </c>
      <c r="C216" s="33"/>
      <c r="D216" s="33"/>
      <c r="E216" s="33"/>
      <c r="F216" s="33">
        <f t="shared" ref="F216" si="28">+SUM(F210:F215)</f>
        <v>232</v>
      </c>
      <c r="G216" s="33">
        <f t="shared" ref="G216" si="29">+SUM(G210:G215)</f>
        <v>279</v>
      </c>
      <c r="H216" s="33"/>
      <c r="I216" s="33"/>
      <c r="J216" s="33"/>
      <c r="K216" s="33"/>
    </row>
    <row r="217" spans="1:11" x14ac:dyDescent="0.25">
      <c r="A217" s="5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spans="1:11" s="14" customFormat="1" ht="15.75" thickBot="1" x14ac:dyDescent="0.3">
      <c r="A218" s="108" t="str">
        <f>+A222</f>
        <v>Somers Point</v>
      </c>
      <c r="B218" s="123" t="s">
        <v>540</v>
      </c>
      <c r="C218" s="123"/>
      <c r="D218" s="123" t="s">
        <v>482</v>
      </c>
      <c r="E218" s="123"/>
      <c r="F218" s="123" t="s">
        <v>483</v>
      </c>
      <c r="G218" s="123"/>
      <c r="H218" s="25"/>
      <c r="I218" s="25"/>
      <c r="J218" s="33"/>
      <c r="K218" s="33"/>
    </row>
    <row r="219" spans="1:11" ht="35.25" customHeight="1" x14ac:dyDescent="0.25">
      <c r="A219" s="108"/>
      <c r="B219" s="111" t="s">
        <v>572</v>
      </c>
      <c r="C219" s="117" t="s">
        <v>573</v>
      </c>
      <c r="D219" s="111" t="s">
        <v>574</v>
      </c>
      <c r="E219" s="117" t="s">
        <v>575</v>
      </c>
      <c r="F219" s="111" t="s">
        <v>576</v>
      </c>
      <c r="G219" s="117" t="s">
        <v>577</v>
      </c>
      <c r="H219" s="116"/>
      <c r="I219" s="116"/>
      <c r="J219" s="110"/>
    </row>
    <row r="220" spans="1:11" x14ac:dyDescent="0.25">
      <c r="A220" s="108"/>
      <c r="B220" s="112"/>
      <c r="C220" s="118"/>
      <c r="D220" s="112"/>
      <c r="E220" s="118"/>
      <c r="F220" s="134"/>
      <c r="G220" s="119"/>
      <c r="H220" s="116"/>
      <c r="I220" s="116"/>
      <c r="J220" s="110"/>
    </row>
    <row r="221" spans="1:11" s="51" customFormat="1" ht="15.75" thickBot="1" x14ac:dyDescent="0.3">
      <c r="A221" s="108"/>
      <c r="B221" s="71" t="s">
        <v>230</v>
      </c>
      <c r="C221" s="72" t="s">
        <v>319</v>
      </c>
      <c r="D221" s="71" t="s">
        <v>230</v>
      </c>
      <c r="E221" s="72" t="s">
        <v>230</v>
      </c>
      <c r="F221" s="71" t="s">
        <v>230</v>
      </c>
      <c r="G221" s="72" t="s">
        <v>319</v>
      </c>
      <c r="H221" s="68"/>
      <c r="I221" s="68"/>
      <c r="J221" s="50"/>
      <c r="K221" s="50"/>
    </row>
    <row r="222" spans="1:11" x14ac:dyDescent="0.25">
      <c r="A222" s="5" t="s">
        <v>281</v>
      </c>
      <c r="B222" s="8">
        <f>2</f>
        <v>2</v>
      </c>
      <c r="C222" s="8">
        <f>1</f>
        <v>1</v>
      </c>
      <c r="D222" s="26">
        <f>1</f>
        <v>1</v>
      </c>
      <c r="E222" s="26">
        <f>2</f>
        <v>2</v>
      </c>
    </row>
    <row r="223" spans="1:11" x14ac:dyDescent="0.25">
      <c r="A223" s="5" t="s">
        <v>314</v>
      </c>
      <c r="B223" s="8"/>
      <c r="C223" s="8"/>
    </row>
    <row r="224" spans="1:11" x14ac:dyDescent="0.25">
      <c r="A224" s="5" t="s">
        <v>209</v>
      </c>
      <c r="B224" s="9">
        <v>1412</v>
      </c>
      <c r="C224" s="9">
        <v>1277</v>
      </c>
      <c r="D224" s="9">
        <v>1421</v>
      </c>
      <c r="E224" s="9">
        <v>1280</v>
      </c>
    </row>
    <row r="225" spans="1:11" x14ac:dyDescent="0.25">
      <c r="A225" s="5" t="s">
        <v>210</v>
      </c>
      <c r="B225" s="9">
        <v>79</v>
      </c>
      <c r="C225" s="9">
        <v>61</v>
      </c>
      <c r="D225" s="9">
        <v>69</v>
      </c>
      <c r="E225" s="9">
        <v>69</v>
      </c>
    </row>
    <row r="226" spans="1:11" x14ac:dyDescent="0.25">
      <c r="A226" s="5" t="s">
        <v>215</v>
      </c>
      <c r="B226" s="9">
        <v>1166</v>
      </c>
      <c r="C226" s="9">
        <v>1269</v>
      </c>
      <c r="F226" s="9">
        <v>1118</v>
      </c>
      <c r="G226" s="9">
        <v>1347</v>
      </c>
    </row>
    <row r="227" spans="1:11" x14ac:dyDescent="0.25">
      <c r="A227" s="5" t="s">
        <v>216</v>
      </c>
      <c r="B227" s="9">
        <v>80</v>
      </c>
      <c r="C227" s="9">
        <v>85</v>
      </c>
      <c r="F227" s="9">
        <v>75</v>
      </c>
      <c r="G227" s="9">
        <v>92</v>
      </c>
    </row>
    <row r="228" spans="1:11" s="14" customFormat="1" x14ac:dyDescent="0.25">
      <c r="A228" s="14" t="s">
        <v>228</v>
      </c>
      <c r="B228" s="33">
        <f t="shared" ref="B228" si="30">+SUM(B222:B227)</f>
        <v>2739</v>
      </c>
      <c r="C228" s="33">
        <f t="shared" ref="C228" si="31">+SUM(C222:C227)</f>
        <v>2693</v>
      </c>
      <c r="D228" s="33">
        <f t="shared" ref="D228" si="32">+SUM(D222:D227)</f>
        <v>1491</v>
      </c>
      <c r="E228" s="33">
        <f t="shared" ref="E228" si="33">+SUM(E222:E227)</f>
        <v>1351</v>
      </c>
      <c r="F228" s="33">
        <f t="shared" ref="F228" si="34">+SUM(F222:F227)</f>
        <v>1193</v>
      </c>
      <c r="G228" s="33">
        <f t="shared" ref="G228" si="35">+SUM(G222:G227)</f>
        <v>1439</v>
      </c>
      <c r="H228" s="33"/>
      <c r="I228" s="33"/>
      <c r="J228" s="33"/>
      <c r="K228" s="33"/>
    </row>
    <row r="229" spans="1:11" x14ac:dyDescent="0.25">
      <c r="A229" s="5"/>
    </row>
    <row r="230" spans="1:11" ht="15.75" thickBot="1" x14ac:dyDescent="0.3">
      <c r="A230" s="108" t="str">
        <f>+A234</f>
        <v xml:space="preserve">Weymouth </v>
      </c>
      <c r="B230" s="123" t="s">
        <v>509</v>
      </c>
      <c r="C230" s="123"/>
      <c r="D230" s="9"/>
      <c r="E230" s="9"/>
      <c r="F230" s="9"/>
      <c r="G230" s="9"/>
      <c r="H230" s="9"/>
      <c r="I230" s="9"/>
    </row>
    <row r="231" spans="1:11" ht="35.25" customHeight="1" x14ac:dyDescent="0.25">
      <c r="A231" s="108"/>
      <c r="B231" s="111" t="s">
        <v>578</v>
      </c>
      <c r="C231" s="113" t="s">
        <v>493</v>
      </c>
      <c r="D231" s="116"/>
      <c r="E231" s="116"/>
      <c r="F231" s="116"/>
      <c r="G231" s="116"/>
      <c r="H231" s="116"/>
      <c r="I231" s="116"/>
      <c r="J231" s="110"/>
    </row>
    <row r="232" spans="1:11" x14ac:dyDescent="0.25">
      <c r="A232" s="108"/>
      <c r="B232" s="112"/>
      <c r="C232" s="114"/>
      <c r="D232" s="141"/>
      <c r="E232" s="141"/>
      <c r="F232" s="116"/>
      <c r="G232" s="116"/>
      <c r="H232" s="116"/>
      <c r="I232" s="116"/>
      <c r="J232" s="110"/>
    </row>
    <row r="233" spans="1:11" s="51" customFormat="1" ht="15.75" thickBot="1" x14ac:dyDescent="0.3">
      <c r="A233" s="108"/>
      <c r="B233" s="71" t="s">
        <v>230</v>
      </c>
      <c r="C233" s="72" t="s">
        <v>319</v>
      </c>
      <c r="D233" s="68"/>
      <c r="E233" s="68"/>
      <c r="F233" s="68"/>
      <c r="G233" s="68"/>
      <c r="H233" s="68"/>
      <c r="I233" s="68"/>
      <c r="J233" s="50"/>
      <c r="K233" s="50"/>
    </row>
    <row r="234" spans="1:11" x14ac:dyDescent="0.25">
      <c r="A234" s="5" t="s">
        <v>293</v>
      </c>
    </row>
    <row r="235" spans="1:11" x14ac:dyDescent="0.25">
      <c r="A235" s="5" t="s">
        <v>317</v>
      </c>
    </row>
    <row r="236" spans="1:11" x14ac:dyDescent="0.25">
      <c r="A236" s="5" t="s">
        <v>226</v>
      </c>
      <c r="B236" s="9">
        <v>1178</v>
      </c>
    </row>
    <row r="237" spans="1:11" x14ac:dyDescent="0.25">
      <c r="A237" s="5" t="s">
        <v>227</v>
      </c>
      <c r="B237" s="9">
        <v>22</v>
      </c>
    </row>
    <row r="238" spans="1:11" s="14" customFormat="1" x14ac:dyDescent="0.25">
      <c r="A238" s="14" t="s">
        <v>228</v>
      </c>
      <c r="B238" s="33">
        <f>+SUM(B234:B237)</f>
        <v>1200</v>
      </c>
      <c r="C238" s="33"/>
      <c r="D238" s="33"/>
      <c r="E238" s="33"/>
      <c r="F238" s="33"/>
      <c r="G238" s="33"/>
      <c r="H238" s="33"/>
      <c r="I238" s="33"/>
      <c r="J238" s="33"/>
      <c r="K238" s="33"/>
    </row>
    <row r="239" spans="1:11" x14ac:dyDescent="0.25">
      <c r="A239" s="5"/>
    </row>
    <row r="240" spans="1:11" x14ac:dyDescent="0.25">
      <c r="A240" s="23"/>
    </row>
    <row r="241" spans="1:1" x14ac:dyDescent="0.25">
      <c r="A241" s="23"/>
    </row>
  </sheetData>
  <mergeCells count="230">
    <mergeCell ref="I207:I208"/>
    <mergeCell ref="J207:J208"/>
    <mergeCell ref="J161:J162"/>
    <mergeCell ref="J151:J152"/>
    <mergeCell ref="G139:G140"/>
    <mergeCell ref="H139:H140"/>
    <mergeCell ref="I139:I140"/>
    <mergeCell ref="J139:J140"/>
    <mergeCell ref="J128:J129"/>
    <mergeCell ref="G153:I153"/>
    <mergeCell ref="B150:I150"/>
    <mergeCell ref="H161:H162"/>
    <mergeCell ref="I161:I162"/>
    <mergeCell ref="F151:F152"/>
    <mergeCell ref="G151:G152"/>
    <mergeCell ref="H151:H152"/>
    <mergeCell ref="I151:I152"/>
    <mergeCell ref="A150:A153"/>
    <mergeCell ref="B151:B152"/>
    <mergeCell ref="C151:C152"/>
    <mergeCell ref="D151:D152"/>
    <mergeCell ref="E151:E152"/>
    <mergeCell ref="F139:F140"/>
    <mergeCell ref="K194:K195"/>
    <mergeCell ref="J193:K193"/>
    <mergeCell ref="H193:I193"/>
    <mergeCell ref="E193:G193"/>
    <mergeCell ref="B193:D193"/>
    <mergeCell ref="F172:F173"/>
    <mergeCell ref="G172:G173"/>
    <mergeCell ref="H172:H173"/>
    <mergeCell ref="I172:I173"/>
    <mergeCell ref="J172:J173"/>
    <mergeCell ref="I194:I195"/>
    <mergeCell ref="J194:J195"/>
    <mergeCell ref="F182:F183"/>
    <mergeCell ref="G182:G183"/>
    <mergeCell ref="H182:H183"/>
    <mergeCell ref="I182:I183"/>
    <mergeCell ref="J182:J183"/>
    <mergeCell ref="D153:F153"/>
    <mergeCell ref="F231:F232"/>
    <mergeCell ref="G231:G232"/>
    <mergeCell ref="H231:H232"/>
    <mergeCell ref="I231:I232"/>
    <mergeCell ref="J231:J232"/>
    <mergeCell ref="A230:A233"/>
    <mergeCell ref="B231:B232"/>
    <mergeCell ref="C231:C232"/>
    <mergeCell ref="D231:D232"/>
    <mergeCell ref="E231:E232"/>
    <mergeCell ref="B230:C230"/>
    <mergeCell ref="F219:F220"/>
    <mergeCell ref="G219:G220"/>
    <mergeCell ref="H219:H220"/>
    <mergeCell ref="I219:I220"/>
    <mergeCell ref="J219:J220"/>
    <mergeCell ref="A218:A221"/>
    <mergeCell ref="B219:B220"/>
    <mergeCell ref="C219:C220"/>
    <mergeCell ref="D219:D220"/>
    <mergeCell ref="E219:E220"/>
    <mergeCell ref="B218:C218"/>
    <mergeCell ref="D218:E218"/>
    <mergeCell ref="F218:G218"/>
    <mergeCell ref="A206:A209"/>
    <mergeCell ref="B207:B208"/>
    <mergeCell ref="C207:C208"/>
    <mergeCell ref="D207:D208"/>
    <mergeCell ref="E207:E208"/>
    <mergeCell ref="B206:C206"/>
    <mergeCell ref="F194:F195"/>
    <mergeCell ref="G194:G195"/>
    <mergeCell ref="H194:H195"/>
    <mergeCell ref="A193:A196"/>
    <mergeCell ref="B194:B195"/>
    <mergeCell ref="C194:C195"/>
    <mergeCell ref="D194:D195"/>
    <mergeCell ref="E194:E195"/>
    <mergeCell ref="D206:F206"/>
    <mergeCell ref="G206:H206"/>
    <mergeCell ref="F207:F208"/>
    <mergeCell ref="G207:G208"/>
    <mergeCell ref="H207:H208"/>
    <mergeCell ref="A181:A184"/>
    <mergeCell ref="B182:B183"/>
    <mergeCell ref="C182:C183"/>
    <mergeCell ref="D182:D183"/>
    <mergeCell ref="E182:E183"/>
    <mergeCell ref="E181:F181"/>
    <mergeCell ref="B181:D181"/>
    <mergeCell ref="F161:F162"/>
    <mergeCell ref="G161:G162"/>
    <mergeCell ref="A160:A163"/>
    <mergeCell ref="B161:B162"/>
    <mergeCell ref="C161:C162"/>
    <mergeCell ref="D161:D162"/>
    <mergeCell ref="E161:E162"/>
    <mergeCell ref="B160:C160"/>
    <mergeCell ref="A171:A174"/>
    <mergeCell ref="B172:B173"/>
    <mergeCell ref="C172:C173"/>
    <mergeCell ref="D172:D173"/>
    <mergeCell ref="E172:E173"/>
    <mergeCell ref="B171:C171"/>
    <mergeCell ref="A138:A141"/>
    <mergeCell ref="B139:B140"/>
    <mergeCell ref="C139:C140"/>
    <mergeCell ref="D139:D140"/>
    <mergeCell ref="E139:E140"/>
    <mergeCell ref="F128:F129"/>
    <mergeCell ref="G128:G129"/>
    <mergeCell ref="H128:H129"/>
    <mergeCell ref="I128:I129"/>
    <mergeCell ref="A127:A130"/>
    <mergeCell ref="B128:B129"/>
    <mergeCell ref="C128:C129"/>
    <mergeCell ref="D128:D129"/>
    <mergeCell ref="E128:E129"/>
    <mergeCell ref="F138:G138"/>
    <mergeCell ref="D138:E138"/>
    <mergeCell ref="B138:C138"/>
    <mergeCell ref="B127:J127"/>
    <mergeCell ref="H118:H119"/>
    <mergeCell ref="I118:I119"/>
    <mergeCell ref="J118:J119"/>
    <mergeCell ref="A117:A120"/>
    <mergeCell ref="B118:B119"/>
    <mergeCell ref="C118:C119"/>
    <mergeCell ref="D118:D119"/>
    <mergeCell ref="E118:E119"/>
    <mergeCell ref="B117:C117"/>
    <mergeCell ref="F118:F119"/>
    <mergeCell ref="G118:G119"/>
    <mergeCell ref="D1:E1"/>
    <mergeCell ref="F1:G1"/>
    <mergeCell ref="B1:C1"/>
    <mergeCell ref="B107:B108"/>
    <mergeCell ref="C107:C108"/>
    <mergeCell ref="D107:D108"/>
    <mergeCell ref="E107:E108"/>
    <mergeCell ref="F107:F108"/>
    <mergeCell ref="G107:G108"/>
    <mergeCell ref="B84:E84"/>
    <mergeCell ref="B94:C94"/>
    <mergeCell ref="B106:E106"/>
    <mergeCell ref="F106:G106"/>
    <mergeCell ref="E14:E15"/>
    <mergeCell ref="D12:E12"/>
    <mergeCell ref="B27:B28"/>
    <mergeCell ref="C27:C28"/>
    <mergeCell ref="B26:C26"/>
    <mergeCell ref="D26:E26"/>
    <mergeCell ref="E27:E28"/>
    <mergeCell ref="F105:G105"/>
    <mergeCell ref="D13:E13"/>
    <mergeCell ref="B52:C53"/>
    <mergeCell ref="D53:E53"/>
    <mergeCell ref="C14:C15"/>
    <mergeCell ref="B12:C12"/>
    <mergeCell ref="D14:D15"/>
    <mergeCell ref="B42:E42"/>
    <mergeCell ref="F26:G26"/>
    <mergeCell ref="H26:I26"/>
    <mergeCell ref="J26:K26"/>
    <mergeCell ref="K27:K28"/>
    <mergeCell ref="J27:J28"/>
    <mergeCell ref="I27:I28"/>
    <mergeCell ref="H27:H28"/>
    <mergeCell ref="G27:G28"/>
    <mergeCell ref="F27:F28"/>
    <mergeCell ref="E64:E65"/>
    <mergeCell ref="D64:D65"/>
    <mergeCell ref="C64:C65"/>
    <mergeCell ref="B64:B65"/>
    <mergeCell ref="B74:C74"/>
    <mergeCell ref="D74:I74"/>
    <mergeCell ref="E75:E76"/>
    <mergeCell ref="D75:D76"/>
    <mergeCell ref="C75:C76"/>
    <mergeCell ref="B75:B76"/>
    <mergeCell ref="A12:A16"/>
    <mergeCell ref="A1:A3"/>
    <mergeCell ref="A26:A29"/>
    <mergeCell ref="A42:A45"/>
    <mergeCell ref="A52:A56"/>
    <mergeCell ref="A84:A87"/>
    <mergeCell ref="B85:B86"/>
    <mergeCell ref="C85:C86"/>
    <mergeCell ref="D85:D86"/>
    <mergeCell ref="A74:A77"/>
    <mergeCell ref="D52:E52"/>
    <mergeCell ref="B43:B44"/>
    <mergeCell ref="C43:C44"/>
    <mergeCell ref="D43:D44"/>
    <mergeCell ref="E43:E44"/>
    <mergeCell ref="B63:C63"/>
    <mergeCell ref="D63:E63"/>
    <mergeCell ref="A63:A66"/>
    <mergeCell ref="E54:E55"/>
    <mergeCell ref="D54:D55"/>
    <mergeCell ref="C54:C55"/>
    <mergeCell ref="B54:B55"/>
    <mergeCell ref="D27:D28"/>
    <mergeCell ref="B14:B15"/>
    <mergeCell ref="E85:E86"/>
    <mergeCell ref="J85:J86"/>
    <mergeCell ref="I75:I76"/>
    <mergeCell ref="H75:H76"/>
    <mergeCell ref="G75:G76"/>
    <mergeCell ref="F75:F76"/>
    <mergeCell ref="I85:I86"/>
    <mergeCell ref="H85:H86"/>
    <mergeCell ref="G85:G86"/>
    <mergeCell ref="F85:F86"/>
    <mergeCell ref="J75:J76"/>
    <mergeCell ref="A105:A109"/>
    <mergeCell ref="G95:G96"/>
    <mergeCell ref="H95:H96"/>
    <mergeCell ref="I95:I96"/>
    <mergeCell ref="J95:J96"/>
    <mergeCell ref="A94:A97"/>
    <mergeCell ref="B95:B96"/>
    <mergeCell ref="C95:C96"/>
    <mergeCell ref="D95:D96"/>
    <mergeCell ref="E95:E96"/>
    <mergeCell ref="F95:F96"/>
    <mergeCell ref="H107:H108"/>
    <mergeCell ref="I107:I108"/>
    <mergeCell ref="J107:J108"/>
  </mergeCells>
  <printOptions horizontalCentered="1"/>
  <pageMargins left="0.7" right="0.7" top="0.75" bottom="0.75" header="0.3" footer="0.3"/>
  <pageSetup scale="77" orientation="landscape" r:id="rId1"/>
  <headerFooter>
    <oddHeader>&amp;C&amp;"-,Bold"2020 General Election Results - November 3, 2020
Prepared by the Office of Edward P. McGettigan, Atlantic County Clerk</oddHeader>
  </headerFooter>
  <rowBreaks count="6" manualBreakCount="6">
    <brk id="40" max="16383" man="1"/>
    <brk id="71" max="16383" man="1"/>
    <brk id="102" max="16383" man="1"/>
    <brk id="135" max="16383" man="1"/>
    <brk id="168" max="16383" man="1"/>
    <brk id="20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02"/>
  <sheetViews>
    <sheetView showGridLines="0" zoomScale="75" zoomScaleNormal="75" workbookViewId="0">
      <selection sqref="A1:A3"/>
    </sheetView>
  </sheetViews>
  <sheetFormatPr defaultRowHeight="15" x14ac:dyDescent="0.25"/>
  <cols>
    <col min="1" max="1" width="32.5703125" style="3" bestFit="1" customWidth="1"/>
    <col min="2" max="2" width="14.140625" style="48" customWidth="1"/>
    <col min="3" max="3" width="13.140625" style="48" customWidth="1"/>
    <col min="4" max="4" width="16.5703125" style="48" customWidth="1"/>
    <col min="5" max="5" width="13.28515625" style="48" customWidth="1"/>
    <col min="6" max="6" width="15" style="48" customWidth="1"/>
    <col min="7" max="7" width="14.7109375" style="48" customWidth="1"/>
    <col min="8" max="8" width="13.140625" style="48" customWidth="1"/>
    <col min="9" max="9" width="13.140625" style="65" customWidth="1"/>
    <col min="10" max="48" width="13.140625" customWidth="1"/>
  </cols>
  <sheetData>
    <row r="1" spans="1:11" s="32" customFormat="1" x14ac:dyDescent="0.25">
      <c r="A1" s="108" t="str">
        <f>+A4</f>
        <v>Absecon</v>
      </c>
      <c r="B1" s="137" t="s">
        <v>582</v>
      </c>
      <c r="C1" s="137"/>
      <c r="D1" s="137"/>
      <c r="E1" s="137"/>
      <c r="F1" s="31"/>
      <c r="G1" s="31"/>
      <c r="H1" s="31"/>
      <c r="I1" s="31"/>
    </row>
    <row r="2" spans="1:11" s="28" customFormat="1" ht="42" customHeight="1" x14ac:dyDescent="0.25">
      <c r="A2" s="108"/>
      <c r="B2" s="56" t="s">
        <v>489</v>
      </c>
      <c r="C2" s="56" t="s">
        <v>490</v>
      </c>
      <c r="D2" s="56" t="s">
        <v>580</v>
      </c>
      <c r="E2" s="56" t="s">
        <v>581</v>
      </c>
      <c r="F2" s="45"/>
      <c r="G2" s="45"/>
      <c r="H2" s="47"/>
      <c r="I2" s="63"/>
    </row>
    <row r="3" spans="1:11" x14ac:dyDescent="0.25">
      <c r="A3" s="108"/>
      <c r="B3" s="52"/>
      <c r="C3" s="52"/>
      <c r="D3" s="52"/>
      <c r="E3" s="52"/>
      <c r="F3" s="29"/>
      <c r="G3" s="29"/>
    </row>
    <row r="4" spans="1:11" x14ac:dyDescent="0.25">
      <c r="A4" s="4" t="s">
        <v>272</v>
      </c>
      <c r="B4" s="9">
        <f>2</f>
        <v>2</v>
      </c>
      <c r="C4" s="9">
        <f>3-C5</f>
        <v>1</v>
      </c>
      <c r="F4" s="9"/>
      <c r="G4" s="9"/>
    </row>
    <row r="5" spans="1:11" x14ac:dyDescent="0.25">
      <c r="A5" s="4" t="s">
        <v>294</v>
      </c>
      <c r="B5" s="9"/>
      <c r="C5" s="9">
        <v>2</v>
      </c>
      <c r="D5" s="48">
        <v>2</v>
      </c>
      <c r="E5" s="48">
        <v>1</v>
      </c>
      <c r="F5" s="9"/>
      <c r="G5" s="9"/>
    </row>
    <row r="6" spans="1:11" x14ac:dyDescent="0.25">
      <c r="A6" s="4" t="s">
        <v>4</v>
      </c>
      <c r="B6" s="9">
        <v>673</v>
      </c>
      <c r="C6" s="9">
        <v>1361</v>
      </c>
      <c r="D6" s="9">
        <v>744</v>
      </c>
      <c r="E6" s="9">
        <v>1096</v>
      </c>
      <c r="F6" s="9"/>
      <c r="G6" s="9"/>
    </row>
    <row r="7" spans="1:11" x14ac:dyDescent="0.25">
      <c r="A7" s="4" t="s">
        <v>5</v>
      </c>
      <c r="B7" s="9">
        <v>21</v>
      </c>
      <c r="C7" s="9">
        <v>34</v>
      </c>
      <c r="D7" s="9">
        <v>16</v>
      </c>
      <c r="E7" s="9">
        <v>29</v>
      </c>
    </row>
    <row r="8" spans="1:11" x14ac:dyDescent="0.25">
      <c r="A8" s="4" t="s">
        <v>9</v>
      </c>
      <c r="B8" s="9">
        <v>535</v>
      </c>
      <c r="C8" s="9">
        <v>1012</v>
      </c>
      <c r="D8" s="9">
        <v>520</v>
      </c>
      <c r="E8" s="9">
        <v>764</v>
      </c>
      <c r="F8" s="9"/>
      <c r="G8" s="9"/>
    </row>
    <row r="9" spans="1:11" x14ac:dyDescent="0.25">
      <c r="A9" s="4" t="s">
        <v>10</v>
      </c>
      <c r="B9" s="9">
        <v>24</v>
      </c>
      <c r="C9" s="9">
        <v>46</v>
      </c>
      <c r="D9" s="9">
        <v>22</v>
      </c>
      <c r="E9" s="9">
        <v>34</v>
      </c>
      <c r="F9" s="9"/>
      <c r="G9" s="9"/>
    </row>
    <row r="10" spans="1:11" s="14" customFormat="1" x14ac:dyDescent="0.25">
      <c r="A10" s="43" t="s">
        <v>228</v>
      </c>
      <c r="B10" s="25">
        <f t="shared" ref="B10:E10" si="0">+SUM(B4:B9)</f>
        <v>1255</v>
      </c>
      <c r="C10" s="25">
        <f t="shared" si="0"/>
        <v>2456</v>
      </c>
      <c r="D10" s="46">
        <f t="shared" si="0"/>
        <v>1304</v>
      </c>
      <c r="E10" s="46">
        <f t="shared" si="0"/>
        <v>1924</v>
      </c>
      <c r="F10" s="46"/>
      <c r="G10" s="46"/>
      <c r="H10" s="46"/>
      <c r="I10" s="61"/>
    </row>
    <row r="11" spans="1:11" x14ac:dyDescent="0.25">
      <c r="A11" s="4"/>
      <c r="B11" s="49"/>
      <c r="C11" s="49"/>
    </row>
    <row r="12" spans="1:11" x14ac:dyDescent="0.25">
      <c r="A12" s="108" t="str">
        <f>+A16</f>
        <v>Atlantic City</v>
      </c>
      <c r="B12" s="137" t="s">
        <v>582</v>
      </c>
      <c r="C12" s="137"/>
      <c r="D12" s="137"/>
      <c r="E12" s="137"/>
      <c r="F12" s="137"/>
      <c r="G12" s="137"/>
      <c r="H12" s="137"/>
      <c r="I12" s="137"/>
    </row>
    <row r="13" spans="1:11" x14ac:dyDescent="0.25">
      <c r="A13" s="108"/>
      <c r="B13" s="129" t="s">
        <v>583</v>
      </c>
      <c r="C13" s="129" t="s">
        <v>584</v>
      </c>
      <c r="D13" s="129" t="s">
        <v>585</v>
      </c>
      <c r="E13" s="129" t="s">
        <v>586</v>
      </c>
      <c r="F13" s="129" t="s">
        <v>587</v>
      </c>
      <c r="G13" s="129" t="s">
        <v>588</v>
      </c>
      <c r="H13" s="129" t="s">
        <v>589</v>
      </c>
      <c r="I13" s="129" t="s">
        <v>590</v>
      </c>
      <c r="J13" s="153"/>
      <c r="K13" s="153"/>
    </row>
    <row r="14" spans="1:11" ht="26.25" customHeight="1" x14ac:dyDescent="0.25">
      <c r="A14" s="108"/>
      <c r="B14" s="129"/>
      <c r="C14" s="129"/>
      <c r="D14" s="129"/>
      <c r="E14" s="129"/>
      <c r="F14" s="129"/>
      <c r="G14" s="129"/>
      <c r="H14" s="129"/>
      <c r="I14" s="129"/>
      <c r="J14" s="153"/>
      <c r="K14" s="153"/>
    </row>
    <row r="15" spans="1:11" x14ac:dyDescent="0.25">
      <c r="A15" s="108"/>
      <c r="B15" s="52"/>
      <c r="C15" s="52"/>
      <c r="D15" s="154" t="s">
        <v>591</v>
      </c>
      <c r="E15" s="154"/>
      <c r="F15" s="154"/>
      <c r="G15" s="57"/>
      <c r="H15" s="57"/>
      <c r="I15" s="64"/>
    </row>
    <row r="16" spans="1:11" x14ac:dyDescent="0.25">
      <c r="A16" s="4" t="s">
        <v>273</v>
      </c>
      <c r="B16" s="9">
        <f>5-B17</f>
        <v>2</v>
      </c>
      <c r="C16" s="9">
        <f>1-C17</f>
        <v>1</v>
      </c>
      <c r="D16" s="48">
        <f>8-D17</f>
        <v>4</v>
      </c>
      <c r="E16" s="48">
        <f>2-E17</f>
        <v>1</v>
      </c>
      <c r="F16" s="9">
        <f>4-F17</f>
        <v>1</v>
      </c>
      <c r="G16" s="9"/>
      <c r="H16" s="9">
        <f>2</f>
        <v>2</v>
      </c>
      <c r="I16" s="65">
        <f>2-I17</f>
        <v>2</v>
      </c>
    </row>
    <row r="17" spans="1:9" x14ac:dyDescent="0.25">
      <c r="A17" s="4" t="s">
        <v>295</v>
      </c>
      <c r="B17" s="9">
        <f>3</f>
        <v>3</v>
      </c>
      <c r="C17" s="9"/>
      <c r="D17" s="48">
        <f>4</f>
        <v>4</v>
      </c>
      <c r="E17" s="48">
        <f>1</f>
        <v>1</v>
      </c>
      <c r="F17" s="9">
        <f>3</f>
        <v>3</v>
      </c>
      <c r="G17" s="9">
        <f>2</f>
        <v>2</v>
      </c>
      <c r="H17" s="9"/>
    </row>
    <row r="18" spans="1:9" x14ac:dyDescent="0.25">
      <c r="A18" s="4" t="s">
        <v>15</v>
      </c>
      <c r="B18" s="9">
        <v>2886</v>
      </c>
      <c r="C18" s="9">
        <v>1481</v>
      </c>
      <c r="D18" s="9">
        <v>2715</v>
      </c>
      <c r="E18" s="9">
        <v>1821</v>
      </c>
      <c r="F18" s="9">
        <v>1848</v>
      </c>
      <c r="G18" s="9">
        <v>1614</v>
      </c>
      <c r="H18" s="9">
        <v>2405</v>
      </c>
      <c r="I18" s="9">
        <v>3675</v>
      </c>
    </row>
    <row r="19" spans="1:9" x14ac:dyDescent="0.25">
      <c r="A19" s="4" t="s">
        <v>16</v>
      </c>
      <c r="B19" s="9">
        <v>220</v>
      </c>
      <c r="C19" s="9">
        <v>132</v>
      </c>
      <c r="D19" s="9">
        <v>235</v>
      </c>
      <c r="E19" s="9">
        <v>181</v>
      </c>
      <c r="F19" s="9">
        <v>176</v>
      </c>
      <c r="G19" s="9">
        <v>185</v>
      </c>
      <c r="H19" s="9">
        <v>202</v>
      </c>
      <c r="I19" s="9">
        <v>264</v>
      </c>
    </row>
    <row r="20" spans="1:9" x14ac:dyDescent="0.25">
      <c r="A20" s="4" t="s">
        <v>284</v>
      </c>
      <c r="B20" s="9">
        <v>1</v>
      </c>
      <c r="C20" s="9">
        <v>1</v>
      </c>
      <c r="D20" s="48">
        <v>1</v>
      </c>
      <c r="E20" s="9"/>
      <c r="F20" s="9"/>
      <c r="G20" s="9"/>
      <c r="H20" s="9"/>
    </row>
    <row r="21" spans="1:9" x14ac:dyDescent="0.25">
      <c r="A21" s="4" t="s">
        <v>20</v>
      </c>
      <c r="B21" s="9">
        <v>485</v>
      </c>
      <c r="C21" s="9">
        <v>239</v>
      </c>
      <c r="D21" s="9">
        <v>501</v>
      </c>
      <c r="E21" s="9">
        <v>435</v>
      </c>
      <c r="F21" s="9">
        <v>399</v>
      </c>
      <c r="G21" s="9">
        <v>287</v>
      </c>
      <c r="H21" s="9">
        <v>529</v>
      </c>
      <c r="I21" s="9">
        <v>751</v>
      </c>
    </row>
    <row r="22" spans="1:9" x14ac:dyDescent="0.25">
      <c r="A22" s="4" t="s">
        <v>21</v>
      </c>
      <c r="B22" s="9">
        <v>31</v>
      </c>
      <c r="C22" s="9">
        <v>32</v>
      </c>
      <c r="D22" s="9">
        <v>37</v>
      </c>
      <c r="E22" s="9">
        <v>35</v>
      </c>
      <c r="F22" s="9">
        <v>24</v>
      </c>
      <c r="G22" s="9">
        <v>17</v>
      </c>
      <c r="H22" s="9">
        <v>31</v>
      </c>
      <c r="I22" s="9">
        <v>47</v>
      </c>
    </row>
    <row r="23" spans="1:9" s="14" customFormat="1" x14ac:dyDescent="0.25">
      <c r="A23" s="43" t="s">
        <v>228</v>
      </c>
      <c r="B23" s="25">
        <f>+SUM(B16:B22)</f>
        <v>3628</v>
      </c>
      <c r="C23" s="25">
        <f>+SUM(C16:C22)</f>
        <v>1886</v>
      </c>
      <c r="D23" s="25">
        <f>+SUM(D16:D22)</f>
        <v>3497</v>
      </c>
      <c r="E23" s="25">
        <f t="shared" ref="E23:I23" si="1">+SUM(E16:E22)</f>
        <v>2474</v>
      </c>
      <c r="F23" s="25">
        <f t="shared" si="1"/>
        <v>2451</v>
      </c>
      <c r="G23" s="25">
        <f t="shared" si="1"/>
        <v>2105</v>
      </c>
      <c r="H23" s="25">
        <f t="shared" si="1"/>
        <v>3169</v>
      </c>
      <c r="I23" s="25">
        <f t="shared" si="1"/>
        <v>4739</v>
      </c>
    </row>
    <row r="24" spans="1:9" x14ac:dyDescent="0.25">
      <c r="A24" s="4"/>
      <c r="B24" s="9"/>
      <c r="C24" s="9"/>
    </row>
    <row r="25" spans="1:9" ht="75" x14ac:dyDescent="0.25">
      <c r="A25" s="108" t="str">
        <f>+A29</f>
        <v>Buena Borough</v>
      </c>
      <c r="B25" s="59" t="s">
        <v>593</v>
      </c>
      <c r="C25" s="46"/>
      <c r="D25" s="46"/>
      <c r="E25" s="46"/>
    </row>
    <row r="26" spans="1:9" x14ac:dyDescent="0.25">
      <c r="A26" s="108"/>
      <c r="B26" s="146" t="s">
        <v>592</v>
      </c>
      <c r="C26" s="147"/>
      <c r="D26" s="144"/>
      <c r="E26" s="144"/>
    </row>
    <row r="27" spans="1:9" ht="35.25" customHeight="1" x14ac:dyDescent="0.25">
      <c r="A27" s="108"/>
      <c r="B27" s="127"/>
      <c r="C27" s="148"/>
      <c r="D27" s="144"/>
      <c r="E27" s="144"/>
    </row>
    <row r="28" spans="1:9" x14ac:dyDescent="0.25">
      <c r="A28" s="108"/>
      <c r="B28" s="52"/>
      <c r="C28" s="29"/>
      <c r="D28" s="29"/>
      <c r="E28" s="29"/>
    </row>
    <row r="29" spans="1:9" x14ac:dyDescent="0.25">
      <c r="A29" s="4" t="s">
        <v>274</v>
      </c>
      <c r="C29" s="9"/>
    </row>
    <row r="30" spans="1:9" x14ac:dyDescent="0.25">
      <c r="A30" s="4" t="s">
        <v>298</v>
      </c>
      <c r="C30" s="9"/>
    </row>
    <row r="31" spans="1:9" x14ac:dyDescent="0.25">
      <c r="A31" s="4" t="s">
        <v>58</v>
      </c>
      <c r="B31" s="9">
        <v>1316</v>
      </c>
      <c r="C31" s="9"/>
    </row>
    <row r="32" spans="1:9" x14ac:dyDescent="0.25">
      <c r="A32" s="4" t="s">
        <v>59</v>
      </c>
      <c r="B32" s="9">
        <v>75</v>
      </c>
      <c r="C32" s="9"/>
    </row>
    <row r="33" spans="1:10" s="14" customFormat="1" x14ac:dyDescent="0.25">
      <c r="A33" s="43" t="s">
        <v>228</v>
      </c>
      <c r="B33" s="25">
        <f>+SUM(B29:B32)</f>
        <v>1391</v>
      </c>
      <c r="C33" s="25"/>
      <c r="D33" s="25"/>
      <c r="E33" s="46"/>
      <c r="F33" s="46"/>
      <c r="G33" s="46"/>
      <c r="H33" s="46"/>
      <c r="I33" s="61"/>
    </row>
    <row r="34" spans="1:10" s="14" customFormat="1" x14ac:dyDescent="0.25">
      <c r="A34" s="43"/>
      <c r="B34" s="25"/>
      <c r="C34" s="25"/>
      <c r="D34" s="25"/>
      <c r="E34" s="46"/>
      <c r="F34" s="46"/>
      <c r="G34" s="46"/>
      <c r="H34" s="46"/>
      <c r="I34" s="61"/>
    </row>
    <row r="35" spans="1:10" x14ac:dyDescent="0.25">
      <c r="A35" s="4"/>
      <c r="B35" s="9"/>
      <c r="C35" s="9"/>
    </row>
    <row r="36" spans="1:10" s="14" customFormat="1" ht="29.25" customHeight="1" x14ac:dyDescent="0.25">
      <c r="A36" s="108" t="str">
        <f>+A40</f>
        <v>Buena Vista Township</v>
      </c>
      <c r="B36" s="138" t="s">
        <v>596</v>
      </c>
      <c r="C36" s="138"/>
      <c r="D36" s="25"/>
      <c r="E36" s="25"/>
      <c r="F36" s="46"/>
      <c r="G36" s="46"/>
      <c r="H36" s="46"/>
      <c r="I36" s="61"/>
    </row>
    <row r="37" spans="1:10" x14ac:dyDescent="0.25">
      <c r="A37" s="108"/>
      <c r="B37" s="121" t="s">
        <v>594</v>
      </c>
      <c r="C37" s="121" t="s">
        <v>595</v>
      </c>
      <c r="D37" s="144"/>
      <c r="E37" s="144"/>
    </row>
    <row r="38" spans="1:10" ht="35.25" customHeight="1" x14ac:dyDescent="0.25">
      <c r="A38" s="108"/>
      <c r="B38" s="122"/>
      <c r="C38" s="122"/>
      <c r="D38" s="145"/>
      <c r="E38" s="145"/>
    </row>
    <row r="39" spans="1:10" x14ac:dyDescent="0.25">
      <c r="A39" s="108"/>
      <c r="B39" s="52"/>
      <c r="C39" s="52"/>
      <c r="D39" s="29"/>
      <c r="E39" s="29"/>
    </row>
    <row r="40" spans="1:10" x14ac:dyDescent="0.25">
      <c r="A40" s="4" t="s">
        <v>286</v>
      </c>
      <c r="B40" s="9"/>
      <c r="C40" s="9"/>
    </row>
    <row r="41" spans="1:10" x14ac:dyDescent="0.25">
      <c r="A41" s="4" t="s">
        <v>299</v>
      </c>
      <c r="B41" s="9"/>
      <c r="C41" s="9"/>
    </row>
    <row r="42" spans="1:10" x14ac:dyDescent="0.25">
      <c r="A42" s="4" t="s">
        <v>64</v>
      </c>
      <c r="B42" s="9">
        <v>2458</v>
      </c>
      <c r="C42" s="9">
        <v>2688</v>
      </c>
      <c r="D42" s="9"/>
      <c r="E42" s="9"/>
    </row>
    <row r="43" spans="1:10" x14ac:dyDescent="0.25">
      <c r="A43" s="4" t="s">
        <v>65</v>
      </c>
      <c r="B43" s="9">
        <v>88</v>
      </c>
      <c r="C43" s="9">
        <v>106</v>
      </c>
      <c r="D43" s="9"/>
      <c r="E43" s="9"/>
    </row>
    <row r="44" spans="1:10" s="14" customFormat="1" x14ac:dyDescent="0.25">
      <c r="A44" s="43" t="s">
        <v>228</v>
      </c>
      <c r="B44" s="25">
        <f>+SUM(B40:B43)</f>
        <v>2546</v>
      </c>
      <c r="C44" s="25">
        <f>+SUM(C40:C43)</f>
        <v>2794</v>
      </c>
      <c r="D44" s="25"/>
      <c r="E44" s="25"/>
      <c r="F44" s="46"/>
      <c r="G44" s="46"/>
      <c r="H44" s="46"/>
      <c r="I44" s="61"/>
    </row>
    <row r="45" spans="1:10" x14ac:dyDescent="0.25">
      <c r="A45" s="4"/>
      <c r="B45" s="9"/>
      <c r="C45" s="9"/>
      <c r="D45" s="9"/>
      <c r="E45" s="9"/>
    </row>
    <row r="46" spans="1:10" ht="31.5" customHeight="1" x14ac:dyDescent="0.25">
      <c r="A46" s="108" t="str">
        <f>+A50</f>
        <v>Egg Harbor City</v>
      </c>
      <c r="B46" s="138" t="s">
        <v>582</v>
      </c>
      <c r="C46" s="138"/>
      <c r="D46" s="9"/>
      <c r="E46" s="9"/>
      <c r="F46" s="9"/>
      <c r="G46" s="9"/>
      <c r="H46" s="9"/>
      <c r="I46" s="9"/>
    </row>
    <row r="47" spans="1:10" ht="41.25" customHeight="1" x14ac:dyDescent="0.25">
      <c r="A47" s="108"/>
      <c r="B47" s="121" t="s">
        <v>597</v>
      </c>
      <c r="C47" s="121" t="s">
        <v>675</v>
      </c>
      <c r="D47" s="116"/>
      <c r="E47" s="116"/>
      <c r="F47" s="116"/>
      <c r="G47" s="116"/>
      <c r="H47" s="116"/>
      <c r="I47" s="116"/>
      <c r="J47" s="149"/>
    </row>
    <row r="48" spans="1:10" ht="24.75" customHeight="1" x14ac:dyDescent="0.25">
      <c r="A48" s="108"/>
      <c r="B48" s="122"/>
      <c r="C48" s="122"/>
      <c r="D48" s="141"/>
      <c r="E48" s="141"/>
      <c r="F48" s="116"/>
      <c r="G48" s="116"/>
      <c r="H48" s="116"/>
      <c r="I48" s="116"/>
      <c r="J48" s="149"/>
    </row>
    <row r="49" spans="1:10" x14ac:dyDescent="0.25">
      <c r="A49" s="108"/>
      <c r="B49" s="52"/>
      <c r="C49" s="52"/>
      <c r="D49" s="29"/>
      <c r="E49" s="29"/>
      <c r="F49" s="29"/>
      <c r="G49" s="29"/>
      <c r="H49" s="29"/>
      <c r="I49" s="62"/>
    </row>
    <row r="50" spans="1:10" x14ac:dyDescent="0.25">
      <c r="A50" s="4" t="s">
        <v>275</v>
      </c>
      <c r="B50" s="49"/>
      <c r="C50" s="49"/>
    </row>
    <row r="51" spans="1:10" x14ac:dyDescent="0.25">
      <c r="A51" s="4" t="s">
        <v>301</v>
      </c>
      <c r="B51" s="49"/>
      <c r="C51" s="49"/>
    </row>
    <row r="52" spans="1:10" x14ac:dyDescent="0.25">
      <c r="A52" s="4" t="s">
        <v>287</v>
      </c>
      <c r="B52" s="9">
        <v>1084</v>
      </c>
      <c r="C52" s="9">
        <f>30</f>
        <v>30</v>
      </c>
      <c r="D52" s="9"/>
      <c r="E52" s="9"/>
      <c r="F52" s="9"/>
      <c r="G52" s="9"/>
      <c r="H52" s="9"/>
      <c r="I52" s="9"/>
    </row>
    <row r="53" spans="1:10" x14ac:dyDescent="0.25">
      <c r="A53" s="4" t="s">
        <v>288</v>
      </c>
      <c r="B53" s="9">
        <v>68</v>
      </c>
      <c r="C53" s="9"/>
      <c r="D53" s="9"/>
      <c r="E53" s="9"/>
      <c r="F53" s="9"/>
      <c r="G53" s="9"/>
      <c r="H53" s="9"/>
      <c r="I53" s="9"/>
    </row>
    <row r="54" spans="1:10" s="14" customFormat="1" x14ac:dyDescent="0.25">
      <c r="A54" s="43" t="s">
        <v>228</v>
      </c>
      <c r="B54" s="25">
        <f t="shared" ref="B54:C54" si="2">+SUM(B50:B53)</f>
        <v>1152</v>
      </c>
      <c r="C54" s="25">
        <f t="shared" si="2"/>
        <v>30</v>
      </c>
      <c r="D54" s="25"/>
      <c r="E54" s="25"/>
      <c r="F54" s="25"/>
      <c r="G54" s="25"/>
      <c r="H54" s="25"/>
      <c r="I54" s="25"/>
    </row>
    <row r="55" spans="1:10" x14ac:dyDescent="0.25">
      <c r="A55" s="4"/>
      <c r="B55" s="9"/>
      <c r="C55" s="9"/>
      <c r="D55" s="9"/>
      <c r="E55" s="9"/>
      <c r="F55" s="9"/>
      <c r="G55" s="9"/>
      <c r="H55" s="9"/>
      <c r="I55" s="9"/>
    </row>
    <row r="56" spans="1:10" s="14" customFormat="1" x14ac:dyDescent="0.25">
      <c r="A56" s="108" t="str">
        <f>+A60</f>
        <v>Egg Harbor Township</v>
      </c>
      <c r="B56" s="123" t="s">
        <v>582</v>
      </c>
      <c r="C56" s="123"/>
      <c r="D56" s="123"/>
      <c r="E56" s="123"/>
      <c r="F56" s="123"/>
      <c r="G56" s="123"/>
      <c r="H56" s="25"/>
      <c r="I56" s="25"/>
    </row>
    <row r="57" spans="1:10" ht="35.25" customHeight="1" x14ac:dyDescent="0.25">
      <c r="A57" s="108"/>
      <c r="B57" s="121" t="s">
        <v>598</v>
      </c>
      <c r="C57" s="121" t="s">
        <v>599</v>
      </c>
      <c r="D57" s="121" t="s">
        <v>600</v>
      </c>
      <c r="E57" s="121" t="s">
        <v>601</v>
      </c>
      <c r="F57" s="121" t="s">
        <v>602</v>
      </c>
      <c r="G57" s="121" t="s">
        <v>603</v>
      </c>
      <c r="H57" s="116"/>
      <c r="I57" s="116"/>
      <c r="J57" s="149"/>
    </row>
    <row r="58" spans="1:10" x14ac:dyDescent="0.25">
      <c r="A58" s="108"/>
      <c r="B58" s="122"/>
      <c r="C58" s="122"/>
      <c r="D58" s="122"/>
      <c r="E58" s="122"/>
      <c r="F58" s="121"/>
      <c r="G58" s="121"/>
      <c r="H58" s="116"/>
      <c r="I58" s="116"/>
      <c r="J58" s="149"/>
    </row>
    <row r="59" spans="1:10" x14ac:dyDescent="0.25">
      <c r="A59" s="108"/>
      <c r="B59" s="52"/>
      <c r="C59" s="52"/>
      <c r="D59" s="52"/>
      <c r="E59" s="52"/>
      <c r="F59" s="52" t="s">
        <v>604</v>
      </c>
      <c r="G59" s="52"/>
      <c r="H59" s="29"/>
      <c r="I59" s="62"/>
    </row>
    <row r="60" spans="1:10" x14ac:dyDescent="0.25">
      <c r="A60" s="4" t="s">
        <v>285</v>
      </c>
      <c r="B60" s="49">
        <f>1+1+1</f>
        <v>3</v>
      </c>
      <c r="C60" s="49">
        <v>1</v>
      </c>
      <c r="D60" s="49">
        <f>1+1+1</f>
        <v>3</v>
      </c>
      <c r="E60" s="49"/>
      <c r="F60" s="48">
        <v>1</v>
      </c>
      <c r="G60" s="48">
        <v>1</v>
      </c>
    </row>
    <row r="61" spans="1:10" x14ac:dyDescent="0.25">
      <c r="A61" s="4" t="s">
        <v>302</v>
      </c>
      <c r="B61" s="49"/>
      <c r="C61" s="49"/>
    </row>
    <row r="62" spans="1:10" x14ac:dyDescent="0.25">
      <c r="A62" s="4" t="s">
        <v>101</v>
      </c>
      <c r="B62" s="9">
        <v>9050</v>
      </c>
      <c r="C62" s="9">
        <v>8895</v>
      </c>
      <c r="D62" s="9">
        <v>7293</v>
      </c>
      <c r="E62" s="9">
        <v>7263</v>
      </c>
      <c r="F62" s="9">
        <v>9885</v>
      </c>
      <c r="G62" s="9">
        <v>10899</v>
      </c>
    </row>
    <row r="63" spans="1:10" x14ac:dyDescent="0.25">
      <c r="A63" s="4" t="s">
        <v>102</v>
      </c>
      <c r="B63" s="9">
        <v>463</v>
      </c>
      <c r="C63" s="9">
        <v>372</v>
      </c>
      <c r="D63" s="9">
        <v>323</v>
      </c>
      <c r="E63" s="9">
        <v>333</v>
      </c>
      <c r="F63" s="9">
        <v>493</v>
      </c>
      <c r="G63" s="9">
        <v>380</v>
      </c>
    </row>
    <row r="64" spans="1:10" s="14" customFormat="1" x14ac:dyDescent="0.25">
      <c r="A64" s="43" t="s">
        <v>228</v>
      </c>
      <c r="B64" s="46">
        <f>+SUM(B60:B63)</f>
        <v>9516</v>
      </c>
      <c r="C64" s="46">
        <f t="shared" ref="C64:G64" si="3">+SUM(C60:C63)</f>
        <v>9268</v>
      </c>
      <c r="D64" s="46">
        <f t="shared" si="3"/>
        <v>7619</v>
      </c>
      <c r="E64" s="46">
        <f t="shared" si="3"/>
        <v>7596</v>
      </c>
      <c r="F64" s="46">
        <f t="shared" si="3"/>
        <v>10379</v>
      </c>
      <c r="G64" s="46">
        <f t="shared" si="3"/>
        <v>11280</v>
      </c>
      <c r="H64" s="46"/>
      <c r="I64" s="61"/>
    </row>
    <row r="65" spans="1:10" x14ac:dyDescent="0.25">
      <c r="A65" s="4"/>
      <c r="B65" s="49"/>
      <c r="C65" s="49"/>
    </row>
    <row r="66" spans="1:10" x14ac:dyDescent="0.25">
      <c r="A66" s="4"/>
      <c r="B66" s="49"/>
      <c r="C66" s="49"/>
    </row>
    <row r="67" spans="1:10" ht="27" customHeight="1" x14ac:dyDescent="0.25">
      <c r="A67" s="108" t="str">
        <f>+A71</f>
        <v>Estell Manor</v>
      </c>
      <c r="B67" s="138" t="s">
        <v>582</v>
      </c>
      <c r="C67" s="138"/>
      <c r="D67" s="9"/>
      <c r="E67" s="9"/>
      <c r="F67" s="9"/>
      <c r="G67" s="9"/>
      <c r="H67" s="9"/>
      <c r="I67" s="9"/>
    </row>
    <row r="68" spans="1:10" ht="35.25" customHeight="1" x14ac:dyDescent="0.25">
      <c r="A68" s="108"/>
      <c r="B68" s="121" t="s">
        <v>605</v>
      </c>
      <c r="C68" s="129" t="s">
        <v>606</v>
      </c>
      <c r="D68" s="109"/>
      <c r="E68" s="109"/>
      <c r="F68" s="109"/>
      <c r="G68" s="109"/>
      <c r="H68" s="109"/>
      <c r="I68" s="109"/>
      <c r="J68" s="149"/>
    </row>
    <row r="69" spans="1:10" x14ac:dyDescent="0.25">
      <c r="A69" s="108"/>
      <c r="B69" s="122"/>
      <c r="C69" s="129"/>
      <c r="D69" s="115"/>
      <c r="E69" s="115"/>
      <c r="F69" s="109"/>
      <c r="G69" s="109"/>
      <c r="H69" s="109"/>
      <c r="I69" s="109"/>
      <c r="J69" s="149"/>
    </row>
    <row r="70" spans="1:10" x14ac:dyDescent="0.25">
      <c r="A70" s="108"/>
      <c r="B70" s="52"/>
      <c r="C70" s="52"/>
      <c r="D70" s="29"/>
      <c r="E70" s="29"/>
      <c r="F70" s="29"/>
      <c r="G70" s="29"/>
      <c r="H70" s="29"/>
      <c r="I70" s="62"/>
    </row>
    <row r="71" spans="1:10" x14ac:dyDescent="0.25">
      <c r="A71" s="4" t="s">
        <v>103</v>
      </c>
      <c r="B71" s="49"/>
      <c r="C71" s="49"/>
    </row>
    <row r="72" spans="1:10" x14ac:dyDescent="0.25">
      <c r="A72" s="4" t="s">
        <v>303</v>
      </c>
      <c r="B72" s="49"/>
      <c r="C72" s="49"/>
    </row>
    <row r="73" spans="1:10" x14ac:dyDescent="0.25">
      <c r="A73" s="4" t="s">
        <v>104</v>
      </c>
      <c r="B73" s="9">
        <v>690</v>
      </c>
      <c r="C73" s="9">
        <v>669</v>
      </c>
    </row>
    <row r="74" spans="1:10" x14ac:dyDescent="0.25">
      <c r="A74" s="4" t="s">
        <v>105</v>
      </c>
      <c r="B74" s="9">
        <v>16</v>
      </c>
      <c r="C74" s="9">
        <v>18</v>
      </c>
    </row>
    <row r="75" spans="1:10" s="14" customFormat="1" x14ac:dyDescent="0.25">
      <c r="A75" s="43" t="s">
        <v>228</v>
      </c>
      <c r="B75" s="46">
        <f>+SUM(B71:B74)</f>
        <v>706</v>
      </c>
      <c r="C75" s="46">
        <f>+SUM(C71:C74)</f>
        <v>687</v>
      </c>
      <c r="D75" s="46"/>
      <c r="E75" s="46"/>
      <c r="F75" s="46" t="s">
        <v>579</v>
      </c>
      <c r="G75" s="46"/>
      <c r="H75" s="46"/>
      <c r="I75" s="61"/>
    </row>
    <row r="76" spans="1:10" x14ac:dyDescent="0.25">
      <c r="A76" s="4"/>
      <c r="B76" s="49"/>
      <c r="C76" s="49"/>
    </row>
    <row r="77" spans="1:10" ht="27.75" customHeight="1" x14ac:dyDescent="0.25">
      <c r="A77" s="108" t="str">
        <f>+A81</f>
        <v>Folsom</v>
      </c>
      <c r="B77" s="138" t="s">
        <v>582</v>
      </c>
      <c r="C77" s="138"/>
      <c r="D77" s="25"/>
      <c r="E77" s="25"/>
      <c r="F77" s="25"/>
      <c r="G77" s="25"/>
      <c r="H77" s="9"/>
      <c r="I77" s="9"/>
    </row>
    <row r="78" spans="1:10" ht="35.25" customHeight="1" x14ac:dyDescent="0.25">
      <c r="A78" s="108"/>
      <c r="B78" s="121" t="s">
        <v>607</v>
      </c>
      <c r="C78" s="121" t="s">
        <v>608</v>
      </c>
      <c r="D78" s="144"/>
      <c r="E78" s="144"/>
      <c r="F78" s="116"/>
      <c r="G78" s="144"/>
      <c r="H78" s="116"/>
      <c r="I78" s="116"/>
      <c r="J78" s="149"/>
    </row>
    <row r="79" spans="1:10" x14ac:dyDescent="0.25">
      <c r="A79" s="108"/>
      <c r="B79" s="122"/>
      <c r="C79" s="122"/>
      <c r="D79" s="144"/>
      <c r="E79" s="144"/>
      <c r="F79" s="116"/>
      <c r="G79" s="144"/>
      <c r="H79" s="116"/>
      <c r="I79" s="116"/>
      <c r="J79" s="149"/>
    </row>
    <row r="80" spans="1:10" ht="45" x14ac:dyDescent="0.25">
      <c r="A80" s="108"/>
      <c r="B80" s="52" t="s">
        <v>609</v>
      </c>
      <c r="C80" s="52"/>
      <c r="D80" s="29"/>
      <c r="E80" s="29"/>
      <c r="F80" s="29"/>
      <c r="G80" s="29"/>
      <c r="H80" s="29"/>
      <c r="I80" s="62"/>
    </row>
    <row r="81" spans="1:10" x14ac:dyDescent="0.25">
      <c r="A81" s="4" t="s">
        <v>106</v>
      </c>
      <c r="B81" s="49"/>
      <c r="C81" s="49"/>
    </row>
    <row r="82" spans="1:10" x14ac:dyDescent="0.25">
      <c r="A82" s="4" t="s">
        <v>304</v>
      </c>
      <c r="B82" s="49"/>
      <c r="C82" s="49"/>
    </row>
    <row r="83" spans="1:10" x14ac:dyDescent="0.25">
      <c r="A83" s="4" t="s">
        <v>107</v>
      </c>
      <c r="B83" s="9">
        <v>737</v>
      </c>
      <c r="C83" s="9">
        <v>679</v>
      </c>
      <c r="F83" s="9"/>
    </row>
    <row r="84" spans="1:10" x14ac:dyDescent="0.25">
      <c r="A84" s="4" t="s">
        <v>108</v>
      </c>
      <c r="B84" s="9">
        <v>23</v>
      </c>
      <c r="C84" s="9">
        <v>24</v>
      </c>
      <c r="F84" s="9"/>
    </row>
    <row r="85" spans="1:10" s="14" customFormat="1" x14ac:dyDescent="0.25">
      <c r="A85" s="43" t="s">
        <v>228</v>
      </c>
      <c r="B85" s="46">
        <f t="shared" ref="B85:C85" si="4">+SUM(B81:B84)</f>
        <v>760</v>
      </c>
      <c r="C85" s="46">
        <f t="shared" si="4"/>
        <v>703</v>
      </c>
      <c r="D85" s="46"/>
      <c r="E85" s="46"/>
      <c r="F85" s="46"/>
      <c r="G85" s="46"/>
      <c r="H85" s="46"/>
      <c r="I85" s="61"/>
    </row>
    <row r="86" spans="1:10" x14ac:dyDescent="0.25">
      <c r="A86" s="4"/>
      <c r="B86" s="49"/>
      <c r="C86" s="49"/>
    </row>
    <row r="87" spans="1:10" ht="90" x14ac:dyDescent="0.25">
      <c r="A87" s="108" t="str">
        <f>+A91</f>
        <v>Galloway Township</v>
      </c>
      <c r="B87" s="58" t="s">
        <v>611</v>
      </c>
      <c r="C87" s="140" t="s">
        <v>582</v>
      </c>
      <c r="D87" s="140"/>
      <c r="E87" s="140"/>
      <c r="F87" s="140"/>
      <c r="G87" s="9"/>
      <c r="H87" s="9"/>
      <c r="I87" s="9"/>
    </row>
    <row r="88" spans="1:10" ht="35.25" customHeight="1" x14ac:dyDescent="0.25">
      <c r="A88" s="108"/>
      <c r="B88" s="121" t="s">
        <v>610</v>
      </c>
      <c r="C88" s="121" t="s">
        <v>612</v>
      </c>
      <c r="D88" s="121" t="s">
        <v>613</v>
      </c>
      <c r="E88" s="121" t="s">
        <v>614</v>
      </c>
      <c r="F88" s="121" t="s">
        <v>615</v>
      </c>
      <c r="G88" s="116"/>
      <c r="H88" s="116"/>
      <c r="I88" s="116"/>
      <c r="J88" s="149"/>
    </row>
    <row r="89" spans="1:10" x14ac:dyDescent="0.25">
      <c r="A89" s="108"/>
      <c r="B89" s="122"/>
      <c r="C89" s="122"/>
      <c r="D89" s="122"/>
      <c r="E89" s="122"/>
      <c r="F89" s="121"/>
      <c r="G89" s="116"/>
      <c r="H89" s="116"/>
      <c r="I89" s="116"/>
      <c r="J89" s="149"/>
    </row>
    <row r="90" spans="1:10" ht="30" x14ac:dyDescent="0.25">
      <c r="A90" s="108"/>
      <c r="B90" s="52"/>
      <c r="C90" s="52" t="s">
        <v>616</v>
      </c>
      <c r="D90" s="52" t="s">
        <v>617</v>
      </c>
      <c r="E90" s="52"/>
      <c r="F90" s="52" t="s">
        <v>618</v>
      </c>
      <c r="G90" s="29"/>
      <c r="H90" s="29"/>
      <c r="I90" s="62"/>
    </row>
    <row r="91" spans="1:10" x14ac:dyDescent="0.25">
      <c r="A91" s="4" t="s">
        <v>289</v>
      </c>
      <c r="B91" s="49">
        <f>2+1+1</f>
        <v>4</v>
      </c>
      <c r="C91" s="49">
        <f>2+1+1</f>
        <v>4</v>
      </c>
      <c r="D91" s="48">
        <f>2+1+1</f>
        <v>4</v>
      </c>
      <c r="E91" s="48">
        <f>2+1</f>
        <v>3</v>
      </c>
      <c r="F91" s="48">
        <v>1</v>
      </c>
    </row>
    <row r="92" spans="1:10" x14ac:dyDescent="0.25">
      <c r="A92" s="4" t="s">
        <v>305</v>
      </c>
      <c r="B92" s="49"/>
      <c r="C92" s="49"/>
    </row>
    <row r="93" spans="1:10" x14ac:dyDescent="0.25">
      <c r="A93" s="4" t="s">
        <v>126</v>
      </c>
      <c r="B93" s="9">
        <v>12491</v>
      </c>
      <c r="C93" s="9">
        <v>8196</v>
      </c>
      <c r="D93" s="9">
        <v>7627</v>
      </c>
      <c r="E93" s="9">
        <v>5983</v>
      </c>
      <c r="F93" s="9">
        <v>7749</v>
      </c>
    </row>
    <row r="94" spans="1:10" x14ac:dyDescent="0.25">
      <c r="A94" s="4" t="s">
        <v>127</v>
      </c>
      <c r="B94" s="9">
        <v>573</v>
      </c>
      <c r="C94" s="9">
        <v>318</v>
      </c>
      <c r="D94" s="9">
        <v>323</v>
      </c>
      <c r="E94" s="9">
        <v>169</v>
      </c>
      <c r="F94" s="9">
        <v>298</v>
      </c>
    </row>
    <row r="95" spans="1:10" s="14" customFormat="1" x14ac:dyDescent="0.25">
      <c r="A95" s="43" t="s">
        <v>228</v>
      </c>
      <c r="B95" s="46">
        <f t="shared" ref="B95" si="5">+SUM(B91:B94)</f>
        <v>13068</v>
      </c>
      <c r="C95" s="46">
        <f t="shared" ref="C95" si="6">+SUM(C91:C94)</f>
        <v>8518</v>
      </c>
      <c r="D95" s="46">
        <f t="shared" ref="D95" si="7">+SUM(D91:D94)</f>
        <v>7954</v>
      </c>
      <c r="E95" s="46">
        <f t="shared" ref="E95" si="8">+SUM(E91:E94)</f>
        <v>6155</v>
      </c>
      <c r="F95" s="46">
        <f t="shared" ref="F95" si="9">+SUM(F91:F94)</f>
        <v>8048</v>
      </c>
      <c r="G95" s="46"/>
      <c r="H95" s="46"/>
      <c r="I95" s="61"/>
      <c r="J95" s="33"/>
    </row>
    <row r="96" spans="1:10" x14ac:dyDescent="0.25">
      <c r="A96" s="4"/>
      <c r="B96" s="49"/>
      <c r="C96" s="49"/>
    </row>
    <row r="97" spans="1:10" x14ac:dyDescent="0.25">
      <c r="A97" s="4"/>
      <c r="B97" s="49"/>
      <c r="C97" s="49"/>
    </row>
    <row r="98" spans="1:10" ht="105" x14ac:dyDescent="0.25">
      <c r="A98" s="108" t="str">
        <f>+A102</f>
        <v>Hamilton Township</v>
      </c>
      <c r="B98" s="58" t="s">
        <v>611</v>
      </c>
      <c r="C98" s="58" t="s">
        <v>621</v>
      </c>
      <c r="D98" s="140" t="s">
        <v>582</v>
      </c>
      <c r="E98" s="140"/>
      <c r="F98" s="140"/>
      <c r="G98" s="140"/>
      <c r="H98" s="140"/>
      <c r="I98" s="140"/>
    </row>
    <row r="99" spans="1:10" ht="35.25" customHeight="1" x14ac:dyDescent="0.25">
      <c r="A99" s="108"/>
      <c r="B99" s="121" t="s">
        <v>619</v>
      </c>
      <c r="C99" s="121" t="s">
        <v>620</v>
      </c>
      <c r="D99" s="121" t="s">
        <v>622</v>
      </c>
      <c r="E99" s="121" t="s">
        <v>623</v>
      </c>
      <c r="F99" s="121" t="s">
        <v>624</v>
      </c>
      <c r="G99" s="121" t="s">
        <v>626</v>
      </c>
      <c r="H99" s="121" t="s">
        <v>625</v>
      </c>
      <c r="I99" s="121" t="s">
        <v>627</v>
      </c>
      <c r="J99" s="149"/>
    </row>
    <row r="100" spans="1:10" x14ac:dyDescent="0.25">
      <c r="A100" s="108"/>
      <c r="B100" s="122"/>
      <c r="C100" s="121"/>
      <c r="D100" s="122"/>
      <c r="E100" s="122"/>
      <c r="F100" s="121"/>
      <c r="G100" s="121"/>
      <c r="H100" s="121"/>
      <c r="I100" s="121"/>
      <c r="J100" s="149"/>
    </row>
    <row r="101" spans="1:10" ht="60" x14ac:dyDescent="0.25">
      <c r="A101" s="108"/>
      <c r="B101" s="52"/>
      <c r="C101" s="52" t="s">
        <v>628</v>
      </c>
      <c r="D101" s="52"/>
      <c r="E101" s="52" t="s">
        <v>629</v>
      </c>
      <c r="F101" s="52" t="s">
        <v>630</v>
      </c>
      <c r="G101" s="52" t="s">
        <v>631</v>
      </c>
      <c r="H101" s="52"/>
      <c r="I101" s="60" t="s">
        <v>632</v>
      </c>
    </row>
    <row r="102" spans="1:10" x14ac:dyDescent="0.25">
      <c r="A102" s="4" t="s">
        <v>290</v>
      </c>
      <c r="B102" s="49">
        <f>3+2+3+1</f>
        <v>9</v>
      </c>
      <c r="C102" s="49">
        <f>3+3+1</f>
        <v>7</v>
      </c>
      <c r="D102" s="48">
        <v>3</v>
      </c>
      <c r="E102" s="48">
        <f>1+2</f>
        <v>3</v>
      </c>
      <c r="F102" s="48">
        <f>1+1+2</f>
        <v>4</v>
      </c>
      <c r="G102" s="48">
        <f>1+1</f>
        <v>2</v>
      </c>
      <c r="H102" s="48">
        <v>1</v>
      </c>
      <c r="I102" s="65">
        <v>2</v>
      </c>
    </row>
    <row r="103" spans="1:10" x14ac:dyDescent="0.25">
      <c r="A103" s="4" t="s">
        <v>306</v>
      </c>
      <c r="B103" s="49"/>
      <c r="C103" s="49"/>
    </row>
    <row r="104" spans="1:10" x14ac:dyDescent="0.25">
      <c r="A104" s="4" t="s">
        <v>141</v>
      </c>
      <c r="B104" s="9">
        <v>8292</v>
      </c>
      <c r="C104" s="9">
        <v>8746</v>
      </c>
      <c r="D104" s="9">
        <v>5095</v>
      </c>
      <c r="E104" s="9">
        <v>6461</v>
      </c>
      <c r="F104" s="9">
        <v>6070</v>
      </c>
      <c r="G104" s="9">
        <v>3915</v>
      </c>
      <c r="H104" s="9">
        <v>2172</v>
      </c>
      <c r="I104" s="9">
        <v>2891</v>
      </c>
    </row>
    <row r="105" spans="1:10" x14ac:dyDescent="0.25">
      <c r="A105" s="4" t="s">
        <v>142</v>
      </c>
      <c r="B105" s="9">
        <v>351</v>
      </c>
      <c r="C105" s="9">
        <v>393</v>
      </c>
      <c r="D105" s="9">
        <v>197</v>
      </c>
      <c r="E105" s="9">
        <v>286</v>
      </c>
      <c r="F105" s="9">
        <v>274</v>
      </c>
      <c r="G105" s="9">
        <v>176</v>
      </c>
      <c r="H105" s="9">
        <v>123</v>
      </c>
      <c r="I105" s="9">
        <v>127</v>
      </c>
    </row>
    <row r="106" spans="1:10" s="14" customFormat="1" x14ac:dyDescent="0.25">
      <c r="A106" s="43" t="s">
        <v>228</v>
      </c>
      <c r="B106" s="46">
        <f t="shared" ref="B106:C106" si="10">+SUM(B102:B105)</f>
        <v>8652</v>
      </c>
      <c r="C106" s="46">
        <f t="shared" si="10"/>
        <v>9146</v>
      </c>
      <c r="D106" s="46">
        <f t="shared" ref="D106" si="11">+SUM(D102:D105)</f>
        <v>5295</v>
      </c>
      <c r="E106" s="46">
        <f t="shared" ref="E106" si="12">+SUM(E102:E105)</f>
        <v>6750</v>
      </c>
      <c r="F106" s="46">
        <f t="shared" ref="F106" si="13">+SUM(F102:F105)</f>
        <v>6348</v>
      </c>
      <c r="G106" s="46">
        <f t="shared" ref="G106" si="14">+SUM(G102:G105)</f>
        <v>4093</v>
      </c>
      <c r="H106" s="46">
        <f t="shared" ref="H106" si="15">+SUM(H102:H105)</f>
        <v>2296</v>
      </c>
      <c r="I106" s="61">
        <f t="shared" ref="I106" si="16">+SUM(I102:I105)</f>
        <v>3020</v>
      </c>
    </row>
    <row r="107" spans="1:10" x14ac:dyDescent="0.25">
      <c r="A107" s="4"/>
      <c r="B107" s="49"/>
      <c r="C107" s="49"/>
    </row>
    <row r="108" spans="1:10" x14ac:dyDescent="0.25">
      <c r="A108" s="108" t="str">
        <f>+A112</f>
        <v>Hammonton</v>
      </c>
      <c r="B108" s="123" t="s">
        <v>582</v>
      </c>
      <c r="C108" s="123"/>
      <c r="D108" s="123"/>
      <c r="E108" s="25"/>
      <c r="F108" s="25"/>
      <c r="G108" s="25"/>
      <c r="H108" s="25"/>
      <c r="I108" s="25"/>
      <c r="J108" s="36"/>
    </row>
    <row r="109" spans="1:10" ht="35.25" customHeight="1" x14ac:dyDescent="0.25">
      <c r="A109" s="108"/>
      <c r="B109" s="121" t="s">
        <v>633</v>
      </c>
      <c r="C109" s="121" t="s">
        <v>634</v>
      </c>
      <c r="D109" s="121" t="s">
        <v>635</v>
      </c>
      <c r="E109" s="144"/>
      <c r="F109" s="144"/>
      <c r="G109" s="144"/>
      <c r="H109" s="116"/>
      <c r="I109" s="116"/>
      <c r="J109" s="150"/>
    </row>
    <row r="110" spans="1:10" x14ac:dyDescent="0.25">
      <c r="A110" s="108"/>
      <c r="B110" s="122"/>
      <c r="C110" s="122"/>
      <c r="D110" s="122"/>
      <c r="E110" s="144"/>
      <c r="F110" s="144"/>
      <c r="G110" s="144"/>
      <c r="H110" s="116"/>
      <c r="I110" s="116"/>
      <c r="J110" s="150"/>
    </row>
    <row r="111" spans="1:10" ht="30" x14ac:dyDescent="0.25">
      <c r="A111" s="108"/>
      <c r="B111" s="52"/>
      <c r="C111" s="52" t="s">
        <v>636</v>
      </c>
      <c r="D111" s="52" t="s">
        <v>637</v>
      </c>
      <c r="E111" s="29"/>
      <c r="F111" s="29"/>
      <c r="G111" s="29"/>
      <c r="H111" s="29"/>
      <c r="I111" s="62"/>
      <c r="J111" s="29"/>
    </row>
    <row r="112" spans="1:10" x14ac:dyDescent="0.25">
      <c r="A112" s="4" t="s">
        <v>276</v>
      </c>
      <c r="B112" s="49">
        <f>1</f>
        <v>1</v>
      </c>
      <c r="C112" s="49"/>
      <c r="D112" s="48">
        <f>1</f>
        <v>1</v>
      </c>
    </row>
    <row r="113" spans="1:10" x14ac:dyDescent="0.25">
      <c r="A113" s="4" t="s">
        <v>307</v>
      </c>
      <c r="B113" s="49"/>
      <c r="C113" s="49"/>
    </row>
    <row r="114" spans="1:10" x14ac:dyDescent="0.25">
      <c r="A114" s="4" t="s">
        <v>150</v>
      </c>
      <c r="B114" s="9">
        <v>4813</v>
      </c>
      <c r="C114" s="9">
        <v>5102</v>
      </c>
      <c r="D114" s="9">
        <v>5044</v>
      </c>
      <c r="H114" s="9"/>
      <c r="I114" s="9"/>
      <c r="J114" s="1"/>
    </row>
    <row r="115" spans="1:10" x14ac:dyDescent="0.25">
      <c r="A115" s="4" t="s">
        <v>151</v>
      </c>
      <c r="B115" s="9">
        <v>153</v>
      </c>
      <c r="C115" s="9">
        <v>148</v>
      </c>
      <c r="D115" s="9">
        <v>155</v>
      </c>
      <c r="H115" s="9"/>
      <c r="I115" s="9"/>
      <c r="J115" s="1"/>
    </row>
    <row r="116" spans="1:10" s="14" customFormat="1" x14ac:dyDescent="0.25">
      <c r="A116" s="43" t="s">
        <v>228</v>
      </c>
      <c r="B116" s="46">
        <f t="shared" ref="B116:D116" si="17">+SUM(B112:B115)</f>
        <v>4967</v>
      </c>
      <c r="C116" s="46">
        <f t="shared" si="17"/>
        <v>5250</v>
      </c>
      <c r="D116" s="46">
        <f t="shared" si="17"/>
        <v>5200</v>
      </c>
      <c r="E116" s="46"/>
      <c r="F116" s="46"/>
      <c r="G116" s="46"/>
      <c r="H116" s="46"/>
      <c r="I116" s="61"/>
    </row>
    <row r="117" spans="1:10" x14ac:dyDescent="0.25">
      <c r="A117" s="4"/>
      <c r="B117" s="49"/>
      <c r="C117" s="49"/>
      <c r="D117" s="49"/>
      <c r="E117" s="49"/>
      <c r="F117" s="49"/>
      <c r="G117" s="49"/>
      <c r="H117" s="49"/>
      <c r="I117" s="49"/>
      <c r="J117" s="5"/>
    </row>
    <row r="118" spans="1:10" s="14" customFormat="1" x14ac:dyDescent="0.25">
      <c r="A118" s="108" t="str">
        <f>+A122</f>
        <v>Linwood</v>
      </c>
      <c r="B118" s="123" t="s">
        <v>582</v>
      </c>
      <c r="C118" s="123"/>
      <c r="D118" s="123"/>
      <c r="E118" s="25"/>
      <c r="F118" s="25"/>
      <c r="G118" s="25"/>
      <c r="H118" s="25"/>
      <c r="I118" s="25"/>
    </row>
    <row r="119" spans="1:10" ht="35.25" customHeight="1" x14ac:dyDescent="0.25">
      <c r="A119" s="108"/>
      <c r="B119" s="121" t="s">
        <v>638</v>
      </c>
      <c r="C119" s="129" t="s">
        <v>639</v>
      </c>
      <c r="D119" s="121" t="s">
        <v>640</v>
      </c>
      <c r="E119" s="144"/>
      <c r="F119" s="116"/>
      <c r="G119" s="144"/>
      <c r="H119" s="116"/>
      <c r="I119" s="116"/>
      <c r="J119" s="149"/>
    </row>
    <row r="120" spans="1:10" x14ac:dyDescent="0.25">
      <c r="A120" s="108"/>
      <c r="B120" s="122"/>
      <c r="C120" s="129"/>
      <c r="D120" s="121"/>
      <c r="E120" s="144"/>
      <c r="F120" s="116"/>
      <c r="G120" s="144"/>
      <c r="H120" s="116"/>
      <c r="I120" s="116"/>
      <c r="J120" s="149"/>
    </row>
    <row r="121" spans="1:10" x14ac:dyDescent="0.25">
      <c r="A121" s="108"/>
      <c r="B121" s="52"/>
      <c r="C121" s="52"/>
      <c r="D121" s="52"/>
      <c r="E121" s="29"/>
      <c r="F121" s="29"/>
      <c r="G121" s="29"/>
      <c r="H121" s="29"/>
      <c r="I121" s="62"/>
    </row>
    <row r="122" spans="1:10" x14ac:dyDescent="0.25">
      <c r="A122" s="4" t="s">
        <v>277</v>
      </c>
      <c r="B122" s="49"/>
      <c r="C122" s="49"/>
    </row>
    <row r="123" spans="1:10" x14ac:dyDescent="0.25">
      <c r="A123" s="4" t="s">
        <v>308</v>
      </c>
      <c r="B123" s="49"/>
      <c r="C123" s="49"/>
    </row>
    <row r="124" spans="1:10" x14ac:dyDescent="0.25">
      <c r="A124" s="4" t="s">
        <v>154</v>
      </c>
      <c r="B124" s="9">
        <v>1129</v>
      </c>
      <c r="C124" s="9">
        <v>1093</v>
      </c>
      <c r="D124" s="9">
        <v>1168</v>
      </c>
    </row>
    <row r="125" spans="1:10" x14ac:dyDescent="0.25">
      <c r="A125" s="4" t="s">
        <v>155</v>
      </c>
      <c r="B125" s="9">
        <v>39</v>
      </c>
      <c r="C125" s="9">
        <v>35</v>
      </c>
      <c r="D125" s="9">
        <v>35</v>
      </c>
    </row>
    <row r="126" spans="1:10" x14ac:dyDescent="0.25">
      <c r="A126" s="4" t="s">
        <v>159</v>
      </c>
      <c r="B126" s="9">
        <v>1268</v>
      </c>
      <c r="C126" s="9">
        <v>1216</v>
      </c>
      <c r="D126" s="9">
        <v>1279</v>
      </c>
      <c r="F126" s="9"/>
    </row>
    <row r="127" spans="1:10" x14ac:dyDescent="0.25">
      <c r="A127" s="4" t="s">
        <v>160</v>
      </c>
      <c r="B127" s="9">
        <v>43</v>
      </c>
      <c r="C127" s="9">
        <v>42</v>
      </c>
      <c r="D127" s="9">
        <v>46</v>
      </c>
      <c r="F127" s="9"/>
    </row>
    <row r="128" spans="1:10" s="14" customFormat="1" x14ac:dyDescent="0.25">
      <c r="A128" s="43" t="s">
        <v>228</v>
      </c>
      <c r="B128" s="46">
        <f t="shared" ref="B128:C128" si="18">+SUM(B124:B127)</f>
        <v>2479</v>
      </c>
      <c r="C128" s="46">
        <f t="shared" si="18"/>
        <v>2386</v>
      </c>
      <c r="D128" s="46">
        <f t="shared" ref="D128" si="19">+SUM(D124:D127)</f>
        <v>2528</v>
      </c>
      <c r="E128" s="46"/>
      <c r="F128" s="46"/>
      <c r="G128" s="46"/>
      <c r="H128" s="46"/>
      <c r="I128" s="61"/>
    </row>
    <row r="129" spans="1:10" x14ac:dyDescent="0.25">
      <c r="A129" s="4"/>
      <c r="B129" s="49"/>
      <c r="C129" s="49"/>
      <c r="D129" s="49"/>
      <c r="E129" s="49"/>
      <c r="F129" s="49"/>
      <c r="G129" s="49"/>
    </row>
    <row r="130" spans="1:10" x14ac:dyDescent="0.25">
      <c r="A130" s="4"/>
      <c r="B130" s="49"/>
      <c r="C130" s="49"/>
      <c r="D130" s="49"/>
      <c r="E130" s="49"/>
      <c r="F130" s="49"/>
      <c r="G130" s="49"/>
    </row>
    <row r="131" spans="1:10" ht="60" x14ac:dyDescent="0.25">
      <c r="A131" s="108" t="str">
        <f>+A135</f>
        <v>Longport</v>
      </c>
      <c r="B131" s="52" t="s">
        <v>642</v>
      </c>
      <c r="C131" s="25"/>
      <c r="D131" s="25"/>
      <c r="E131" s="25"/>
      <c r="F131" s="25"/>
      <c r="G131" s="25"/>
      <c r="H131" s="25"/>
      <c r="I131" s="25"/>
    </row>
    <row r="132" spans="1:10" ht="35.25" customHeight="1" x14ac:dyDescent="0.25">
      <c r="A132" s="108"/>
      <c r="B132" s="121" t="s">
        <v>641</v>
      </c>
      <c r="C132" s="116"/>
      <c r="D132" s="116"/>
      <c r="E132" s="116"/>
      <c r="F132" s="116"/>
      <c r="G132" s="116"/>
      <c r="H132" s="116"/>
      <c r="I132" s="116"/>
      <c r="J132" s="149"/>
    </row>
    <row r="133" spans="1:10" x14ac:dyDescent="0.25">
      <c r="A133" s="108"/>
      <c r="B133" s="122"/>
      <c r="C133" s="141"/>
      <c r="D133" s="141"/>
      <c r="E133" s="141"/>
      <c r="F133" s="116"/>
      <c r="G133" s="116"/>
      <c r="H133" s="116"/>
      <c r="I133" s="116"/>
      <c r="J133" s="149"/>
    </row>
    <row r="134" spans="1:10" x14ac:dyDescent="0.25">
      <c r="A134" s="108"/>
      <c r="B134" s="52"/>
      <c r="C134" s="29"/>
      <c r="D134" s="151"/>
      <c r="E134" s="151"/>
      <c r="F134" s="151"/>
      <c r="G134" s="151"/>
      <c r="H134" s="151"/>
      <c r="I134" s="151"/>
    </row>
    <row r="135" spans="1:10" x14ac:dyDescent="0.25">
      <c r="A135" s="4" t="s">
        <v>161</v>
      </c>
      <c r="B135" s="49"/>
      <c r="C135" s="49"/>
    </row>
    <row r="136" spans="1:10" x14ac:dyDescent="0.25">
      <c r="A136" s="4" t="s">
        <v>309</v>
      </c>
      <c r="B136" s="49"/>
      <c r="C136" s="49"/>
    </row>
    <row r="137" spans="1:10" x14ac:dyDescent="0.25">
      <c r="A137" s="4" t="s">
        <v>162</v>
      </c>
      <c r="B137" s="9">
        <v>477</v>
      </c>
      <c r="C137" s="9"/>
      <c r="D137" s="9"/>
      <c r="E137" s="9"/>
      <c r="F137" s="9"/>
      <c r="G137" s="9"/>
      <c r="H137" s="9"/>
      <c r="I137" s="9"/>
    </row>
    <row r="138" spans="1:10" x14ac:dyDescent="0.25">
      <c r="A138" s="4" t="s">
        <v>163</v>
      </c>
      <c r="B138" s="9">
        <v>19</v>
      </c>
      <c r="C138" s="9"/>
      <c r="D138" s="9"/>
      <c r="E138" s="9"/>
      <c r="F138" s="9"/>
      <c r="G138" s="9"/>
      <c r="H138" s="9"/>
      <c r="I138" s="9"/>
    </row>
    <row r="139" spans="1:10" s="14" customFormat="1" x14ac:dyDescent="0.25">
      <c r="A139" s="43" t="s">
        <v>228</v>
      </c>
      <c r="B139" s="46">
        <f t="shared" ref="B139" si="20">+SUM(B135:B138)</f>
        <v>496</v>
      </c>
      <c r="C139" s="46"/>
      <c r="D139" s="46"/>
      <c r="E139" s="46"/>
      <c r="F139" s="46"/>
      <c r="G139" s="46"/>
      <c r="H139" s="46"/>
      <c r="I139" s="61"/>
    </row>
    <row r="140" spans="1:10" x14ac:dyDescent="0.25">
      <c r="A140" s="4"/>
      <c r="B140" s="49"/>
      <c r="C140" s="49"/>
      <c r="D140" s="49"/>
      <c r="E140" s="49"/>
      <c r="F140" s="49"/>
      <c r="G140" s="49"/>
      <c r="H140" s="49"/>
      <c r="I140" s="49"/>
    </row>
    <row r="141" spans="1:10" ht="90" x14ac:dyDescent="0.25">
      <c r="A141" s="108" t="str">
        <f>+A145</f>
        <v>Mullica Township</v>
      </c>
      <c r="B141" s="52" t="s">
        <v>611</v>
      </c>
      <c r="C141" s="140" t="s">
        <v>582</v>
      </c>
      <c r="D141" s="140"/>
      <c r="E141" s="140"/>
      <c r="F141" s="9"/>
      <c r="G141" s="9"/>
      <c r="H141" s="9"/>
      <c r="I141" s="9"/>
    </row>
    <row r="142" spans="1:10" ht="35.25" customHeight="1" x14ac:dyDescent="0.25">
      <c r="A142" s="108"/>
      <c r="B142" s="121" t="s">
        <v>643</v>
      </c>
      <c r="C142" s="129" t="s">
        <v>644</v>
      </c>
      <c r="D142" s="121" t="s">
        <v>645</v>
      </c>
      <c r="E142" s="121" t="s">
        <v>646</v>
      </c>
      <c r="F142" s="116"/>
      <c r="G142" s="116"/>
      <c r="H142" s="116"/>
      <c r="I142" s="116"/>
      <c r="J142" s="149"/>
    </row>
    <row r="143" spans="1:10" x14ac:dyDescent="0.25">
      <c r="A143" s="108"/>
      <c r="B143" s="122"/>
      <c r="C143" s="129"/>
      <c r="D143" s="122"/>
      <c r="E143" s="122"/>
      <c r="F143" s="116"/>
      <c r="G143" s="116"/>
      <c r="H143" s="116"/>
      <c r="I143" s="116"/>
      <c r="J143" s="149"/>
    </row>
    <row r="144" spans="1:10" x14ac:dyDescent="0.25">
      <c r="A144" s="108"/>
      <c r="B144" s="52"/>
      <c r="C144" s="52"/>
      <c r="D144" s="52"/>
      <c r="E144" s="52"/>
      <c r="F144" s="29"/>
      <c r="G144" s="29"/>
      <c r="H144" s="29"/>
      <c r="I144" s="62"/>
    </row>
    <row r="145" spans="1:10" x14ac:dyDescent="0.25">
      <c r="A145" s="4" t="s">
        <v>292</v>
      </c>
      <c r="B145" s="49"/>
      <c r="C145" s="49"/>
    </row>
    <row r="146" spans="1:10" x14ac:dyDescent="0.25">
      <c r="A146" s="4" t="s">
        <v>311</v>
      </c>
      <c r="B146" s="49"/>
      <c r="C146" s="49"/>
    </row>
    <row r="147" spans="1:10" x14ac:dyDescent="0.25">
      <c r="A147" s="4" t="s">
        <v>173</v>
      </c>
      <c r="B147" s="9">
        <v>1937</v>
      </c>
      <c r="C147" s="9">
        <v>1761</v>
      </c>
      <c r="D147" s="9">
        <v>1791</v>
      </c>
      <c r="E147" s="9">
        <v>1818</v>
      </c>
    </row>
    <row r="148" spans="1:10" x14ac:dyDescent="0.25">
      <c r="A148" s="4" t="s">
        <v>174</v>
      </c>
      <c r="B148" s="9">
        <v>85</v>
      </c>
      <c r="C148" s="9">
        <v>66</v>
      </c>
      <c r="D148" s="9">
        <v>73</v>
      </c>
      <c r="E148" s="9">
        <v>68</v>
      </c>
    </row>
    <row r="149" spans="1:10" s="14" customFormat="1" x14ac:dyDescent="0.25">
      <c r="A149" s="43" t="s">
        <v>228</v>
      </c>
      <c r="B149" s="46">
        <f t="shared" ref="B149" si="21">+SUM(B145:B148)</f>
        <v>2022</v>
      </c>
      <c r="C149" s="46">
        <f t="shared" ref="C149" si="22">+SUM(C145:C148)</f>
        <v>1827</v>
      </c>
      <c r="D149" s="46">
        <f t="shared" ref="D149" si="23">+SUM(D145:D148)</f>
        <v>1864</v>
      </c>
      <c r="E149" s="46">
        <f t="shared" ref="E149" si="24">+SUM(E145:E148)</f>
        <v>1886</v>
      </c>
      <c r="F149" s="46"/>
      <c r="G149" s="46"/>
      <c r="H149" s="46"/>
      <c r="I149" s="61"/>
      <c r="J149" s="33"/>
    </row>
    <row r="150" spans="1:10" x14ac:dyDescent="0.25">
      <c r="A150" s="4"/>
      <c r="B150" s="49"/>
      <c r="C150" s="49"/>
      <c r="D150" s="49"/>
      <c r="E150" s="49"/>
      <c r="F150" s="49"/>
      <c r="G150" s="49"/>
      <c r="H150" s="49"/>
      <c r="I150" s="49"/>
    </row>
    <row r="151" spans="1:10" ht="29.25" customHeight="1" x14ac:dyDescent="0.25">
      <c r="A151" s="108" t="str">
        <f>+A155</f>
        <v>Northfield</v>
      </c>
      <c r="B151" s="138" t="s">
        <v>650</v>
      </c>
      <c r="C151" s="138"/>
      <c r="D151" s="140" t="s">
        <v>582</v>
      </c>
      <c r="E151" s="140"/>
      <c r="F151" s="140"/>
      <c r="G151" s="9"/>
      <c r="H151" s="9"/>
      <c r="I151" s="9"/>
    </row>
    <row r="152" spans="1:10" x14ac:dyDescent="0.25">
      <c r="A152" s="108"/>
      <c r="B152" s="121" t="s">
        <v>647</v>
      </c>
      <c r="C152" s="121" t="s">
        <v>648</v>
      </c>
      <c r="D152" s="121" t="s">
        <v>649</v>
      </c>
      <c r="E152" s="157" t="s">
        <v>676</v>
      </c>
      <c r="F152" s="157" t="s">
        <v>677</v>
      </c>
      <c r="G152" s="116"/>
      <c r="H152" s="116"/>
      <c r="I152" s="116"/>
      <c r="J152" s="149"/>
    </row>
    <row r="153" spans="1:10" ht="32.25" customHeight="1" x14ac:dyDescent="0.25">
      <c r="A153" s="108"/>
      <c r="B153" s="122"/>
      <c r="C153" s="122"/>
      <c r="D153" s="122"/>
      <c r="E153" s="158"/>
      <c r="F153" s="158"/>
      <c r="G153" s="116"/>
      <c r="H153" s="116"/>
      <c r="I153" s="116"/>
      <c r="J153" s="149"/>
    </row>
    <row r="154" spans="1:10" x14ac:dyDescent="0.25">
      <c r="A154" s="108"/>
      <c r="B154" s="52"/>
      <c r="C154" s="52"/>
      <c r="D154" s="52"/>
      <c r="E154" s="52"/>
      <c r="F154" s="52"/>
      <c r="G154" s="29"/>
      <c r="H154" s="29"/>
      <c r="I154" s="62"/>
    </row>
    <row r="155" spans="1:10" x14ac:dyDescent="0.25">
      <c r="A155" s="4" t="s">
        <v>278</v>
      </c>
      <c r="B155" s="49">
        <f>1</f>
        <v>1</v>
      </c>
      <c r="C155" s="49">
        <f>1</f>
        <v>1</v>
      </c>
      <c r="D155" s="48">
        <v>1</v>
      </c>
    </row>
    <row r="156" spans="1:10" x14ac:dyDescent="0.25">
      <c r="A156" s="4" t="s">
        <v>312</v>
      </c>
      <c r="B156" s="49"/>
      <c r="C156" s="49"/>
    </row>
    <row r="157" spans="1:10" x14ac:dyDescent="0.25">
      <c r="A157" s="4" t="s">
        <v>179</v>
      </c>
      <c r="B157" s="9">
        <v>1454</v>
      </c>
      <c r="C157" s="9">
        <v>1317</v>
      </c>
      <c r="D157" s="9">
        <v>1478</v>
      </c>
      <c r="E157" s="48">
        <v>40</v>
      </c>
      <c r="F157" s="48">
        <v>40</v>
      </c>
    </row>
    <row r="158" spans="1:10" x14ac:dyDescent="0.25">
      <c r="A158" s="4" t="s">
        <v>180</v>
      </c>
      <c r="B158" s="9">
        <v>53</v>
      </c>
      <c r="C158" s="9">
        <v>46</v>
      </c>
      <c r="D158" s="9">
        <v>51</v>
      </c>
    </row>
    <row r="159" spans="1:10" x14ac:dyDescent="0.25">
      <c r="A159" s="4" t="s">
        <v>185</v>
      </c>
      <c r="B159" s="9">
        <v>1546</v>
      </c>
      <c r="C159" s="9">
        <v>1433</v>
      </c>
      <c r="D159" s="9">
        <v>1612</v>
      </c>
      <c r="E159" s="9">
        <v>40</v>
      </c>
      <c r="F159" s="9">
        <v>38</v>
      </c>
    </row>
    <row r="160" spans="1:10" x14ac:dyDescent="0.25">
      <c r="A160" s="4" t="s">
        <v>186</v>
      </c>
      <c r="B160" s="9">
        <v>70</v>
      </c>
      <c r="C160" s="9">
        <v>44</v>
      </c>
      <c r="D160" s="9">
        <v>62</v>
      </c>
      <c r="E160" s="9">
        <v>2</v>
      </c>
      <c r="F160" s="9">
        <v>2</v>
      </c>
    </row>
    <row r="161" spans="1:11" s="14" customFormat="1" x14ac:dyDescent="0.25">
      <c r="A161" s="43" t="s">
        <v>228</v>
      </c>
      <c r="B161" s="46">
        <f>+SUM(B155:B160)</f>
        <v>3124</v>
      </c>
      <c r="C161" s="46">
        <f>+SUM(C155:C160)</f>
        <v>2841</v>
      </c>
      <c r="D161" s="46">
        <f>+SUM(D155:D160)</f>
        <v>3204</v>
      </c>
      <c r="E161" s="46">
        <f>+SUM(E155:E160)</f>
        <v>82</v>
      </c>
      <c r="F161" s="46">
        <f>+SUM(F155:F160)</f>
        <v>80</v>
      </c>
      <c r="G161" s="46"/>
      <c r="H161" s="46"/>
      <c r="I161" s="61"/>
    </row>
    <row r="162" spans="1:11" s="14" customFormat="1" x14ac:dyDescent="0.25">
      <c r="A162" s="43"/>
      <c r="B162" s="46"/>
      <c r="C162" s="46"/>
      <c r="D162" s="46"/>
      <c r="E162" s="46"/>
      <c r="F162" s="46"/>
      <c r="G162" s="46"/>
      <c r="H162" s="46"/>
      <c r="I162" s="61"/>
    </row>
    <row r="163" spans="1:11" x14ac:dyDescent="0.25">
      <c r="A163" s="4"/>
      <c r="B163" s="49"/>
      <c r="C163" s="49"/>
      <c r="D163" s="49"/>
      <c r="E163" s="49"/>
      <c r="F163" s="49"/>
    </row>
    <row r="164" spans="1:11" x14ac:dyDescent="0.25">
      <c r="A164" s="83"/>
      <c r="B164" s="137" t="s">
        <v>582</v>
      </c>
      <c r="C164" s="137"/>
      <c r="D164" s="137"/>
      <c r="E164" s="137"/>
      <c r="F164" s="137"/>
      <c r="G164" s="137"/>
      <c r="H164" s="137"/>
    </row>
    <row r="165" spans="1:11" x14ac:dyDescent="0.25">
      <c r="A165" s="108" t="str">
        <f>+A169</f>
        <v>Pleasantville</v>
      </c>
      <c r="B165" s="79"/>
      <c r="C165" s="79"/>
      <c r="D165" s="79"/>
      <c r="E165" s="55"/>
      <c r="F165" s="55"/>
      <c r="G165" s="55"/>
      <c r="H165" s="55"/>
      <c r="I165" s="9"/>
      <c r="J165" s="37"/>
      <c r="K165" s="37"/>
    </row>
    <row r="166" spans="1:11" x14ac:dyDescent="0.25">
      <c r="A166" s="108"/>
      <c r="B166" s="129" t="s">
        <v>651</v>
      </c>
      <c r="C166" s="121" t="s">
        <v>653</v>
      </c>
      <c r="D166" s="129" t="s">
        <v>652</v>
      </c>
      <c r="E166" s="129" t="s">
        <v>654</v>
      </c>
      <c r="F166" s="129" t="s">
        <v>655</v>
      </c>
      <c r="G166" s="121" t="s">
        <v>656</v>
      </c>
      <c r="H166" s="129" t="s">
        <v>657</v>
      </c>
      <c r="I166" s="116"/>
      <c r="J166" s="155"/>
      <c r="K166" s="156"/>
    </row>
    <row r="167" spans="1:11" x14ac:dyDescent="0.25">
      <c r="A167" s="108"/>
      <c r="B167" s="129"/>
      <c r="C167" s="122"/>
      <c r="D167" s="129"/>
      <c r="E167" s="129"/>
      <c r="F167" s="129"/>
      <c r="G167" s="121"/>
      <c r="H167" s="129"/>
      <c r="I167" s="116"/>
      <c r="J167" s="155"/>
      <c r="K167" s="149"/>
    </row>
    <row r="168" spans="1:11" s="51" customFormat="1" x14ac:dyDescent="0.25">
      <c r="A168" s="108"/>
      <c r="B168" s="152" t="s">
        <v>658</v>
      </c>
      <c r="C168" s="152"/>
      <c r="D168" s="152"/>
      <c r="E168" s="82"/>
      <c r="F168" s="82"/>
      <c r="G168" s="82"/>
      <c r="H168" s="82" t="s">
        <v>659</v>
      </c>
      <c r="I168" s="68"/>
      <c r="J168" s="68"/>
      <c r="K168" s="68"/>
    </row>
    <row r="169" spans="1:11" x14ac:dyDescent="0.25">
      <c r="A169" s="4" t="s">
        <v>279</v>
      </c>
      <c r="B169" s="49">
        <f>14-B170</f>
        <v>8</v>
      </c>
      <c r="C169" s="49">
        <f>14-C170</f>
        <v>6</v>
      </c>
      <c r="D169" s="48">
        <f>16-D170</f>
        <v>6</v>
      </c>
      <c r="E169" s="48">
        <f>2-E170</f>
        <v>1</v>
      </c>
      <c r="H169" s="48">
        <f>6-H170</f>
        <v>1</v>
      </c>
    </row>
    <row r="170" spans="1:11" x14ac:dyDescent="0.25">
      <c r="A170" s="4" t="s">
        <v>313</v>
      </c>
      <c r="B170" s="49">
        <f>6</f>
        <v>6</v>
      </c>
      <c r="C170" s="49">
        <f>8</f>
        <v>8</v>
      </c>
      <c r="D170" s="48">
        <f>10</f>
        <v>10</v>
      </c>
      <c r="E170" s="48">
        <f>1</f>
        <v>1</v>
      </c>
      <c r="F170" s="48">
        <f>4</f>
        <v>4</v>
      </c>
      <c r="G170" s="48">
        <f>4</f>
        <v>4</v>
      </c>
      <c r="H170" s="48">
        <f>5</f>
        <v>5</v>
      </c>
    </row>
    <row r="171" spans="1:11" x14ac:dyDescent="0.25">
      <c r="A171" s="4" t="s">
        <v>191</v>
      </c>
      <c r="B171" s="9">
        <v>953</v>
      </c>
      <c r="C171" s="9">
        <v>1182</v>
      </c>
      <c r="D171" s="9">
        <v>1031</v>
      </c>
      <c r="E171" s="9">
        <v>207</v>
      </c>
      <c r="F171" s="9">
        <v>560</v>
      </c>
      <c r="G171" s="9">
        <v>690</v>
      </c>
      <c r="H171" s="9">
        <v>674</v>
      </c>
      <c r="I171" s="9"/>
    </row>
    <row r="172" spans="1:11" x14ac:dyDescent="0.25">
      <c r="A172" s="4" t="s">
        <v>192</v>
      </c>
      <c r="B172" s="9">
        <v>82</v>
      </c>
      <c r="C172" s="9">
        <v>137</v>
      </c>
      <c r="D172" s="9">
        <v>112</v>
      </c>
      <c r="E172" s="9">
        <v>16</v>
      </c>
      <c r="F172" s="9">
        <v>69</v>
      </c>
      <c r="G172" s="9">
        <v>76</v>
      </c>
      <c r="H172" s="9">
        <v>79</v>
      </c>
      <c r="I172" s="9"/>
    </row>
    <row r="173" spans="1:11" x14ac:dyDescent="0.25">
      <c r="A173" s="4" t="s">
        <v>197</v>
      </c>
      <c r="B173" s="9">
        <v>871</v>
      </c>
      <c r="C173" s="9">
        <v>1159</v>
      </c>
      <c r="D173" s="9">
        <v>1013</v>
      </c>
      <c r="E173" s="9">
        <v>222</v>
      </c>
      <c r="F173" s="9">
        <v>578</v>
      </c>
      <c r="G173" s="9">
        <v>774</v>
      </c>
      <c r="H173" s="9">
        <v>738</v>
      </c>
      <c r="K173" s="1"/>
    </row>
    <row r="174" spans="1:11" x14ac:dyDescent="0.25">
      <c r="A174" s="4" t="s">
        <v>198</v>
      </c>
      <c r="B174" s="9">
        <v>120</v>
      </c>
      <c r="C174" s="9">
        <v>153</v>
      </c>
      <c r="D174" s="9">
        <v>150</v>
      </c>
      <c r="E174" s="9">
        <v>27</v>
      </c>
      <c r="F174" s="9">
        <v>63</v>
      </c>
      <c r="G174" s="9">
        <v>82</v>
      </c>
      <c r="H174" s="9">
        <v>63</v>
      </c>
      <c r="K174" s="1"/>
    </row>
    <row r="175" spans="1:11" s="14" customFormat="1" x14ac:dyDescent="0.25">
      <c r="A175" s="43" t="s">
        <v>228</v>
      </c>
      <c r="B175" s="46">
        <f t="shared" ref="B175:C175" si="25">+SUM(B169:B174)</f>
        <v>2040</v>
      </c>
      <c r="C175" s="46">
        <f t="shared" si="25"/>
        <v>2645</v>
      </c>
      <c r="D175" s="46">
        <f t="shared" ref="D175" si="26">+SUM(D169:D174)</f>
        <v>2322</v>
      </c>
      <c r="E175" s="46">
        <f t="shared" ref="E175" si="27">+SUM(E169:E174)</f>
        <v>474</v>
      </c>
      <c r="F175" s="46">
        <f t="shared" ref="F175" si="28">+SUM(F169:F174)</f>
        <v>1274</v>
      </c>
      <c r="G175" s="46">
        <f t="shared" ref="G175" si="29">+SUM(G169:G174)</f>
        <v>1626</v>
      </c>
      <c r="H175" s="46">
        <f t="shared" ref="H175" si="30">+SUM(H169:H174)</f>
        <v>1560</v>
      </c>
      <c r="I175" s="61"/>
      <c r="J175" s="33"/>
      <c r="K175" s="33"/>
    </row>
    <row r="176" spans="1:11" x14ac:dyDescent="0.25">
      <c r="A176" s="4"/>
      <c r="B176" s="49"/>
      <c r="C176" s="49"/>
      <c r="D176" s="49"/>
      <c r="E176" s="49"/>
      <c r="F176" s="49"/>
      <c r="G176" s="49"/>
      <c r="H176" s="49"/>
      <c r="I176" s="49"/>
      <c r="J176" s="8"/>
      <c r="K176" s="8"/>
    </row>
    <row r="177" spans="1:11" x14ac:dyDescent="0.25">
      <c r="A177" s="4"/>
      <c r="B177" s="49"/>
      <c r="C177" s="49"/>
      <c r="D177" s="49"/>
      <c r="E177" s="49"/>
      <c r="F177" s="49"/>
      <c r="G177" s="49"/>
      <c r="H177" s="49"/>
      <c r="I177" s="49"/>
      <c r="J177" s="5"/>
      <c r="K177" s="5"/>
    </row>
    <row r="178" spans="1:11" ht="75" x14ac:dyDescent="0.25">
      <c r="A178" s="108" t="str">
        <f>+A182</f>
        <v>Somers Point</v>
      </c>
      <c r="B178" s="52" t="s">
        <v>661</v>
      </c>
      <c r="C178" s="140" t="s">
        <v>582</v>
      </c>
      <c r="D178" s="140"/>
      <c r="E178" s="140"/>
      <c r="F178" s="9"/>
      <c r="G178" s="9"/>
      <c r="H178" s="9"/>
      <c r="I178" s="9"/>
    </row>
    <row r="179" spans="1:11" ht="35.25" customHeight="1" x14ac:dyDescent="0.25">
      <c r="A179" s="108"/>
      <c r="B179" s="121" t="s">
        <v>660</v>
      </c>
      <c r="C179" s="121" t="s">
        <v>662</v>
      </c>
      <c r="D179" s="121" t="s">
        <v>663</v>
      </c>
      <c r="E179" s="121" t="s">
        <v>678</v>
      </c>
      <c r="F179" s="116"/>
      <c r="G179" s="116"/>
      <c r="H179" s="116"/>
      <c r="I179" s="116"/>
      <c r="J179" s="149"/>
    </row>
    <row r="180" spans="1:11" x14ac:dyDescent="0.25">
      <c r="A180" s="108"/>
      <c r="B180" s="122"/>
      <c r="C180" s="122"/>
      <c r="D180" s="122"/>
      <c r="E180" s="122"/>
      <c r="F180" s="116"/>
      <c r="G180" s="116"/>
      <c r="H180" s="116"/>
      <c r="I180" s="116"/>
      <c r="J180" s="149"/>
    </row>
    <row r="181" spans="1:11" x14ac:dyDescent="0.25">
      <c r="A181" s="108"/>
      <c r="B181" s="52"/>
      <c r="C181" s="52"/>
      <c r="D181" s="52"/>
      <c r="E181" s="52"/>
      <c r="F181" s="29"/>
      <c r="G181" s="29"/>
      <c r="H181" s="29"/>
      <c r="I181" s="62"/>
    </row>
    <row r="182" spans="1:11" s="14" customFormat="1" x14ac:dyDescent="0.25">
      <c r="A182" s="43" t="s">
        <v>281</v>
      </c>
      <c r="B182" s="46">
        <f>3</f>
        <v>3</v>
      </c>
      <c r="C182" s="46">
        <f>3</f>
        <v>3</v>
      </c>
      <c r="D182" s="46">
        <f>1</f>
        <v>1</v>
      </c>
      <c r="E182" s="46"/>
      <c r="F182" s="46"/>
      <c r="G182" s="46"/>
      <c r="H182" s="46"/>
      <c r="I182" s="61"/>
    </row>
    <row r="183" spans="1:11" x14ac:dyDescent="0.25">
      <c r="A183" s="4" t="s">
        <v>314</v>
      </c>
      <c r="B183" s="49"/>
      <c r="C183" s="49"/>
    </row>
    <row r="184" spans="1:11" x14ac:dyDescent="0.25">
      <c r="A184" s="4" t="s">
        <v>209</v>
      </c>
      <c r="B184" s="9">
        <v>1911</v>
      </c>
      <c r="C184" s="9">
        <v>1750</v>
      </c>
      <c r="D184" s="9">
        <v>1671</v>
      </c>
      <c r="E184" s="9">
        <v>16</v>
      </c>
    </row>
    <row r="185" spans="1:11" x14ac:dyDescent="0.25">
      <c r="A185" s="4" t="s">
        <v>210</v>
      </c>
      <c r="B185" s="9">
        <v>80</v>
      </c>
      <c r="C185" s="9">
        <v>73</v>
      </c>
      <c r="D185" s="9">
        <v>71</v>
      </c>
      <c r="E185" s="9"/>
    </row>
    <row r="186" spans="1:11" x14ac:dyDescent="0.25">
      <c r="A186" s="4" t="s">
        <v>215</v>
      </c>
      <c r="B186" s="9">
        <v>1839</v>
      </c>
      <c r="C186" s="9">
        <v>1699</v>
      </c>
      <c r="D186" s="9">
        <v>1637</v>
      </c>
      <c r="E186" s="48">
        <v>16</v>
      </c>
      <c r="F186" s="9"/>
      <c r="G186" s="9"/>
    </row>
    <row r="187" spans="1:11" x14ac:dyDescent="0.25">
      <c r="A187" s="4" t="s">
        <v>216</v>
      </c>
      <c r="B187" s="9">
        <v>112</v>
      </c>
      <c r="C187" s="9">
        <v>95</v>
      </c>
      <c r="D187" s="9">
        <v>88</v>
      </c>
      <c r="F187" s="9"/>
      <c r="G187" s="9"/>
    </row>
    <row r="188" spans="1:11" s="14" customFormat="1" x14ac:dyDescent="0.25">
      <c r="A188" s="43" t="s">
        <v>228</v>
      </c>
      <c r="B188" s="81">
        <f t="shared" ref="B188:E188" si="31">+SUM(B182:B187)</f>
        <v>3945</v>
      </c>
      <c r="C188" s="81">
        <f t="shared" si="31"/>
        <v>3620</v>
      </c>
      <c r="D188" s="81">
        <f t="shared" si="31"/>
        <v>3468</v>
      </c>
      <c r="E188" s="81">
        <f t="shared" si="31"/>
        <v>32</v>
      </c>
      <c r="F188" s="81"/>
      <c r="G188" s="81"/>
      <c r="H188" s="81"/>
      <c r="I188" s="81"/>
      <c r="J188" s="33"/>
    </row>
    <row r="189" spans="1:11" x14ac:dyDescent="0.25">
      <c r="A189" s="4"/>
      <c r="B189" s="49"/>
      <c r="C189" s="49"/>
      <c r="D189" s="49"/>
      <c r="E189" s="49"/>
      <c r="F189" s="49"/>
      <c r="G189" s="49"/>
    </row>
    <row r="190" spans="1:11" x14ac:dyDescent="0.25">
      <c r="A190" s="4"/>
    </row>
    <row r="191" spans="1:11" x14ac:dyDescent="0.25">
      <c r="A191" s="108" t="str">
        <f>+A195</f>
        <v xml:space="preserve">Weymouth </v>
      </c>
      <c r="B191" s="123" t="s">
        <v>582</v>
      </c>
      <c r="C191" s="123"/>
      <c r="D191" s="123"/>
      <c r="E191" s="55"/>
      <c r="F191" s="9"/>
      <c r="G191" s="9"/>
      <c r="H191" s="9"/>
      <c r="I191" s="9"/>
    </row>
    <row r="192" spans="1:11" ht="35.25" customHeight="1" x14ac:dyDescent="0.25">
      <c r="A192" s="108"/>
      <c r="B192" s="121" t="s">
        <v>664</v>
      </c>
      <c r="C192" s="129" t="s">
        <v>665</v>
      </c>
      <c r="D192" s="121" t="s">
        <v>777</v>
      </c>
      <c r="E192" s="121" t="s">
        <v>778</v>
      </c>
      <c r="F192" s="116"/>
      <c r="G192" s="116"/>
      <c r="H192" s="116"/>
      <c r="I192" s="116"/>
      <c r="J192" s="149"/>
    </row>
    <row r="193" spans="1:11" x14ac:dyDescent="0.25">
      <c r="A193" s="108"/>
      <c r="B193" s="122"/>
      <c r="C193" s="129"/>
      <c r="D193" s="122"/>
      <c r="E193" s="122"/>
      <c r="F193" s="116"/>
      <c r="G193" s="116"/>
      <c r="H193" s="116"/>
      <c r="I193" s="116"/>
      <c r="J193" s="149"/>
    </row>
    <row r="194" spans="1:11" x14ac:dyDescent="0.25">
      <c r="A194" s="108"/>
      <c r="B194" s="80"/>
      <c r="C194" s="80"/>
      <c r="D194" s="80"/>
      <c r="E194" s="80"/>
      <c r="F194" s="29"/>
      <c r="G194" s="29"/>
      <c r="H194" s="29"/>
      <c r="I194" s="62"/>
    </row>
    <row r="195" spans="1:11" x14ac:dyDescent="0.25">
      <c r="A195" s="4" t="s">
        <v>293</v>
      </c>
    </row>
    <row r="196" spans="1:11" x14ac:dyDescent="0.25">
      <c r="A196" s="4" t="s">
        <v>317</v>
      </c>
    </row>
    <row r="197" spans="1:11" x14ac:dyDescent="0.25">
      <c r="A197" s="4" t="s">
        <v>226</v>
      </c>
      <c r="B197" s="9">
        <v>988</v>
      </c>
      <c r="C197" s="9">
        <v>1000</v>
      </c>
      <c r="D197" s="48">
        <v>3</v>
      </c>
      <c r="E197" s="48">
        <v>3</v>
      </c>
    </row>
    <row r="198" spans="1:11" x14ac:dyDescent="0.25">
      <c r="A198" s="4" t="s">
        <v>227</v>
      </c>
      <c r="B198" s="9">
        <v>23</v>
      </c>
      <c r="C198" s="9">
        <v>24</v>
      </c>
    </row>
    <row r="199" spans="1:11" s="14" customFormat="1" x14ac:dyDescent="0.25">
      <c r="A199" s="43" t="s">
        <v>228</v>
      </c>
      <c r="B199" s="46">
        <f>+SUM(B195:B198)</f>
        <v>1011</v>
      </c>
      <c r="C199" s="46">
        <f t="shared" ref="C199:E199" si="32">+SUM(C195:C198)</f>
        <v>1024</v>
      </c>
      <c r="D199" s="81">
        <f t="shared" si="32"/>
        <v>3</v>
      </c>
      <c r="E199" s="81">
        <f t="shared" si="32"/>
        <v>3</v>
      </c>
      <c r="F199" s="46"/>
      <c r="G199" s="46"/>
      <c r="H199" s="46"/>
      <c r="I199" s="61"/>
    </row>
    <row r="200" spans="1:11" x14ac:dyDescent="0.25">
      <c r="A200" s="4"/>
    </row>
    <row r="201" spans="1:11" s="26" customFormat="1" x14ac:dyDescent="0.25">
      <c r="A201" s="44"/>
      <c r="B201" s="48"/>
      <c r="C201" s="48"/>
      <c r="D201" s="48"/>
      <c r="E201" s="48"/>
      <c r="F201" s="48"/>
      <c r="G201" s="48"/>
      <c r="H201" s="48"/>
      <c r="I201" s="65"/>
      <c r="J201"/>
      <c r="K201"/>
    </row>
    <row r="202" spans="1:11" s="26" customFormat="1" x14ac:dyDescent="0.25">
      <c r="A202" s="44"/>
      <c r="B202" s="48"/>
      <c r="C202" s="48"/>
      <c r="D202" s="48"/>
      <c r="E202" s="48"/>
      <c r="F202" s="48"/>
      <c r="G202" s="48"/>
      <c r="H202" s="48"/>
      <c r="I202" s="65"/>
      <c r="J202"/>
      <c r="K202"/>
    </row>
  </sheetData>
  <mergeCells count="184">
    <mergeCell ref="C178:E178"/>
    <mergeCell ref="B191:D191"/>
    <mergeCell ref="B164:H164"/>
    <mergeCell ref="D98:I98"/>
    <mergeCell ref="B108:D108"/>
    <mergeCell ref="B118:D118"/>
    <mergeCell ref="C141:E141"/>
    <mergeCell ref="B151:C151"/>
    <mergeCell ref="D151:F151"/>
    <mergeCell ref="G142:G143"/>
    <mergeCell ref="H142:H143"/>
    <mergeCell ref="I142:I143"/>
    <mergeCell ref="G132:G133"/>
    <mergeCell ref="H132:H133"/>
    <mergeCell ref="I132:I133"/>
    <mergeCell ref="E109:E110"/>
    <mergeCell ref="F109:F110"/>
    <mergeCell ref="G109:G110"/>
    <mergeCell ref="H109:H110"/>
    <mergeCell ref="I109:I110"/>
    <mergeCell ref="J13:J14"/>
    <mergeCell ref="K13:K14"/>
    <mergeCell ref="D15:F15"/>
    <mergeCell ref="B12:I12"/>
    <mergeCell ref="B56:G56"/>
    <mergeCell ref="B77:C77"/>
    <mergeCell ref="F192:F193"/>
    <mergeCell ref="G192:G193"/>
    <mergeCell ref="H192:H193"/>
    <mergeCell ref="I192:I193"/>
    <mergeCell ref="J192:J193"/>
    <mergeCell ref="J179:J180"/>
    <mergeCell ref="J166:J167"/>
    <mergeCell ref="K166:K167"/>
    <mergeCell ref="C166:C167"/>
    <mergeCell ref="D166:D167"/>
    <mergeCell ref="E166:E167"/>
    <mergeCell ref="F166:F167"/>
    <mergeCell ref="E152:E153"/>
    <mergeCell ref="F152:F153"/>
    <mergeCell ref="G152:G153"/>
    <mergeCell ref="H152:H153"/>
    <mergeCell ref="I152:I153"/>
    <mergeCell ref="J152:J153"/>
    <mergeCell ref="F13:F14"/>
    <mergeCell ref="G13:G14"/>
    <mergeCell ref="H13:H14"/>
    <mergeCell ref="I13:I14"/>
    <mergeCell ref="A191:A194"/>
    <mergeCell ref="B192:B193"/>
    <mergeCell ref="C192:C193"/>
    <mergeCell ref="D192:D193"/>
    <mergeCell ref="E192:E193"/>
    <mergeCell ref="E179:E180"/>
    <mergeCell ref="F179:F180"/>
    <mergeCell ref="G179:G180"/>
    <mergeCell ref="H179:H180"/>
    <mergeCell ref="I179:I180"/>
    <mergeCell ref="A178:A181"/>
    <mergeCell ref="B179:B180"/>
    <mergeCell ref="C179:C180"/>
    <mergeCell ref="D179:D180"/>
    <mergeCell ref="G166:G167"/>
    <mergeCell ref="H166:H167"/>
    <mergeCell ref="I166:I167"/>
    <mergeCell ref="A165:A168"/>
    <mergeCell ref="B166:B167"/>
    <mergeCell ref="B168:D168"/>
    <mergeCell ref="J142:J143"/>
    <mergeCell ref="A151:A154"/>
    <mergeCell ref="B152:B153"/>
    <mergeCell ref="C152:C153"/>
    <mergeCell ref="D152:D153"/>
    <mergeCell ref="A141:A144"/>
    <mergeCell ref="B142:B143"/>
    <mergeCell ref="C142:C143"/>
    <mergeCell ref="D142:D143"/>
    <mergeCell ref="E142:E143"/>
    <mergeCell ref="F142:F143"/>
    <mergeCell ref="J132:J133"/>
    <mergeCell ref="D134:F134"/>
    <mergeCell ref="G134:I134"/>
    <mergeCell ref="H119:H120"/>
    <mergeCell ref="I119:I120"/>
    <mergeCell ref="J119:J120"/>
    <mergeCell ref="A131:A134"/>
    <mergeCell ref="B132:B133"/>
    <mergeCell ref="C132:C133"/>
    <mergeCell ref="D132:D133"/>
    <mergeCell ref="E132:E133"/>
    <mergeCell ref="F132:F133"/>
    <mergeCell ref="A118:A121"/>
    <mergeCell ref="B119:B120"/>
    <mergeCell ref="C119:C120"/>
    <mergeCell ref="D119:D120"/>
    <mergeCell ref="E119:E120"/>
    <mergeCell ref="F119:F120"/>
    <mergeCell ref="G119:G120"/>
    <mergeCell ref="J109:J110"/>
    <mergeCell ref="F99:F100"/>
    <mergeCell ref="G99:G100"/>
    <mergeCell ref="H99:H100"/>
    <mergeCell ref="I99:I100"/>
    <mergeCell ref="J99:J100"/>
    <mergeCell ref="A108:A111"/>
    <mergeCell ref="B109:B110"/>
    <mergeCell ref="C109:C110"/>
    <mergeCell ref="D109:D110"/>
    <mergeCell ref="G88:G89"/>
    <mergeCell ref="H88:H89"/>
    <mergeCell ref="I88:I89"/>
    <mergeCell ref="J88:J89"/>
    <mergeCell ref="A98:A101"/>
    <mergeCell ref="B99:B100"/>
    <mergeCell ref="C99:C100"/>
    <mergeCell ref="D99:D100"/>
    <mergeCell ref="E99:E100"/>
    <mergeCell ref="A87:A90"/>
    <mergeCell ref="B88:B89"/>
    <mergeCell ref="C88:C89"/>
    <mergeCell ref="D88:D89"/>
    <mergeCell ref="E88:E89"/>
    <mergeCell ref="F88:F89"/>
    <mergeCell ref="C87:F87"/>
    <mergeCell ref="A77:A80"/>
    <mergeCell ref="B78:B79"/>
    <mergeCell ref="C78:C79"/>
    <mergeCell ref="D78:D79"/>
    <mergeCell ref="H57:H58"/>
    <mergeCell ref="I57:I58"/>
    <mergeCell ref="J57:J58"/>
    <mergeCell ref="A67:A70"/>
    <mergeCell ref="B67:C67"/>
    <mergeCell ref="B68:B69"/>
    <mergeCell ref="C68:C69"/>
    <mergeCell ref="D68:D69"/>
    <mergeCell ref="E68:E69"/>
    <mergeCell ref="F68:F69"/>
    <mergeCell ref="E78:E79"/>
    <mergeCell ref="F78:F79"/>
    <mergeCell ref="G78:G79"/>
    <mergeCell ref="H78:H79"/>
    <mergeCell ref="I78:I79"/>
    <mergeCell ref="J78:J79"/>
    <mergeCell ref="G68:G69"/>
    <mergeCell ref="H68:H69"/>
    <mergeCell ref="I68:I69"/>
    <mergeCell ref="J68:J69"/>
    <mergeCell ref="I47:I48"/>
    <mergeCell ref="J47:J48"/>
    <mergeCell ref="A56:A59"/>
    <mergeCell ref="B57:B58"/>
    <mergeCell ref="C57:C58"/>
    <mergeCell ref="D57:D58"/>
    <mergeCell ref="E57:E58"/>
    <mergeCell ref="F57:F58"/>
    <mergeCell ref="G57:G58"/>
    <mergeCell ref="A46:A49"/>
    <mergeCell ref="B46:C46"/>
    <mergeCell ref="B47:B48"/>
    <mergeCell ref="C47:C48"/>
    <mergeCell ref="D47:D48"/>
    <mergeCell ref="E47:E48"/>
    <mergeCell ref="F47:F48"/>
    <mergeCell ref="G47:G48"/>
    <mergeCell ref="H47:H48"/>
    <mergeCell ref="E13:E14"/>
    <mergeCell ref="A1:A3"/>
    <mergeCell ref="A12:A15"/>
    <mergeCell ref="B13:B14"/>
    <mergeCell ref="C13:C14"/>
    <mergeCell ref="D13:D14"/>
    <mergeCell ref="A36:A39"/>
    <mergeCell ref="B36:C36"/>
    <mergeCell ref="B37:B38"/>
    <mergeCell ref="C37:C38"/>
    <mergeCell ref="D37:D38"/>
    <mergeCell ref="E37:E38"/>
    <mergeCell ref="A25:A28"/>
    <mergeCell ref="B26:B27"/>
    <mergeCell ref="C26:C27"/>
    <mergeCell ref="D26:D27"/>
    <mergeCell ref="E26:E27"/>
    <mergeCell ref="B1:E1"/>
  </mergeCells>
  <pageMargins left="0.7" right="0.7" top="0.75" bottom="0.75" header="0.3" footer="0.3"/>
  <pageSetup scale="72" orientation="landscape" r:id="rId1"/>
  <headerFooter>
    <oddHeader>&amp;C&amp;"-,Bold"2020 General Election Results - November 3, 2020
Prepared by the Office of Edward P. McGettigan, Atlantic County Clerk</oddHeader>
  </headerFooter>
  <rowBreaks count="5" manualBreakCount="5">
    <brk id="35" max="8" man="1"/>
    <brk id="66" max="8" man="1"/>
    <brk id="97" max="8" man="1"/>
    <brk id="130" max="8" man="1"/>
    <brk id="163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General 2020 - Summary</vt:lpstr>
      <vt:lpstr>Registered Voters</vt:lpstr>
      <vt:lpstr>Federal Offices</vt:lpstr>
      <vt:lpstr>Public Questions</vt:lpstr>
      <vt:lpstr>County Offices</vt:lpstr>
      <vt:lpstr>Municipal Offices</vt:lpstr>
      <vt:lpstr>Board of Education</vt:lpstr>
      <vt:lpstr>'Board of Education'!Print_Area</vt:lpstr>
      <vt:lpstr>'Federal Offices'!Print_Titles</vt:lpstr>
      <vt:lpstr>'General 2020 - Summary'!Print_Titles</vt:lpstr>
      <vt:lpstr>'Registered Voters'!Print_Titles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Sommers_Mike</dc:creator>
  <cp:lastModifiedBy>Sommers_Mike</cp:lastModifiedBy>
  <cp:lastPrinted>2020-12-10T19:38:23Z</cp:lastPrinted>
  <dcterms:created xsi:type="dcterms:W3CDTF">2020-11-19T16:52:37Z</dcterms:created>
  <dcterms:modified xsi:type="dcterms:W3CDTF">2021-01-04T18:00:49Z</dcterms:modified>
</cp:coreProperties>
</file>