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ouksit/Dropbox (IRD)/Projet_Micro_Sim/2_MLI/"/>
    </mc:Choice>
  </mc:AlternateContent>
  <bookViews>
    <workbookView xWindow="0" yWindow="460" windowWidth="28120" windowHeight="1754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3" i="1" l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3" i="1"/>
  <c r="I76" i="1"/>
  <c r="H56" i="1"/>
  <c r="H59" i="1"/>
  <c r="H60" i="1"/>
  <c r="H61" i="1"/>
  <c r="H62" i="1"/>
  <c r="H63" i="1"/>
  <c r="H64" i="1"/>
  <c r="H65" i="1"/>
  <c r="H58" i="1"/>
  <c r="H67" i="1"/>
  <c r="H68" i="1"/>
  <c r="H66" i="1"/>
  <c r="H69" i="1"/>
  <c r="H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5" i="1"/>
  <c r="I36" i="1"/>
  <c r="I35" i="1"/>
  <c r="I44" i="1"/>
  <c r="I37" i="1"/>
  <c r="I38" i="1"/>
  <c r="I39" i="1"/>
  <c r="H42" i="1"/>
  <c r="I42" i="1"/>
  <c r="I45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<sst xmlns="http://schemas.openxmlformats.org/spreadsheetml/2006/main" count="499" uniqueCount="146">
  <si>
    <t>Pays</t>
  </si>
  <si>
    <t>ANNEE</t>
  </si>
  <si>
    <t>ordre</t>
  </si>
  <si>
    <t>DESCRIPTION_1</t>
  </si>
  <si>
    <t>DESCRIPTION_2</t>
  </si>
  <si>
    <t>DESCRIPTION_3</t>
  </si>
  <si>
    <t>DESCRIPTION_4</t>
  </si>
  <si>
    <t>MONTANT (en milliard de FCFA)</t>
  </si>
  <si>
    <t>En pourcentage des recettes/depenses fiscales</t>
  </si>
  <si>
    <t>included_in_analysis</t>
  </si>
  <si>
    <t xml:space="preserve">SOURCE	</t>
  </si>
  <si>
    <t xml:space="preserve">	CIV</t>
  </si>
  <si>
    <t>recette_fiscales</t>
  </si>
  <si>
    <t>total_recettes_fiscales</t>
  </si>
  <si>
    <t>tous</t>
  </si>
  <si>
    <t>NA</t>
  </si>
  <si>
    <t>ccm_execution_budgetaire_a_fin_decembre_2015.pdf</t>
  </si>
  <si>
    <t>total_recettes_non_fiscales</t>
  </si>
  <si>
    <t>impot direct</t>
  </si>
  <si>
    <t>BIC petrole</t>
  </si>
  <si>
    <t>BIC gaz</t>
  </si>
  <si>
    <t>Bic hors petrole et gaz</t>
  </si>
  <si>
    <t>impots synthetique et AIRSI</t>
  </si>
  <si>
    <t>Impot sur les revenu et salaires</t>
  </si>
  <si>
    <t>Contribution pour la sortie de crise</t>
  </si>
  <si>
    <t>Impots fonciers</t>
  </si>
  <si>
    <t>Impots sur revenus capitaux mobliers/IRC</t>
  </si>
  <si>
    <t>Impots indirects</t>
  </si>
  <si>
    <t>TVA (hors part secteur electricite)</t>
  </si>
  <si>
    <t>Taxe sur les operations boursieres</t>
  </si>
  <si>
    <t>Taxe sur boissons et tabac</t>
  </si>
  <si>
    <t xml:space="preserve">droit d'enregistrement et de timbre </t>
  </si>
  <si>
    <t>enregistrement cafe cacao</t>
  </si>
  <si>
    <t>autre enregistrement</t>
  </si>
  <si>
    <t>Patentes et Licenses</t>
  </si>
  <si>
    <t>Taxe d'exploitation petroliere</t>
  </si>
  <si>
    <t>taxe d'exploitation du gaz</t>
  </si>
  <si>
    <t>Taxes sur les telecommunications</t>
  </si>
  <si>
    <t>Taxes speciales sur les consommations telephoniques</t>
  </si>
  <si>
    <t>Taxes sur le caoutchouc</t>
  </si>
  <si>
    <t>Taxes sur le profit additionnel minier</t>
  </si>
  <si>
    <t>Accises et autres taxes indirectes</t>
  </si>
  <si>
    <t>Essentiellement revenus et salaires (TRESOR)</t>
  </si>
  <si>
    <t>depense</t>
  </si>
  <si>
    <t>depense_sante</t>
  </si>
  <si>
    <t>depense_sante_niveau_1</t>
  </si>
  <si>
    <t>??</t>
  </si>
  <si>
    <t>depense_sante_niveau_2</t>
  </si>
  <si>
    <t>depense_education</t>
  </si>
  <si>
    <t>depense_education_niveau_1</t>
  </si>
  <si>
    <t>depense_education_niveau_2</t>
  </si>
  <si>
    <t>SEN</t>
  </si>
  <si>
    <t>Personal Income Tax</t>
  </si>
  <si>
    <t>Corporate Income Tax</t>
  </si>
  <si>
    <t>Payroll Tax</t>
  </si>
  <si>
    <t>Tax on income from securities</t>
  </si>
  <si>
    <t>Tax on the real estate capital gain</t>
  </si>
  <si>
    <t>Taxes on Property</t>
  </si>
  <si>
    <t>_</t>
  </si>
  <si>
    <t>Impot direct+impot indirect+contribution to Social insurance+Registration and stamp rights+Fund for securing imports of petroleum products</t>
  </si>
  <si>
    <t>Contributions to Social Insurance</t>
  </si>
  <si>
    <t>VAT</t>
  </si>
  <si>
    <t>Sales Tax</t>
  </si>
  <si>
    <t>Excise Taxes</t>
  </si>
  <si>
    <t>Customs Duties</t>
  </si>
  <si>
    <t>Taxes on Exports</t>
  </si>
  <si>
    <t>Tax on banking transactions</t>
  </si>
  <si>
    <t>Specific oil tax</t>
  </si>
  <si>
    <t>Vehicle tax</t>
  </si>
  <si>
    <t>Tax on insurance contracts</t>
  </si>
  <si>
    <t>Royalties on the use of the public telecommunications network (RUTEL)</t>
  </si>
  <si>
    <t>Registration and stamp rights</t>
  </si>
  <si>
    <t>Registration Rights, Mortgage</t>
  </si>
  <si>
    <t>Stamp duties</t>
  </si>
  <si>
    <t>Fund for securing imports of petroleum products</t>
  </si>
  <si>
    <t>Taxes a l'importations sur produits petroliers</t>
  </si>
  <si>
    <t>Taxes a l'importations hors produits petroliers</t>
  </si>
  <si>
    <t>Taxes a l'exportation</t>
  </si>
  <si>
    <t>ANSD (2012) Situation Economique et Sociale du Sénégal, pp. 341</t>
  </si>
  <si>
    <t>recette_non_fiscales</t>
  </si>
  <si>
    <t>depense_defense</t>
  </si>
  <si>
    <t>depense_assistance_sociale</t>
  </si>
  <si>
    <t>Pre-school</t>
  </si>
  <si>
    <t>Elementary (or primary)</t>
  </si>
  <si>
    <t>Middle and general secondary</t>
  </si>
  <si>
    <t>Technical education and vocational training</t>
  </si>
  <si>
    <t>Tertiary</t>
  </si>
  <si>
    <t>Non formal education</t>
  </si>
  <si>
    <t>Administrative management</t>
  </si>
  <si>
    <t>Ministère de l'Education nationale (2012) Rapport national sur la situation de l'éducation, pp. 110 et ANSD (2015) Situation économique sociale du Sénégal en 2012, pp. 82</t>
  </si>
  <si>
    <t>Ministère de l'Education nationale (2012) Rapport national sur la situation de l'éducation, pp. 110 et ANSD (2015) Situation économique sociale du Sénégal en 2012, pp. 83</t>
  </si>
  <si>
    <t>Ministère de l'Education nationale (2012) Rapport national sur la situation de l'éducation, pp. 110 et ANSD (2015) Situation économique sociale du Sénégal en 2012, pp. 84</t>
  </si>
  <si>
    <t>Ministère de l'Education nationale (2012) Rapport national sur la situation de l'éducation, pp. 110 et ANSD (2015) Situation économique sociale du Sénégal en 2012, pp. 85</t>
  </si>
  <si>
    <t>Ministère de l'Education nationale (2012) Rapport national sur la situation de l'éducation, pp. 110 et ANSD (2015) Situation économique sociale du Sénégal en 2012, pp. 86</t>
  </si>
  <si>
    <t>Ministère de l'Education nationale (2012) Rapport national sur la situation de l'éducation, pp. 110 et ANSD (2015) Situation économique sociale du Sénégal en 2012, pp. 87</t>
  </si>
  <si>
    <t>Ministère de l'Education nationale (2012) Rapport national sur la situation de l'éducation, pp. 110 et ANSD (2015) Situation économique sociale du Sénégal en 2012, pp. 88</t>
  </si>
  <si>
    <t>Ministère de l'Education nationale (2012) Rapport national sur la situation de l'éducation, pp. 110 et ANSD (2015) Situation économique sociale du Sénégal en 2012, pp. 89</t>
  </si>
  <si>
    <t>Ministère de l'Education nationale (2012) Rapport national sur la situation de l'éducation, pp. 110 et ANSD (2015) Situation économique sociale du Sénégal en 2012, pp. 90</t>
  </si>
  <si>
    <t>National hospitals and intermediary level</t>
  </si>
  <si>
    <t>Peripheral level</t>
  </si>
  <si>
    <t>Health ministry, financial report 2009-2012, Statistical yearbooks 2009, 2010</t>
  </si>
  <si>
    <t>Health ministry, financial report 2009-2012, Statistical yearbooks 2009, 2011</t>
  </si>
  <si>
    <t>depense_logement_urbanisation</t>
  </si>
  <si>
    <t>Loi de finance rectificative 2011, pp. 28 (Budget du ministère de l'urbanisme, de l'habitat, de l'hydraulique et de l'assainissement )</t>
  </si>
  <si>
    <t>logement</t>
  </si>
  <si>
    <t>Exposé des motifs de la loi de finance de 2011, pp. 15 (Plan Jaxxay)</t>
  </si>
  <si>
    <t>Direction de la prévision et des études économiques, tofe 2001-2025 (http://www.dpee.sn/-TOFE-.html?lang=fr)</t>
  </si>
  <si>
    <t>Electricity</t>
  </si>
  <si>
    <t>Fuel</t>
  </si>
  <si>
    <t>Direction de la prévision et des études économiques, tofe 2001-2025 (http://www.dpee.sn/-TOFE-.html?lang=fr); Subvention SENELEC</t>
  </si>
  <si>
    <t>Direction de la prévision et des études économiques, tofe 2001-2025 (http://www.dpee.sn/-TOFE-.html?lang=fr); Subvention Société Africaine de Raffinage (marge soutien et gaz butane)</t>
  </si>
  <si>
    <t>On Inputs for Agriculture</t>
  </si>
  <si>
    <t>Exposé des motifs de la loi de finance de 2011, pp. 13 (Programme agricole/volet semences (arachides, céréales, etc.) et volet engrais.)</t>
  </si>
  <si>
    <t>depense_infrastructure</t>
  </si>
  <si>
    <t>Exposé des motifs de la loi de finance de 2011, pp. 81 (Investissements exécutés par l'Etat en ouvrages et infrastructures.)</t>
  </si>
  <si>
    <t>depense_subvention</t>
  </si>
  <si>
    <t>depense_totale</t>
  </si>
  <si>
    <t>depense_education_totale</t>
  </si>
  <si>
    <t>depense_sante_totale</t>
  </si>
  <si>
    <t>Total sante</t>
  </si>
  <si>
    <t>Total education</t>
  </si>
  <si>
    <t>Total logement et urbanisation</t>
  </si>
  <si>
    <t>Total subvention</t>
  </si>
  <si>
    <t>Total infrastructure</t>
  </si>
  <si>
    <t>Total defense</t>
  </si>
  <si>
    <t>Total assistance sociale</t>
  </si>
  <si>
    <t>defense+assistance sociale+education+sante+logement&amp;urbanisation+subvention+infrastructure</t>
  </si>
  <si>
    <t>MLI</t>
  </si>
  <si>
    <t>Impôt sur les traitements et les salaires (ITS)</t>
  </si>
  <si>
    <t>Impôt sur les revenus de valeurs mobilières (IRVM)</t>
  </si>
  <si>
    <t>Impôt sur les bénéfices industriels et commerciaux (IS-BIC)</t>
  </si>
  <si>
    <t>Retenue BIC</t>
  </si>
  <si>
    <t>Contribution forfaitaire à la charge des employeurs</t>
  </si>
  <si>
    <t>Autres impôts directs</t>
  </si>
  <si>
    <t>TVA</t>
  </si>
  <si>
    <t>TVA (DGI)</t>
  </si>
  <si>
    <t>TVA importations</t>
  </si>
  <si>
    <t>Remboursements des crédits de TVA</t>
  </si>
  <si>
    <t>Taxe sur les activités financières et assurances</t>
  </si>
  <si>
    <t>Taxe sur les importations</t>
  </si>
  <si>
    <t>Taxes intérieures sur produits pétroliers</t>
  </si>
  <si>
    <t>Taxe sur les télécommunications (TARTOP)</t>
  </si>
  <si>
    <t>Autres impôts indirects</t>
  </si>
  <si>
    <t>Impôt spécial sur certains produits</t>
  </si>
  <si>
    <t>Contribution de solidarité sur les billets d'avion</t>
  </si>
  <si>
    <t>Source : FMI, CGI, CGI en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</si>
</sst>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71" workbookViewId="0">
      <selection activeCell="E83" sqref="E83"/>
    </sheetView>
  </sheetViews>
  <sheetFormatPr baseColWidth="10" defaultRowHeight="16" x14ac:dyDescent="0.2"/>
  <cols>
    <col min="4" max="4" width="18" bestFit="1" customWidth="1"/>
    <col min="5" max="5" width="40.83203125" bestFit="1" customWidth="1"/>
    <col min="6" max="6" width="89.1640625" bestFit="1" customWidth="1"/>
    <col min="7" max="7" width="22.6640625" style="1" bestFit="1" customWidth="1"/>
    <col min="8" max="8" width="27.1640625" style="1" bestFit="1" customWidth="1"/>
    <col min="9" max="9" width="39" style="1" bestFit="1" customWidth="1"/>
    <col min="10" max="10" width="17.83203125" style="1" bestFit="1" customWidth="1"/>
    <col min="11" max="11" width="63.33203125" style="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2015</v>
      </c>
      <c r="C2">
        <v>1</v>
      </c>
      <c r="D2" t="s">
        <v>12</v>
      </c>
      <c r="E2" t="s">
        <v>13</v>
      </c>
      <c r="F2" t="s">
        <v>14</v>
      </c>
      <c r="H2" s="1">
        <v>2764.7</v>
      </c>
      <c r="I2" s="1">
        <v>100</v>
      </c>
      <c r="J2" s="1" t="s">
        <v>15</v>
      </c>
      <c r="K2" s="1" t="s">
        <v>16</v>
      </c>
    </row>
    <row r="3" spans="1:11" x14ac:dyDescent="0.2">
      <c r="A3" t="s">
        <v>11</v>
      </c>
      <c r="B3">
        <v>2015</v>
      </c>
      <c r="C3">
        <v>2</v>
      </c>
      <c r="D3" t="s">
        <v>12</v>
      </c>
      <c r="E3" t="s">
        <v>17</v>
      </c>
      <c r="F3" t="s">
        <v>15</v>
      </c>
      <c r="H3" s="1">
        <v>2413.4</v>
      </c>
      <c r="I3" s="1" t="s">
        <v>15</v>
      </c>
      <c r="J3" s="1" t="s">
        <v>15</v>
      </c>
      <c r="K3" s="1" t="s">
        <v>16</v>
      </c>
    </row>
    <row r="4" spans="1:11" x14ac:dyDescent="0.2">
      <c r="A4" t="s">
        <v>11</v>
      </c>
      <c r="B4">
        <v>2015</v>
      </c>
      <c r="C4">
        <v>3</v>
      </c>
      <c r="D4" t="s">
        <v>12</v>
      </c>
      <c r="E4" t="s">
        <v>18</v>
      </c>
      <c r="F4" t="s">
        <v>19</v>
      </c>
      <c r="H4" s="1">
        <v>32.700000000000003</v>
      </c>
      <c r="I4" s="1">
        <v>1.18</v>
      </c>
      <c r="J4" s="1">
        <v>0</v>
      </c>
      <c r="K4" s="1" t="s">
        <v>16</v>
      </c>
    </row>
    <row r="5" spans="1:11" x14ac:dyDescent="0.2">
      <c r="A5" t="s">
        <v>11</v>
      </c>
      <c r="B5">
        <v>2015</v>
      </c>
      <c r="C5">
        <v>4</v>
      </c>
      <c r="D5" t="s">
        <v>12</v>
      </c>
      <c r="E5" t="s">
        <v>18</v>
      </c>
      <c r="F5" t="s">
        <v>20</v>
      </c>
      <c r="H5" s="1">
        <v>35.1</v>
      </c>
      <c r="I5" s="1">
        <v>1.27</v>
      </c>
      <c r="J5" s="1">
        <v>0</v>
      </c>
      <c r="K5" s="1" t="s">
        <v>16</v>
      </c>
    </row>
    <row r="6" spans="1:11" x14ac:dyDescent="0.2">
      <c r="A6" t="s">
        <v>11</v>
      </c>
      <c r="B6">
        <v>2015</v>
      </c>
      <c r="C6">
        <v>5</v>
      </c>
      <c r="D6" t="s">
        <v>12</v>
      </c>
      <c r="E6" t="s">
        <v>18</v>
      </c>
      <c r="F6" t="s">
        <v>21</v>
      </c>
      <c r="H6" s="1">
        <v>251.1</v>
      </c>
      <c r="I6" s="1">
        <v>9.08</v>
      </c>
      <c r="J6" s="1">
        <v>1</v>
      </c>
      <c r="K6" s="1" t="s">
        <v>16</v>
      </c>
    </row>
    <row r="7" spans="1:11" x14ac:dyDescent="0.2">
      <c r="A7" t="s">
        <v>11</v>
      </c>
      <c r="B7">
        <v>2015</v>
      </c>
      <c r="C7">
        <v>6</v>
      </c>
      <c r="D7" t="s">
        <v>12</v>
      </c>
      <c r="E7" t="s">
        <v>18</v>
      </c>
      <c r="F7" t="s">
        <v>22</v>
      </c>
      <c r="H7" s="1">
        <v>20.2</v>
      </c>
      <c r="I7" s="1">
        <v>0.73</v>
      </c>
      <c r="J7" s="1">
        <v>0</v>
      </c>
      <c r="K7" s="1" t="s">
        <v>16</v>
      </c>
    </row>
    <row r="8" spans="1:11" x14ac:dyDescent="0.2">
      <c r="A8" t="s">
        <v>11</v>
      </c>
      <c r="B8">
        <v>2015</v>
      </c>
      <c r="C8">
        <v>7</v>
      </c>
      <c r="D8" t="s">
        <v>12</v>
      </c>
      <c r="E8" t="s">
        <v>18</v>
      </c>
      <c r="F8" t="s">
        <v>23</v>
      </c>
      <c r="H8" s="1">
        <v>367.9</v>
      </c>
      <c r="I8" s="1">
        <v>13.31</v>
      </c>
      <c r="J8" s="1">
        <v>1</v>
      </c>
      <c r="K8" s="1" t="s">
        <v>16</v>
      </c>
    </row>
    <row r="9" spans="1:11" x14ac:dyDescent="0.2">
      <c r="A9" t="s">
        <v>11</v>
      </c>
      <c r="B9">
        <v>2015</v>
      </c>
      <c r="C9">
        <v>8</v>
      </c>
      <c r="D9" t="s">
        <v>12</v>
      </c>
      <c r="E9" t="s">
        <v>18</v>
      </c>
      <c r="F9" t="s">
        <v>24</v>
      </c>
      <c r="H9" s="1">
        <v>0.1</v>
      </c>
      <c r="I9" s="1">
        <v>0</v>
      </c>
      <c r="J9" s="1">
        <v>0</v>
      </c>
      <c r="K9" s="1" t="s">
        <v>16</v>
      </c>
    </row>
    <row r="10" spans="1:11" x14ac:dyDescent="0.2">
      <c r="A10" t="s">
        <v>11</v>
      </c>
      <c r="B10">
        <v>2015</v>
      </c>
      <c r="C10">
        <v>9</v>
      </c>
      <c r="D10" t="s">
        <v>12</v>
      </c>
      <c r="E10" t="s">
        <v>18</v>
      </c>
      <c r="F10" t="s">
        <v>25</v>
      </c>
      <c r="H10" s="1">
        <v>10.9</v>
      </c>
      <c r="I10" s="1">
        <v>0.39</v>
      </c>
      <c r="J10" s="1">
        <v>1</v>
      </c>
      <c r="K10" s="1" t="s">
        <v>16</v>
      </c>
    </row>
    <row r="11" spans="1:11" x14ac:dyDescent="0.2">
      <c r="A11" t="s">
        <v>11</v>
      </c>
      <c r="B11">
        <v>2015</v>
      </c>
      <c r="C11">
        <v>10</v>
      </c>
      <c r="D11" t="s">
        <v>12</v>
      </c>
      <c r="E11" t="s">
        <v>18</v>
      </c>
      <c r="F11" t="s">
        <v>26</v>
      </c>
      <c r="H11" s="1">
        <v>77.900000000000006</v>
      </c>
      <c r="I11" s="1">
        <v>2.82</v>
      </c>
      <c r="J11" s="1">
        <v>1</v>
      </c>
      <c r="K11" s="1" t="s">
        <v>16</v>
      </c>
    </row>
    <row r="12" spans="1:11" x14ac:dyDescent="0.2">
      <c r="A12" t="s">
        <v>11</v>
      </c>
      <c r="B12">
        <v>2015</v>
      </c>
      <c r="C12">
        <v>11</v>
      </c>
      <c r="D12" t="s">
        <v>12</v>
      </c>
      <c r="E12" t="s">
        <v>27</v>
      </c>
      <c r="F12" t="s">
        <v>28</v>
      </c>
      <c r="H12" s="1">
        <v>266.10000000000002</v>
      </c>
      <c r="I12" s="1">
        <v>9.6199999999999992</v>
      </c>
      <c r="J12" s="1">
        <v>1</v>
      </c>
      <c r="K12" s="1" t="s">
        <v>16</v>
      </c>
    </row>
    <row r="13" spans="1:11" x14ac:dyDescent="0.2">
      <c r="A13" t="s">
        <v>11</v>
      </c>
      <c r="B13">
        <v>2015</v>
      </c>
      <c r="C13">
        <v>12</v>
      </c>
      <c r="D13" t="s">
        <v>12</v>
      </c>
      <c r="E13" t="s">
        <v>27</v>
      </c>
      <c r="F13" t="s">
        <v>29</v>
      </c>
      <c r="H13" s="1">
        <v>51.4</v>
      </c>
      <c r="I13" s="1">
        <v>1.86</v>
      </c>
      <c r="J13" s="1">
        <v>0</v>
      </c>
      <c r="K13" s="1" t="s">
        <v>16</v>
      </c>
    </row>
    <row r="14" spans="1:11" x14ac:dyDescent="0.2">
      <c r="A14" t="s">
        <v>11</v>
      </c>
      <c r="B14">
        <v>2015</v>
      </c>
      <c r="C14">
        <v>13</v>
      </c>
      <c r="D14" t="s">
        <v>12</v>
      </c>
      <c r="E14" t="s">
        <v>27</v>
      </c>
      <c r="F14" t="s">
        <v>30</v>
      </c>
      <c r="H14" s="1">
        <v>36.1</v>
      </c>
      <c r="I14" s="1">
        <v>1.31</v>
      </c>
      <c r="J14" s="1">
        <v>1</v>
      </c>
      <c r="K14" s="1" t="s">
        <v>16</v>
      </c>
    </row>
    <row r="15" spans="1:11" x14ac:dyDescent="0.2">
      <c r="A15" t="s">
        <v>11</v>
      </c>
      <c r="B15">
        <v>2015</v>
      </c>
      <c r="C15">
        <v>14</v>
      </c>
      <c r="D15" t="s">
        <v>12</v>
      </c>
      <c r="E15" t="s">
        <v>27</v>
      </c>
      <c r="F15" t="s">
        <v>31</v>
      </c>
      <c r="G15" s="1" t="s">
        <v>32</v>
      </c>
      <c r="H15" s="1">
        <v>50.5</v>
      </c>
      <c r="I15" s="1">
        <v>1.82</v>
      </c>
      <c r="J15" s="1">
        <v>0</v>
      </c>
      <c r="K15" s="1" t="s">
        <v>16</v>
      </c>
    </row>
    <row r="16" spans="1:11" x14ac:dyDescent="0.2">
      <c r="A16" t="s">
        <v>11</v>
      </c>
      <c r="B16">
        <v>2015</v>
      </c>
      <c r="C16">
        <v>15</v>
      </c>
      <c r="D16" t="s">
        <v>12</v>
      </c>
      <c r="E16" t="s">
        <v>27</v>
      </c>
      <c r="F16" t="s">
        <v>31</v>
      </c>
      <c r="G16" s="1" t="s">
        <v>33</v>
      </c>
      <c r="H16" s="1">
        <v>84.8</v>
      </c>
      <c r="I16" s="1">
        <v>3.07</v>
      </c>
      <c r="J16" s="1">
        <v>0</v>
      </c>
      <c r="K16" s="1" t="s">
        <v>16</v>
      </c>
    </row>
    <row r="17" spans="1:11" x14ac:dyDescent="0.2">
      <c r="A17" t="s">
        <v>11</v>
      </c>
      <c r="B17">
        <v>2015</v>
      </c>
      <c r="C17">
        <v>16</v>
      </c>
      <c r="D17" t="s">
        <v>12</v>
      </c>
      <c r="E17" t="s">
        <v>27</v>
      </c>
      <c r="F17" t="s">
        <v>34</v>
      </c>
      <c r="H17" s="1">
        <v>10.4</v>
      </c>
      <c r="I17" s="1">
        <v>0.38</v>
      </c>
      <c r="J17" s="1">
        <v>0</v>
      </c>
      <c r="K17" s="1" t="s">
        <v>16</v>
      </c>
    </row>
    <row r="18" spans="1:11" x14ac:dyDescent="0.2">
      <c r="A18" t="s">
        <v>11</v>
      </c>
      <c r="B18">
        <v>2015</v>
      </c>
      <c r="C18">
        <v>17</v>
      </c>
      <c r="D18" t="s">
        <v>12</v>
      </c>
      <c r="E18" t="s">
        <v>27</v>
      </c>
      <c r="F18" t="s">
        <v>35</v>
      </c>
      <c r="H18" s="1">
        <v>14</v>
      </c>
      <c r="I18" s="1">
        <v>0.51</v>
      </c>
      <c r="J18" s="1">
        <v>0</v>
      </c>
      <c r="K18" s="1" t="s">
        <v>16</v>
      </c>
    </row>
    <row r="19" spans="1:11" x14ac:dyDescent="0.2">
      <c r="A19" t="s">
        <v>11</v>
      </c>
      <c r="B19">
        <v>2015</v>
      </c>
      <c r="C19">
        <v>18</v>
      </c>
      <c r="D19" t="s">
        <v>12</v>
      </c>
      <c r="E19" t="s">
        <v>27</v>
      </c>
      <c r="F19" t="s">
        <v>36</v>
      </c>
      <c r="H19" s="1">
        <v>14.9</v>
      </c>
      <c r="I19" s="1">
        <v>0.54</v>
      </c>
      <c r="J19" s="1">
        <v>0</v>
      </c>
      <c r="K19" s="1" t="s">
        <v>16</v>
      </c>
    </row>
    <row r="20" spans="1:11" x14ac:dyDescent="0.2">
      <c r="A20" t="s">
        <v>11</v>
      </c>
      <c r="B20">
        <v>2015</v>
      </c>
      <c r="C20">
        <v>19</v>
      </c>
      <c r="D20" t="s">
        <v>12</v>
      </c>
      <c r="E20" t="s">
        <v>27</v>
      </c>
      <c r="F20" t="s">
        <v>37</v>
      </c>
      <c r="H20" s="1">
        <v>50.9</v>
      </c>
      <c r="I20" s="1">
        <v>1.84</v>
      </c>
      <c r="J20" s="1">
        <v>1</v>
      </c>
      <c r="K20" s="1" t="s">
        <v>16</v>
      </c>
    </row>
    <row r="21" spans="1:11" x14ac:dyDescent="0.2">
      <c r="A21" t="s">
        <v>11</v>
      </c>
      <c r="B21">
        <v>2015</v>
      </c>
      <c r="C21">
        <v>20</v>
      </c>
      <c r="D21" t="s">
        <v>12</v>
      </c>
      <c r="E21" t="s">
        <v>27</v>
      </c>
      <c r="F21" t="s">
        <v>38</v>
      </c>
      <c r="H21" s="1">
        <v>21.5</v>
      </c>
      <c r="I21" s="1">
        <v>0.78</v>
      </c>
      <c r="J21" s="1">
        <v>1</v>
      </c>
      <c r="K21" s="1" t="s">
        <v>16</v>
      </c>
    </row>
    <row r="22" spans="1:11" x14ac:dyDescent="0.2">
      <c r="A22" t="s">
        <v>11</v>
      </c>
      <c r="B22">
        <v>2015</v>
      </c>
      <c r="C22">
        <v>21</v>
      </c>
      <c r="D22" t="s">
        <v>12</v>
      </c>
      <c r="E22" t="s">
        <v>27</v>
      </c>
      <c r="F22" t="s">
        <v>39</v>
      </c>
      <c r="H22" s="1">
        <v>0.1</v>
      </c>
      <c r="I22" s="1">
        <v>0</v>
      </c>
      <c r="J22" s="1">
        <v>0</v>
      </c>
      <c r="K22" s="1" t="s">
        <v>16</v>
      </c>
    </row>
    <row r="23" spans="1:11" x14ac:dyDescent="0.2">
      <c r="A23" t="s">
        <v>11</v>
      </c>
      <c r="B23">
        <v>2015</v>
      </c>
      <c r="C23">
        <v>22</v>
      </c>
      <c r="D23" t="s">
        <v>12</v>
      </c>
      <c r="E23" t="s">
        <v>27</v>
      </c>
      <c r="F23" t="s">
        <v>40</v>
      </c>
      <c r="H23" s="1">
        <v>0</v>
      </c>
      <c r="I23" s="1">
        <v>0</v>
      </c>
      <c r="J23" s="1">
        <v>0</v>
      </c>
      <c r="K23" s="1" t="s">
        <v>16</v>
      </c>
    </row>
    <row r="24" spans="1:11" x14ac:dyDescent="0.2">
      <c r="A24" t="s">
        <v>11</v>
      </c>
      <c r="B24">
        <v>2015</v>
      </c>
      <c r="C24">
        <v>23</v>
      </c>
      <c r="D24" t="s">
        <v>12</v>
      </c>
      <c r="E24" t="s">
        <v>27</v>
      </c>
      <c r="F24" t="s">
        <v>41</v>
      </c>
      <c r="H24" s="1">
        <v>2</v>
      </c>
      <c r="I24" s="1">
        <v>7.0000000000000007E-2</v>
      </c>
      <c r="J24" s="1">
        <v>0</v>
      </c>
      <c r="K24" s="1" t="s">
        <v>16</v>
      </c>
    </row>
    <row r="25" spans="1:11" x14ac:dyDescent="0.2">
      <c r="A25" t="s">
        <v>11</v>
      </c>
      <c r="B25">
        <v>2015</v>
      </c>
      <c r="C25">
        <v>24</v>
      </c>
      <c r="D25" t="s">
        <v>12</v>
      </c>
      <c r="E25" t="s">
        <v>18</v>
      </c>
      <c r="F25" t="s">
        <v>42</v>
      </c>
      <c r="H25" s="1">
        <v>7.4</v>
      </c>
      <c r="I25" s="1">
        <v>0.27</v>
      </c>
      <c r="J25" s="1">
        <v>0</v>
      </c>
      <c r="K25" s="1" t="s">
        <v>16</v>
      </c>
    </row>
    <row r="26" spans="1:11" x14ac:dyDescent="0.2">
      <c r="A26" t="s">
        <v>11</v>
      </c>
      <c r="B26">
        <v>2015</v>
      </c>
      <c r="C26">
        <v>25</v>
      </c>
      <c r="D26" t="s">
        <v>12</v>
      </c>
      <c r="E26" t="s">
        <v>27</v>
      </c>
      <c r="F26" t="s">
        <v>75</v>
      </c>
      <c r="H26" s="1">
        <v>261.5</v>
      </c>
      <c r="I26" s="1">
        <v>9.4600000000000009</v>
      </c>
      <c r="J26" s="1">
        <v>1</v>
      </c>
      <c r="K26" s="1" t="s">
        <v>16</v>
      </c>
    </row>
    <row r="27" spans="1:11" x14ac:dyDescent="0.2">
      <c r="A27" t="s">
        <v>11</v>
      </c>
      <c r="B27">
        <v>2015</v>
      </c>
      <c r="C27">
        <v>26</v>
      </c>
      <c r="D27" t="s">
        <v>12</v>
      </c>
      <c r="E27" t="s">
        <v>27</v>
      </c>
      <c r="F27" t="s">
        <v>76</v>
      </c>
      <c r="H27" s="1">
        <v>720.5</v>
      </c>
      <c r="I27" s="1">
        <v>26.06</v>
      </c>
      <c r="J27" s="1">
        <v>1</v>
      </c>
      <c r="K27" s="1" t="s">
        <v>16</v>
      </c>
    </row>
    <row r="28" spans="1:11" x14ac:dyDescent="0.2">
      <c r="A28" t="s">
        <v>11</v>
      </c>
      <c r="B28">
        <v>2015</v>
      </c>
      <c r="C28">
        <v>27</v>
      </c>
      <c r="D28" t="s">
        <v>12</v>
      </c>
      <c r="E28" t="s">
        <v>27</v>
      </c>
      <c r="F28" t="s">
        <v>77</v>
      </c>
      <c r="H28" s="1">
        <v>374.9</v>
      </c>
      <c r="I28" s="1">
        <v>13.56</v>
      </c>
      <c r="J28" s="1">
        <v>1</v>
      </c>
      <c r="K28" s="1" t="s">
        <v>16</v>
      </c>
    </row>
    <row r="29" spans="1:11" x14ac:dyDescent="0.2">
      <c r="A29" t="s">
        <v>11</v>
      </c>
      <c r="B29">
        <v>2015</v>
      </c>
      <c r="C29">
        <v>28</v>
      </c>
      <c r="D29" t="s">
        <v>43</v>
      </c>
      <c r="E29" t="s">
        <v>44</v>
      </c>
      <c r="F29" t="s">
        <v>45</v>
      </c>
      <c r="G29" s="1" t="s">
        <v>46</v>
      </c>
      <c r="H29" s="1" t="s">
        <v>46</v>
      </c>
      <c r="I29" s="1" t="s">
        <v>46</v>
      </c>
      <c r="J29" s="1" t="s">
        <v>46</v>
      </c>
      <c r="K29" s="1" t="s">
        <v>46</v>
      </c>
    </row>
    <row r="30" spans="1:11" x14ac:dyDescent="0.2">
      <c r="A30" t="s">
        <v>11</v>
      </c>
      <c r="B30">
        <v>2015</v>
      </c>
      <c r="C30">
        <v>29</v>
      </c>
      <c r="D30" t="s">
        <v>43</v>
      </c>
      <c r="E30" t="s">
        <v>44</v>
      </c>
      <c r="F30" t="s">
        <v>47</v>
      </c>
      <c r="G30" s="1" t="s">
        <v>46</v>
      </c>
      <c r="H30" s="1" t="s">
        <v>46</v>
      </c>
      <c r="I30" s="1" t="s">
        <v>46</v>
      </c>
      <c r="J30" s="1" t="s">
        <v>46</v>
      </c>
      <c r="K30" s="1" t="s">
        <v>46</v>
      </c>
    </row>
    <row r="31" spans="1:11" x14ac:dyDescent="0.2">
      <c r="A31" t="s">
        <v>11</v>
      </c>
      <c r="B31">
        <v>2015</v>
      </c>
      <c r="C31">
        <v>30</v>
      </c>
      <c r="D31" t="s">
        <v>43</v>
      </c>
      <c r="E31" t="s">
        <v>48</v>
      </c>
      <c r="F31" t="s">
        <v>49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46</v>
      </c>
    </row>
    <row r="32" spans="1:11" x14ac:dyDescent="0.2">
      <c r="A32" t="s">
        <v>11</v>
      </c>
      <c r="B32">
        <v>2015</v>
      </c>
      <c r="C32">
        <v>31</v>
      </c>
      <c r="D32" t="s">
        <v>43</v>
      </c>
      <c r="E32" t="s">
        <v>48</v>
      </c>
      <c r="F32" t="s">
        <v>50</v>
      </c>
      <c r="G32" s="1" t="s">
        <v>46</v>
      </c>
      <c r="H32" s="1" t="s">
        <v>46</v>
      </c>
      <c r="I32" s="1" t="s">
        <v>46</v>
      </c>
      <c r="J32" s="1" t="s">
        <v>46</v>
      </c>
      <c r="K32" s="1" t="s">
        <v>46</v>
      </c>
    </row>
    <row r="33" spans="1:11" x14ac:dyDescent="0.2">
      <c r="A33" t="s">
        <v>51</v>
      </c>
      <c r="B33">
        <v>2011</v>
      </c>
      <c r="C33">
        <v>1</v>
      </c>
      <c r="D33" t="s">
        <v>12</v>
      </c>
      <c r="E33" t="s">
        <v>13</v>
      </c>
      <c r="F33" t="s">
        <v>59</v>
      </c>
      <c r="H33" s="2">
        <v>1286.9000000000001</v>
      </c>
      <c r="I33" s="1">
        <v>100</v>
      </c>
      <c r="K33" s="1" t="s">
        <v>78</v>
      </c>
    </row>
    <row r="34" spans="1:11" x14ac:dyDescent="0.2">
      <c r="A34" t="s">
        <v>51</v>
      </c>
      <c r="B34">
        <v>2011</v>
      </c>
      <c r="C34">
        <v>2</v>
      </c>
      <c r="D34" t="s">
        <v>79</v>
      </c>
      <c r="E34" t="s">
        <v>17</v>
      </c>
      <c r="F34" t="s">
        <v>15</v>
      </c>
      <c r="H34" s="2">
        <v>49.5</v>
      </c>
      <c r="I34" s="1" t="s">
        <v>15</v>
      </c>
    </row>
    <row r="35" spans="1:11" x14ac:dyDescent="0.2">
      <c r="A35" t="s">
        <v>51</v>
      </c>
      <c r="B35">
        <v>2011</v>
      </c>
      <c r="C35">
        <v>3</v>
      </c>
      <c r="D35" t="s">
        <v>12</v>
      </c>
      <c r="E35" t="s">
        <v>18</v>
      </c>
      <c r="F35" t="s">
        <v>52</v>
      </c>
      <c r="H35" s="1">
        <v>211.4</v>
      </c>
      <c r="I35" s="3">
        <f>H35/$H$33*100</f>
        <v>16.427072810630197</v>
      </c>
      <c r="K35" s="1" t="s">
        <v>78</v>
      </c>
    </row>
    <row r="36" spans="1:11" x14ac:dyDescent="0.2">
      <c r="A36" t="s">
        <v>51</v>
      </c>
      <c r="B36">
        <v>2011</v>
      </c>
      <c r="C36">
        <v>4</v>
      </c>
      <c r="D36" t="s">
        <v>12</v>
      </c>
      <c r="E36" t="s">
        <v>18</v>
      </c>
      <c r="F36" t="s">
        <v>53</v>
      </c>
      <c r="H36" s="1">
        <v>98</v>
      </c>
      <c r="I36" s="3">
        <f>H36/$H$33*100</f>
        <v>7.6151993161861835</v>
      </c>
      <c r="K36" s="1" t="s">
        <v>78</v>
      </c>
    </row>
    <row r="37" spans="1:11" x14ac:dyDescent="0.2">
      <c r="A37" t="s">
        <v>51</v>
      </c>
      <c r="B37">
        <v>2011</v>
      </c>
      <c r="C37">
        <v>5</v>
      </c>
      <c r="D37" t="s">
        <v>12</v>
      </c>
      <c r="E37" t="s">
        <v>18</v>
      </c>
      <c r="F37" t="s">
        <v>54</v>
      </c>
      <c r="H37" s="1">
        <v>12.4</v>
      </c>
      <c r="I37" s="3">
        <f t="shared" ref="I37:I54" si="0">H37/$H$33*100</f>
        <v>0.96355583184396609</v>
      </c>
      <c r="K37" s="1" t="s">
        <v>78</v>
      </c>
    </row>
    <row r="38" spans="1:11" x14ac:dyDescent="0.2">
      <c r="A38" t="s">
        <v>51</v>
      </c>
      <c r="B38">
        <v>2011</v>
      </c>
      <c r="C38">
        <v>6</v>
      </c>
      <c r="D38" t="s">
        <v>12</v>
      </c>
      <c r="E38" t="s">
        <v>18</v>
      </c>
      <c r="F38" t="s">
        <v>55</v>
      </c>
      <c r="H38" s="1">
        <v>21.5</v>
      </c>
      <c r="I38" s="3">
        <f t="shared" si="0"/>
        <v>1.670681482632683</v>
      </c>
      <c r="K38" s="1" t="s">
        <v>78</v>
      </c>
    </row>
    <row r="39" spans="1:11" x14ac:dyDescent="0.2">
      <c r="A39" t="s">
        <v>51</v>
      </c>
      <c r="B39">
        <v>2011</v>
      </c>
      <c r="C39">
        <v>7</v>
      </c>
      <c r="D39" t="s">
        <v>12</v>
      </c>
      <c r="E39" t="s">
        <v>18</v>
      </c>
      <c r="F39" t="s">
        <v>56</v>
      </c>
      <c r="H39" s="1">
        <v>2.2999999999999998</v>
      </c>
      <c r="I39" s="3">
        <f t="shared" si="0"/>
        <v>0.17872406558396142</v>
      </c>
      <c r="K39" s="1" t="s">
        <v>78</v>
      </c>
    </row>
    <row r="40" spans="1:11" x14ac:dyDescent="0.2">
      <c r="A40" t="s">
        <v>51</v>
      </c>
      <c r="B40">
        <v>2011</v>
      </c>
      <c r="C40">
        <v>8</v>
      </c>
      <c r="D40" t="s">
        <v>12</v>
      </c>
      <c r="E40" t="s">
        <v>18</v>
      </c>
      <c r="F40" t="s">
        <v>57</v>
      </c>
      <c r="H40" s="1" t="s">
        <v>58</v>
      </c>
      <c r="I40" s="3" t="s">
        <v>58</v>
      </c>
      <c r="K40" s="1" t="s">
        <v>78</v>
      </c>
    </row>
    <row r="41" spans="1:11" x14ac:dyDescent="0.2">
      <c r="A41" t="s">
        <v>51</v>
      </c>
      <c r="B41">
        <v>2011</v>
      </c>
      <c r="C41">
        <v>9</v>
      </c>
      <c r="D41" t="s">
        <v>12</v>
      </c>
      <c r="E41" t="s">
        <v>60</v>
      </c>
      <c r="F41" t="s">
        <v>60</v>
      </c>
      <c r="H41" s="1" t="s">
        <v>58</v>
      </c>
      <c r="I41" s="3" t="s">
        <v>58</v>
      </c>
      <c r="K41" s="1" t="s">
        <v>78</v>
      </c>
    </row>
    <row r="42" spans="1:11" x14ac:dyDescent="0.2">
      <c r="A42" t="s">
        <v>51</v>
      </c>
      <c r="B42">
        <v>2011</v>
      </c>
      <c r="C42">
        <v>10</v>
      </c>
      <c r="D42" t="s">
        <v>12</v>
      </c>
      <c r="E42" t="s">
        <v>27</v>
      </c>
      <c r="F42" t="s">
        <v>61</v>
      </c>
      <c r="H42" s="1">
        <f>236.9+34+248</f>
        <v>518.9</v>
      </c>
      <c r="I42" s="3">
        <f t="shared" si="0"/>
        <v>40.321703318051128</v>
      </c>
      <c r="K42" s="1" t="s">
        <v>78</v>
      </c>
    </row>
    <row r="43" spans="1:11" x14ac:dyDescent="0.2">
      <c r="A43" t="s">
        <v>51</v>
      </c>
      <c r="B43">
        <v>2011</v>
      </c>
      <c r="C43">
        <v>11</v>
      </c>
      <c r="D43" t="s">
        <v>12</v>
      </c>
      <c r="E43" t="s">
        <v>27</v>
      </c>
      <c r="F43" t="s">
        <v>62</v>
      </c>
      <c r="H43" s="1" t="s">
        <v>58</v>
      </c>
      <c r="I43" s="3" t="s">
        <v>58</v>
      </c>
      <c r="K43" s="1" t="s">
        <v>78</v>
      </c>
    </row>
    <row r="44" spans="1:11" x14ac:dyDescent="0.2">
      <c r="A44" t="s">
        <v>51</v>
      </c>
      <c r="B44">
        <v>2011</v>
      </c>
      <c r="C44">
        <v>12</v>
      </c>
      <c r="D44" t="s">
        <v>12</v>
      </c>
      <c r="E44" t="s">
        <v>27</v>
      </c>
      <c r="F44" t="s">
        <v>63</v>
      </c>
      <c r="H44" s="1">
        <v>22.2</v>
      </c>
      <c r="I44" s="3">
        <f t="shared" si="0"/>
        <v>1.7250757634625844</v>
      </c>
      <c r="K44" s="1" t="s">
        <v>78</v>
      </c>
    </row>
    <row r="45" spans="1:11" x14ac:dyDescent="0.2">
      <c r="A45" t="s">
        <v>51</v>
      </c>
      <c r="B45">
        <v>2011</v>
      </c>
      <c r="C45">
        <v>13</v>
      </c>
      <c r="D45" t="s">
        <v>12</v>
      </c>
      <c r="E45" t="s">
        <v>27</v>
      </c>
      <c r="F45" t="s">
        <v>64</v>
      </c>
      <c r="H45" s="1">
        <v>203.8</v>
      </c>
      <c r="I45" s="3">
        <f t="shared" si="0"/>
        <v>15.836506333048412</v>
      </c>
      <c r="K45" s="1" t="s">
        <v>78</v>
      </c>
    </row>
    <row r="46" spans="1:11" x14ac:dyDescent="0.2">
      <c r="A46" t="s">
        <v>51</v>
      </c>
      <c r="B46">
        <v>2011</v>
      </c>
      <c r="C46">
        <v>14</v>
      </c>
      <c r="D46" t="s">
        <v>12</v>
      </c>
      <c r="E46" t="s">
        <v>27</v>
      </c>
      <c r="F46" t="s">
        <v>65</v>
      </c>
      <c r="H46" s="1" t="s">
        <v>58</v>
      </c>
      <c r="I46" s="3" t="s">
        <v>58</v>
      </c>
      <c r="K46" s="1" t="s">
        <v>78</v>
      </c>
    </row>
    <row r="47" spans="1:11" x14ac:dyDescent="0.2">
      <c r="A47" t="s">
        <v>51</v>
      </c>
      <c r="B47">
        <v>2011</v>
      </c>
      <c r="C47">
        <v>15</v>
      </c>
      <c r="D47" t="s">
        <v>12</v>
      </c>
      <c r="E47" t="s">
        <v>27</v>
      </c>
      <c r="F47" t="s">
        <v>66</v>
      </c>
      <c r="H47" s="1">
        <v>34.299999999999997</v>
      </c>
      <c r="I47" s="3">
        <f t="shared" si="0"/>
        <v>2.665319760665164</v>
      </c>
      <c r="K47" s="1" t="s">
        <v>78</v>
      </c>
    </row>
    <row r="48" spans="1:11" x14ac:dyDescent="0.2">
      <c r="A48" t="s">
        <v>51</v>
      </c>
      <c r="B48">
        <v>2011</v>
      </c>
      <c r="C48">
        <v>16</v>
      </c>
      <c r="D48" t="s">
        <v>12</v>
      </c>
      <c r="E48" t="s">
        <v>27</v>
      </c>
      <c r="F48" t="s">
        <v>67</v>
      </c>
      <c r="H48" s="1">
        <v>55.6</v>
      </c>
      <c r="I48" s="3">
        <f t="shared" si="0"/>
        <v>4.3204600202035897</v>
      </c>
      <c r="K48" s="1" t="s">
        <v>78</v>
      </c>
    </row>
    <row r="49" spans="1:11" x14ac:dyDescent="0.2">
      <c r="A49" t="s">
        <v>51</v>
      </c>
      <c r="B49">
        <v>2011</v>
      </c>
      <c r="C49">
        <v>17</v>
      </c>
      <c r="D49" t="s">
        <v>12</v>
      </c>
      <c r="E49" t="s">
        <v>27</v>
      </c>
      <c r="F49" t="s">
        <v>68</v>
      </c>
      <c r="H49" s="1">
        <v>6</v>
      </c>
      <c r="I49" s="3">
        <f t="shared" si="0"/>
        <v>0.46623669282772551</v>
      </c>
      <c r="K49" s="1" t="s">
        <v>78</v>
      </c>
    </row>
    <row r="50" spans="1:11" x14ac:dyDescent="0.2">
      <c r="A50" t="s">
        <v>51</v>
      </c>
      <c r="B50">
        <v>2011</v>
      </c>
      <c r="C50">
        <v>18</v>
      </c>
      <c r="D50" t="s">
        <v>12</v>
      </c>
      <c r="E50" t="s">
        <v>27</v>
      </c>
      <c r="F50" t="s">
        <v>69</v>
      </c>
      <c r="H50" s="1">
        <v>4.9000000000000004</v>
      </c>
      <c r="I50" s="3">
        <f t="shared" si="0"/>
        <v>0.38075996580930915</v>
      </c>
      <c r="K50" s="1" t="s">
        <v>78</v>
      </c>
    </row>
    <row r="51" spans="1:11" x14ac:dyDescent="0.2">
      <c r="A51" t="s">
        <v>51</v>
      </c>
      <c r="B51">
        <v>2011</v>
      </c>
      <c r="C51">
        <v>19</v>
      </c>
      <c r="D51" t="s">
        <v>12</v>
      </c>
      <c r="E51" t="s">
        <v>27</v>
      </c>
      <c r="F51" t="s">
        <v>70</v>
      </c>
      <c r="H51" s="1">
        <v>16.7</v>
      </c>
      <c r="I51" s="3">
        <f t="shared" si="0"/>
        <v>1.2976921283705025</v>
      </c>
      <c r="K51" s="1" t="s">
        <v>78</v>
      </c>
    </row>
    <row r="52" spans="1:11" x14ac:dyDescent="0.2">
      <c r="A52" t="s">
        <v>51</v>
      </c>
      <c r="B52">
        <v>2011</v>
      </c>
      <c r="C52">
        <v>20</v>
      </c>
      <c r="D52" t="s">
        <v>12</v>
      </c>
      <c r="E52" t="s">
        <v>71</v>
      </c>
      <c r="F52" t="s">
        <v>72</v>
      </c>
      <c r="H52" s="1">
        <v>38.200000000000003</v>
      </c>
      <c r="I52" s="3">
        <f t="shared" si="0"/>
        <v>2.968373611003186</v>
      </c>
      <c r="K52" s="1" t="s">
        <v>78</v>
      </c>
    </row>
    <row r="53" spans="1:11" x14ac:dyDescent="0.2">
      <c r="A53" t="s">
        <v>51</v>
      </c>
      <c r="B53">
        <v>2011</v>
      </c>
      <c r="C53">
        <v>21</v>
      </c>
      <c r="D53" t="s">
        <v>12</v>
      </c>
      <c r="E53" t="s">
        <v>71</v>
      </c>
      <c r="F53" t="s">
        <v>73</v>
      </c>
      <c r="H53" s="1">
        <v>13</v>
      </c>
      <c r="I53" s="3">
        <f t="shared" si="0"/>
        <v>1.0101795011267387</v>
      </c>
      <c r="K53" s="1" t="s">
        <v>78</v>
      </c>
    </row>
    <row r="54" spans="1:11" x14ac:dyDescent="0.2">
      <c r="A54" t="s">
        <v>51</v>
      </c>
      <c r="B54">
        <v>2011</v>
      </c>
      <c r="C54">
        <v>22</v>
      </c>
      <c r="D54" t="s">
        <v>12</v>
      </c>
      <c r="E54" t="s">
        <v>74</v>
      </c>
      <c r="F54" t="s">
        <v>74</v>
      </c>
      <c r="H54" s="1">
        <v>27.6</v>
      </c>
      <c r="I54" s="3">
        <f t="shared" si="0"/>
        <v>2.1446887870075373</v>
      </c>
      <c r="K54" s="1" t="s">
        <v>78</v>
      </c>
    </row>
    <row r="55" spans="1:11" x14ac:dyDescent="0.2">
      <c r="A55" t="s">
        <v>51</v>
      </c>
      <c r="B55">
        <v>2011</v>
      </c>
      <c r="C55">
        <v>23</v>
      </c>
      <c r="D55" t="s">
        <v>43</v>
      </c>
      <c r="E55" t="s">
        <v>116</v>
      </c>
      <c r="F55" t="s">
        <v>126</v>
      </c>
      <c r="H55" s="3">
        <f>H56+H57+H58+H66+H69+H71+H74</f>
        <v>943.04946348699991</v>
      </c>
      <c r="I55" s="3">
        <f>H55/$H$55*100</f>
        <v>100</v>
      </c>
    </row>
    <row r="56" spans="1:11" ht="48" x14ac:dyDescent="0.2">
      <c r="A56" t="s">
        <v>51</v>
      </c>
      <c r="B56">
        <v>2011</v>
      </c>
      <c r="C56">
        <v>24</v>
      </c>
      <c r="D56" t="s">
        <v>43</v>
      </c>
      <c r="E56" t="s">
        <v>80</v>
      </c>
      <c r="F56" t="s">
        <v>124</v>
      </c>
      <c r="H56" s="3">
        <f>118900539294/1000000000</f>
        <v>118.900539294</v>
      </c>
      <c r="I56" s="3">
        <f t="shared" ref="I56:I75" si="1">H56/$H$55*100</f>
        <v>12.60809150501564</v>
      </c>
      <c r="K56" s="5" t="s">
        <v>89</v>
      </c>
    </row>
    <row r="57" spans="1:11" ht="48" x14ac:dyDescent="0.2">
      <c r="A57" t="s">
        <v>51</v>
      </c>
      <c r="B57">
        <v>2011</v>
      </c>
      <c r="C57">
        <v>25</v>
      </c>
      <c r="D57" t="s">
        <v>43</v>
      </c>
      <c r="E57" t="s">
        <v>81</v>
      </c>
      <c r="F57" t="s">
        <v>125</v>
      </c>
      <c r="H57" s="3">
        <v>37.290999999999997</v>
      </c>
      <c r="I57" s="3">
        <f t="shared" si="1"/>
        <v>3.9542994767330204</v>
      </c>
      <c r="K57" s="5" t="s">
        <v>90</v>
      </c>
    </row>
    <row r="58" spans="1:11" x14ac:dyDescent="0.2">
      <c r="A58" t="s">
        <v>51</v>
      </c>
      <c r="B58">
        <v>2011</v>
      </c>
      <c r="C58">
        <v>26</v>
      </c>
      <c r="D58" t="s">
        <v>43</v>
      </c>
      <c r="E58" t="s">
        <v>117</v>
      </c>
      <c r="F58" t="s">
        <v>120</v>
      </c>
      <c r="H58" s="3">
        <f>SUM(H59:H65)</f>
        <v>444.52307963599998</v>
      </c>
      <c r="I58" s="3">
        <f t="shared" si="1"/>
        <v>47.136772443763533</v>
      </c>
      <c r="K58" s="5"/>
    </row>
    <row r="59" spans="1:11" ht="48" x14ac:dyDescent="0.2">
      <c r="A59" t="s">
        <v>51</v>
      </c>
      <c r="B59">
        <v>2011</v>
      </c>
      <c r="C59">
        <v>27</v>
      </c>
      <c r="D59" t="s">
        <v>43</v>
      </c>
      <c r="E59" t="s">
        <v>48</v>
      </c>
      <c r="F59" t="s">
        <v>82</v>
      </c>
      <c r="H59" s="3">
        <f>1396538839/1000000000</f>
        <v>1.396538839</v>
      </c>
      <c r="I59" s="3">
        <f t="shared" si="1"/>
        <v>0.14808754928253576</v>
      </c>
      <c r="K59" s="5" t="s">
        <v>91</v>
      </c>
    </row>
    <row r="60" spans="1:11" ht="48" x14ac:dyDescent="0.2">
      <c r="A60" t="s">
        <v>51</v>
      </c>
      <c r="B60">
        <v>2011</v>
      </c>
      <c r="C60">
        <v>28</v>
      </c>
      <c r="D60" t="s">
        <v>43</v>
      </c>
      <c r="E60" t="s">
        <v>48</v>
      </c>
      <c r="F60" t="s">
        <v>83</v>
      </c>
      <c r="H60" s="3">
        <f>189822943809/1000000000</f>
        <v>189.82294380900001</v>
      </c>
      <c r="I60" s="3">
        <f t="shared" si="1"/>
        <v>20.128630698448699</v>
      </c>
      <c r="K60" s="5" t="s">
        <v>92</v>
      </c>
    </row>
    <row r="61" spans="1:11" ht="48" x14ac:dyDescent="0.2">
      <c r="A61" t="s">
        <v>51</v>
      </c>
      <c r="B61">
        <v>2011</v>
      </c>
      <c r="C61">
        <v>29</v>
      </c>
      <c r="D61" t="s">
        <v>43</v>
      </c>
      <c r="E61" t="s">
        <v>48</v>
      </c>
      <c r="F61" t="s">
        <v>84</v>
      </c>
      <c r="H61" s="3">
        <f>113078675492/1000000000</f>
        <v>113.078675492</v>
      </c>
      <c r="I61" s="3">
        <f t="shared" si="1"/>
        <v>11.990747025493516</v>
      </c>
      <c r="K61" s="5" t="s">
        <v>93</v>
      </c>
    </row>
    <row r="62" spans="1:11" ht="48" x14ac:dyDescent="0.2">
      <c r="A62" t="s">
        <v>51</v>
      </c>
      <c r="B62">
        <v>2011</v>
      </c>
      <c r="C62">
        <v>30</v>
      </c>
      <c r="D62" t="s">
        <v>43</v>
      </c>
      <c r="E62" t="s">
        <v>48</v>
      </c>
      <c r="F62" t="s">
        <v>85</v>
      </c>
      <c r="H62" s="3">
        <f>28103520467/1000000000</f>
        <v>28.103520466999999</v>
      </c>
      <c r="I62" s="3">
        <f t="shared" si="1"/>
        <v>2.9800685494358921</v>
      </c>
      <c r="K62" s="5" t="s">
        <v>94</v>
      </c>
    </row>
    <row r="63" spans="1:11" ht="48" x14ac:dyDescent="0.2">
      <c r="A63" t="s">
        <v>51</v>
      </c>
      <c r="B63">
        <v>2011</v>
      </c>
      <c r="C63">
        <v>31</v>
      </c>
      <c r="D63" t="s">
        <v>43</v>
      </c>
      <c r="E63" t="s">
        <v>48</v>
      </c>
      <c r="F63" t="s">
        <v>86</v>
      </c>
      <c r="H63" s="3">
        <f>103758367219/1000000000</f>
        <v>103.75836721899999</v>
      </c>
      <c r="I63" s="3">
        <f t="shared" si="1"/>
        <v>11.002431074542498</v>
      </c>
      <c r="K63" s="5" t="s">
        <v>95</v>
      </c>
    </row>
    <row r="64" spans="1:11" ht="48" x14ac:dyDescent="0.2">
      <c r="A64" t="s">
        <v>51</v>
      </c>
      <c r="B64">
        <v>2011</v>
      </c>
      <c r="C64">
        <v>32</v>
      </c>
      <c r="D64" t="s">
        <v>43</v>
      </c>
      <c r="E64" t="s">
        <v>48</v>
      </c>
      <c r="F64" t="s">
        <v>87</v>
      </c>
      <c r="H64" s="3">
        <f>893425156/1000000000</f>
        <v>0.89342515600000005</v>
      </c>
      <c r="I64" s="3">
        <f t="shared" si="1"/>
        <v>9.4737889219139143E-2</v>
      </c>
      <c r="K64" s="5" t="s">
        <v>96</v>
      </c>
    </row>
    <row r="65" spans="1:11" ht="48" x14ac:dyDescent="0.2">
      <c r="A65" t="s">
        <v>51</v>
      </c>
      <c r="B65">
        <v>2011</v>
      </c>
      <c r="C65">
        <v>33</v>
      </c>
      <c r="D65" t="s">
        <v>43</v>
      </c>
      <c r="E65" t="s">
        <v>48</v>
      </c>
      <c r="F65" t="s">
        <v>88</v>
      </c>
      <c r="H65" s="3">
        <f>7469608654/1000000000</f>
        <v>7.469608654</v>
      </c>
      <c r="I65" s="3">
        <f t="shared" si="1"/>
        <v>0.79206965734125256</v>
      </c>
      <c r="K65" s="5" t="s">
        <v>97</v>
      </c>
    </row>
    <row r="66" spans="1:11" x14ac:dyDescent="0.2">
      <c r="A66" t="s">
        <v>51</v>
      </c>
      <c r="B66">
        <v>2011</v>
      </c>
      <c r="C66">
        <v>34</v>
      </c>
      <c r="D66" t="s">
        <v>43</v>
      </c>
      <c r="E66" t="s">
        <v>118</v>
      </c>
      <c r="F66" t="s">
        <v>119</v>
      </c>
      <c r="H66" s="3">
        <f>SUM(H67:H68)</f>
        <v>98.897999999999996</v>
      </c>
      <c r="I66" s="3">
        <f t="shared" si="1"/>
        <v>10.487042708694922</v>
      </c>
      <c r="K66" s="5"/>
    </row>
    <row r="67" spans="1:11" x14ac:dyDescent="0.2">
      <c r="A67" t="s">
        <v>51</v>
      </c>
      <c r="B67">
        <v>2011</v>
      </c>
      <c r="C67">
        <v>35</v>
      </c>
      <c r="D67" t="s">
        <v>43</v>
      </c>
      <c r="E67" t="s">
        <v>44</v>
      </c>
      <c r="F67" t="s">
        <v>98</v>
      </c>
      <c r="H67" s="3">
        <f>67623/1000</f>
        <v>67.623000000000005</v>
      </c>
      <c r="I67" s="3">
        <f t="shared" si="1"/>
        <v>7.1706737152427422</v>
      </c>
      <c r="K67" s="1" t="s">
        <v>100</v>
      </c>
    </row>
    <row r="68" spans="1:11" x14ac:dyDescent="0.2">
      <c r="A68" t="s">
        <v>51</v>
      </c>
      <c r="B68">
        <v>2011</v>
      </c>
      <c r="C68">
        <v>36</v>
      </c>
      <c r="D68" t="s">
        <v>43</v>
      </c>
      <c r="E68" t="s">
        <v>44</v>
      </c>
      <c r="F68" t="s">
        <v>99</v>
      </c>
      <c r="H68" s="3">
        <f>31275/1000</f>
        <v>31.274999999999999</v>
      </c>
      <c r="I68" s="3">
        <f t="shared" si="1"/>
        <v>3.3163689934521798</v>
      </c>
      <c r="K68" s="1" t="s">
        <v>101</v>
      </c>
    </row>
    <row r="69" spans="1:11" ht="32" x14ac:dyDescent="0.2">
      <c r="A69" t="s">
        <v>51</v>
      </c>
      <c r="B69">
        <v>2011</v>
      </c>
      <c r="C69">
        <v>37</v>
      </c>
      <c r="D69" t="s">
        <v>43</v>
      </c>
      <c r="E69" t="s">
        <v>102</v>
      </c>
      <c r="F69" t="s">
        <v>121</v>
      </c>
      <c r="H69" s="4">
        <f>73036844557/1000000000</f>
        <v>73.036844556999995</v>
      </c>
      <c r="I69" s="3">
        <f t="shared" si="1"/>
        <v>7.7447522515882135</v>
      </c>
      <c r="K69" s="5" t="s">
        <v>103</v>
      </c>
    </row>
    <row r="70" spans="1:11" x14ac:dyDescent="0.2">
      <c r="A70" t="s">
        <v>51</v>
      </c>
      <c r="B70">
        <v>2011</v>
      </c>
      <c r="C70">
        <v>38</v>
      </c>
      <c r="D70" t="s">
        <v>43</v>
      </c>
      <c r="E70" t="s">
        <v>102</v>
      </c>
      <c r="F70" t="s">
        <v>104</v>
      </c>
      <c r="H70" s="1">
        <v>4.5</v>
      </c>
      <c r="I70" s="3">
        <f t="shared" si="1"/>
        <v>0.47717539474132081</v>
      </c>
      <c r="K70" s="1" t="s">
        <v>105</v>
      </c>
    </row>
    <row r="71" spans="1:11" ht="32" x14ac:dyDescent="0.2">
      <c r="A71" t="s">
        <v>51</v>
      </c>
      <c r="B71">
        <v>2011</v>
      </c>
      <c r="C71">
        <v>39</v>
      </c>
      <c r="D71" t="s">
        <v>43</v>
      </c>
      <c r="E71" t="s">
        <v>115</v>
      </c>
      <c r="F71" t="s">
        <v>122</v>
      </c>
      <c r="H71" s="1">
        <v>154.69999999999999</v>
      </c>
      <c r="I71" s="3">
        <f t="shared" si="1"/>
        <v>16.404229681440516</v>
      </c>
      <c r="K71" s="5" t="s">
        <v>106</v>
      </c>
    </row>
    <row r="72" spans="1:11" ht="32" x14ac:dyDescent="0.2">
      <c r="A72" t="s">
        <v>51</v>
      </c>
      <c r="B72">
        <v>2011</v>
      </c>
      <c r="C72">
        <v>40</v>
      </c>
      <c r="D72" t="s">
        <v>43</v>
      </c>
      <c r="E72" t="s">
        <v>115</v>
      </c>
      <c r="F72" t="s">
        <v>107</v>
      </c>
      <c r="H72" s="1">
        <v>124</v>
      </c>
      <c r="I72" s="3">
        <f t="shared" si="1"/>
        <v>13.148833099538617</v>
      </c>
      <c r="K72" s="5" t="s">
        <v>109</v>
      </c>
    </row>
    <row r="73" spans="1:11" ht="48" x14ac:dyDescent="0.2">
      <c r="A73" t="s">
        <v>51</v>
      </c>
      <c r="B73">
        <v>2011</v>
      </c>
      <c r="C73">
        <v>41</v>
      </c>
      <c r="D73" t="s">
        <v>43</v>
      </c>
      <c r="E73" t="s">
        <v>115</v>
      </c>
      <c r="F73" t="s">
        <v>108</v>
      </c>
      <c r="H73" s="1">
        <v>15</v>
      </c>
      <c r="I73" s="3">
        <f t="shared" si="1"/>
        <v>1.590584649137736</v>
      </c>
      <c r="K73" s="5" t="s">
        <v>110</v>
      </c>
    </row>
    <row r="74" spans="1:11" ht="32" x14ac:dyDescent="0.2">
      <c r="A74" t="s">
        <v>51</v>
      </c>
      <c r="B74">
        <v>2011</v>
      </c>
      <c r="C74">
        <v>42</v>
      </c>
      <c r="D74" t="s">
        <v>43</v>
      </c>
      <c r="E74" t="s">
        <v>115</v>
      </c>
      <c r="F74" t="s">
        <v>111</v>
      </c>
      <c r="H74" s="1">
        <v>15.7</v>
      </c>
      <c r="I74" s="3">
        <f t="shared" si="1"/>
        <v>1.6648119327641635</v>
      </c>
      <c r="K74" s="5" t="s">
        <v>112</v>
      </c>
    </row>
    <row r="75" spans="1:11" ht="32" x14ac:dyDescent="0.2">
      <c r="A75" t="s">
        <v>51</v>
      </c>
      <c r="B75">
        <v>2011</v>
      </c>
      <c r="C75">
        <v>43</v>
      </c>
      <c r="D75" t="s">
        <v>43</v>
      </c>
      <c r="E75" t="s">
        <v>113</v>
      </c>
      <c r="F75" t="s">
        <v>123</v>
      </c>
      <c r="H75" s="1">
        <v>16</v>
      </c>
      <c r="I75" s="3">
        <f t="shared" si="1"/>
        <v>1.6966236257469185</v>
      </c>
      <c r="K75" s="5" t="s">
        <v>114</v>
      </c>
    </row>
    <row r="76" spans="1:11" ht="16" customHeight="1" x14ac:dyDescent="0.2">
      <c r="A76" t="s">
        <v>127</v>
      </c>
      <c r="B76">
        <v>2011</v>
      </c>
      <c r="C76">
        <v>1</v>
      </c>
      <c r="D76" t="s">
        <v>12</v>
      </c>
      <c r="E76" t="s">
        <v>18</v>
      </c>
      <c r="F76" s="6" t="s">
        <v>128</v>
      </c>
      <c r="H76" s="5">
        <v>57.6</v>
      </c>
      <c r="I76" s="3">
        <f>H76/$H$93*100</f>
        <v>6.1263560944479902</v>
      </c>
      <c r="K76" s="6" t="s">
        <v>145</v>
      </c>
    </row>
    <row r="77" spans="1:11" ht="16" customHeight="1" x14ac:dyDescent="0.2">
      <c r="A77" t="s">
        <v>127</v>
      </c>
      <c r="B77">
        <v>2011</v>
      </c>
      <c r="C77">
        <v>2</v>
      </c>
      <c r="D77" t="s">
        <v>12</v>
      </c>
      <c r="E77" t="s">
        <v>18</v>
      </c>
      <c r="F77" s="6" t="s">
        <v>129</v>
      </c>
      <c r="H77" s="5">
        <v>18.8</v>
      </c>
      <c r="I77" s="3">
        <f t="shared" ref="I77:I93" si="2">H77/$H$93*100</f>
        <v>1.9995745586045524</v>
      </c>
      <c r="K77" s="6" t="s">
        <v>145</v>
      </c>
    </row>
    <row r="78" spans="1:11" ht="16" customHeight="1" x14ac:dyDescent="0.2">
      <c r="A78" t="s">
        <v>127</v>
      </c>
      <c r="B78">
        <v>2011</v>
      </c>
      <c r="C78">
        <v>3</v>
      </c>
      <c r="D78" t="s">
        <v>12</v>
      </c>
      <c r="E78" t="s">
        <v>18</v>
      </c>
      <c r="F78" s="6" t="s">
        <v>130</v>
      </c>
      <c r="H78" s="5">
        <v>103.6</v>
      </c>
      <c r="I78" s="3">
        <f t="shared" si="2"/>
        <v>11.018932142097425</v>
      </c>
      <c r="K78" s="6" t="s">
        <v>145</v>
      </c>
    </row>
    <row r="79" spans="1:11" ht="16" customHeight="1" x14ac:dyDescent="0.2">
      <c r="A79" t="s">
        <v>127</v>
      </c>
      <c r="B79">
        <v>2011</v>
      </c>
      <c r="C79">
        <v>4</v>
      </c>
      <c r="D79" t="s">
        <v>12</v>
      </c>
      <c r="E79" t="s">
        <v>18</v>
      </c>
      <c r="F79" s="6" t="s">
        <v>131</v>
      </c>
      <c r="H79" s="5">
        <v>9.6999999999999993</v>
      </c>
      <c r="I79" s="3">
        <f t="shared" si="2"/>
        <v>1.0316953839608594</v>
      </c>
      <c r="K79" s="6" t="s">
        <v>145</v>
      </c>
    </row>
    <row r="80" spans="1:11" ht="16" customHeight="1" x14ac:dyDescent="0.2">
      <c r="A80" t="s">
        <v>127</v>
      </c>
      <c r="B80">
        <v>2011</v>
      </c>
      <c r="C80">
        <v>5</v>
      </c>
      <c r="D80" t="s">
        <v>12</v>
      </c>
      <c r="E80" t="s">
        <v>18</v>
      </c>
      <c r="F80" s="6" t="s">
        <v>132</v>
      </c>
      <c r="H80" s="5">
        <v>7.8</v>
      </c>
      <c r="I80" s="3">
        <f t="shared" si="2"/>
        <v>0.82961072112316525</v>
      </c>
      <c r="K80" s="6" t="s">
        <v>145</v>
      </c>
    </row>
    <row r="81" spans="1:11" ht="16" customHeight="1" x14ac:dyDescent="0.2">
      <c r="A81" t="s">
        <v>127</v>
      </c>
      <c r="B81">
        <v>2011</v>
      </c>
      <c r="C81">
        <v>6</v>
      </c>
      <c r="D81" t="s">
        <v>12</v>
      </c>
      <c r="E81" t="s">
        <v>18</v>
      </c>
      <c r="F81" s="6" t="s">
        <v>133</v>
      </c>
      <c r="H81" s="5">
        <v>23.3</v>
      </c>
      <c r="I81" s="3">
        <f t="shared" si="2"/>
        <v>2.4781961284833014</v>
      </c>
      <c r="K81" s="6" t="s">
        <v>145</v>
      </c>
    </row>
    <row r="82" spans="1:11" x14ac:dyDescent="0.2">
      <c r="A82" t="s">
        <v>127</v>
      </c>
      <c r="B82">
        <v>2011</v>
      </c>
      <c r="C82">
        <v>7</v>
      </c>
      <c r="D82" t="s">
        <v>12</v>
      </c>
      <c r="E82" t="s">
        <v>27</v>
      </c>
      <c r="F82" s="6" t="s">
        <v>134</v>
      </c>
      <c r="H82" s="1">
        <v>271.39999999999998</v>
      </c>
      <c r="I82" s="3">
        <f t="shared" si="2"/>
        <v>28.866198681131671</v>
      </c>
      <c r="K82" s="6" t="s">
        <v>145</v>
      </c>
    </row>
    <row r="83" spans="1:11" x14ac:dyDescent="0.2">
      <c r="A83" t="s">
        <v>127</v>
      </c>
      <c r="B83">
        <v>2011</v>
      </c>
      <c r="C83">
        <v>8</v>
      </c>
      <c r="D83" t="s">
        <v>12</v>
      </c>
      <c r="E83" t="s">
        <v>27</v>
      </c>
      <c r="F83" s="6" t="s">
        <v>135</v>
      </c>
      <c r="H83" s="5">
        <v>125</v>
      </c>
      <c r="I83" s="3">
        <f t="shared" si="2"/>
        <v>13.295043607743033</v>
      </c>
      <c r="K83" s="6" t="s">
        <v>145</v>
      </c>
    </row>
    <row r="84" spans="1:11" x14ac:dyDescent="0.2">
      <c r="A84" t="s">
        <v>127</v>
      </c>
      <c r="B84">
        <v>2011</v>
      </c>
      <c r="C84">
        <v>9</v>
      </c>
      <c r="D84" t="s">
        <v>12</v>
      </c>
      <c r="E84" t="s">
        <v>27</v>
      </c>
      <c r="F84" s="6" t="s">
        <v>136</v>
      </c>
      <c r="H84" s="5">
        <v>185.4</v>
      </c>
      <c r="I84" s="3">
        <f t="shared" si="2"/>
        <v>19.719208679004467</v>
      </c>
      <c r="K84" s="6" t="s">
        <v>145</v>
      </c>
    </row>
    <row r="85" spans="1:11" x14ac:dyDescent="0.2">
      <c r="A85" t="s">
        <v>127</v>
      </c>
      <c r="B85">
        <v>2011</v>
      </c>
      <c r="C85">
        <v>10</v>
      </c>
      <c r="D85" t="s">
        <v>12</v>
      </c>
      <c r="E85" t="s">
        <v>27</v>
      </c>
      <c r="F85" s="6" t="s">
        <v>137</v>
      </c>
      <c r="H85" s="5">
        <v>-28.2</v>
      </c>
      <c r="I85" s="3">
        <f t="shared" si="2"/>
        <v>-2.9993618379068279</v>
      </c>
      <c r="K85" s="6" t="s">
        <v>145</v>
      </c>
    </row>
    <row r="86" spans="1:11" x14ac:dyDescent="0.2">
      <c r="A86" t="s">
        <v>127</v>
      </c>
      <c r="B86">
        <v>2011</v>
      </c>
      <c r="C86">
        <v>11</v>
      </c>
      <c r="D86" t="s">
        <v>12</v>
      </c>
      <c r="E86" t="s">
        <v>27</v>
      </c>
      <c r="F86" s="6" t="s">
        <v>138</v>
      </c>
      <c r="H86" s="5">
        <v>21</v>
      </c>
      <c r="I86" s="3">
        <f t="shared" si="2"/>
        <v>2.2335673261008293</v>
      </c>
      <c r="K86" s="6" t="s">
        <v>145</v>
      </c>
    </row>
    <row r="87" spans="1:11" x14ac:dyDescent="0.2">
      <c r="A87" t="s">
        <v>127</v>
      </c>
      <c r="B87">
        <v>2011</v>
      </c>
      <c r="C87">
        <v>12</v>
      </c>
      <c r="D87" t="s">
        <v>12</v>
      </c>
      <c r="E87" t="s">
        <v>27</v>
      </c>
      <c r="F87" s="6" t="s">
        <v>139</v>
      </c>
      <c r="H87" s="5">
        <v>112.1</v>
      </c>
      <c r="I87" s="3">
        <f t="shared" si="2"/>
        <v>11.922995107423953</v>
      </c>
      <c r="K87" s="6" t="s">
        <v>145</v>
      </c>
    </row>
    <row r="88" spans="1:11" x14ac:dyDescent="0.2">
      <c r="A88" t="s">
        <v>127</v>
      </c>
      <c r="B88">
        <v>2011</v>
      </c>
      <c r="C88">
        <v>13</v>
      </c>
      <c r="D88" t="s">
        <v>12</v>
      </c>
      <c r="E88" t="s">
        <v>27</v>
      </c>
      <c r="F88" s="6" t="s">
        <v>140</v>
      </c>
      <c r="H88" s="5">
        <v>4.7</v>
      </c>
      <c r="I88" s="3">
        <f t="shared" si="2"/>
        <v>0.49989363965113809</v>
      </c>
      <c r="K88" s="6" t="s">
        <v>145</v>
      </c>
    </row>
    <row r="89" spans="1:11" x14ac:dyDescent="0.2">
      <c r="A89" t="s">
        <v>127</v>
      </c>
      <c r="B89">
        <v>2011</v>
      </c>
      <c r="C89">
        <v>14</v>
      </c>
      <c r="D89" t="s">
        <v>12</v>
      </c>
      <c r="E89" t="s">
        <v>27</v>
      </c>
      <c r="F89" s="6" t="s">
        <v>141</v>
      </c>
      <c r="H89" s="1">
        <v>0</v>
      </c>
      <c r="I89" s="3">
        <f t="shared" si="2"/>
        <v>0</v>
      </c>
      <c r="K89" s="6" t="s">
        <v>145</v>
      </c>
    </row>
    <row r="90" spans="1:11" x14ac:dyDescent="0.2">
      <c r="A90" t="s">
        <v>127</v>
      </c>
      <c r="B90">
        <v>2011</v>
      </c>
      <c r="C90">
        <v>15</v>
      </c>
      <c r="D90" t="s">
        <v>12</v>
      </c>
      <c r="E90" t="s">
        <v>27</v>
      </c>
      <c r="F90" s="6" t="s">
        <v>142</v>
      </c>
      <c r="H90" s="5">
        <v>28</v>
      </c>
      <c r="I90" s="3">
        <f t="shared" si="2"/>
        <v>2.9780897681344394</v>
      </c>
      <c r="K90" s="6" t="s">
        <v>145</v>
      </c>
    </row>
    <row r="91" spans="1:11" x14ac:dyDescent="0.2">
      <c r="A91" t="s">
        <v>127</v>
      </c>
      <c r="B91">
        <v>2011</v>
      </c>
      <c r="C91">
        <v>16</v>
      </c>
      <c r="D91" t="s">
        <v>12</v>
      </c>
      <c r="E91" t="s">
        <v>27</v>
      </c>
      <c r="F91" s="6" t="s">
        <v>143</v>
      </c>
      <c r="H91" s="1" t="s">
        <v>58</v>
      </c>
      <c r="I91" s="1" t="s">
        <v>58</v>
      </c>
      <c r="K91" s="6" t="s">
        <v>145</v>
      </c>
    </row>
    <row r="92" spans="1:11" x14ac:dyDescent="0.2">
      <c r="A92" t="s">
        <v>127</v>
      </c>
      <c r="B92">
        <v>2011</v>
      </c>
      <c r="C92">
        <v>17</v>
      </c>
      <c r="D92" t="s">
        <v>12</v>
      </c>
      <c r="E92" t="s">
        <v>27</v>
      </c>
      <c r="F92" s="6" t="s">
        <v>144</v>
      </c>
      <c r="H92" s="1" t="s">
        <v>58</v>
      </c>
      <c r="I92" s="1" t="s">
        <v>58</v>
      </c>
      <c r="K92" s="6" t="s">
        <v>145</v>
      </c>
    </row>
    <row r="93" spans="1:11" x14ac:dyDescent="0.2">
      <c r="A93" t="s">
        <v>127</v>
      </c>
      <c r="B93">
        <v>2011</v>
      </c>
      <c r="C93">
        <v>18</v>
      </c>
      <c r="D93" t="s">
        <v>12</v>
      </c>
      <c r="E93" t="s">
        <v>13</v>
      </c>
      <c r="H93" s="1">
        <f>SUM(H76:H92)</f>
        <v>940.2</v>
      </c>
      <c r="I93" s="3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2019-02-23T06:18:08Z</dcterms:created>
  <dcterms:modified xsi:type="dcterms:W3CDTF">2019-07-25T18:35:47Z</dcterms:modified>
</cp:coreProperties>
</file>