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29200" yWindow="0" windowWidth="21580" windowHeight="1754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7" i="9" l="1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108" i="9"/>
  <c r="K108" i="9"/>
  <c r="J108" i="9"/>
  <c r="I108" i="9"/>
  <c r="H108" i="9"/>
  <c r="G108" i="9"/>
  <c r="F108" i="9"/>
  <c r="E108" i="9"/>
  <c r="D108" i="9"/>
  <c r="D99" i="9"/>
  <c r="L98" i="9"/>
  <c r="K98" i="9"/>
  <c r="J98" i="9"/>
  <c r="I98" i="9"/>
  <c r="H98" i="9"/>
  <c r="G98" i="9"/>
  <c r="F98" i="9"/>
  <c r="E98" i="9"/>
  <c r="E99" i="9"/>
  <c r="D98" i="9"/>
  <c r="L97" i="9"/>
  <c r="L99" i="9"/>
  <c r="K97" i="9"/>
  <c r="J97" i="9"/>
  <c r="I97" i="9"/>
  <c r="H97" i="9"/>
  <c r="G97" i="9"/>
  <c r="F97" i="9"/>
  <c r="F99" i="9"/>
  <c r="E97" i="9"/>
  <c r="D97" i="9"/>
  <c r="L96" i="9"/>
  <c r="K96" i="9"/>
  <c r="K99" i="9"/>
  <c r="J96" i="9"/>
  <c r="J99" i="9"/>
  <c r="I96" i="9"/>
  <c r="I99" i="9"/>
  <c r="H96" i="9"/>
  <c r="H99" i="9"/>
  <c r="G96" i="9"/>
  <c r="G99" i="9"/>
  <c r="F96" i="9"/>
  <c r="E96" i="9"/>
  <c r="D96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E64" i="9"/>
  <c r="E70" i="9"/>
  <c r="F64" i="9"/>
  <c r="F70" i="9"/>
  <c r="G64" i="9"/>
  <c r="G70" i="9"/>
  <c r="H64" i="9"/>
  <c r="H70" i="9"/>
  <c r="I64" i="9"/>
  <c r="I70" i="9"/>
  <c r="J64" i="9"/>
  <c r="J70" i="9"/>
  <c r="K64" i="9"/>
  <c r="K70" i="9"/>
  <c r="L64" i="9"/>
  <c r="L70" i="9"/>
  <c r="E65" i="9"/>
  <c r="F65" i="9"/>
  <c r="G65" i="9"/>
  <c r="H65" i="9"/>
  <c r="I65" i="9"/>
  <c r="J65" i="9"/>
  <c r="K65" i="9"/>
  <c r="L65" i="9"/>
  <c r="E66" i="9"/>
  <c r="F66" i="9"/>
  <c r="G66" i="9"/>
  <c r="H66" i="9"/>
  <c r="I66" i="9"/>
  <c r="J66" i="9"/>
  <c r="K66" i="9"/>
  <c r="L66" i="9"/>
  <c r="E60" i="9"/>
  <c r="E69" i="9"/>
  <c r="F60" i="9"/>
  <c r="F69" i="9"/>
  <c r="G60" i="9"/>
  <c r="G69" i="9"/>
  <c r="H60" i="9"/>
  <c r="H69" i="9"/>
  <c r="I60" i="9"/>
  <c r="I69" i="9"/>
  <c r="J60" i="9"/>
  <c r="J69" i="9"/>
  <c r="K60" i="9"/>
  <c r="K69" i="9"/>
  <c r="L60" i="9"/>
  <c r="L69" i="9"/>
  <c r="E61" i="9"/>
  <c r="F61" i="9"/>
  <c r="G61" i="9"/>
  <c r="H61" i="9"/>
  <c r="I61" i="9"/>
  <c r="J61" i="9"/>
  <c r="K61" i="9"/>
  <c r="L61" i="9"/>
  <c r="E62" i="9"/>
  <c r="F62" i="9"/>
  <c r="G62" i="9"/>
  <c r="H62" i="9"/>
  <c r="I62" i="9"/>
  <c r="J62" i="9"/>
  <c r="K62" i="9"/>
  <c r="L62" i="9"/>
  <c r="E56" i="9"/>
  <c r="E68" i="9"/>
  <c r="F56" i="9"/>
  <c r="F68" i="9"/>
  <c r="G56" i="9"/>
  <c r="G68" i="9"/>
  <c r="H56" i="9"/>
  <c r="H68" i="9"/>
  <c r="I56" i="9"/>
  <c r="I68" i="9"/>
  <c r="J56" i="9"/>
  <c r="J68" i="9"/>
  <c r="K56" i="9"/>
  <c r="K68" i="9"/>
  <c r="L56" i="9"/>
  <c r="L68" i="9"/>
  <c r="E57" i="9"/>
  <c r="F57" i="9"/>
  <c r="G57" i="9"/>
  <c r="H57" i="9"/>
  <c r="I57" i="9"/>
  <c r="J57" i="9"/>
  <c r="K57" i="9"/>
  <c r="L57" i="9"/>
  <c r="E58" i="9"/>
  <c r="F58" i="9"/>
  <c r="G58" i="9"/>
  <c r="H58" i="9"/>
  <c r="I58" i="9"/>
  <c r="J58" i="9"/>
  <c r="K58" i="9"/>
  <c r="L58" i="9"/>
  <c r="D66" i="9"/>
  <c r="D65" i="9"/>
  <c r="D64" i="9"/>
  <c r="D62" i="9"/>
  <c r="D61" i="9"/>
  <c r="D60" i="9"/>
  <c r="D58" i="9"/>
  <c r="D57" i="9"/>
  <c r="D56" i="9"/>
  <c r="F31" i="9"/>
  <c r="G31" i="9"/>
  <c r="F45" i="9"/>
  <c r="E45" i="9"/>
  <c r="D45" i="9"/>
  <c r="E20" i="9"/>
  <c r="E31" i="9"/>
  <c r="F20" i="9"/>
  <c r="G20" i="9"/>
  <c r="H20" i="9"/>
  <c r="H31" i="9"/>
  <c r="I20" i="9"/>
  <c r="I31" i="9"/>
  <c r="J20" i="9"/>
  <c r="J31" i="9"/>
  <c r="K20" i="9"/>
  <c r="K31" i="9"/>
  <c r="L20" i="9"/>
  <c r="L31" i="9"/>
  <c r="D20" i="9"/>
  <c r="D31" i="9"/>
  <c r="D68" i="9"/>
  <c r="D70" i="9"/>
  <c r="D69" i="9"/>
  <c r="L84" i="9"/>
  <c r="L85" i="9"/>
  <c r="L86" i="9"/>
  <c r="J85" i="9"/>
  <c r="J84" i="9"/>
  <c r="J86" i="9"/>
  <c r="H84" i="9"/>
  <c r="H85" i="9"/>
  <c r="H86" i="9"/>
  <c r="K84" i="9"/>
  <c r="K85" i="9"/>
  <c r="K86" i="9"/>
  <c r="I84" i="9"/>
  <c r="I85" i="9"/>
  <c r="I86" i="9"/>
  <c r="G84" i="9"/>
  <c r="G85" i="9"/>
  <c r="G86" i="9"/>
  <c r="E84" i="9"/>
  <c r="E85" i="9"/>
  <c r="E86" i="9"/>
  <c r="F84" i="9"/>
  <c r="F85" i="9"/>
  <c r="F86" i="9"/>
  <c r="G80" i="9"/>
  <c r="G82" i="9"/>
  <c r="G81" i="9"/>
  <c r="F82" i="9"/>
  <c r="F80" i="9"/>
  <c r="F81" i="9"/>
  <c r="H80" i="9"/>
  <c r="H81" i="9"/>
  <c r="H82" i="9"/>
  <c r="I80" i="9"/>
  <c r="I81" i="9"/>
  <c r="I82" i="9"/>
  <c r="K80" i="9"/>
  <c r="K81" i="9"/>
  <c r="K82" i="9"/>
  <c r="L80" i="9"/>
  <c r="L89" i="9"/>
  <c r="L81" i="9"/>
  <c r="L82" i="9"/>
  <c r="E80" i="9"/>
  <c r="E81" i="9"/>
  <c r="E82" i="9"/>
  <c r="J80" i="9"/>
  <c r="J81" i="9"/>
  <c r="J82" i="9"/>
  <c r="J76" i="9"/>
  <c r="J77" i="9"/>
  <c r="J78" i="9"/>
  <c r="F76" i="9"/>
  <c r="F77" i="9"/>
  <c r="F78" i="9"/>
  <c r="E76" i="9"/>
  <c r="E77" i="9"/>
  <c r="E78" i="9"/>
  <c r="K76" i="9"/>
  <c r="K77" i="9"/>
  <c r="K78" i="9"/>
  <c r="L76" i="9"/>
  <c r="L77" i="9"/>
  <c r="L78" i="9"/>
  <c r="H76" i="9"/>
  <c r="H77" i="9"/>
  <c r="H78" i="9"/>
  <c r="I76" i="9"/>
  <c r="I77" i="9"/>
  <c r="I78" i="9"/>
  <c r="G76" i="9"/>
  <c r="G77" i="9"/>
  <c r="G78" i="9"/>
  <c r="D86" i="9"/>
  <c r="D85" i="9"/>
  <c r="D84" i="9"/>
  <c r="D82" i="9"/>
  <c r="D81" i="9"/>
  <c r="D80" i="9"/>
  <c r="D76" i="9"/>
  <c r="D78" i="9"/>
  <c r="D77" i="9"/>
  <c r="D116" i="9"/>
  <c r="D124" i="9"/>
  <c r="F116" i="9"/>
  <c r="F124" i="9"/>
  <c r="G116" i="9"/>
  <c r="G124" i="9"/>
  <c r="L116" i="9"/>
  <c r="L124" i="9"/>
  <c r="J116" i="9"/>
  <c r="J124" i="9"/>
  <c r="I116" i="9"/>
  <c r="I124" i="9"/>
  <c r="K116" i="9"/>
  <c r="K124" i="9"/>
  <c r="H116" i="9"/>
  <c r="H124" i="9"/>
  <c r="E89" i="9"/>
  <c r="J89" i="9"/>
  <c r="E88" i="9"/>
  <c r="K88" i="9"/>
  <c r="H88" i="9"/>
  <c r="K89" i="9"/>
  <c r="D88" i="9"/>
  <c r="K90" i="9"/>
  <c r="F88" i="9"/>
  <c r="L90" i="9"/>
  <c r="H90" i="9"/>
  <c r="I88" i="9"/>
  <c r="E90" i="9"/>
  <c r="J88" i="9"/>
  <c r="F89" i="9"/>
  <c r="L88" i="9"/>
  <c r="F90" i="9"/>
  <c r="I90" i="9"/>
  <c r="G90" i="9"/>
  <c r="D89" i="9"/>
  <c r="G88" i="9"/>
  <c r="D90" i="9"/>
  <c r="I89" i="9"/>
  <c r="H89" i="9"/>
  <c r="G89" i="9"/>
  <c r="J90" i="9"/>
  <c r="F117" i="9"/>
  <c r="F125" i="9"/>
  <c r="J117" i="9"/>
  <c r="J125" i="9"/>
  <c r="I117" i="9"/>
  <c r="I125" i="9"/>
  <c r="G117" i="9"/>
  <c r="G125" i="9"/>
  <c r="L117" i="9"/>
  <c r="L125" i="9"/>
  <c r="K117" i="9"/>
  <c r="K125" i="9"/>
  <c r="H117" i="9"/>
  <c r="H125" i="9"/>
  <c r="D117" i="9"/>
  <c r="D125" i="9"/>
  <c r="E116" i="9"/>
  <c r="E124" i="9"/>
  <c r="E117" i="9"/>
  <c r="E125" i="9"/>
</calcChain>
</file>

<file path=xl/sharedStrings.xml><?xml version="1.0" encoding="utf-8"?>
<sst xmlns="http://schemas.openxmlformats.org/spreadsheetml/2006/main" count="237" uniqueCount="79">
  <si>
    <t>BCEF</t>
  </si>
  <si>
    <t>Min</t>
  </si>
  <si>
    <t>Max</t>
  </si>
  <si>
    <t>+</t>
  </si>
  <si>
    <t>R/S ratio</t>
  </si>
  <si>
    <t>1.</t>
  </si>
  <si>
    <t>2.</t>
  </si>
  <si>
    <t>3.</t>
  </si>
  <si>
    <t xml:space="preserve"> </t>
  </si>
  <si>
    <t>4.</t>
  </si>
  <si>
    <t>5.</t>
  </si>
  <si>
    <t>6.</t>
  </si>
  <si>
    <t>7.</t>
  </si>
  <si>
    <t>8.</t>
  </si>
  <si>
    <t>Version:</t>
  </si>
  <si>
    <t>9.</t>
  </si>
  <si>
    <t>10.</t>
  </si>
  <si>
    <t>Калькулятор биомассы</t>
  </si>
  <si>
    <t>Умеренная климатическая зона</t>
  </si>
  <si>
    <t>Итого</t>
  </si>
  <si>
    <t>1000 га</t>
  </si>
  <si>
    <t>Вводимые данные о Площади лесов из таблицы 1b</t>
  </si>
  <si>
    <t>Категория лесов</t>
  </si>
  <si>
    <t>Естественно возобновляемые леса</t>
  </si>
  <si>
    <t>Плантационные лесные культуры</t>
  </si>
  <si>
    <t>...в том числе интродуцированные породы</t>
  </si>
  <si>
    <t>Другие лесные культуры</t>
  </si>
  <si>
    <t>Вводимые данные о Запасе древостоя из таблицы 2a</t>
  </si>
  <si>
    <r>
      <t>м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/га</t>
    </r>
  </si>
  <si>
    <t>Широколиственные</t>
  </si>
  <si>
    <t>Сосновые</t>
  </si>
  <si>
    <t>Другие хвойные</t>
  </si>
  <si>
    <t xml:space="preserve"> % Запаса древостоя</t>
  </si>
  <si>
    <t>Категории лесов ОЛР</t>
  </si>
  <si>
    <t>Введите проценты Запаса древостоя по типам лесов МГЭИК для каждой категории лесов ОЛР</t>
  </si>
  <si>
    <t>Доля углерода</t>
  </si>
  <si>
    <t>Надземная биомасса</t>
  </si>
  <si>
    <t>Подземная биомасса</t>
  </si>
  <si>
    <t>Надземная биомасса (т/га)</t>
  </si>
  <si>
    <t>Подземная биомасса (т/га)</t>
  </si>
  <si>
    <t>Лесная биомасса (тонн/га)</t>
  </si>
  <si>
    <t>Углерод в Лесной биомассе (тонн/га)</t>
  </si>
  <si>
    <t>Соотношения массы корней и побегов</t>
  </si>
  <si>
    <t>Средневзвешенное соотношение массы корней и побегов</t>
  </si>
  <si>
    <t>Средневзвешенное BCEF</t>
  </si>
  <si>
    <t>Коэффициенты преобразования и разрастания биомассы (BCEF)</t>
  </si>
  <si>
    <t>Типы лесов МГЭИК</t>
  </si>
  <si>
    <t>Введите долю углерода, используемую страной (значение МГЭИК по умолчанию = 0.47)</t>
  </si>
  <si>
    <t>Информация</t>
  </si>
  <si>
    <t>Ячейка ввода</t>
  </si>
  <si>
    <t xml:space="preserve">Рассчитываемая ячейка </t>
  </si>
  <si>
    <t xml:space="preserve">Ячейки с голубым фоном рассчитываются </t>
  </si>
  <si>
    <t xml:space="preserve">Ячейки с желтым фоном являются окончательными таблицами данных </t>
  </si>
  <si>
    <t>Данные для окончательной отчетной таблицы</t>
  </si>
  <si>
    <t xml:space="preserve">Вставьте значения из платформы </t>
  </si>
  <si>
    <t xml:space="preserve">Скопируйте выделенные значения углерода в таблицу 2d на платформе ОЛР </t>
  </si>
  <si>
    <t>Должны суммироваться в 100%</t>
  </si>
  <si>
    <t>После заполнения скопируйте эту область в раздел Анализ и обработка национальных данных в таблице 2c на платформе ОЛР</t>
  </si>
  <si>
    <t>Ячейки с оранжевым фоном требуют ввода</t>
  </si>
  <si>
    <t>Ячейки с зеленым фоном  - вставьте значения из платформы</t>
  </si>
  <si>
    <t>В Разделах 1 и 2 введите данные из отчетных таблиц 1b и 2a, и в Разделе 3 введите оценочные проценты запаса древостоя путем сочетания типов лесов ОЛР и МГЭИК.  После этого скопируйте секции с 3 по 8 вставьте их в раздел комментариев под таблицей 2c на платформе ОЛР. В заключение, скопируйте данные из раздела 9 в таблицу 2c на платформе и данные из раздела 10 в таблицу 2d на платформе.</t>
  </si>
  <si>
    <t xml:space="preserve">Скопируйте выделенные значения биомассы в таблицу 2c на платформе ОЛР  </t>
  </si>
  <si>
    <t>Бореальная зона</t>
  </si>
  <si>
    <t>Умеренная зона</t>
  </si>
  <si>
    <t>Субтропическая зона</t>
  </si>
  <si>
    <t>Тропическая зона</t>
  </si>
  <si>
    <t>Хвойные</t>
  </si>
  <si>
    <t xml:space="preserve"> Лиственничные</t>
  </si>
  <si>
    <t>Елово-пихтовые</t>
  </si>
  <si>
    <t xml:space="preserve">ПРОСМОТРОВАЯ ТАБЛИЦА ДЛЯ BCEF (Коэффициенты преобразования и разрастания биомассы), из Руководящих принципов МГЭИК 2006 года </t>
  </si>
  <si>
    <t xml:space="preserve">ПРОСМОТРОВАЯ ТАБЛИЦА ДЛЯ СООТНОШЕНИЯ МАССЫ КОРНЕЙ И ПОБЕГОВ - из Руководящих принципов МГЭИК 2006 года </t>
  </si>
  <si>
    <t>Широколиственные влажные</t>
  </si>
  <si>
    <t>Широколиственные сухие</t>
  </si>
  <si>
    <t>Тропические хвойные взяты</t>
  </si>
  <si>
    <t xml:space="preserve">из умеренной зоны как </t>
  </si>
  <si>
    <t>отсутствующие соотношения RS</t>
  </si>
  <si>
    <t>в Руководящих принципах МГЭИК</t>
  </si>
  <si>
    <t>Субтропические хвойные взяты</t>
  </si>
  <si>
    <t>Бореальные щироколиственные взяты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</si>
</sst>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/>
      <top/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5" xfId="0" applyBorder="1"/>
    <xf numFmtId="0" fontId="3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>
      <alignment horizontal="right"/>
    </xf>
    <xf numFmtId="0" fontId="8" fillId="2" borderId="2" xfId="0" applyFont="1" applyFill="1" applyBorder="1" applyAlignment="1" applyProtection="1">
      <alignment horizontal="center" vertical="center"/>
      <protection locked="0"/>
    </xf>
    <xf numFmtId="2" fontId="8" fillId="3" borderId="2" xfId="0" applyNumberFormat="1" applyFont="1" applyFill="1" applyBorder="1" applyAlignment="1" applyProtection="1">
      <alignment horizontal="center" vertical="center"/>
    </xf>
    <xf numFmtId="2" fontId="8" fillId="0" borderId="0" xfId="0" applyNumberFormat="1" applyFont="1" applyFill="1" applyBorder="1" applyAlignment="1" applyProtection="1">
      <alignment horizontal="center" vertical="center"/>
    </xf>
    <xf numFmtId="9" fontId="18" fillId="0" borderId="0" xfId="2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9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19" fillId="0" borderId="0" xfId="0" applyFont="1" applyAlignment="1" applyProtection="1">
      <alignment horizontal="left" vertical="center"/>
    </xf>
    <xf numFmtId="14" fontId="10" fillId="0" borderId="0" xfId="0" applyNumberFormat="1" applyFont="1" applyAlignment="1" applyProtection="1">
      <alignment horizontal="left" vertical="center"/>
    </xf>
    <xf numFmtId="0" fontId="11" fillId="0" borderId="0" xfId="0" applyFont="1" applyAlignment="1" applyProtection="1">
      <alignment horizontal="right" vertical="center"/>
    </xf>
    <xf numFmtId="14" fontId="8" fillId="0" borderId="0" xfId="0" applyNumberFormat="1" applyFon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14" fontId="12" fillId="0" borderId="0" xfId="0" applyNumberFormat="1" applyFont="1" applyAlignment="1" applyProtection="1">
      <alignment horizontal="left" vertical="center"/>
    </xf>
    <xf numFmtId="0" fontId="11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left" vertical="center"/>
    </xf>
    <xf numFmtId="0" fontId="13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center" vertical="center"/>
    </xf>
    <xf numFmtId="0" fontId="15" fillId="0" borderId="0" xfId="0" quotePrefix="1" applyFont="1" applyAlignment="1" applyProtection="1">
      <alignment horizontal="right" vertical="center"/>
    </xf>
    <xf numFmtId="0" fontId="13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horizontal="center" vertical="center"/>
    </xf>
    <xf numFmtId="0" fontId="15" fillId="0" borderId="0" xfId="0" quotePrefix="1" applyFont="1" applyBorder="1" applyAlignment="1" applyProtection="1">
      <alignment horizontal="right"/>
    </xf>
    <xf numFmtId="0" fontId="15" fillId="0" borderId="0" xfId="0" applyFont="1" applyBorder="1" applyProtection="1"/>
    <xf numFmtId="0" fontId="18" fillId="0" borderId="0" xfId="0" applyFont="1" applyBorder="1" applyAlignment="1" applyProtection="1">
      <alignment horizontal="left" vertical="center"/>
    </xf>
    <xf numFmtId="9" fontId="8" fillId="0" borderId="0" xfId="2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Border="1" applyProtection="1"/>
    <xf numFmtId="0" fontId="7" fillId="0" borderId="0" xfId="0" applyFont="1" applyProtection="1"/>
    <xf numFmtId="2" fontId="8" fillId="3" borderId="12" xfId="0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center" indent="1"/>
    </xf>
    <xf numFmtId="0" fontId="16" fillId="0" borderId="0" xfId="0" applyFont="1" applyFill="1" applyBorder="1" applyAlignment="1" applyProtection="1">
      <alignment horizontal="center" vertical="center"/>
    </xf>
    <xf numFmtId="2" fontId="8" fillId="3" borderId="10" xfId="0" applyNumberFormat="1" applyFont="1" applyFill="1" applyBorder="1" applyAlignment="1" applyProtection="1">
      <alignment horizontal="center" vertical="center"/>
    </xf>
    <xf numFmtId="2" fontId="8" fillId="3" borderId="2" xfId="1" applyNumberFormat="1" applyFont="1" applyFill="1" applyBorder="1" applyAlignment="1" applyProtection="1">
      <alignment horizontal="center" vertical="center"/>
    </xf>
    <xf numFmtId="2" fontId="13" fillId="3" borderId="2" xfId="1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right" vertical="center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13" fillId="0" borderId="2" xfId="0" applyFont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right"/>
    </xf>
    <xf numFmtId="0" fontId="13" fillId="3" borderId="2" xfId="0" applyFont="1" applyFill="1" applyBorder="1" applyAlignment="1" applyProtection="1">
      <alignment horizontal="center" vertical="center"/>
    </xf>
    <xf numFmtId="2" fontId="13" fillId="3" borderId="2" xfId="0" applyNumberFormat="1" applyFont="1" applyFill="1" applyBorder="1" applyAlignment="1" applyProtection="1">
      <alignment horizontal="center" vertical="center"/>
    </xf>
    <xf numFmtId="0" fontId="13" fillId="0" borderId="0" xfId="0" applyFont="1" applyFill="1" applyAlignment="1" applyProtection="1">
      <alignment horizontal="left" vertical="center"/>
    </xf>
    <xf numFmtId="0" fontId="8" fillId="0" borderId="0" xfId="0" applyFont="1" applyFill="1" applyAlignment="1" applyProtection="1">
      <alignment horizontal="center" vertical="center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9" fontId="8" fillId="5" borderId="2" xfId="2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horizontal="center" vertical="center" wrapText="1"/>
    </xf>
    <xf numFmtId="0" fontId="13" fillId="0" borderId="17" xfId="0" applyFont="1" applyBorder="1" applyAlignment="1" applyProtection="1">
      <alignment vertical="center"/>
    </xf>
    <xf numFmtId="0" fontId="15" fillId="0" borderId="0" xfId="0" quotePrefix="1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3" fillId="0" borderId="0" xfId="0" applyFont="1" applyBorder="1" applyAlignment="1" applyProtection="1">
      <alignment horizontal="right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21" xfId="0" applyFont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left" vertical="center"/>
    </xf>
    <xf numFmtId="0" fontId="8" fillId="0" borderId="24" xfId="0" applyFont="1" applyBorder="1" applyAlignment="1" applyProtection="1">
      <alignment horizontal="left" vertical="center"/>
    </xf>
    <xf numFmtId="0" fontId="15" fillId="0" borderId="24" xfId="0" applyFont="1" applyBorder="1" applyAlignment="1" applyProtection="1">
      <alignment horizontal="left" vertical="center"/>
    </xf>
    <xf numFmtId="0" fontId="13" fillId="0" borderId="24" xfId="0" applyFont="1" applyBorder="1" applyAlignment="1" applyProtection="1">
      <alignment horizontal="left" vertical="center"/>
    </xf>
    <xf numFmtId="0" fontId="8" fillId="0" borderId="22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2" fontId="8" fillId="3" borderId="25" xfId="0" applyNumberFormat="1" applyFont="1" applyFill="1" applyBorder="1" applyAlignment="1" applyProtection="1">
      <alignment horizontal="center" vertical="center"/>
    </xf>
    <xf numFmtId="2" fontId="8" fillId="3" borderId="27" xfId="0" applyNumberFormat="1" applyFont="1" applyFill="1" applyBorder="1" applyAlignment="1" applyProtection="1">
      <alignment horizontal="center" vertical="center"/>
    </xf>
    <xf numFmtId="0" fontId="8" fillId="0" borderId="24" xfId="0" applyFont="1" applyBorder="1" applyAlignment="1" applyProtection="1">
      <alignment horizontal="left" vertical="center" indent="1"/>
    </xf>
    <xf numFmtId="0" fontId="16" fillId="0" borderId="22" xfId="0" applyFont="1" applyFill="1" applyBorder="1" applyAlignment="1" applyProtection="1">
      <alignment horizontal="center" vertical="center"/>
    </xf>
    <xf numFmtId="0" fontId="16" fillId="0" borderId="24" xfId="0" applyFont="1" applyBorder="1" applyAlignment="1" applyProtection="1">
      <alignment horizontal="center" vertical="center"/>
    </xf>
    <xf numFmtId="0" fontId="7" fillId="0" borderId="22" xfId="0" applyFont="1" applyBorder="1" applyProtection="1"/>
    <xf numFmtId="0" fontId="13" fillId="0" borderId="23" xfId="0" applyFont="1" applyBorder="1" applyAlignment="1" applyProtection="1">
      <alignment horizontal="left" vertical="center"/>
    </xf>
    <xf numFmtId="2" fontId="8" fillId="3" borderId="25" xfId="1" applyNumberFormat="1" applyFont="1" applyFill="1" applyBorder="1" applyAlignment="1" applyProtection="1">
      <alignment horizontal="center" vertical="center"/>
    </xf>
    <xf numFmtId="2" fontId="13" fillId="3" borderId="25" xfId="1" applyNumberFormat="1" applyFont="1" applyFill="1" applyBorder="1" applyAlignment="1" applyProtection="1">
      <alignment horizontal="center" vertical="center"/>
    </xf>
    <xf numFmtId="2" fontId="13" fillId="3" borderId="29" xfId="1" applyNumberFormat="1" applyFont="1" applyFill="1" applyBorder="1" applyAlignment="1" applyProtection="1">
      <alignment horizontal="center" vertical="center"/>
    </xf>
    <xf numFmtId="2" fontId="13" fillId="3" borderId="30" xfId="1" applyNumberFormat="1" applyFont="1" applyFill="1" applyBorder="1" applyAlignment="1" applyProtection="1">
      <alignment horizontal="center" vertical="center"/>
    </xf>
    <xf numFmtId="0" fontId="15" fillId="0" borderId="31" xfId="0" applyFont="1" applyBorder="1" applyAlignment="1" applyProtection="1">
      <alignment horizontal="left" vertical="center"/>
    </xf>
    <xf numFmtId="0" fontId="8" fillId="0" borderId="10" xfId="0" applyFont="1" applyBorder="1" applyAlignment="1" applyProtection="1">
      <alignment horizontal="left" vertical="center"/>
    </xf>
    <xf numFmtId="0" fontId="13" fillId="0" borderId="13" xfId="0" applyFont="1" applyBorder="1" applyAlignment="1" applyProtection="1">
      <alignment horizontal="center" vertical="center"/>
    </xf>
    <xf numFmtId="2" fontId="8" fillId="4" borderId="32" xfId="0" applyNumberFormat="1" applyFont="1" applyFill="1" applyBorder="1" applyAlignment="1" applyProtection="1">
      <alignment horizontal="center" vertical="center"/>
    </xf>
    <xf numFmtId="2" fontId="8" fillId="4" borderId="33" xfId="0" applyNumberFormat="1" applyFont="1" applyFill="1" applyBorder="1" applyAlignment="1" applyProtection="1">
      <alignment horizontal="center" vertical="center"/>
    </xf>
    <xf numFmtId="2" fontId="8" fillId="4" borderId="34" xfId="0" applyNumberFormat="1" applyFont="1" applyFill="1" applyBorder="1" applyAlignment="1" applyProtection="1">
      <alignment horizontal="center" vertical="center"/>
    </xf>
    <xf numFmtId="2" fontId="8" fillId="4" borderId="28" xfId="0" applyNumberFormat="1" applyFont="1" applyFill="1" applyBorder="1" applyAlignment="1" applyProtection="1">
      <alignment horizontal="center" vertical="center"/>
    </xf>
    <xf numFmtId="2" fontId="8" fillId="4" borderId="29" xfId="0" applyNumberFormat="1" applyFont="1" applyFill="1" applyBorder="1" applyAlignment="1" applyProtection="1">
      <alignment horizontal="center" vertical="center"/>
    </xf>
    <xf numFmtId="2" fontId="8" fillId="4" borderId="30" xfId="0" applyNumberFormat="1" applyFont="1" applyFill="1" applyBorder="1" applyAlignment="1" applyProtection="1">
      <alignment horizontal="center" vertical="center"/>
    </xf>
    <xf numFmtId="0" fontId="22" fillId="0" borderId="0" xfId="0" applyFont="1" applyBorder="1" applyProtection="1"/>
    <xf numFmtId="0" fontId="0" fillId="0" borderId="0" xfId="0" applyBorder="1" applyAlignment="1" applyProtection="1"/>
    <xf numFmtId="0" fontId="13" fillId="0" borderId="17" xfId="0" applyFont="1" applyBorder="1" applyAlignment="1" applyProtection="1">
      <alignment vertical="distributed"/>
    </xf>
    <xf numFmtId="0" fontId="23" fillId="0" borderId="0" xfId="0" applyFont="1" applyAlignment="1" applyProtection="1">
      <alignment horizontal="left" textRotation="90"/>
    </xf>
    <xf numFmtId="0" fontId="13" fillId="0" borderId="10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20" fillId="0" borderId="0" xfId="0" applyFont="1" applyAlignment="1" applyProtection="1">
      <alignment horizontal="left" vertical="top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3" borderId="2" xfId="0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left" vertical="center"/>
    </xf>
    <xf numFmtId="0" fontId="13" fillId="0" borderId="13" xfId="0" applyFont="1" applyBorder="1" applyAlignment="1" applyProtection="1">
      <alignment horizontal="left" vertical="center"/>
    </xf>
    <xf numFmtId="0" fontId="13" fillId="0" borderId="14" xfId="0" applyFont="1" applyBorder="1" applyAlignment="1" applyProtection="1">
      <alignment horizontal="left" vertical="center"/>
    </xf>
    <xf numFmtId="0" fontId="8" fillId="5" borderId="2" xfId="0" applyFont="1" applyFill="1" applyBorder="1" applyAlignment="1" applyProtection="1">
      <alignment horizontal="center" vertical="center"/>
    </xf>
    <xf numFmtId="0" fontId="8" fillId="4" borderId="2" xfId="0" applyFont="1" applyFill="1" applyBorder="1" applyAlignment="1" applyProtection="1">
      <alignment horizontal="center" vertical="center" wrapText="1"/>
    </xf>
    <xf numFmtId="0" fontId="14" fillId="0" borderId="0" xfId="0" applyFont="1" applyAlignment="1" applyProtection="1">
      <alignment horizontal="left" vertical="center" wrapText="1"/>
    </xf>
    <xf numFmtId="0" fontId="13" fillId="0" borderId="17" xfId="0" applyFont="1" applyBorder="1" applyAlignment="1" applyProtection="1">
      <alignment horizontal="left"/>
    </xf>
    <xf numFmtId="0" fontId="13" fillId="0" borderId="18" xfId="0" applyFont="1" applyBorder="1" applyAlignment="1" applyProtection="1">
      <alignment horizontal="left"/>
    </xf>
    <xf numFmtId="0" fontId="13" fillId="0" borderId="19" xfId="0" applyFont="1" applyBorder="1" applyAlignment="1" applyProtection="1">
      <alignment horizontal="left"/>
    </xf>
    <xf numFmtId="0" fontId="13" fillId="0" borderId="10" xfId="0" applyFont="1" applyBorder="1" applyAlignment="1" applyProtection="1">
      <alignment horizontal="center" vertical="top"/>
    </xf>
    <xf numFmtId="0" fontId="13" fillId="0" borderId="15" xfId="0" applyFont="1" applyBorder="1" applyAlignment="1" applyProtection="1">
      <alignment horizontal="center" vertical="top"/>
    </xf>
    <xf numFmtId="0" fontId="13" fillId="0" borderId="11" xfId="0" applyFont="1" applyBorder="1" applyAlignment="1" applyProtection="1">
      <alignment horizontal="center" vertical="top"/>
    </xf>
    <xf numFmtId="0" fontId="13" fillId="0" borderId="10" xfId="0" quotePrefix="1" applyFont="1" applyBorder="1" applyAlignment="1" applyProtection="1">
      <alignment horizontal="center" vertical="center"/>
    </xf>
    <xf numFmtId="0" fontId="13" fillId="0" borderId="15" xfId="0" quotePrefix="1" applyFont="1" applyBorder="1" applyAlignment="1" applyProtection="1">
      <alignment horizontal="center" vertical="center"/>
    </xf>
    <xf numFmtId="0" fontId="13" fillId="0" borderId="11" xfId="0" quotePrefix="1" applyFont="1" applyBorder="1" applyAlignment="1" applyProtection="1">
      <alignment horizontal="center" vertical="center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1"/>
  <sheetViews>
    <sheetView tabSelected="1" zoomScale="80" zoomScaleNormal="80" zoomScalePageLayoutView="80" workbookViewId="0">
      <selection activeCell="D3" sqref="D3"/>
    </sheetView>
  </sheetViews>
  <sheetFormatPr baseColWidth="10" defaultColWidth="8.83203125" defaultRowHeight="13" x14ac:dyDescent="0"/>
  <cols>
    <col min="1" max="1" width="2.33203125" style="66" customWidth="1"/>
    <col min="2" max="2" width="5.5" style="77" customWidth="1"/>
    <col min="3" max="3" width="45.83203125" style="66" customWidth="1"/>
    <col min="4" max="4" width="15" style="66" customWidth="1"/>
    <col min="5" max="5" width="14.33203125" style="66" customWidth="1"/>
    <col min="6" max="12" width="15.1640625" style="66" customWidth="1"/>
    <col min="13" max="14" width="8.83203125" style="66" customWidth="1"/>
    <col min="15" max="16384" width="8.83203125" style="66"/>
  </cols>
  <sheetData>
    <row r="1" spans="2:22" s="32" customFormat="1" ht="20" customHeight="1">
      <c r="B1" s="30"/>
      <c r="C1" s="31"/>
      <c r="D1" s="31"/>
      <c r="E1" s="31"/>
    </row>
    <row r="2" spans="2:22" s="32" customFormat="1" ht="34" customHeight="1">
      <c r="B2" s="33"/>
      <c r="C2" s="34" t="s">
        <v>17</v>
      </c>
      <c r="D2" s="35"/>
      <c r="E2" s="35"/>
      <c r="F2" s="36"/>
      <c r="G2" s="36"/>
      <c r="H2" s="36"/>
      <c r="I2" s="36"/>
      <c r="J2" s="36"/>
      <c r="K2" s="36"/>
      <c r="L2" s="36"/>
      <c r="M2" s="36"/>
    </row>
    <row r="3" spans="2:22" s="32" customFormat="1" ht="20" customHeight="1">
      <c r="B3" s="33"/>
      <c r="C3" s="37" t="s">
        <v>18</v>
      </c>
      <c r="D3" s="38"/>
      <c r="E3" s="39" t="s">
        <v>14</v>
      </c>
      <c r="F3" s="40">
        <v>43150</v>
      </c>
      <c r="G3" s="80"/>
      <c r="H3" s="81"/>
      <c r="I3" s="81"/>
      <c r="J3" s="81"/>
      <c r="K3" s="81"/>
      <c r="L3" s="36"/>
      <c r="M3" s="36"/>
    </row>
    <row r="4" spans="2:22" s="32" customFormat="1" ht="20" customHeight="1">
      <c r="B4" s="33"/>
      <c r="C4" s="41"/>
      <c r="D4" s="42"/>
      <c r="E4" s="43"/>
      <c r="F4" s="36"/>
      <c r="G4" s="36"/>
      <c r="H4" s="36"/>
      <c r="I4" s="36"/>
      <c r="J4" s="36"/>
      <c r="K4" s="36"/>
      <c r="L4" s="36"/>
      <c r="M4" s="36"/>
    </row>
    <row r="5" spans="2:22" s="32" customFormat="1" ht="99" customHeight="1">
      <c r="B5" s="121" t="s">
        <v>48</v>
      </c>
      <c r="C5" s="125" t="s">
        <v>60</v>
      </c>
      <c r="D5" s="125"/>
      <c r="E5" s="125"/>
      <c r="F5" s="125"/>
      <c r="G5" s="125"/>
      <c r="H5" s="125"/>
      <c r="I5" s="125"/>
      <c r="J5" s="125"/>
      <c r="K5" s="125"/>
      <c r="L5" s="125"/>
      <c r="M5" s="36"/>
    </row>
    <row r="6" spans="2:22" s="32" customFormat="1" ht="30" customHeight="1">
      <c r="B6" s="33"/>
      <c r="C6" s="128" t="s">
        <v>59</v>
      </c>
      <c r="D6" s="128"/>
      <c r="E6" s="128"/>
      <c r="F6" s="126" t="s">
        <v>54</v>
      </c>
      <c r="G6" s="126"/>
      <c r="H6" s="36"/>
      <c r="I6" s="36"/>
      <c r="J6" s="36"/>
      <c r="K6" s="36" t="s">
        <v>8</v>
      </c>
      <c r="L6" s="36"/>
      <c r="M6" s="36"/>
    </row>
    <row r="7" spans="2:22" s="32" customFormat="1" ht="20" customHeight="1">
      <c r="B7" s="33"/>
      <c r="C7" s="128" t="s">
        <v>58</v>
      </c>
      <c r="D7" s="128"/>
      <c r="E7" s="128"/>
      <c r="F7" s="131" t="s">
        <v>49</v>
      </c>
      <c r="G7" s="131"/>
      <c r="H7" s="36"/>
      <c r="I7" s="36"/>
      <c r="J7" s="36"/>
      <c r="K7" s="36"/>
      <c r="L7" s="36"/>
      <c r="M7" s="36"/>
    </row>
    <row r="8" spans="2:22" s="32" customFormat="1" ht="20" customHeight="1">
      <c r="B8" s="33"/>
      <c r="C8" s="128" t="s">
        <v>51</v>
      </c>
      <c r="D8" s="128"/>
      <c r="E8" s="128"/>
      <c r="F8" s="127" t="s">
        <v>50</v>
      </c>
      <c r="G8" s="127"/>
      <c r="H8" s="36"/>
      <c r="I8" s="36"/>
      <c r="J8" s="36"/>
      <c r="K8" s="36"/>
      <c r="L8" s="36"/>
      <c r="M8" s="36"/>
    </row>
    <row r="9" spans="2:22" s="32" customFormat="1" ht="30" customHeight="1">
      <c r="B9" s="33"/>
      <c r="C9" s="133" t="s">
        <v>52</v>
      </c>
      <c r="D9" s="133"/>
      <c r="E9" s="133"/>
      <c r="F9" s="132" t="s">
        <v>53</v>
      </c>
      <c r="G9" s="132"/>
      <c r="H9" s="36"/>
      <c r="I9" s="36"/>
      <c r="J9" s="36"/>
      <c r="K9" s="36"/>
      <c r="L9" s="36"/>
      <c r="M9" s="36"/>
    </row>
    <row r="10" spans="2:22" s="32" customFormat="1" ht="20" customHeight="1">
      <c r="B10" s="33"/>
      <c r="C10" s="44"/>
      <c r="D10" s="44"/>
      <c r="E10" s="44"/>
      <c r="F10" s="36"/>
      <c r="G10" s="36"/>
      <c r="H10" s="36"/>
      <c r="I10" s="36"/>
      <c r="J10" s="36"/>
      <c r="K10" s="36"/>
      <c r="L10" s="36"/>
      <c r="M10" s="36"/>
    </row>
    <row r="11" spans="2:22" s="32" customFormat="1" ht="20" customHeight="1">
      <c r="B11" s="33"/>
      <c r="C11" s="35"/>
      <c r="D11" s="35"/>
      <c r="E11" s="35"/>
      <c r="F11" s="36"/>
      <c r="G11" s="36"/>
      <c r="H11" s="36"/>
      <c r="I11" s="36"/>
      <c r="J11" s="36"/>
      <c r="K11" s="36"/>
      <c r="L11" s="36"/>
      <c r="M11" s="45"/>
      <c r="N11" s="46"/>
    </row>
    <row r="12" spans="2:22" s="50" customFormat="1" ht="20" customHeight="1">
      <c r="B12" s="47" t="s">
        <v>5</v>
      </c>
      <c r="C12" s="48" t="s">
        <v>21</v>
      </c>
      <c r="D12" s="49"/>
      <c r="E12" s="49"/>
      <c r="M12" s="51"/>
      <c r="N12" s="46"/>
    </row>
    <row r="13" spans="2:22" s="50" customFormat="1" ht="20" customHeight="1">
      <c r="B13" s="47"/>
      <c r="C13" s="48"/>
      <c r="D13" s="49"/>
      <c r="E13" s="49"/>
      <c r="M13" s="51"/>
      <c r="N13" s="46"/>
    </row>
    <row r="14" spans="2:22" s="50" customFormat="1" ht="20" customHeight="1">
      <c r="B14" s="47"/>
      <c r="C14" s="129" t="s">
        <v>22</v>
      </c>
      <c r="D14" s="52">
        <v>1990</v>
      </c>
      <c r="E14" s="52">
        <v>2000</v>
      </c>
      <c r="F14" s="52">
        <v>2010</v>
      </c>
      <c r="G14" s="52">
        <v>2015</v>
      </c>
      <c r="H14" s="52">
        <v>2016</v>
      </c>
      <c r="I14" s="52">
        <v>2017</v>
      </c>
      <c r="J14" s="52">
        <v>2018</v>
      </c>
      <c r="K14" s="52">
        <v>2019</v>
      </c>
      <c r="L14" s="52">
        <v>2020</v>
      </c>
      <c r="M14" s="51"/>
      <c r="N14" s="46"/>
    </row>
    <row r="15" spans="2:22" s="50" customFormat="1" ht="20" customHeight="1" thickBot="1">
      <c r="B15" s="47"/>
      <c r="C15" s="130"/>
      <c r="D15" s="52" t="s">
        <v>20</v>
      </c>
      <c r="E15" s="52" t="s">
        <v>20</v>
      </c>
      <c r="F15" s="52" t="s">
        <v>20</v>
      </c>
      <c r="G15" s="52" t="s">
        <v>20</v>
      </c>
      <c r="H15" s="52" t="s">
        <v>20</v>
      </c>
      <c r="I15" s="52" t="s">
        <v>20</v>
      </c>
      <c r="J15" s="52" t="s">
        <v>20</v>
      </c>
      <c r="K15" s="52" t="s">
        <v>20</v>
      </c>
      <c r="L15" s="52" t="s">
        <v>20</v>
      </c>
      <c r="M15" s="51"/>
      <c r="N15" s="119"/>
      <c r="O15" s="119"/>
      <c r="P15" s="119"/>
      <c r="Q15" s="119"/>
      <c r="R15" s="119"/>
      <c r="S15" s="119"/>
      <c r="T15" s="119"/>
      <c r="U15" s="119"/>
      <c r="V15" s="119"/>
    </row>
    <row r="16" spans="2:22" s="50" customFormat="1" ht="20" customHeight="1" thickBot="1">
      <c r="B16" s="47"/>
      <c r="C16" s="53" t="s">
        <v>23</v>
      </c>
      <c r="D16" s="82"/>
      <c r="E16" s="26"/>
      <c r="F16" s="26"/>
      <c r="G16" s="26"/>
      <c r="H16" s="26"/>
      <c r="I16" s="26"/>
      <c r="J16" s="26"/>
      <c r="K16" s="26"/>
      <c r="L16" s="26"/>
      <c r="M16" s="51"/>
      <c r="N16" s="118">
        <f>D16</f>
        <v>0</v>
      </c>
      <c r="O16" s="118">
        <f t="shared" ref="O16:V17" si="0">E16</f>
        <v>0</v>
      </c>
      <c r="P16" s="118">
        <f t="shared" si="0"/>
        <v>0</v>
      </c>
      <c r="Q16" s="118">
        <f t="shared" si="0"/>
        <v>0</v>
      </c>
      <c r="R16" s="118">
        <f t="shared" si="0"/>
        <v>0</v>
      </c>
      <c r="S16" s="118">
        <f t="shared" si="0"/>
        <v>0</v>
      </c>
      <c r="T16" s="118">
        <f t="shared" si="0"/>
        <v>0</v>
      </c>
      <c r="U16" s="118">
        <f t="shared" si="0"/>
        <v>0</v>
      </c>
      <c r="V16" s="118">
        <f t="shared" si="0"/>
        <v>0</v>
      </c>
    </row>
    <row r="17" spans="2:22" s="50" customFormat="1" ht="20" customHeight="1">
      <c r="B17" s="47"/>
      <c r="C17" s="53" t="s">
        <v>24</v>
      </c>
      <c r="D17" s="26"/>
      <c r="E17" s="26"/>
      <c r="F17" s="26"/>
      <c r="G17" s="26"/>
      <c r="H17" s="26"/>
      <c r="I17" s="26"/>
      <c r="J17" s="26"/>
      <c r="K17" s="26"/>
      <c r="L17" s="26"/>
      <c r="M17" s="51"/>
      <c r="N17" s="118">
        <f>D17</f>
        <v>0</v>
      </c>
      <c r="O17" s="118">
        <f t="shared" si="0"/>
        <v>0</v>
      </c>
      <c r="P17" s="118">
        <f t="shared" si="0"/>
        <v>0</v>
      </c>
      <c r="Q17" s="118">
        <f t="shared" si="0"/>
        <v>0</v>
      </c>
      <c r="R17" s="118">
        <f t="shared" si="0"/>
        <v>0</v>
      </c>
      <c r="S17" s="118">
        <f t="shared" si="0"/>
        <v>0</v>
      </c>
      <c r="T17" s="118">
        <f t="shared" si="0"/>
        <v>0</v>
      </c>
      <c r="U17" s="118">
        <f t="shared" si="0"/>
        <v>0</v>
      </c>
      <c r="V17" s="118">
        <f t="shared" si="0"/>
        <v>0</v>
      </c>
    </row>
    <row r="18" spans="2:22" s="50" customFormat="1" ht="36.5" customHeight="1">
      <c r="B18" s="47"/>
      <c r="C18" s="53" t="s">
        <v>25</v>
      </c>
      <c r="D18" s="26"/>
      <c r="E18" s="26"/>
      <c r="F18" s="26"/>
      <c r="G18" s="26"/>
      <c r="H18" s="26"/>
      <c r="I18" s="26"/>
      <c r="J18" s="26"/>
      <c r="K18" s="26"/>
      <c r="L18" s="26"/>
      <c r="M18" s="51"/>
      <c r="N18" s="118">
        <f>D19</f>
        <v>0</v>
      </c>
      <c r="O18" s="118">
        <f t="shared" ref="O18:V18" si="1">E19</f>
        <v>0</v>
      </c>
      <c r="P18" s="118">
        <f t="shared" si="1"/>
        <v>0</v>
      </c>
      <c r="Q18" s="118">
        <f t="shared" si="1"/>
        <v>0</v>
      </c>
      <c r="R18" s="118">
        <f t="shared" si="1"/>
        <v>0</v>
      </c>
      <c r="S18" s="118">
        <f t="shared" si="1"/>
        <v>0</v>
      </c>
      <c r="T18" s="118">
        <f t="shared" si="1"/>
        <v>0</v>
      </c>
      <c r="U18" s="118">
        <f t="shared" si="1"/>
        <v>0</v>
      </c>
      <c r="V18" s="118">
        <f t="shared" si="1"/>
        <v>0</v>
      </c>
    </row>
    <row r="19" spans="2:22" s="50" customFormat="1" ht="20" customHeight="1">
      <c r="B19" s="47"/>
      <c r="C19" s="53" t="s">
        <v>26</v>
      </c>
      <c r="D19" s="26"/>
      <c r="E19" s="26"/>
      <c r="F19" s="26"/>
      <c r="G19" s="26"/>
      <c r="H19" s="26"/>
      <c r="I19" s="26"/>
      <c r="J19" s="26"/>
      <c r="K19" s="26"/>
      <c r="L19" s="26"/>
      <c r="M19" s="51"/>
      <c r="N19" s="46"/>
      <c r="O19" s="51"/>
      <c r="P19" s="51"/>
      <c r="Q19" s="51"/>
      <c r="R19" s="51"/>
      <c r="S19" s="51"/>
      <c r="T19" s="51"/>
      <c r="U19" s="51"/>
      <c r="V19" s="51"/>
    </row>
    <row r="20" spans="2:22" s="50" customFormat="1" ht="20" customHeight="1">
      <c r="B20" s="47"/>
      <c r="C20" s="54" t="s">
        <v>19</v>
      </c>
      <c r="D20" s="78">
        <f t="shared" ref="D20:L20" si="2">D16+D17+D19</f>
        <v>0</v>
      </c>
      <c r="E20" s="78">
        <f t="shared" si="2"/>
        <v>0</v>
      </c>
      <c r="F20" s="78">
        <f t="shared" si="2"/>
        <v>0</v>
      </c>
      <c r="G20" s="78">
        <f t="shared" si="2"/>
        <v>0</v>
      </c>
      <c r="H20" s="78">
        <f t="shared" si="2"/>
        <v>0</v>
      </c>
      <c r="I20" s="78">
        <f t="shared" si="2"/>
        <v>0</v>
      </c>
      <c r="J20" s="78">
        <f t="shared" si="2"/>
        <v>0</v>
      </c>
      <c r="K20" s="78">
        <f t="shared" si="2"/>
        <v>0</v>
      </c>
      <c r="L20" s="78">
        <f t="shared" si="2"/>
        <v>0</v>
      </c>
      <c r="M20" s="51"/>
      <c r="N20" s="46"/>
    </row>
    <row r="21" spans="2:22" s="50" customFormat="1" ht="20" customHeight="1">
      <c r="B21" s="47"/>
      <c r="C21" s="55"/>
      <c r="D21" s="56"/>
      <c r="E21" s="56"/>
      <c r="F21" s="56"/>
      <c r="G21" s="56"/>
      <c r="H21" s="56"/>
      <c r="I21" s="56"/>
      <c r="J21" s="56"/>
      <c r="K21" s="56"/>
      <c r="L21" s="56"/>
      <c r="M21" s="51"/>
      <c r="N21" s="46"/>
    </row>
    <row r="22" spans="2:22" s="50" customFormat="1" ht="20" customHeight="1">
      <c r="C22" s="55"/>
      <c r="D22" s="56"/>
      <c r="E22" s="56"/>
      <c r="F22" s="56"/>
      <c r="G22" s="56"/>
      <c r="H22" s="56"/>
      <c r="I22" s="56"/>
      <c r="J22" s="56"/>
      <c r="K22" s="56"/>
      <c r="L22" s="56"/>
      <c r="M22" s="51"/>
      <c r="N22" s="46"/>
    </row>
    <row r="23" spans="2:22" s="50" customFormat="1" ht="20" customHeight="1">
      <c r="B23" s="57" t="s">
        <v>6</v>
      </c>
      <c r="C23" s="48" t="s">
        <v>27</v>
      </c>
      <c r="D23" s="49"/>
      <c r="E23" s="49"/>
      <c r="M23" s="51"/>
      <c r="N23" s="46"/>
    </row>
    <row r="24" spans="2:22" s="50" customFormat="1" ht="20" customHeight="1">
      <c r="B24" s="47"/>
      <c r="C24" s="48"/>
      <c r="D24" s="49"/>
      <c r="E24" s="49"/>
      <c r="M24" s="51"/>
      <c r="N24" s="46"/>
    </row>
    <row r="25" spans="2:22" s="32" customFormat="1" ht="20" customHeight="1">
      <c r="B25" s="58"/>
      <c r="C25" s="129" t="s">
        <v>22</v>
      </c>
      <c r="D25" s="52">
        <v>1990</v>
      </c>
      <c r="E25" s="52">
        <v>2000</v>
      </c>
      <c r="F25" s="52">
        <v>2010</v>
      </c>
      <c r="G25" s="52">
        <v>2015</v>
      </c>
      <c r="H25" s="52">
        <v>2016</v>
      </c>
      <c r="I25" s="52">
        <v>2017</v>
      </c>
      <c r="J25" s="52">
        <v>2018</v>
      </c>
      <c r="K25" s="52">
        <v>2019</v>
      </c>
      <c r="L25" s="52">
        <v>2020</v>
      </c>
      <c r="M25" s="59"/>
      <c r="N25" s="46"/>
    </row>
    <row r="26" spans="2:22" s="32" customFormat="1" ht="20" customHeight="1" thickBot="1">
      <c r="B26" s="33"/>
      <c r="C26" s="130"/>
      <c r="D26" s="52" t="s">
        <v>28</v>
      </c>
      <c r="E26" s="52" t="s">
        <v>28</v>
      </c>
      <c r="F26" s="52" t="s">
        <v>28</v>
      </c>
      <c r="G26" s="52" t="s">
        <v>28</v>
      </c>
      <c r="H26" s="52" t="s">
        <v>28</v>
      </c>
      <c r="I26" s="52" t="s">
        <v>28</v>
      </c>
      <c r="J26" s="52" t="s">
        <v>28</v>
      </c>
      <c r="K26" s="52" t="s">
        <v>28</v>
      </c>
      <c r="L26" s="52" t="s">
        <v>28</v>
      </c>
      <c r="M26" s="59"/>
      <c r="N26" s="46"/>
    </row>
    <row r="27" spans="2:22" s="32" customFormat="1" ht="20" customHeight="1" thickBot="1">
      <c r="B27" s="33"/>
      <c r="C27" s="53" t="s">
        <v>23</v>
      </c>
      <c r="D27" s="82"/>
      <c r="E27" s="26"/>
      <c r="F27" s="26"/>
      <c r="G27" s="26"/>
      <c r="H27" s="26"/>
      <c r="I27" s="26"/>
      <c r="J27" s="26"/>
      <c r="K27" s="26"/>
      <c r="L27" s="26"/>
      <c r="M27" s="59"/>
      <c r="N27" s="46"/>
    </row>
    <row r="28" spans="2:22" s="32" customFormat="1" ht="20" customHeight="1">
      <c r="B28" s="33"/>
      <c r="C28" s="53" t="s">
        <v>24</v>
      </c>
      <c r="D28" s="26"/>
      <c r="E28" s="26"/>
      <c r="F28" s="26"/>
      <c r="G28" s="26"/>
      <c r="H28" s="26"/>
      <c r="I28" s="26"/>
      <c r="J28" s="26"/>
      <c r="K28" s="26"/>
      <c r="L28" s="26"/>
      <c r="M28" s="59"/>
      <c r="N28" s="46"/>
    </row>
    <row r="29" spans="2:22" s="32" customFormat="1" ht="20" customHeight="1">
      <c r="B29" s="33"/>
      <c r="C29" s="53" t="s">
        <v>25</v>
      </c>
      <c r="D29" s="26"/>
      <c r="E29" s="26"/>
      <c r="F29" s="26"/>
      <c r="G29" s="26"/>
      <c r="H29" s="26"/>
      <c r="I29" s="26"/>
      <c r="J29" s="26"/>
      <c r="K29" s="26"/>
      <c r="L29" s="26"/>
      <c r="M29" s="59"/>
      <c r="N29" s="46"/>
    </row>
    <row r="30" spans="2:22" s="32" customFormat="1" ht="20" customHeight="1">
      <c r="B30" s="33"/>
      <c r="C30" s="53" t="s">
        <v>26</v>
      </c>
      <c r="D30" s="26"/>
      <c r="E30" s="26"/>
      <c r="F30" s="26"/>
      <c r="G30" s="26"/>
      <c r="H30" s="26"/>
      <c r="I30" s="26"/>
      <c r="J30" s="26"/>
      <c r="K30" s="26"/>
      <c r="L30" s="26"/>
      <c r="M30" s="59"/>
      <c r="N30" s="46"/>
    </row>
    <row r="31" spans="2:22" s="32" customFormat="1" ht="20" customHeight="1">
      <c r="B31" s="33"/>
      <c r="C31" s="54" t="s">
        <v>19</v>
      </c>
      <c r="D31" s="79" t="str">
        <f t="shared" ref="D31:L31" si="3">IFERROR((D16*D27+D17*D29+D19*D30)/D20,"")</f>
        <v/>
      </c>
      <c r="E31" s="79" t="str">
        <f t="shared" si="3"/>
        <v/>
      </c>
      <c r="F31" s="79" t="str">
        <f t="shared" si="3"/>
        <v/>
      </c>
      <c r="G31" s="79" t="str">
        <f t="shared" si="3"/>
        <v/>
      </c>
      <c r="H31" s="79" t="str">
        <f t="shared" si="3"/>
        <v/>
      </c>
      <c r="I31" s="79" t="str">
        <f t="shared" si="3"/>
        <v/>
      </c>
      <c r="J31" s="79" t="str">
        <f t="shared" si="3"/>
        <v/>
      </c>
      <c r="K31" s="79" t="str">
        <f t="shared" si="3"/>
        <v/>
      </c>
      <c r="L31" s="79" t="str">
        <f t="shared" si="3"/>
        <v/>
      </c>
      <c r="M31" s="59"/>
    </row>
    <row r="32" spans="2:22" s="32" customFormat="1" ht="20" customHeight="1">
      <c r="B32" s="33"/>
      <c r="C32" s="55"/>
      <c r="D32" s="28"/>
      <c r="E32" s="28"/>
      <c r="F32" s="56"/>
      <c r="G32" s="56"/>
      <c r="H32" s="56"/>
      <c r="I32" s="56"/>
      <c r="J32" s="56"/>
      <c r="K32" s="56"/>
      <c r="L32" s="56"/>
      <c r="M32" s="59"/>
    </row>
    <row r="33" spans="2:20" s="32" customFormat="1" ht="20" customHeight="1">
      <c r="B33" s="33"/>
      <c r="C33" s="55"/>
      <c r="D33" s="28"/>
      <c r="E33" s="28"/>
      <c r="F33" s="56"/>
      <c r="G33" s="56"/>
      <c r="H33" s="56"/>
      <c r="I33" s="56"/>
      <c r="J33" s="56"/>
      <c r="K33" s="56"/>
      <c r="L33" s="56"/>
      <c r="M33" s="59"/>
    </row>
    <row r="34" spans="2:20" s="32" customFormat="1" ht="20" customHeight="1">
      <c r="B34" s="33"/>
      <c r="C34" s="55"/>
      <c r="D34" s="28"/>
      <c r="E34" s="28"/>
      <c r="F34" s="56"/>
      <c r="G34" s="56"/>
      <c r="H34" s="56"/>
      <c r="I34" s="56"/>
      <c r="J34" s="56"/>
      <c r="K34" s="56"/>
      <c r="L34" s="56"/>
      <c r="M34" s="59"/>
    </row>
    <row r="35" spans="2:20" s="32" customFormat="1" ht="20" customHeight="1">
      <c r="B35" s="33"/>
      <c r="C35" s="35"/>
      <c r="D35" s="48" t="s">
        <v>57</v>
      </c>
      <c r="E35" s="36"/>
      <c r="F35" s="36"/>
      <c r="G35" s="36"/>
      <c r="H35" s="36"/>
      <c r="I35" s="36"/>
      <c r="J35" s="36"/>
      <c r="K35" s="36"/>
      <c r="L35" s="36"/>
      <c r="M35" s="59"/>
    </row>
    <row r="36" spans="2:20" s="32" customFormat="1" ht="20" customHeight="1" thickBot="1">
      <c r="B36" s="73"/>
      <c r="C36" s="55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60"/>
      <c r="R36" s="50"/>
      <c r="S36" s="50"/>
      <c r="T36" s="50"/>
    </row>
    <row r="37" spans="2:20" s="50" customFormat="1" ht="20" customHeight="1">
      <c r="B37" s="86" t="s">
        <v>7</v>
      </c>
      <c r="C37" s="109" t="s">
        <v>34</v>
      </c>
      <c r="D37" s="89"/>
      <c r="E37" s="89"/>
      <c r="F37" s="89"/>
      <c r="G37" s="89"/>
      <c r="H37" s="89"/>
      <c r="I37" s="89"/>
      <c r="J37" s="89"/>
      <c r="K37" s="89"/>
      <c r="L37" s="90"/>
      <c r="M37" s="51"/>
      <c r="N37" s="61"/>
      <c r="O37" s="48"/>
      <c r="P37" s="32"/>
      <c r="Q37" s="32"/>
    </row>
    <row r="38" spans="2:20" s="50" customFormat="1" ht="20" customHeight="1">
      <c r="B38" s="86"/>
      <c r="C38" s="94"/>
      <c r="D38" s="51"/>
      <c r="E38" s="51"/>
      <c r="F38" s="51"/>
      <c r="G38" s="51"/>
      <c r="H38" s="51"/>
      <c r="I38" s="51"/>
      <c r="J38" s="51"/>
      <c r="K38" s="51"/>
      <c r="L38" s="91"/>
      <c r="M38" s="51"/>
      <c r="N38" s="61"/>
      <c r="O38" s="48"/>
      <c r="P38" s="32"/>
      <c r="Q38" s="32"/>
    </row>
    <row r="39" spans="2:20" s="50" customFormat="1" ht="20" customHeight="1">
      <c r="B39" s="87"/>
      <c r="C39" s="134" t="s">
        <v>46</v>
      </c>
      <c r="D39" s="137" t="s">
        <v>33</v>
      </c>
      <c r="E39" s="138"/>
      <c r="F39" s="139"/>
      <c r="G39" s="51"/>
      <c r="H39" s="51"/>
      <c r="I39" s="51"/>
      <c r="J39" s="51"/>
      <c r="K39" s="51"/>
      <c r="L39" s="91"/>
      <c r="M39" s="51"/>
      <c r="N39" s="51"/>
    </row>
    <row r="40" spans="2:20" s="50" customFormat="1" ht="54.75" customHeight="1">
      <c r="B40" s="87"/>
      <c r="C40" s="135"/>
      <c r="D40" s="84" t="s">
        <v>23</v>
      </c>
      <c r="E40" s="84" t="s">
        <v>24</v>
      </c>
      <c r="F40" s="84" t="s">
        <v>26</v>
      </c>
      <c r="G40" s="51"/>
      <c r="H40" s="51"/>
      <c r="I40" s="51"/>
      <c r="J40" s="51"/>
      <c r="K40" s="51"/>
      <c r="L40" s="91"/>
      <c r="M40" s="51"/>
      <c r="N40" s="46"/>
    </row>
    <row r="41" spans="2:20" s="50" customFormat="1" ht="20" customHeight="1">
      <c r="B41" s="87"/>
      <c r="C41" s="136"/>
      <c r="D41" s="140" t="s">
        <v>32</v>
      </c>
      <c r="E41" s="141"/>
      <c r="F41" s="142"/>
      <c r="G41" s="51"/>
      <c r="H41" s="51"/>
      <c r="I41" s="51"/>
      <c r="J41" s="51"/>
      <c r="K41" s="51"/>
      <c r="L41" s="91"/>
      <c r="M41" s="51"/>
      <c r="N41" s="51"/>
    </row>
    <row r="42" spans="2:20" s="50" customFormat="1" ht="20" customHeight="1">
      <c r="B42" s="87"/>
      <c r="C42" s="92" t="s">
        <v>29</v>
      </c>
      <c r="D42" s="83"/>
      <c r="E42" s="83"/>
      <c r="F42" s="83"/>
      <c r="G42" s="51"/>
      <c r="H42" s="51"/>
      <c r="I42" s="51"/>
      <c r="J42" s="51"/>
      <c r="K42" s="51"/>
      <c r="L42" s="91"/>
      <c r="M42" s="51"/>
      <c r="N42" s="51"/>
    </row>
    <row r="43" spans="2:20" s="50" customFormat="1" ht="20" customHeight="1">
      <c r="B43" s="87"/>
      <c r="C43" s="92" t="s">
        <v>30</v>
      </c>
      <c r="D43" s="83"/>
      <c r="E43" s="83"/>
      <c r="F43" s="83"/>
      <c r="G43" s="51"/>
      <c r="H43" s="51"/>
      <c r="I43" s="51"/>
      <c r="J43" s="51"/>
      <c r="K43" s="51"/>
      <c r="L43" s="91"/>
      <c r="M43" s="51"/>
      <c r="N43" s="46"/>
    </row>
    <row r="44" spans="2:20" s="50" customFormat="1" ht="20" customHeight="1">
      <c r="B44" s="87"/>
      <c r="C44" s="92" t="s">
        <v>31</v>
      </c>
      <c r="D44" s="83"/>
      <c r="E44" s="83"/>
      <c r="F44" s="83"/>
      <c r="G44" s="51"/>
      <c r="H44" s="51"/>
      <c r="I44" s="51"/>
      <c r="J44" s="51"/>
      <c r="K44" s="51"/>
      <c r="L44" s="91"/>
      <c r="M44" s="51"/>
      <c r="N44" s="46"/>
    </row>
    <row r="45" spans="2:20" s="50" customFormat="1" ht="20" customHeight="1">
      <c r="B45" s="87"/>
      <c r="C45" s="93"/>
      <c r="D45" s="29">
        <f>SUM(D42:D44)</f>
        <v>0</v>
      </c>
      <c r="E45" s="29">
        <f>SUM(E42:E44)</f>
        <v>0</v>
      </c>
      <c r="F45" s="29">
        <f>SUM(F42:F44)</f>
        <v>0</v>
      </c>
      <c r="G45" s="62" t="s">
        <v>56</v>
      </c>
      <c r="H45" s="51"/>
      <c r="I45" s="51"/>
      <c r="J45" s="51"/>
      <c r="K45" s="51"/>
      <c r="L45" s="91"/>
      <c r="M45" s="51"/>
      <c r="N45" s="46"/>
    </row>
    <row r="46" spans="2:20" s="50" customFormat="1" ht="20" customHeight="1">
      <c r="B46" s="87"/>
      <c r="C46" s="93"/>
      <c r="D46" s="63"/>
      <c r="E46" s="63"/>
      <c r="F46" s="63"/>
      <c r="G46" s="51"/>
      <c r="H46" s="51"/>
      <c r="I46" s="51"/>
      <c r="J46" s="51"/>
      <c r="K46" s="51"/>
      <c r="L46" s="91"/>
      <c r="M46" s="51"/>
      <c r="N46" s="46"/>
    </row>
    <row r="47" spans="2:20" s="50" customFormat="1" ht="20" customHeight="1">
      <c r="B47" s="87"/>
      <c r="C47" s="93"/>
      <c r="D47" s="63"/>
      <c r="E47" s="63"/>
      <c r="F47" s="63"/>
      <c r="G47" s="51"/>
      <c r="H47" s="51"/>
      <c r="I47" s="51"/>
      <c r="J47" s="51"/>
      <c r="K47" s="51"/>
      <c r="L47" s="91"/>
      <c r="M47" s="51"/>
      <c r="N47" s="46"/>
      <c r="O47" s="32"/>
      <c r="P47" s="32"/>
      <c r="Q47" s="32"/>
      <c r="R47" s="32"/>
      <c r="S47" s="32"/>
      <c r="T47" s="32"/>
    </row>
    <row r="48" spans="2:20" s="50" customFormat="1" ht="20" customHeight="1">
      <c r="B48" s="86" t="s">
        <v>9</v>
      </c>
      <c r="C48" s="94" t="s">
        <v>47</v>
      </c>
      <c r="D48" s="63"/>
      <c r="E48" s="63"/>
      <c r="F48" s="63"/>
      <c r="G48" s="51"/>
      <c r="H48" s="51"/>
      <c r="I48" s="51"/>
      <c r="J48" s="51"/>
      <c r="K48" s="51"/>
      <c r="L48" s="91"/>
      <c r="M48" s="51"/>
      <c r="N48" s="51"/>
    </row>
    <row r="49" spans="2:14" s="50" customFormat="1" ht="20" customHeight="1">
      <c r="B49" s="87"/>
      <c r="C49" s="94"/>
      <c r="D49" s="63"/>
      <c r="E49" s="63"/>
      <c r="F49" s="63"/>
      <c r="G49" s="51"/>
      <c r="H49" s="51"/>
      <c r="I49" s="51"/>
      <c r="J49" s="51"/>
      <c r="K49" s="51"/>
      <c r="L49" s="91"/>
      <c r="M49" s="51"/>
      <c r="N49" s="51"/>
    </row>
    <row r="50" spans="2:14" s="50" customFormat="1" ht="20" customHeight="1">
      <c r="B50" s="87"/>
      <c r="C50" s="92" t="s">
        <v>35</v>
      </c>
      <c r="D50" s="83">
        <v>0.47</v>
      </c>
      <c r="E50" s="63"/>
      <c r="F50" s="63"/>
      <c r="G50" s="51"/>
      <c r="H50" s="51"/>
      <c r="I50" s="51"/>
      <c r="J50" s="51"/>
      <c r="K50" s="51"/>
      <c r="L50" s="91"/>
      <c r="M50" s="51"/>
      <c r="N50" s="46"/>
    </row>
    <row r="51" spans="2:14" s="50" customFormat="1" ht="20" customHeight="1">
      <c r="B51" s="87"/>
      <c r="C51" s="94"/>
      <c r="D51" s="51"/>
      <c r="E51" s="51"/>
      <c r="F51" s="51"/>
      <c r="G51" s="51"/>
      <c r="H51" s="51"/>
      <c r="I51" s="51"/>
      <c r="J51" s="51"/>
      <c r="K51" s="51"/>
      <c r="L51" s="91"/>
      <c r="M51" s="51"/>
      <c r="N51" s="46"/>
    </row>
    <row r="52" spans="2:14" s="50" customFormat="1" ht="20" customHeight="1">
      <c r="B52" s="87"/>
      <c r="C52" s="94"/>
      <c r="D52" s="51"/>
      <c r="E52" s="51"/>
      <c r="F52" s="51"/>
      <c r="G52" s="51"/>
      <c r="H52" s="51"/>
      <c r="I52" s="51"/>
      <c r="J52" s="51"/>
      <c r="K52" s="51"/>
      <c r="L52" s="91"/>
      <c r="M52" s="51"/>
      <c r="N52" s="46"/>
    </row>
    <row r="53" spans="2:14" s="50" customFormat="1" ht="20" customHeight="1">
      <c r="B53" s="86" t="s">
        <v>10</v>
      </c>
      <c r="C53" s="94" t="s">
        <v>45</v>
      </c>
      <c r="D53" s="51"/>
      <c r="E53" s="51"/>
      <c r="F53" s="51"/>
      <c r="G53" s="51"/>
      <c r="H53" s="51"/>
      <c r="I53" s="51"/>
      <c r="J53" s="51"/>
      <c r="K53" s="51"/>
      <c r="L53" s="91"/>
      <c r="M53" s="51"/>
      <c r="N53" s="46"/>
    </row>
    <row r="54" spans="2:14" s="32" customFormat="1" ht="20" customHeight="1">
      <c r="B54" s="88"/>
      <c r="C54" s="95"/>
      <c r="D54" s="59"/>
      <c r="E54" s="59"/>
      <c r="F54" s="59"/>
      <c r="G54" s="59"/>
      <c r="H54" s="59"/>
      <c r="I54" s="59"/>
      <c r="J54" s="59"/>
      <c r="K54" s="59"/>
      <c r="L54" s="96"/>
      <c r="M54" s="59"/>
      <c r="N54" s="64"/>
    </row>
    <row r="55" spans="2:14" ht="18">
      <c r="B55" s="51"/>
      <c r="C55" s="85" t="s">
        <v>23</v>
      </c>
      <c r="D55" s="52">
        <v>1990</v>
      </c>
      <c r="E55" s="52">
        <v>2000</v>
      </c>
      <c r="F55" s="52">
        <v>2010</v>
      </c>
      <c r="G55" s="52">
        <v>2015</v>
      </c>
      <c r="H55" s="52">
        <v>2016</v>
      </c>
      <c r="I55" s="52">
        <v>2017</v>
      </c>
      <c r="J55" s="52">
        <v>2018</v>
      </c>
      <c r="K55" s="52">
        <v>2019</v>
      </c>
      <c r="L55" s="97">
        <v>2020</v>
      </c>
      <c r="M55" s="65"/>
      <c r="N55" s="65"/>
    </row>
    <row r="56" spans="2:14" ht="18">
      <c r="B56" s="51"/>
      <c r="C56" s="92" t="s">
        <v>29</v>
      </c>
      <c r="D56" s="27" t="str">
        <f t="shared" ref="D56:L56" si="4">IF(NOT(ISBLANK(D$27)),VLOOKUP(D$27,BCEFTemperateBroad,3),"")</f>
        <v/>
      </c>
      <c r="E56" s="27" t="str">
        <f t="shared" si="4"/>
        <v/>
      </c>
      <c r="F56" s="27" t="str">
        <f t="shared" si="4"/>
        <v/>
      </c>
      <c r="G56" s="27" t="str">
        <f t="shared" si="4"/>
        <v/>
      </c>
      <c r="H56" s="27" t="str">
        <f t="shared" si="4"/>
        <v/>
      </c>
      <c r="I56" s="27" t="str">
        <f t="shared" si="4"/>
        <v/>
      </c>
      <c r="J56" s="27" t="str">
        <f t="shared" si="4"/>
        <v/>
      </c>
      <c r="K56" s="27" t="str">
        <f t="shared" si="4"/>
        <v/>
      </c>
      <c r="L56" s="98" t="str">
        <f t="shared" si="4"/>
        <v/>
      </c>
      <c r="M56" s="65"/>
      <c r="N56" s="65"/>
    </row>
    <row r="57" spans="2:14" ht="18">
      <c r="B57" s="51"/>
      <c r="C57" s="92" t="s">
        <v>30</v>
      </c>
      <c r="D57" s="27" t="str">
        <f t="shared" ref="D57:L57" si="5">IF(NOT(ISBLANK(D$27)),VLOOKUP(D$27,BCEFTemperatePine,3),"")</f>
        <v/>
      </c>
      <c r="E57" s="27" t="str">
        <f t="shared" si="5"/>
        <v/>
      </c>
      <c r="F57" s="27" t="str">
        <f t="shared" si="5"/>
        <v/>
      </c>
      <c r="G57" s="27" t="str">
        <f t="shared" si="5"/>
        <v/>
      </c>
      <c r="H57" s="27" t="str">
        <f t="shared" si="5"/>
        <v/>
      </c>
      <c r="I57" s="27" t="str">
        <f t="shared" si="5"/>
        <v/>
      </c>
      <c r="J57" s="27" t="str">
        <f t="shared" si="5"/>
        <v/>
      </c>
      <c r="K57" s="27" t="str">
        <f t="shared" si="5"/>
        <v/>
      </c>
      <c r="L57" s="98" t="str">
        <f t="shared" si="5"/>
        <v/>
      </c>
      <c r="M57" s="65"/>
      <c r="N57" s="65"/>
    </row>
    <row r="58" spans="2:14" ht="18">
      <c r="B58" s="51"/>
      <c r="C58" s="92" t="s">
        <v>31</v>
      </c>
      <c r="D58" s="27" t="str">
        <f t="shared" ref="D58:L58" si="6">IF(NOT(ISBLANK(D$27)),VLOOKUP(D$27,BCEFTemperateConif,3),"")</f>
        <v/>
      </c>
      <c r="E58" s="27" t="str">
        <f t="shared" si="6"/>
        <v/>
      </c>
      <c r="F58" s="27" t="str">
        <f t="shared" si="6"/>
        <v/>
      </c>
      <c r="G58" s="27" t="str">
        <f t="shared" si="6"/>
        <v/>
      </c>
      <c r="H58" s="27" t="str">
        <f t="shared" si="6"/>
        <v/>
      </c>
      <c r="I58" s="27" t="str">
        <f t="shared" si="6"/>
        <v/>
      </c>
      <c r="J58" s="27" t="str">
        <f t="shared" si="6"/>
        <v/>
      </c>
      <c r="K58" s="27" t="str">
        <f t="shared" si="6"/>
        <v/>
      </c>
      <c r="L58" s="98" t="str">
        <f t="shared" si="6"/>
        <v/>
      </c>
      <c r="M58" s="65"/>
      <c r="N58" s="65"/>
    </row>
    <row r="59" spans="2:14" ht="18">
      <c r="B59" s="51"/>
      <c r="C59" s="85" t="s">
        <v>24</v>
      </c>
      <c r="D59" s="122"/>
      <c r="E59" s="123"/>
      <c r="F59" s="123"/>
      <c r="G59" s="123"/>
      <c r="H59" s="123"/>
      <c r="I59" s="123"/>
      <c r="J59" s="123"/>
      <c r="K59" s="123"/>
      <c r="L59" s="124"/>
      <c r="M59" s="65"/>
      <c r="N59" s="65"/>
    </row>
    <row r="60" spans="2:14" ht="18">
      <c r="B60" s="51"/>
      <c r="C60" s="92" t="s">
        <v>29</v>
      </c>
      <c r="D60" s="27" t="str">
        <f t="shared" ref="D60:L60" si="7">IF(NOT(ISBLANK(D$29)),VLOOKUP(D$29,BCEFTemperateBroad,3),"")</f>
        <v/>
      </c>
      <c r="E60" s="27" t="str">
        <f t="shared" si="7"/>
        <v/>
      </c>
      <c r="F60" s="27" t="str">
        <f t="shared" si="7"/>
        <v/>
      </c>
      <c r="G60" s="27" t="str">
        <f t="shared" si="7"/>
        <v/>
      </c>
      <c r="H60" s="27" t="str">
        <f t="shared" si="7"/>
        <v/>
      </c>
      <c r="I60" s="27" t="str">
        <f t="shared" si="7"/>
        <v/>
      </c>
      <c r="J60" s="27" t="str">
        <f t="shared" si="7"/>
        <v/>
      </c>
      <c r="K60" s="27" t="str">
        <f t="shared" si="7"/>
        <v/>
      </c>
      <c r="L60" s="98" t="str">
        <f t="shared" si="7"/>
        <v/>
      </c>
      <c r="M60" s="65"/>
      <c r="N60" s="65"/>
    </row>
    <row r="61" spans="2:14" ht="18">
      <c r="B61" s="51"/>
      <c r="C61" s="92" t="s">
        <v>30</v>
      </c>
      <c r="D61" s="27" t="str">
        <f t="shared" ref="D61:L61" si="8">IF(NOT(ISBLANK(D$29)),VLOOKUP(D$29,BCEFTemperatePine,3),"")</f>
        <v/>
      </c>
      <c r="E61" s="27" t="str">
        <f t="shared" si="8"/>
        <v/>
      </c>
      <c r="F61" s="27" t="str">
        <f t="shared" si="8"/>
        <v/>
      </c>
      <c r="G61" s="27" t="str">
        <f t="shared" si="8"/>
        <v/>
      </c>
      <c r="H61" s="27" t="str">
        <f t="shared" si="8"/>
        <v/>
      </c>
      <c r="I61" s="27" t="str">
        <f t="shared" si="8"/>
        <v/>
      </c>
      <c r="J61" s="27" t="str">
        <f t="shared" si="8"/>
        <v/>
      </c>
      <c r="K61" s="27" t="str">
        <f t="shared" si="8"/>
        <v/>
      </c>
      <c r="L61" s="98" t="str">
        <f t="shared" si="8"/>
        <v/>
      </c>
      <c r="M61" s="65"/>
      <c r="N61" s="65"/>
    </row>
    <row r="62" spans="2:14" ht="18">
      <c r="B62" s="51"/>
      <c r="C62" s="92" t="s">
        <v>31</v>
      </c>
      <c r="D62" s="27" t="str">
        <f t="shared" ref="D62:L62" si="9">IF(NOT(ISBLANK(D$29)),VLOOKUP(D$29,BCEFTemperateConif,3),"")</f>
        <v/>
      </c>
      <c r="E62" s="27" t="str">
        <f t="shared" si="9"/>
        <v/>
      </c>
      <c r="F62" s="27" t="str">
        <f t="shared" si="9"/>
        <v/>
      </c>
      <c r="G62" s="27" t="str">
        <f t="shared" si="9"/>
        <v/>
      </c>
      <c r="H62" s="27" t="str">
        <f t="shared" si="9"/>
        <v/>
      </c>
      <c r="I62" s="27" t="str">
        <f t="shared" si="9"/>
        <v/>
      </c>
      <c r="J62" s="27" t="str">
        <f t="shared" si="9"/>
        <v/>
      </c>
      <c r="K62" s="27" t="str">
        <f t="shared" si="9"/>
        <v/>
      </c>
      <c r="L62" s="98" t="str">
        <f t="shared" si="9"/>
        <v/>
      </c>
      <c r="M62" s="65"/>
      <c r="N62" s="65"/>
    </row>
    <row r="63" spans="2:14" ht="18">
      <c r="B63" s="51"/>
      <c r="C63" s="85" t="s">
        <v>26</v>
      </c>
      <c r="D63" s="122"/>
      <c r="E63" s="123"/>
      <c r="F63" s="123"/>
      <c r="G63" s="123"/>
      <c r="H63" s="123"/>
      <c r="I63" s="123"/>
      <c r="J63" s="123"/>
      <c r="K63" s="123"/>
      <c r="L63" s="124"/>
      <c r="M63" s="65"/>
      <c r="N63" s="65"/>
    </row>
    <row r="64" spans="2:14" ht="18">
      <c r="B64" s="51"/>
      <c r="C64" s="92" t="s">
        <v>29</v>
      </c>
      <c r="D64" s="67" t="str">
        <f t="shared" ref="D64:L64" si="10">IF(NOT(ISBLANK(D$30)),VLOOKUP(D$30,BCEFTemperateBroad,3),"")</f>
        <v/>
      </c>
      <c r="E64" s="67" t="str">
        <f t="shared" si="10"/>
        <v/>
      </c>
      <c r="F64" s="67" t="str">
        <f t="shared" si="10"/>
        <v/>
      </c>
      <c r="G64" s="67" t="str">
        <f t="shared" si="10"/>
        <v/>
      </c>
      <c r="H64" s="67" t="str">
        <f t="shared" si="10"/>
        <v/>
      </c>
      <c r="I64" s="67" t="str">
        <f t="shared" si="10"/>
        <v/>
      </c>
      <c r="J64" s="67" t="str">
        <f t="shared" si="10"/>
        <v/>
      </c>
      <c r="K64" s="67" t="str">
        <f t="shared" si="10"/>
        <v/>
      </c>
      <c r="L64" s="99" t="str">
        <f t="shared" si="10"/>
        <v/>
      </c>
      <c r="M64" s="65"/>
      <c r="N64" s="65"/>
    </row>
    <row r="65" spans="2:14" ht="18">
      <c r="B65" s="51"/>
      <c r="C65" s="92" t="s">
        <v>30</v>
      </c>
      <c r="D65" s="67" t="str">
        <f t="shared" ref="D65:L65" si="11">IF(NOT(ISBLANK(D$30)),VLOOKUP(D$30,BCEFTemperatePine,3),"")</f>
        <v/>
      </c>
      <c r="E65" s="67" t="str">
        <f t="shared" si="11"/>
        <v/>
      </c>
      <c r="F65" s="67" t="str">
        <f t="shared" si="11"/>
        <v/>
      </c>
      <c r="G65" s="67" t="str">
        <f t="shared" si="11"/>
        <v/>
      </c>
      <c r="H65" s="67" t="str">
        <f t="shared" si="11"/>
        <v/>
      </c>
      <c r="I65" s="67" t="str">
        <f t="shared" si="11"/>
        <v/>
      </c>
      <c r="J65" s="67" t="str">
        <f t="shared" si="11"/>
        <v/>
      </c>
      <c r="K65" s="67" t="str">
        <f t="shared" si="11"/>
        <v/>
      </c>
      <c r="L65" s="99" t="str">
        <f t="shared" si="11"/>
        <v/>
      </c>
      <c r="M65" s="65"/>
      <c r="N65" s="65"/>
    </row>
    <row r="66" spans="2:14" ht="18">
      <c r="B66" s="51"/>
      <c r="C66" s="92" t="s">
        <v>31</v>
      </c>
      <c r="D66" s="67" t="str">
        <f t="shared" ref="D66:L66" si="12">IF(NOT(ISBLANK(D$30)),VLOOKUP(D$30,BCEFTemperateConif,3),"")</f>
        <v/>
      </c>
      <c r="E66" s="67" t="str">
        <f t="shared" si="12"/>
        <v/>
      </c>
      <c r="F66" s="67" t="str">
        <f t="shared" si="12"/>
        <v/>
      </c>
      <c r="G66" s="67" t="str">
        <f t="shared" si="12"/>
        <v/>
      </c>
      <c r="H66" s="67" t="str">
        <f t="shared" si="12"/>
        <v/>
      </c>
      <c r="I66" s="67" t="str">
        <f t="shared" si="12"/>
        <v/>
      </c>
      <c r="J66" s="67" t="str">
        <f t="shared" si="12"/>
        <v/>
      </c>
      <c r="K66" s="67" t="str">
        <f t="shared" si="12"/>
        <v/>
      </c>
      <c r="L66" s="99" t="str">
        <f t="shared" si="12"/>
        <v/>
      </c>
      <c r="M66" s="65"/>
      <c r="N66" s="65"/>
    </row>
    <row r="67" spans="2:14" ht="18">
      <c r="B67" s="51"/>
      <c r="C67" s="85" t="s">
        <v>44</v>
      </c>
      <c r="D67" s="122"/>
      <c r="E67" s="123"/>
      <c r="F67" s="123"/>
      <c r="G67" s="123"/>
      <c r="H67" s="123"/>
      <c r="I67" s="123"/>
      <c r="J67" s="123"/>
      <c r="K67" s="123"/>
      <c r="L67" s="124"/>
      <c r="M67" s="65"/>
      <c r="N67" s="65"/>
    </row>
    <row r="68" spans="2:14" ht="18">
      <c r="B68" s="51"/>
      <c r="C68" s="53" t="s">
        <v>23</v>
      </c>
      <c r="D68" s="27" t="str">
        <f>IF(SUMPRODUCT($D$42:$D$44,D56:D58)=0,"",SUMPRODUCT($D$42:$D$44,D56:D58))</f>
        <v/>
      </c>
      <c r="E68" s="27" t="str">
        <f t="shared" ref="E68:L68" si="13">IF(SUMPRODUCT($D$42:$D$44,E56:E58)=0,"",SUMPRODUCT($D$42:$D$44,E56:E58))</f>
        <v/>
      </c>
      <c r="F68" s="27" t="str">
        <f t="shared" si="13"/>
        <v/>
      </c>
      <c r="G68" s="27" t="str">
        <f t="shared" si="13"/>
        <v/>
      </c>
      <c r="H68" s="27" t="str">
        <f t="shared" si="13"/>
        <v/>
      </c>
      <c r="I68" s="27" t="str">
        <f t="shared" si="13"/>
        <v/>
      </c>
      <c r="J68" s="27" t="str">
        <f t="shared" si="13"/>
        <v/>
      </c>
      <c r="K68" s="27" t="str">
        <f t="shared" si="13"/>
        <v/>
      </c>
      <c r="L68" s="98" t="str">
        <f t="shared" si="13"/>
        <v/>
      </c>
      <c r="M68" s="65"/>
      <c r="N68" s="65"/>
    </row>
    <row r="69" spans="2:14" ht="18">
      <c r="B69" s="51"/>
      <c r="C69" s="53" t="s">
        <v>24</v>
      </c>
      <c r="D69" s="27" t="str">
        <f>IF(SUMPRODUCT($E$42:$E$44,D60:D62)=0,"",SUMPRODUCT($E$42:$E$44,D60:D62))</f>
        <v/>
      </c>
      <c r="E69" s="27" t="str">
        <f t="shared" ref="E69:L69" si="14">IF(SUMPRODUCT($E$42:$E$44,E60:E62)=0,"",SUMPRODUCT($E$42:$E$44,E60:E62))</f>
        <v/>
      </c>
      <c r="F69" s="27" t="str">
        <f t="shared" si="14"/>
        <v/>
      </c>
      <c r="G69" s="27" t="str">
        <f t="shared" si="14"/>
        <v/>
      </c>
      <c r="H69" s="27" t="str">
        <f t="shared" si="14"/>
        <v/>
      </c>
      <c r="I69" s="27" t="str">
        <f t="shared" si="14"/>
        <v/>
      </c>
      <c r="J69" s="27" t="str">
        <f t="shared" si="14"/>
        <v/>
      </c>
      <c r="K69" s="27" t="str">
        <f t="shared" si="14"/>
        <v/>
      </c>
      <c r="L69" s="98" t="str">
        <f t="shared" si="14"/>
        <v/>
      </c>
      <c r="M69" s="65"/>
      <c r="N69" s="65"/>
    </row>
    <row r="70" spans="2:14" ht="18">
      <c r="B70" s="51"/>
      <c r="C70" s="53" t="s">
        <v>26</v>
      </c>
      <c r="D70" s="27" t="str">
        <f>IF(SUMPRODUCT($F$42:$F$44,D64:D66)=0,"",SUMPRODUCT($F$42:$F$44,D64:D66))</f>
        <v/>
      </c>
      <c r="E70" s="27" t="str">
        <f t="shared" ref="E70:L70" si="15">IF(SUMPRODUCT($F$42:$F$44,E64:E66)=0,"",SUMPRODUCT($F$42:$F$44,E64:E66))</f>
        <v/>
      </c>
      <c r="F70" s="27" t="str">
        <f t="shared" si="15"/>
        <v/>
      </c>
      <c r="G70" s="27" t="str">
        <f t="shared" si="15"/>
        <v/>
      </c>
      <c r="H70" s="27" t="str">
        <f t="shared" si="15"/>
        <v/>
      </c>
      <c r="I70" s="27" t="str">
        <f t="shared" si="15"/>
        <v/>
      </c>
      <c r="J70" s="27" t="str">
        <f t="shared" si="15"/>
        <v/>
      </c>
      <c r="K70" s="27" t="str">
        <f t="shared" si="15"/>
        <v/>
      </c>
      <c r="L70" s="98" t="str">
        <f t="shared" si="15"/>
        <v/>
      </c>
      <c r="M70" s="65"/>
      <c r="N70" s="65"/>
    </row>
    <row r="71" spans="2:14" ht="18">
      <c r="B71" s="51"/>
      <c r="C71" s="100"/>
      <c r="D71" s="69"/>
      <c r="E71" s="69"/>
      <c r="F71" s="69"/>
      <c r="G71" s="69"/>
      <c r="H71" s="69"/>
      <c r="I71" s="69"/>
      <c r="J71" s="69"/>
      <c r="K71" s="69"/>
      <c r="L71" s="101"/>
      <c r="M71" s="65"/>
      <c r="N71" s="65"/>
    </row>
    <row r="72" spans="2:14" ht="18">
      <c r="B72" s="51"/>
      <c r="C72" s="102"/>
      <c r="D72" s="51"/>
      <c r="E72" s="51"/>
      <c r="F72" s="51"/>
      <c r="G72" s="51"/>
      <c r="H72" s="51"/>
      <c r="I72" s="51"/>
      <c r="J72" s="51"/>
      <c r="K72" s="51"/>
      <c r="L72" s="91"/>
      <c r="M72" s="51"/>
      <c r="N72" s="65"/>
    </row>
    <row r="73" spans="2:14" s="50" customFormat="1" ht="20" customHeight="1">
      <c r="B73" s="86" t="s">
        <v>11</v>
      </c>
      <c r="C73" s="94" t="s">
        <v>42</v>
      </c>
      <c r="D73" s="51"/>
      <c r="E73" s="51"/>
      <c r="F73" s="51"/>
      <c r="G73" s="51"/>
      <c r="H73" s="51"/>
      <c r="I73" s="51"/>
      <c r="J73" s="51"/>
      <c r="K73" s="51"/>
      <c r="L73" s="91"/>
      <c r="M73" s="51"/>
      <c r="N73" s="46"/>
    </row>
    <row r="74" spans="2:14" s="32" customFormat="1" ht="20" customHeight="1">
      <c r="B74" s="88"/>
      <c r="C74" s="95"/>
      <c r="D74" s="59"/>
      <c r="E74" s="59"/>
      <c r="F74" s="59"/>
      <c r="G74" s="59"/>
      <c r="H74" s="59"/>
      <c r="I74" s="59"/>
      <c r="J74" s="59"/>
      <c r="K74" s="59"/>
      <c r="L74" s="96"/>
      <c r="M74" s="59"/>
      <c r="N74" s="64"/>
    </row>
    <row r="75" spans="2:14" ht="18">
      <c r="B75" s="51"/>
      <c r="C75" s="85" t="s">
        <v>23</v>
      </c>
      <c r="D75" s="52">
        <v>1990</v>
      </c>
      <c r="E75" s="52">
        <v>2000</v>
      </c>
      <c r="F75" s="52">
        <v>2010</v>
      </c>
      <c r="G75" s="52">
        <v>2015</v>
      </c>
      <c r="H75" s="52">
        <v>2016</v>
      </c>
      <c r="I75" s="52">
        <v>2017</v>
      </c>
      <c r="J75" s="52">
        <v>2018</v>
      </c>
      <c r="K75" s="52">
        <v>2019</v>
      </c>
      <c r="L75" s="97">
        <v>2020</v>
      </c>
      <c r="M75" s="65"/>
      <c r="N75" s="65"/>
    </row>
    <row r="76" spans="2:14" ht="18">
      <c r="B76" s="51"/>
      <c r="C76" s="92" t="s">
        <v>29</v>
      </c>
      <c r="D76" s="27" t="str">
        <f t="shared" ref="D76:L76" si="16">IFERROR(VLOOKUP(D$96,RSTemperateBroad,3),"")</f>
        <v/>
      </c>
      <c r="E76" s="27" t="str">
        <f t="shared" si="16"/>
        <v/>
      </c>
      <c r="F76" s="27" t="str">
        <f t="shared" si="16"/>
        <v/>
      </c>
      <c r="G76" s="27" t="str">
        <f t="shared" si="16"/>
        <v/>
      </c>
      <c r="H76" s="27" t="str">
        <f t="shared" si="16"/>
        <v/>
      </c>
      <c r="I76" s="27" t="str">
        <f t="shared" si="16"/>
        <v/>
      </c>
      <c r="J76" s="27" t="str">
        <f t="shared" si="16"/>
        <v/>
      </c>
      <c r="K76" s="27" t="str">
        <f t="shared" si="16"/>
        <v/>
      </c>
      <c r="L76" s="98" t="str">
        <f t="shared" si="16"/>
        <v/>
      </c>
      <c r="M76" s="65"/>
      <c r="N76" s="65"/>
    </row>
    <row r="77" spans="2:14" ht="18">
      <c r="B77" s="51"/>
      <c r="C77" s="92" t="s">
        <v>30</v>
      </c>
      <c r="D77" s="27" t="str">
        <f t="shared" ref="D77:L78" si="17">IFERROR(VLOOKUP(D$96,RSTemperateConif,3),"")</f>
        <v/>
      </c>
      <c r="E77" s="27" t="str">
        <f t="shared" si="17"/>
        <v/>
      </c>
      <c r="F77" s="27" t="str">
        <f t="shared" si="17"/>
        <v/>
      </c>
      <c r="G77" s="27" t="str">
        <f t="shared" si="17"/>
        <v/>
      </c>
      <c r="H77" s="27" t="str">
        <f t="shared" si="17"/>
        <v/>
      </c>
      <c r="I77" s="27" t="str">
        <f t="shared" si="17"/>
        <v/>
      </c>
      <c r="J77" s="27" t="str">
        <f t="shared" si="17"/>
        <v/>
      </c>
      <c r="K77" s="27" t="str">
        <f t="shared" si="17"/>
        <v/>
      </c>
      <c r="L77" s="98" t="str">
        <f t="shared" si="17"/>
        <v/>
      </c>
      <c r="M77" s="65"/>
      <c r="N77" s="65"/>
    </row>
    <row r="78" spans="2:14" ht="18">
      <c r="B78" s="51"/>
      <c r="C78" s="92" t="s">
        <v>31</v>
      </c>
      <c r="D78" s="27" t="str">
        <f t="shared" si="17"/>
        <v/>
      </c>
      <c r="E78" s="27" t="str">
        <f t="shared" si="17"/>
        <v/>
      </c>
      <c r="F78" s="27" t="str">
        <f t="shared" si="17"/>
        <v/>
      </c>
      <c r="G78" s="27" t="str">
        <f t="shared" si="17"/>
        <v/>
      </c>
      <c r="H78" s="27" t="str">
        <f t="shared" si="17"/>
        <v/>
      </c>
      <c r="I78" s="27" t="str">
        <f t="shared" si="17"/>
        <v/>
      </c>
      <c r="J78" s="27" t="str">
        <f t="shared" si="17"/>
        <v/>
      </c>
      <c r="K78" s="27" t="str">
        <f t="shared" si="17"/>
        <v/>
      </c>
      <c r="L78" s="98" t="str">
        <f t="shared" si="17"/>
        <v/>
      </c>
      <c r="M78" s="65"/>
      <c r="N78" s="65"/>
    </row>
    <row r="79" spans="2:14" ht="18">
      <c r="B79" s="51"/>
      <c r="C79" s="85" t="s">
        <v>24</v>
      </c>
      <c r="D79" s="122"/>
      <c r="E79" s="123"/>
      <c r="F79" s="123"/>
      <c r="G79" s="123"/>
      <c r="H79" s="123"/>
      <c r="I79" s="123"/>
      <c r="J79" s="123"/>
      <c r="K79" s="123"/>
      <c r="L79" s="124"/>
      <c r="M79" s="65"/>
      <c r="N79" s="65"/>
    </row>
    <row r="80" spans="2:14" ht="18">
      <c r="B80" s="51"/>
      <c r="C80" s="92" t="s">
        <v>29</v>
      </c>
      <c r="D80" s="70" t="str">
        <f t="shared" ref="D80:L80" si="18">IFERROR(VLOOKUP(D$97,RSTemperateBroad,3),"")</f>
        <v/>
      </c>
      <c r="E80" s="70" t="str">
        <f t="shared" si="18"/>
        <v/>
      </c>
      <c r="F80" s="70" t="str">
        <f t="shared" si="18"/>
        <v/>
      </c>
      <c r="G80" s="70" t="str">
        <f t="shared" si="18"/>
        <v/>
      </c>
      <c r="H80" s="70" t="str">
        <f t="shared" si="18"/>
        <v/>
      </c>
      <c r="I80" s="70" t="str">
        <f t="shared" si="18"/>
        <v/>
      </c>
      <c r="J80" s="70" t="str">
        <f t="shared" si="18"/>
        <v/>
      </c>
      <c r="K80" s="70" t="str">
        <f t="shared" si="18"/>
        <v/>
      </c>
      <c r="L80" s="98" t="str">
        <f t="shared" si="18"/>
        <v/>
      </c>
      <c r="M80" s="65"/>
      <c r="N80" s="65"/>
    </row>
    <row r="81" spans="2:14" ht="18">
      <c r="B81" s="51"/>
      <c r="C81" s="92" t="s">
        <v>30</v>
      </c>
      <c r="D81" s="70" t="str">
        <f t="shared" ref="D81:L82" si="19">IFERROR(VLOOKUP(D$97,RSTemperateConif,3),"")</f>
        <v/>
      </c>
      <c r="E81" s="70" t="str">
        <f t="shared" si="19"/>
        <v/>
      </c>
      <c r="F81" s="70" t="str">
        <f t="shared" si="19"/>
        <v/>
      </c>
      <c r="G81" s="70" t="str">
        <f t="shared" si="19"/>
        <v/>
      </c>
      <c r="H81" s="70" t="str">
        <f t="shared" si="19"/>
        <v/>
      </c>
      <c r="I81" s="70" t="str">
        <f t="shared" si="19"/>
        <v/>
      </c>
      <c r="J81" s="70" t="str">
        <f t="shared" si="19"/>
        <v/>
      </c>
      <c r="K81" s="70" t="str">
        <f t="shared" si="19"/>
        <v/>
      </c>
      <c r="L81" s="98" t="str">
        <f t="shared" si="19"/>
        <v/>
      </c>
      <c r="M81" s="65"/>
      <c r="N81" s="65"/>
    </row>
    <row r="82" spans="2:14" ht="18">
      <c r="B82" s="51"/>
      <c r="C82" s="92" t="s">
        <v>31</v>
      </c>
      <c r="D82" s="70" t="str">
        <f t="shared" si="19"/>
        <v/>
      </c>
      <c r="E82" s="70" t="str">
        <f t="shared" si="19"/>
        <v/>
      </c>
      <c r="F82" s="70" t="str">
        <f t="shared" si="19"/>
        <v/>
      </c>
      <c r="G82" s="70" t="str">
        <f t="shared" si="19"/>
        <v/>
      </c>
      <c r="H82" s="70" t="str">
        <f t="shared" si="19"/>
        <v/>
      </c>
      <c r="I82" s="70" t="str">
        <f t="shared" si="19"/>
        <v/>
      </c>
      <c r="J82" s="70" t="str">
        <f t="shared" si="19"/>
        <v/>
      </c>
      <c r="K82" s="70" t="str">
        <f t="shared" si="19"/>
        <v/>
      </c>
      <c r="L82" s="98" t="str">
        <f t="shared" si="19"/>
        <v/>
      </c>
      <c r="M82" s="65"/>
      <c r="N82" s="65"/>
    </row>
    <row r="83" spans="2:14" ht="18">
      <c r="B83" s="51"/>
      <c r="C83" s="85" t="s">
        <v>26</v>
      </c>
      <c r="D83" s="122"/>
      <c r="E83" s="123"/>
      <c r="F83" s="123"/>
      <c r="G83" s="123"/>
      <c r="H83" s="123"/>
      <c r="I83" s="123"/>
      <c r="J83" s="123"/>
      <c r="K83" s="123"/>
      <c r="L83" s="124"/>
      <c r="M83" s="65"/>
      <c r="N83" s="65"/>
    </row>
    <row r="84" spans="2:14" ht="18">
      <c r="B84" s="51"/>
      <c r="C84" s="92" t="s">
        <v>29</v>
      </c>
      <c r="D84" s="67" t="str">
        <f t="shared" ref="D84:L84" si="20">IFERROR(VLOOKUP(D$98,RSTemperateBroad,3),"")</f>
        <v/>
      </c>
      <c r="E84" s="67" t="str">
        <f t="shared" si="20"/>
        <v/>
      </c>
      <c r="F84" s="67" t="str">
        <f t="shared" si="20"/>
        <v/>
      </c>
      <c r="G84" s="67" t="str">
        <f t="shared" si="20"/>
        <v/>
      </c>
      <c r="H84" s="67" t="str">
        <f t="shared" si="20"/>
        <v/>
      </c>
      <c r="I84" s="67" t="str">
        <f t="shared" si="20"/>
        <v/>
      </c>
      <c r="J84" s="67" t="str">
        <f t="shared" si="20"/>
        <v/>
      </c>
      <c r="K84" s="67" t="str">
        <f t="shared" si="20"/>
        <v/>
      </c>
      <c r="L84" s="99" t="str">
        <f t="shared" si="20"/>
        <v/>
      </c>
      <c r="M84" s="65"/>
      <c r="N84" s="65"/>
    </row>
    <row r="85" spans="2:14" ht="18">
      <c r="B85" s="51"/>
      <c r="C85" s="92" t="s">
        <v>30</v>
      </c>
      <c r="D85" s="67" t="str">
        <f t="shared" ref="D85:L86" si="21">IFERROR(VLOOKUP(D$98,RSTemperateConif,3),"")</f>
        <v/>
      </c>
      <c r="E85" s="67" t="str">
        <f t="shared" si="21"/>
        <v/>
      </c>
      <c r="F85" s="67" t="str">
        <f t="shared" si="21"/>
        <v/>
      </c>
      <c r="G85" s="67" t="str">
        <f t="shared" si="21"/>
        <v/>
      </c>
      <c r="H85" s="67" t="str">
        <f t="shared" si="21"/>
        <v/>
      </c>
      <c r="I85" s="67" t="str">
        <f t="shared" si="21"/>
        <v/>
      </c>
      <c r="J85" s="67" t="str">
        <f t="shared" si="21"/>
        <v/>
      </c>
      <c r="K85" s="67" t="str">
        <f t="shared" si="21"/>
        <v/>
      </c>
      <c r="L85" s="99" t="str">
        <f t="shared" si="21"/>
        <v/>
      </c>
      <c r="M85" s="65"/>
      <c r="N85" s="65"/>
    </row>
    <row r="86" spans="2:14" ht="18">
      <c r="B86" s="51"/>
      <c r="C86" s="92" t="s">
        <v>31</v>
      </c>
      <c r="D86" s="67" t="str">
        <f t="shared" si="21"/>
        <v/>
      </c>
      <c r="E86" s="67" t="str">
        <f t="shared" si="21"/>
        <v/>
      </c>
      <c r="F86" s="67" t="str">
        <f t="shared" si="21"/>
        <v/>
      </c>
      <c r="G86" s="67" t="str">
        <f t="shared" si="21"/>
        <v/>
      </c>
      <c r="H86" s="67" t="str">
        <f t="shared" si="21"/>
        <v/>
      </c>
      <c r="I86" s="67" t="str">
        <f t="shared" si="21"/>
        <v/>
      </c>
      <c r="J86" s="67" t="str">
        <f t="shared" si="21"/>
        <v/>
      </c>
      <c r="K86" s="67" t="str">
        <f t="shared" si="21"/>
        <v/>
      </c>
      <c r="L86" s="99" t="str">
        <f t="shared" si="21"/>
        <v/>
      </c>
      <c r="M86" s="65"/>
      <c r="N86" s="65"/>
    </row>
    <row r="87" spans="2:14" ht="31.25" customHeight="1">
      <c r="B87" s="51"/>
      <c r="C87" s="120" t="s">
        <v>43</v>
      </c>
      <c r="D87" s="122"/>
      <c r="E87" s="123"/>
      <c r="F87" s="123"/>
      <c r="G87" s="123"/>
      <c r="H87" s="123"/>
      <c r="I87" s="123"/>
      <c r="J87" s="123"/>
      <c r="K87" s="123"/>
      <c r="L87" s="124"/>
      <c r="M87" s="65"/>
      <c r="N87" s="65"/>
    </row>
    <row r="88" spans="2:14" ht="18">
      <c r="B88" s="51"/>
      <c r="C88" s="53" t="s">
        <v>23</v>
      </c>
      <c r="D88" s="27" t="str">
        <f>IF(SUMPRODUCT($D$42:$D$44,D76:D78)=0,"",SUMPRODUCT($D$42:$D$44,D76:D78))</f>
        <v/>
      </c>
      <c r="E88" s="27" t="str">
        <f t="shared" ref="E88:L88" si="22">IF(SUMPRODUCT($D$42:$D$44,E76:E78)=0,"",SUMPRODUCT($D$42:$D$44,E76:E78))</f>
        <v/>
      </c>
      <c r="F88" s="27" t="str">
        <f t="shared" si="22"/>
        <v/>
      </c>
      <c r="G88" s="27" t="str">
        <f t="shared" si="22"/>
        <v/>
      </c>
      <c r="H88" s="27" t="str">
        <f t="shared" si="22"/>
        <v/>
      </c>
      <c r="I88" s="27" t="str">
        <f t="shared" si="22"/>
        <v/>
      </c>
      <c r="J88" s="27" t="str">
        <f t="shared" si="22"/>
        <v/>
      </c>
      <c r="K88" s="27" t="str">
        <f t="shared" si="22"/>
        <v/>
      </c>
      <c r="L88" s="98" t="str">
        <f t="shared" si="22"/>
        <v/>
      </c>
      <c r="M88" s="65"/>
      <c r="N88" s="65"/>
    </row>
    <row r="89" spans="2:14" ht="18">
      <c r="B89" s="51"/>
      <c r="C89" s="53" t="s">
        <v>24</v>
      </c>
      <c r="D89" s="27" t="str">
        <f>IF(SUMPRODUCT($E$42:$E$44,D80:D82)=0,"",SUMPRODUCT($E$42:$E$44,D80:D82))</f>
        <v/>
      </c>
      <c r="E89" s="27" t="str">
        <f t="shared" ref="E89:L89" si="23">IF(SUMPRODUCT($E$42:$E$44,E80:E82)=0,"",SUMPRODUCT($E$42:$E$44,E80:E82))</f>
        <v/>
      </c>
      <c r="F89" s="27" t="str">
        <f t="shared" si="23"/>
        <v/>
      </c>
      <c r="G89" s="27" t="str">
        <f t="shared" si="23"/>
        <v/>
      </c>
      <c r="H89" s="27" t="str">
        <f t="shared" si="23"/>
        <v/>
      </c>
      <c r="I89" s="27" t="str">
        <f t="shared" si="23"/>
        <v/>
      </c>
      <c r="J89" s="27" t="str">
        <f t="shared" si="23"/>
        <v/>
      </c>
      <c r="K89" s="27" t="str">
        <f t="shared" si="23"/>
        <v/>
      </c>
      <c r="L89" s="98" t="str">
        <f t="shared" si="23"/>
        <v/>
      </c>
      <c r="M89" s="65"/>
      <c r="N89" s="65"/>
    </row>
    <row r="90" spans="2:14" ht="18">
      <c r="B90" s="51"/>
      <c r="C90" s="53" t="s">
        <v>26</v>
      </c>
      <c r="D90" s="27" t="str">
        <f>IF(SUMPRODUCT($F$42:$F$44,D84:D86)=0,"",SUMPRODUCT($F$42:$F$44,D84:D86))</f>
        <v/>
      </c>
      <c r="E90" s="27" t="str">
        <f t="shared" ref="E90:L90" si="24">IF(SUMPRODUCT($F$42:$F$44,E84:E86)=0,"",SUMPRODUCT($F$42:$F$44,E84:E86))</f>
        <v/>
      </c>
      <c r="F90" s="27" t="str">
        <f t="shared" si="24"/>
        <v/>
      </c>
      <c r="G90" s="27" t="str">
        <f t="shared" si="24"/>
        <v/>
      </c>
      <c r="H90" s="27" t="str">
        <f t="shared" si="24"/>
        <v/>
      </c>
      <c r="I90" s="27" t="str">
        <f t="shared" si="24"/>
        <v/>
      </c>
      <c r="J90" s="27" t="str">
        <f t="shared" si="24"/>
        <v/>
      </c>
      <c r="K90" s="27" t="str">
        <f t="shared" si="24"/>
        <v/>
      </c>
      <c r="L90" s="98" t="str">
        <f t="shared" si="24"/>
        <v/>
      </c>
      <c r="M90" s="65"/>
      <c r="N90" s="65"/>
    </row>
    <row r="91" spans="2:14" ht="18">
      <c r="B91" s="51"/>
      <c r="C91" s="100"/>
      <c r="D91" s="69"/>
      <c r="E91" s="28"/>
      <c r="F91" s="69"/>
      <c r="G91" s="69"/>
      <c r="H91" s="69"/>
      <c r="I91" s="69"/>
      <c r="J91" s="69"/>
      <c r="K91" s="69"/>
      <c r="L91" s="101"/>
      <c r="M91" s="65"/>
      <c r="N91" s="65"/>
    </row>
    <row r="92" spans="2:14" ht="18">
      <c r="B92" s="51"/>
      <c r="C92" s="100"/>
      <c r="D92" s="69"/>
      <c r="E92" s="28"/>
      <c r="F92" s="69"/>
      <c r="G92" s="69"/>
      <c r="H92" s="69"/>
      <c r="I92" s="69"/>
      <c r="J92" s="69"/>
      <c r="K92" s="69"/>
      <c r="L92" s="101"/>
      <c r="M92" s="65"/>
      <c r="N92" s="65"/>
    </row>
    <row r="93" spans="2:14" ht="18">
      <c r="B93" s="86" t="s">
        <v>12</v>
      </c>
      <c r="C93" s="94" t="s">
        <v>38</v>
      </c>
      <c r="D93" s="69"/>
      <c r="E93" s="28"/>
      <c r="F93" s="69"/>
      <c r="G93" s="69"/>
      <c r="H93" s="69"/>
      <c r="I93" s="69"/>
      <c r="J93" s="69"/>
      <c r="K93" s="69"/>
      <c r="L93" s="101"/>
      <c r="M93" s="65"/>
      <c r="N93" s="65"/>
    </row>
    <row r="94" spans="2:14" ht="18">
      <c r="B94" s="51"/>
      <c r="C94" s="100"/>
      <c r="D94" s="65"/>
      <c r="E94" s="65"/>
      <c r="F94" s="65"/>
      <c r="G94" s="65"/>
      <c r="H94" s="65"/>
      <c r="I94" s="65"/>
      <c r="J94" s="65"/>
      <c r="K94" s="65"/>
      <c r="L94" s="103"/>
      <c r="M94" s="65"/>
      <c r="N94" s="65"/>
    </row>
    <row r="95" spans="2:14" ht="18">
      <c r="B95" s="51"/>
      <c r="C95" s="104"/>
      <c r="D95" s="52">
        <v>1990</v>
      </c>
      <c r="E95" s="52">
        <v>2000</v>
      </c>
      <c r="F95" s="52">
        <v>2010</v>
      </c>
      <c r="G95" s="52">
        <v>2015</v>
      </c>
      <c r="H95" s="52">
        <v>2016</v>
      </c>
      <c r="I95" s="52">
        <v>2017</v>
      </c>
      <c r="J95" s="52">
        <v>2018</v>
      </c>
      <c r="K95" s="52">
        <v>2019</v>
      </c>
      <c r="L95" s="97">
        <v>2020</v>
      </c>
      <c r="M95" s="65"/>
      <c r="N95" s="65"/>
    </row>
    <row r="96" spans="2:14" ht="18">
      <c r="B96" s="51"/>
      <c r="C96" s="53" t="s">
        <v>23</v>
      </c>
      <c r="D96" s="71" t="str">
        <f>IF(ISBLANK(D27),"",IF(D27=0,0,D27*D68))</f>
        <v/>
      </c>
      <c r="E96" s="71" t="str">
        <f t="shared" ref="E96:L96" si="25">IF(ISBLANK(E27),"",IF(E27=0,0,E27*E68))</f>
        <v/>
      </c>
      <c r="F96" s="71" t="str">
        <f t="shared" si="25"/>
        <v/>
      </c>
      <c r="G96" s="71" t="str">
        <f t="shared" si="25"/>
        <v/>
      </c>
      <c r="H96" s="71" t="str">
        <f t="shared" si="25"/>
        <v/>
      </c>
      <c r="I96" s="71" t="str">
        <f t="shared" si="25"/>
        <v/>
      </c>
      <c r="J96" s="71" t="str">
        <f t="shared" si="25"/>
        <v/>
      </c>
      <c r="K96" s="71" t="str">
        <f t="shared" si="25"/>
        <v/>
      </c>
      <c r="L96" s="105" t="str">
        <f t="shared" si="25"/>
        <v/>
      </c>
      <c r="M96" s="65"/>
      <c r="N96" s="65"/>
    </row>
    <row r="97" spans="2:14" ht="18">
      <c r="B97" s="51"/>
      <c r="C97" s="53" t="s">
        <v>24</v>
      </c>
      <c r="D97" s="71" t="str">
        <f>IF(ISBLANK(D29),"",IF(D29=0,0,D29*D69))</f>
        <v/>
      </c>
      <c r="E97" s="71" t="str">
        <f t="shared" ref="E97:L98" si="26">IF(ISBLANK(E29),"",IF(E29=0,0,E29*E69))</f>
        <v/>
      </c>
      <c r="F97" s="71" t="str">
        <f t="shared" si="26"/>
        <v/>
      </c>
      <c r="G97" s="71" t="str">
        <f t="shared" si="26"/>
        <v/>
      </c>
      <c r="H97" s="71" t="str">
        <f t="shared" si="26"/>
        <v/>
      </c>
      <c r="I97" s="71" t="str">
        <f t="shared" si="26"/>
        <v/>
      </c>
      <c r="J97" s="71" t="str">
        <f t="shared" si="26"/>
        <v/>
      </c>
      <c r="K97" s="71" t="str">
        <f t="shared" si="26"/>
        <v/>
      </c>
      <c r="L97" s="105" t="str">
        <f t="shared" si="26"/>
        <v/>
      </c>
      <c r="M97" s="65"/>
      <c r="N97" s="65"/>
    </row>
    <row r="98" spans="2:14" ht="18">
      <c r="B98" s="51"/>
      <c r="C98" s="53" t="s">
        <v>26</v>
      </c>
      <c r="D98" s="71" t="str">
        <f>IF(ISBLANK(D30),"",IF(D30=0,0,D30*D70))</f>
        <v/>
      </c>
      <c r="E98" s="71" t="str">
        <f t="shared" si="26"/>
        <v/>
      </c>
      <c r="F98" s="71" t="str">
        <f t="shared" si="26"/>
        <v/>
      </c>
      <c r="G98" s="71" t="str">
        <f t="shared" si="26"/>
        <v/>
      </c>
      <c r="H98" s="71" t="str">
        <f t="shared" si="26"/>
        <v/>
      </c>
      <c r="I98" s="71" t="str">
        <f t="shared" si="26"/>
        <v/>
      </c>
      <c r="J98" s="71" t="str">
        <f t="shared" si="26"/>
        <v/>
      </c>
      <c r="K98" s="71" t="str">
        <f t="shared" si="26"/>
        <v/>
      </c>
      <c r="L98" s="105" t="str">
        <f t="shared" si="26"/>
        <v/>
      </c>
      <c r="M98" s="65"/>
      <c r="N98" s="65"/>
    </row>
    <row r="99" spans="2:14" ht="18">
      <c r="B99" s="51"/>
      <c r="C99" s="54" t="s">
        <v>19</v>
      </c>
      <c r="D99" s="72" t="str">
        <f>IFERROR(SUMPRODUCT(D96:D98,N16:N18)/D20,"")</f>
        <v/>
      </c>
      <c r="E99" s="72" t="str">
        <f t="shared" ref="E99:L99" si="27">IFERROR(SUMPRODUCT(E96:E98,O16:O18)/E20,"")</f>
        <v/>
      </c>
      <c r="F99" s="72" t="str">
        <f t="shared" si="27"/>
        <v/>
      </c>
      <c r="G99" s="72" t="str">
        <f t="shared" si="27"/>
        <v/>
      </c>
      <c r="H99" s="72" t="str">
        <f t="shared" si="27"/>
        <v/>
      </c>
      <c r="I99" s="72" t="str">
        <f t="shared" si="27"/>
        <v/>
      </c>
      <c r="J99" s="72" t="str">
        <f t="shared" si="27"/>
        <v/>
      </c>
      <c r="K99" s="72" t="str">
        <f t="shared" si="27"/>
        <v/>
      </c>
      <c r="L99" s="106" t="str">
        <f t="shared" si="27"/>
        <v/>
      </c>
      <c r="M99" s="65"/>
      <c r="N99" s="65"/>
    </row>
    <row r="100" spans="2:14" ht="18">
      <c r="B100" s="51"/>
      <c r="C100" s="93"/>
      <c r="D100" s="69"/>
      <c r="E100" s="28"/>
      <c r="F100" s="69"/>
      <c r="G100" s="69"/>
      <c r="H100" s="69"/>
      <c r="I100" s="69"/>
      <c r="J100" s="69"/>
      <c r="K100" s="69"/>
      <c r="L100" s="101"/>
      <c r="M100" s="65"/>
      <c r="N100" s="65"/>
    </row>
    <row r="101" spans="2:14" ht="18">
      <c r="B101" s="51"/>
      <c r="C101" s="93"/>
      <c r="D101" s="69"/>
      <c r="E101" s="28"/>
      <c r="F101" s="69"/>
      <c r="G101" s="69"/>
      <c r="H101" s="69"/>
      <c r="I101" s="69"/>
      <c r="J101" s="69"/>
      <c r="K101" s="69"/>
      <c r="L101" s="101"/>
      <c r="M101" s="65"/>
      <c r="N101" s="65"/>
    </row>
    <row r="102" spans="2:14" ht="18">
      <c r="B102" s="86" t="s">
        <v>13</v>
      </c>
      <c r="C102" s="94" t="s">
        <v>39</v>
      </c>
      <c r="D102" s="69"/>
      <c r="E102" s="28"/>
      <c r="F102" s="69"/>
      <c r="G102" s="69"/>
      <c r="H102" s="69"/>
      <c r="I102" s="69"/>
      <c r="J102" s="69"/>
      <c r="K102" s="69"/>
      <c r="L102" s="101"/>
      <c r="M102" s="65"/>
      <c r="N102" s="65"/>
    </row>
    <row r="103" spans="2:14" ht="18">
      <c r="B103" s="86"/>
      <c r="C103" s="94"/>
      <c r="D103" s="69"/>
      <c r="E103" s="28"/>
      <c r="F103" s="69"/>
      <c r="G103" s="69"/>
      <c r="H103" s="69"/>
      <c r="I103" s="69"/>
      <c r="J103" s="69"/>
      <c r="K103" s="69"/>
      <c r="L103" s="101"/>
      <c r="M103" s="65"/>
      <c r="N103" s="65"/>
    </row>
    <row r="104" spans="2:14" ht="18">
      <c r="B104" s="86"/>
      <c r="C104" s="104"/>
      <c r="D104" s="52">
        <v>1990</v>
      </c>
      <c r="E104" s="52">
        <v>2000</v>
      </c>
      <c r="F104" s="52">
        <v>2010</v>
      </c>
      <c r="G104" s="52">
        <v>2015</v>
      </c>
      <c r="H104" s="52">
        <v>2016</v>
      </c>
      <c r="I104" s="52">
        <v>2017</v>
      </c>
      <c r="J104" s="52">
        <v>2018</v>
      </c>
      <c r="K104" s="52">
        <v>2019</v>
      </c>
      <c r="L104" s="97">
        <v>2020</v>
      </c>
      <c r="M104" s="65"/>
      <c r="N104" s="65"/>
    </row>
    <row r="105" spans="2:14" ht="18">
      <c r="B105" s="86"/>
      <c r="C105" s="53" t="s">
        <v>23</v>
      </c>
      <c r="D105" s="71" t="str">
        <f>IF(ISBLANK(D27),"",IF(D27=0,0,D96*D88))</f>
        <v/>
      </c>
      <c r="E105" s="71" t="str">
        <f t="shared" ref="E105:L105" si="28">IF(ISBLANK(E27),"",IF(E27=0,0,E96*E88))</f>
        <v/>
      </c>
      <c r="F105" s="71" t="str">
        <f t="shared" si="28"/>
        <v/>
      </c>
      <c r="G105" s="71" t="str">
        <f t="shared" si="28"/>
        <v/>
      </c>
      <c r="H105" s="71" t="str">
        <f t="shared" si="28"/>
        <v/>
      </c>
      <c r="I105" s="71" t="str">
        <f t="shared" si="28"/>
        <v/>
      </c>
      <c r="J105" s="71" t="str">
        <f t="shared" si="28"/>
        <v/>
      </c>
      <c r="K105" s="71" t="str">
        <f t="shared" si="28"/>
        <v/>
      </c>
      <c r="L105" s="105" t="str">
        <f t="shared" si="28"/>
        <v/>
      </c>
      <c r="M105" s="65"/>
      <c r="N105" s="65"/>
    </row>
    <row r="106" spans="2:14" ht="18">
      <c r="B106" s="86"/>
      <c r="C106" s="53" t="s">
        <v>24</v>
      </c>
      <c r="D106" s="71" t="str">
        <f>IF(ISBLANK(D29),"",IF(D29=0,0,D97*D89))</f>
        <v/>
      </c>
      <c r="E106" s="71" t="str">
        <f t="shared" ref="E106:L107" si="29">IF(ISBLANK(E29),"",IF(E29=0,0,E97*E89))</f>
        <v/>
      </c>
      <c r="F106" s="71" t="str">
        <f t="shared" si="29"/>
        <v/>
      </c>
      <c r="G106" s="71" t="str">
        <f t="shared" si="29"/>
        <v/>
      </c>
      <c r="H106" s="71" t="str">
        <f t="shared" si="29"/>
        <v/>
      </c>
      <c r="I106" s="71" t="str">
        <f t="shared" si="29"/>
        <v/>
      </c>
      <c r="J106" s="71" t="str">
        <f t="shared" si="29"/>
        <v/>
      </c>
      <c r="K106" s="71" t="str">
        <f t="shared" si="29"/>
        <v/>
      </c>
      <c r="L106" s="105" t="str">
        <f t="shared" si="29"/>
        <v/>
      </c>
      <c r="M106" s="65"/>
      <c r="N106" s="65"/>
    </row>
    <row r="107" spans="2:14" ht="18">
      <c r="B107" s="51"/>
      <c r="C107" s="53" t="s">
        <v>26</v>
      </c>
      <c r="D107" s="71" t="str">
        <f>IF(ISBLANK(D30),"",IF(D30=0,0,D98*D90))</f>
        <v/>
      </c>
      <c r="E107" s="71" t="str">
        <f t="shared" si="29"/>
        <v/>
      </c>
      <c r="F107" s="71" t="str">
        <f t="shared" si="29"/>
        <v/>
      </c>
      <c r="G107" s="71" t="str">
        <f t="shared" si="29"/>
        <v/>
      </c>
      <c r="H107" s="71" t="str">
        <f t="shared" si="29"/>
        <v/>
      </c>
      <c r="I107" s="71" t="str">
        <f t="shared" si="29"/>
        <v/>
      </c>
      <c r="J107" s="71" t="str">
        <f t="shared" si="29"/>
        <v/>
      </c>
      <c r="K107" s="71" t="str">
        <f t="shared" si="29"/>
        <v/>
      </c>
      <c r="L107" s="105" t="str">
        <f t="shared" si="29"/>
        <v/>
      </c>
      <c r="M107" s="65"/>
      <c r="N107" s="65"/>
    </row>
    <row r="108" spans="2:14" ht="19" thickBot="1">
      <c r="B108" s="51"/>
      <c r="C108" s="54" t="s">
        <v>19</v>
      </c>
      <c r="D108" s="107" t="str">
        <f>IFERROR(SUMPRODUCT(D105:D107,N16:N18)/D20,"")</f>
        <v/>
      </c>
      <c r="E108" s="107" t="str">
        <f t="shared" ref="E108:L108" si="30">IFERROR(SUMPRODUCT(E105:E107,O16:O18)/E20,"")</f>
        <v/>
      </c>
      <c r="F108" s="107" t="str">
        <f t="shared" si="30"/>
        <v/>
      </c>
      <c r="G108" s="107" t="str">
        <f t="shared" si="30"/>
        <v/>
      </c>
      <c r="H108" s="107" t="str">
        <f t="shared" si="30"/>
        <v/>
      </c>
      <c r="I108" s="107" t="str">
        <f t="shared" si="30"/>
        <v/>
      </c>
      <c r="J108" s="107" t="str">
        <f t="shared" si="30"/>
        <v/>
      </c>
      <c r="K108" s="107" t="str">
        <f t="shared" si="30"/>
        <v/>
      </c>
      <c r="L108" s="108" t="str">
        <f t="shared" si="30"/>
        <v/>
      </c>
      <c r="M108" s="65"/>
      <c r="N108" s="65"/>
    </row>
    <row r="109" spans="2:14" ht="18">
      <c r="B109" s="51"/>
      <c r="C109" s="68"/>
      <c r="D109" s="69"/>
      <c r="E109" s="28"/>
      <c r="F109" s="69"/>
      <c r="G109" s="69"/>
      <c r="H109" s="69"/>
      <c r="I109" s="69"/>
      <c r="J109" s="69"/>
      <c r="K109" s="69"/>
      <c r="L109" s="69"/>
      <c r="M109" s="65"/>
      <c r="N109" s="65"/>
    </row>
    <row r="110" spans="2:14" s="32" customFormat="1" ht="20" customHeight="1">
      <c r="B110" s="73"/>
      <c r="C110" s="55"/>
      <c r="D110" s="59"/>
      <c r="E110" s="59"/>
      <c r="F110" s="59"/>
      <c r="G110" s="59"/>
      <c r="H110" s="59"/>
      <c r="I110" s="59"/>
      <c r="J110" s="59"/>
      <c r="K110" s="59"/>
      <c r="L110" s="59"/>
      <c r="M110" s="46"/>
      <c r="N110" s="46"/>
    </row>
    <row r="111" spans="2:14" s="32" customFormat="1" ht="20" customHeight="1">
      <c r="B111" s="73"/>
      <c r="C111" s="55"/>
      <c r="D111" s="59"/>
      <c r="E111" s="59"/>
      <c r="F111" s="59"/>
      <c r="G111" s="59"/>
      <c r="H111" s="59"/>
      <c r="I111" s="59"/>
      <c r="J111" s="59"/>
      <c r="K111" s="59"/>
      <c r="L111" s="59"/>
      <c r="M111" s="46"/>
      <c r="N111" s="46"/>
    </row>
    <row r="112" spans="2:14" s="32" customFormat="1" ht="20" customHeight="1">
      <c r="B112" s="33"/>
      <c r="C112" s="35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64"/>
    </row>
    <row r="113" spans="2:14" s="50" customFormat="1" ht="20" customHeight="1">
      <c r="B113" s="57" t="s">
        <v>15</v>
      </c>
      <c r="C113" s="48" t="s">
        <v>61</v>
      </c>
      <c r="N113" s="51"/>
    </row>
    <row r="114" spans="2:14" s="32" customFormat="1" ht="20" customHeight="1">
      <c r="B114" s="33"/>
      <c r="C114" s="35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64"/>
    </row>
    <row r="115" spans="2:14" s="32" customFormat="1" ht="20" customHeight="1" thickBot="1">
      <c r="B115" s="33"/>
      <c r="C115" s="54" t="s">
        <v>40</v>
      </c>
      <c r="D115" s="111">
        <v>1990</v>
      </c>
      <c r="E115" s="111">
        <v>2000</v>
      </c>
      <c r="F115" s="111">
        <v>2010</v>
      </c>
      <c r="G115" s="111">
        <v>2015</v>
      </c>
      <c r="H115" s="111">
        <v>2016</v>
      </c>
      <c r="I115" s="111">
        <v>2017</v>
      </c>
      <c r="J115" s="111">
        <v>2018</v>
      </c>
      <c r="K115" s="111">
        <v>2019</v>
      </c>
      <c r="L115" s="111">
        <v>2020</v>
      </c>
      <c r="M115" s="36"/>
      <c r="N115" s="64"/>
    </row>
    <row r="116" spans="2:14" s="32" customFormat="1" ht="20" customHeight="1">
      <c r="B116" s="33"/>
      <c r="C116" s="110" t="s">
        <v>36</v>
      </c>
      <c r="D116" s="112" t="str">
        <f t="shared" ref="D116:L116" si="31">D99</f>
        <v/>
      </c>
      <c r="E116" s="113" t="str">
        <f t="shared" si="31"/>
        <v/>
      </c>
      <c r="F116" s="113" t="str">
        <f t="shared" si="31"/>
        <v/>
      </c>
      <c r="G116" s="113" t="str">
        <f t="shared" si="31"/>
        <v/>
      </c>
      <c r="H116" s="113" t="str">
        <f t="shared" si="31"/>
        <v/>
      </c>
      <c r="I116" s="113" t="str">
        <f t="shared" si="31"/>
        <v/>
      </c>
      <c r="J116" s="113" t="str">
        <f t="shared" si="31"/>
        <v/>
      </c>
      <c r="K116" s="113" t="str">
        <f t="shared" si="31"/>
        <v/>
      </c>
      <c r="L116" s="114" t="str">
        <f t="shared" si="31"/>
        <v/>
      </c>
      <c r="M116" s="36"/>
      <c r="N116" s="64"/>
    </row>
    <row r="117" spans="2:14" s="32" customFormat="1" ht="20" customHeight="1" thickBot="1">
      <c r="B117" s="33"/>
      <c r="C117" s="110" t="s">
        <v>37</v>
      </c>
      <c r="D117" s="115" t="str">
        <f>D108</f>
        <v/>
      </c>
      <c r="E117" s="116" t="str">
        <f t="shared" ref="E117:L117" si="32">E108</f>
        <v/>
      </c>
      <c r="F117" s="116" t="str">
        <f t="shared" si="32"/>
        <v/>
      </c>
      <c r="G117" s="116" t="str">
        <f t="shared" si="32"/>
        <v/>
      </c>
      <c r="H117" s="116" t="str">
        <f t="shared" si="32"/>
        <v/>
      </c>
      <c r="I117" s="116" t="str">
        <f t="shared" si="32"/>
        <v/>
      </c>
      <c r="J117" s="116" t="str">
        <f t="shared" si="32"/>
        <v/>
      </c>
      <c r="K117" s="116" t="str">
        <f t="shared" si="32"/>
        <v/>
      </c>
      <c r="L117" s="117" t="str">
        <f t="shared" si="32"/>
        <v/>
      </c>
      <c r="M117" s="36"/>
      <c r="N117" s="64"/>
    </row>
    <row r="118" spans="2:14" ht="19.5" customHeight="1">
      <c r="B118" s="74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65"/>
    </row>
    <row r="119" spans="2:14" ht="19.5" customHeight="1">
      <c r="B119" s="74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65"/>
    </row>
    <row r="120" spans="2:14" ht="19.5" customHeight="1">
      <c r="B120" s="74"/>
      <c r="M120" s="75"/>
      <c r="N120" s="65"/>
    </row>
    <row r="121" spans="2:14" ht="19.5" customHeight="1">
      <c r="B121" s="57" t="s">
        <v>16</v>
      </c>
      <c r="C121" s="48" t="s">
        <v>55</v>
      </c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65"/>
    </row>
    <row r="122" spans="2:14" ht="19.5" customHeight="1">
      <c r="B122" s="74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65"/>
    </row>
    <row r="123" spans="2:14" ht="16" thickBot="1">
      <c r="B123" s="74"/>
      <c r="C123" s="76" t="s">
        <v>41</v>
      </c>
      <c r="D123" s="111">
        <v>1990</v>
      </c>
      <c r="E123" s="111">
        <v>2000</v>
      </c>
      <c r="F123" s="111">
        <v>2010</v>
      </c>
      <c r="G123" s="111">
        <v>2015</v>
      </c>
      <c r="H123" s="111">
        <v>2016</v>
      </c>
      <c r="I123" s="111">
        <v>2017</v>
      </c>
      <c r="J123" s="111">
        <v>2018</v>
      </c>
      <c r="K123" s="111">
        <v>2019</v>
      </c>
      <c r="L123" s="111">
        <v>2020</v>
      </c>
      <c r="M123" s="75"/>
      <c r="N123" s="65"/>
    </row>
    <row r="124" spans="2:14" ht="19.5" customHeight="1">
      <c r="B124" s="74"/>
      <c r="C124" s="110" t="s">
        <v>36</v>
      </c>
      <c r="D124" s="112" t="str">
        <f>IFERROR(D116*$D$50,"")</f>
        <v/>
      </c>
      <c r="E124" s="113" t="str">
        <f t="shared" ref="E124:L124" si="33">IFERROR(E116*$D$50,"")</f>
        <v/>
      </c>
      <c r="F124" s="113" t="str">
        <f t="shared" si="33"/>
        <v/>
      </c>
      <c r="G124" s="113" t="str">
        <f t="shared" si="33"/>
        <v/>
      </c>
      <c r="H124" s="113" t="str">
        <f t="shared" si="33"/>
        <v/>
      </c>
      <c r="I124" s="113" t="str">
        <f t="shared" si="33"/>
        <v/>
      </c>
      <c r="J124" s="113" t="str">
        <f t="shared" si="33"/>
        <v/>
      </c>
      <c r="K124" s="113" t="str">
        <f t="shared" si="33"/>
        <v/>
      </c>
      <c r="L124" s="114" t="str">
        <f t="shared" si="33"/>
        <v/>
      </c>
      <c r="M124" s="75"/>
      <c r="N124" s="65"/>
    </row>
    <row r="125" spans="2:14" ht="19.5" customHeight="1" thickBot="1">
      <c r="B125" s="74"/>
      <c r="C125" s="110" t="s">
        <v>37</v>
      </c>
      <c r="D125" s="115" t="str">
        <f>IFERROR(D117*$D$50,"")</f>
        <v/>
      </c>
      <c r="E125" s="116" t="str">
        <f t="shared" ref="E125:L125" si="34">IFERROR(E117*$D$50,"")</f>
        <v/>
      </c>
      <c r="F125" s="116" t="str">
        <f t="shared" si="34"/>
        <v/>
      </c>
      <c r="G125" s="116" t="str">
        <f t="shared" si="34"/>
        <v/>
      </c>
      <c r="H125" s="116" t="str">
        <f t="shared" si="34"/>
        <v/>
      </c>
      <c r="I125" s="116" t="str">
        <f t="shared" si="34"/>
        <v/>
      </c>
      <c r="J125" s="116" t="str">
        <f t="shared" si="34"/>
        <v/>
      </c>
      <c r="K125" s="116" t="str">
        <f t="shared" si="34"/>
        <v/>
      </c>
      <c r="L125" s="117" t="str">
        <f t="shared" si="34"/>
        <v/>
      </c>
      <c r="M125" s="75"/>
      <c r="N125" s="65"/>
    </row>
    <row r="126" spans="2:14" ht="19.5" customHeight="1">
      <c r="B126" s="74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65"/>
    </row>
    <row r="127" spans="2:14" ht="19.5" customHeight="1">
      <c r="B127" s="74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65"/>
    </row>
    <row r="128" spans="2:14" ht="15">
      <c r="B128" s="74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65"/>
    </row>
    <row r="129" spans="2:14" ht="15">
      <c r="B129" s="74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65"/>
    </row>
    <row r="130" spans="2:14" ht="15">
      <c r="B130" s="74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65"/>
    </row>
    <row r="131" spans="2:14" ht="15">
      <c r="B131" s="74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65"/>
    </row>
    <row r="132" spans="2:14" ht="15">
      <c r="B132" s="74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65"/>
    </row>
    <row r="133" spans="2:14" ht="15">
      <c r="B133" s="74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65"/>
    </row>
    <row r="134" spans="2:14" ht="15">
      <c r="B134" s="74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65"/>
    </row>
    <row r="135" spans="2:14" ht="15">
      <c r="B135" s="74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65"/>
    </row>
    <row r="136" spans="2:14" ht="15">
      <c r="B136" s="74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65"/>
    </row>
    <row r="137" spans="2:14" ht="15">
      <c r="B137" s="74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65"/>
    </row>
    <row r="138" spans="2:14" ht="15">
      <c r="B138" s="74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65"/>
    </row>
    <row r="139" spans="2:14" ht="15">
      <c r="B139" s="74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65"/>
    </row>
    <row r="140" spans="2:14" ht="15">
      <c r="B140" s="74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65"/>
    </row>
    <row r="141" spans="2:14" ht="15">
      <c r="B141" s="74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65"/>
    </row>
    <row r="142" spans="2:14" ht="15">
      <c r="B142" s="74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65"/>
    </row>
    <row r="143" spans="2:14" ht="15">
      <c r="B143" s="74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65"/>
    </row>
    <row r="144" spans="2:14" ht="15">
      <c r="B144" s="74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65"/>
    </row>
    <row r="145" spans="2:14" ht="15">
      <c r="B145" s="74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65"/>
    </row>
    <row r="146" spans="2:14" ht="15">
      <c r="B146" s="74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65"/>
    </row>
    <row r="147" spans="2:14" ht="15">
      <c r="B147" s="74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65"/>
    </row>
    <row r="148" spans="2:14" ht="15">
      <c r="B148" s="74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65"/>
    </row>
    <row r="149" spans="2:14" ht="15">
      <c r="B149" s="74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65"/>
    </row>
    <row r="150" spans="2:14" ht="15">
      <c r="B150" s="74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65"/>
    </row>
    <row r="151" spans="2:14" ht="15">
      <c r="B151" s="74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65"/>
    </row>
    <row r="152" spans="2:14" ht="15">
      <c r="B152" s="74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65"/>
    </row>
    <row r="153" spans="2:14" ht="15">
      <c r="B153" s="74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</row>
    <row r="154" spans="2:14" ht="15">
      <c r="B154" s="74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</row>
    <row r="155" spans="2:14" ht="15">
      <c r="B155" s="74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</row>
    <row r="156" spans="2:14" ht="15">
      <c r="B156" s="74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</row>
    <row r="157" spans="2:14" ht="15">
      <c r="B157" s="74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</row>
    <row r="158" spans="2:14" ht="15">
      <c r="B158" s="74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</row>
    <row r="159" spans="2:14" ht="15">
      <c r="B159" s="74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</row>
    <row r="160" spans="2:14" ht="15">
      <c r="B160" s="74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</row>
    <row r="161" spans="2:13" ht="15">
      <c r="B161" s="74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</row>
  </sheetData>
  <mergeCells count="20">
    <mergeCell ref="C5:L5"/>
    <mergeCell ref="D59:L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  <mergeCell ref="D63:L63"/>
    <mergeCell ref="D79:L79"/>
    <mergeCell ref="D83:L83"/>
    <mergeCell ref="D67:L67"/>
    <mergeCell ref="D87:L8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baseColWidth="10" defaultColWidth="8.83203125" defaultRowHeight="14" x14ac:dyDescent="0"/>
  <cols>
    <col min="4" max="4" width="3.6640625" customWidth="1"/>
    <col min="8" max="8" width="3.6640625" customWidth="1"/>
    <col min="12" max="12" width="3.6640625" customWidth="1"/>
  </cols>
  <sheetData>
    <row r="1" spans="1:15" ht="18">
      <c r="A1" s="16" t="s">
        <v>69</v>
      </c>
    </row>
    <row r="4" spans="1:15">
      <c r="A4" s="13" t="s">
        <v>65</v>
      </c>
      <c r="B4" s="23"/>
      <c r="E4" s="13" t="s">
        <v>64</v>
      </c>
      <c r="F4" s="23"/>
      <c r="I4" s="13" t="s">
        <v>63</v>
      </c>
      <c r="J4" s="23"/>
      <c r="M4" s="13" t="s">
        <v>62</v>
      </c>
    </row>
    <row r="5" spans="1:15">
      <c r="A5" s="9" t="s">
        <v>29</v>
      </c>
      <c r="B5" s="10"/>
      <c r="C5" s="15"/>
      <c r="E5" s="9" t="s">
        <v>29</v>
      </c>
      <c r="F5" s="10"/>
      <c r="G5" s="15"/>
      <c r="I5" s="9" t="s">
        <v>29</v>
      </c>
      <c r="J5" s="10"/>
      <c r="K5" s="15"/>
      <c r="M5" s="9" t="s">
        <v>29</v>
      </c>
      <c r="N5" s="10"/>
      <c r="O5" s="15"/>
    </row>
    <row r="6" spans="1:15">
      <c r="A6" s="19" t="s">
        <v>1</v>
      </c>
      <c r="B6" s="11" t="s">
        <v>2</v>
      </c>
      <c r="C6" s="12" t="s">
        <v>0</v>
      </c>
      <c r="E6" s="19" t="s">
        <v>1</v>
      </c>
      <c r="F6" s="11" t="s">
        <v>2</v>
      </c>
      <c r="G6" s="12" t="s">
        <v>0</v>
      </c>
      <c r="I6" s="19" t="s">
        <v>1</v>
      </c>
      <c r="J6" s="11" t="s">
        <v>2</v>
      </c>
      <c r="K6" s="12" t="s">
        <v>0</v>
      </c>
      <c r="M6" s="19" t="s">
        <v>1</v>
      </c>
      <c r="N6" s="11" t="s">
        <v>2</v>
      </c>
      <c r="O6" s="12" t="s">
        <v>0</v>
      </c>
    </row>
    <row r="7" spans="1:15">
      <c r="A7" s="4">
        <v>0</v>
      </c>
      <c r="B7" s="5">
        <v>20</v>
      </c>
      <c r="C7" s="17">
        <v>4</v>
      </c>
      <c r="E7" s="4">
        <v>0</v>
      </c>
      <c r="F7" s="5">
        <v>20</v>
      </c>
      <c r="G7" s="17">
        <v>5</v>
      </c>
      <c r="I7" s="4">
        <v>0</v>
      </c>
      <c r="J7" s="5">
        <v>20</v>
      </c>
      <c r="K7" s="17">
        <v>3</v>
      </c>
      <c r="M7" s="4">
        <v>0</v>
      </c>
      <c r="N7" s="5">
        <v>20</v>
      </c>
      <c r="O7" s="17">
        <v>0.9</v>
      </c>
    </row>
    <row r="8" spans="1:15">
      <c r="A8" s="4">
        <v>20</v>
      </c>
      <c r="B8" s="5">
        <v>40</v>
      </c>
      <c r="C8" s="17">
        <v>2.8</v>
      </c>
      <c r="E8" s="4">
        <v>20</v>
      </c>
      <c r="F8" s="5">
        <v>40</v>
      </c>
      <c r="G8" s="17">
        <v>1.9</v>
      </c>
      <c r="I8" s="4">
        <v>20</v>
      </c>
      <c r="J8" s="5">
        <v>40</v>
      </c>
      <c r="K8" s="17">
        <v>1.7</v>
      </c>
      <c r="M8" s="4">
        <v>20</v>
      </c>
      <c r="N8" s="5">
        <v>50</v>
      </c>
      <c r="O8" s="17">
        <v>0.7</v>
      </c>
    </row>
    <row r="9" spans="1:15">
      <c r="A9" s="4">
        <v>40</v>
      </c>
      <c r="B9" s="5">
        <v>60</v>
      </c>
      <c r="C9" s="17">
        <v>2.0499999999999998</v>
      </c>
      <c r="E9" s="4">
        <v>40</v>
      </c>
      <c r="F9" s="5">
        <v>80</v>
      </c>
      <c r="G9" s="17">
        <v>0.8</v>
      </c>
      <c r="I9" s="4">
        <v>40</v>
      </c>
      <c r="J9" s="5">
        <v>100</v>
      </c>
      <c r="K9" s="17">
        <v>1.4</v>
      </c>
      <c r="M9" s="4">
        <v>50</v>
      </c>
      <c r="N9" s="5">
        <v>100</v>
      </c>
      <c r="O9" s="17">
        <v>0.62</v>
      </c>
    </row>
    <row r="10" spans="1:15">
      <c r="A10" s="4">
        <v>60</v>
      </c>
      <c r="B10" s="5">
        <v>80</v>
      </c>
      <c r="C10" s="17">
        <v>1.7</v>
      </c>
      <c r="E10" s="7">
        <v>80</v>
      </c>
      <c r="F10" s="3" t="s">
        <v>3</v>
      </c>
      <c r="G10" s="18">
        <v>0.66</v>
      </c>
      <c r="I10" s="4">
        <v>100</v>
      </c>
      <c r="J10" s="5">
        <v>200</v>
      </c>
      <c r="K10" s="17">
        <v>1.05</v>
      </c>
      <c r="M10" s="7">
        <v>100</v>
      </c>
      <c r="N10" s="3" t="s">
        <v>3</v>
      </c>
      <c r="O10" s="18">
        <v>0.55000000000000004</v>
      </c>
    </row>
    <row r="11" spans="1:15">
      <c r="A11" s="4">
        <v>80</v>
      </c>
      <c r="B11" s="5">
        <v>120</v>
      </c>
      <c r="C11" s="17">
        <v>1.5</v>
      </c>
      <c r="E11" s="9" t="s">
        <v>66</v>
      </c>
      <c r="F11" s="10"/>
      <c r="G11" s="20"/>
      <c r="I11" s="7">
        <v>200</v>
      </c>
      <c r="J11" s="2">
        <v>10000</v>
      </c>
      <c r="K11" s="8">
        <v>0.8</v>
      </c>
      <c r="M11" s="9" t="s">
        <v>30</v>
      </c>
      <c r="N11" s="10"/>
      <c r="O11" s="20"/>
    </row>
    <row r="12" spans="1:15">
      <c r="A12" s="4">
        <v>120</v>
      </c>
      <c r="B12" s="5">
        <v>200</v>
      </c>
      <c r="C12" s="17">
        <v>1.3</v>
      </c>
      <c r="E12" s="19" t="s">
        <v>1</v>
      </c>
      <c r="F12" s="11" t="s">
        <v>2</v>
      </c>
      <c r="G12" s="12" t="s">
        <v>0</v>
      </c>
      <c r="I12" s="9" t="s">
        <v>30</v>
      </c>
      <c r="J12" s="10"/>
      <c r="K12" s="15"/>
      <c r="M12" s="19" t="s">
        <v>1</v>
      </c>
      <c r="N12" s="11" t="s">
        <v>2</v>
      </c>
      <c r="O12" s="12" t="s">
        <v>0</v>
      </c>
    </row>
    <row r="13" spans="1:15">
      <c r="A13" s="7">
        <v>200</v>
      </c>
      <c r="B13" s="3" t="s">
        <v>3</v>
      </c>
      <c r="C13" s="18">
        <v>0.95</v>
      </c>
      <c r="E13" s="4">
        <v>0</v>
      </c>
      <c r="F13" s="5">
        <v>20</v>
      </c>
      <c r="G13" s="17">
        <v>6</v>
      </c>
      <c r="I13" s="19" t="s">
        <v>1</v>
      </c>
      <c r="J13" s="11" t="s">
        <v>2</v>
      </c>
      <c r="K13" s="12" t="s">
        <v>0</v>
      </c>
      <c r="M13" s="4">
        <v>0</v>
      </c>
      <c r="N13" s="5">
        <v>20</v>
      </c>
      <c r="O13" s="17">
        <v>1.2</v>
      </c>
    </row>
    <row r="14" spans="1:15">
      <c r="A14" s="9" t="s">
        <v>66</v>
      </c>
      <c r="B14" s="10"/>
      <c r="C14" s="20"/>
      <c r="E14" s="4">
        <v>20</v>
      </c>
      <c r="F14" s="5">
        <v>40</v>
      </c>
      <c r="G14" s="17">
        <v>1.2</v>
      </c>
      <c r="I14" s="4">
        <v>0</v>
      </c>
      <c r="J14" s="5">
        <v>20</v>
      </c>
      <c r="K14" s="17">
        <v>1.8</v>
      </c>
      <c r="M14" s="4">
        <v>20</v>
      </c>
      <c r="N14" s="5">
        <v>50</v>
      </c>
      <c r="O14" s="17">
        <v>0.68</v>
      </c>
    </row>
    <row r="15" spans="1:15">
      <c r="A15" s="19" t="s">
        <v>1</v>
      </c>
      <c r="B15" s="11" t="s">
        <v>2</v>
      </c>
      <c r="C15" s="12" t="s">
        <v>0</v>
      </c>
      <c r="E15" s="4">
        <v>40</v>
      </c>
      <c r="F15" s="5">
        <v>80</v>
      </c>
      <c r="G15" s="17">
        <v>0.6</v>
      </c>
      <c r="I15" s="4">
        <v>20</v>
      </c>
      <c r="J15" s="5">
        <v>40</v>
      </c>
      <c r="K15" s="17">
        <v>1</v>
      </c>
      <c r="M15" s="4">
        <v>50</v>
      </c>
      <c r="N15" s="5">
        <v>100</v>
      </c>
      <c r="O15" s="17">
        <v>0.56999999999999995</v>
      </c>
    </row>
    <row r="16" spans="1:15">
      <c r="A16" s="4">
        <v>0</v>
      </c>
      <c r="B16" s="5">
        <v>20</v>
      </c>
      <c r="C16" s="17">
        <v>1.75</v>
      </c>
      <c r="E16" s="7">
        <v>80</v>
      </c>
      <c r="F16" s="3" t="s">
        <v>3</v>
      </c>
      <c r="G16" s="18">
        <v>0.55000000000000004</v>
      </c>
      <c r="I16" s="4">
        <v>40</v>
      </c>
      <c r="J16" s="5">
        <v>100</v>
      </c>
      <c r="K16" s="17">
        <v>0.75</v>
      </c>
      <c r="M16" s="7">
        <v>100</v>
      </c>
      <c r="N16" s="3" t="s">
        <v>3</v>
      </c>
      <c r="O16" s="18">
        <v>0.5</v>
      </c>
    </row>
    <row r="17" spans="1:15">
      <c r="A17" s="4">
        <v>20</v>
      </c>
      <c r="B17" s="5">
        <v>40</v>
      </c>
      <c r="C17" s="17">
        <v>1.25</v>
      </c>
      <c r="I17" s="4">
        <v>100</v>
      </c>
      <c r="J17" s="5">
        <v>200</v>
      </c>
      <c r="K17" s="17">
        <v>0.7</v>
      </c>
      <c r="M17" s="9" t="s">
        <v>68</v>
      </c>
      <c r="N17" s="10"/>
      <c r="O17" s="20"/>
    </row>
    <row r="18" spans="1:15">
      <c r="A18" s="4">
        <v>40</v>
      </c>
      <c r="B18" s="5">
        <v>60</v>
      </c>
      <c r="C18" s="17">
        <v>1</v>
      </c>
      <c r="I18" s="7">
        <v>200</v>
      </c>
      <c r="J18" s="2">
        <v>10000</v>
      </c>
      <c r="K18" s="18">
        <v>0.7</v>
      </c>
      <c r="M18" s="19" t="s">
        <v>1</v>
      </c>
      <c r="N18" s="11" t="s">
        <v>2</v>
      </c>
      <c r="O18" s="12" t="s">
        <v>0</v>
      </c>
    </row>
    <row r="19" spans="1:15">
      <c r="A19" s="4">
        <v>60</v>
      </c>
      <c r="B19" s="5">
        <v>80</v>
      </c>
      <c r="C19" s="17">
        <v>0.8</v>
      </c>
      <c r="I19" s="9" t="s">
        <v>31</v>
      </c>
      <c r="J19" s="10"/>
      <c r="K19" s="15"/>
      <c r="M19" s="4">
        <v>0</v>
      </c>
      <c r="N19" s="5">
        <v>20</v>
      </c>
      <c r="O19" s="17">
        <v>1.1599999999999999</v>
      </c>
    </row>
    <row r="20" spans="1:15">
      <c r="A20" s="4">
        <v>80</v>
      </c>
      <c r="B20" s="5">
        <v>120</v>
      </c>
      <c r="C20" s="17">
        <v>0.76</v>
      </c>
      <c r="I20" s="19" t="s">
        <v>1</v>
      </c>
      <c r="J20" s="11" t="s">
        <v>2</v>
      </c>
      <c r="K20" s="12" t="s">
        <v>0</v>
      </c>
      <c r="M20" s="4">
        <v>20</v>
      </c>
      <c r="N20" s="5">
        <v>50</v>
      </c>
      <c r="O20" s="17">
        <v>0.66</v>
      </c>
    </row>
    <row r="21" spans="1:15">
      <c r="A21" s="4">
        <v>120</v>
      </c>
      <c r="B21" s="5">
        <v>200</v>
      </c>
      <c r="C21" s="17">
        <v>0.7</v>
      </c>
      <c r="I21" s="4">
        <v>0</v>
      </c>
      <c r="J21" s="5">
        <v>20</v>
      </c>
      <c r="K21" s="17">
        <v>3</v>
      </c>
      <c r="M21" s="4">
        <v>50</v>
      </c>
      <c r="N21" s="5">
        <v>100</v>
      </c>
      <c r="O21" s="17">
        <v>0.57999999999999996</v>
      </c>
    </row>
    <row r="22" spans="1:15">
      <c r="A22" s="7">
        <v>200</v>
      </c>
      <c r="B22" s="3" t="s">
        <v>3</v>
      </c>
      <c r="C22" s="18">
        <v>0.7</v>
      </c>
      <c r="I22" s="4">
        <v>20</v>
      </c>
      <c r="J22" s="5">
        <v>40</v>
      </c>
      <c r="K22" s="17">
        <v>1.4</v>
      </c>
      <c r="M22" s="7">
        <v>100</v>
      </c>
      <c r="N22" s="3" t="s">
        <v>3</v>
      </c>
      <c r="O22" s="18">
        <v>0.53</v>
      </c>
    </row>
    <row r="23" spans="1:15">
      <c r="I23" s="4">
        <v>40</v>
      </c>
      <c r="J23" s="5">
        <v>100</v>
      </c>
      <c r="K23" s="17">
        <v>1</v>
      </c>
      <c r="M23" s="9" t="s">
        <v>67</v>
      </c>
      <c r="N23" s="10"/>
      <c r="O23" s="20"/>
    </row>
    <row r="24" spans="1:15">
      <c r="I24" s="4">
        <v>100</v>
      </c>
      <c r="J24" s="5">
        <v>200</v>
      </c>
      <c r="K24" s="17">
        <v>0.75</v>
      </c>
      <c r="M24" s="19" t="s">
        <v>1</v>
      </c>
      <c r="N24" s="11" t="s">
        <v>2</v>
      </c>
      <c r="O24" s="12" t="s">
        <v>0</v>
      </c>
    </row>
    <row r="25" spans="1:15">
      <c r="I25" s="7">
        <v>200</v>
      </c>
      <c r="J25" s="2">
        <v>10000</v>
      </c>
      <c r="K25" s="18">
        <v>0.7</v>
      </c>
      <c r="M25" s="4">
        <v>0</v>
      </c>
      <c r="N25" s="5">
        <v>20</v>
      </c>
      <c r="O25" s="17">
        <v>1.22</v>
      </c>
    </row>
    <row r="26" spans="1:15">
      <c r="M26" s="4">
        <v>20</v>
      </c>
      <c r="N26" s="5">
        <v>50</v>
      </c>
      <c r="O26" s="17">
        <v>0.78</v>
      </c>
    </row>
    <row r="27" spans="1:15">
      <c r="M27" s="4">
        <v>50</v>
      </c>
      <c r="N27" s="5">
        <v>100</v>
      </c>
      <c r="O27" s="17">
        <v>0.77</v>
      </c>
    </row>
    <row r="28" spans="1:15">
      <c r="M28" s="7">
        <v>100</v>
      </c>
      <c r="N28" s="3" t="s">
        <v>3</v>
      </c>
      <c r="O28" s="18">
        <v>0.77</v>
      </c>
    </row>
    <row r="29" spans="1:15">
      <c r="A29" s="14"/>
      <c r="B29" s="14"/>
      <c r="C29" s="14"/>
      <c r="D29" s="14"/>
      <c r="E29" s="14"/>
      <c r="F29" s="14"/>
    </row>
    <row r="30" spans="1:15">
      <c r="A30" s="14"/>
      <c r="B30" s="14"/>
      <c r="C30" s="14"/>
      <c r="D30" s="14"/>
      <c r="E30" s="14"/>
      <c r="F30" s="14"/>
    </row>
    <row r="31" spans="1:15">
      <c r="A31" s="14"/>
      <c r="B31" s="14"/>
      <c r="C31" s="14"/>
      <c r="D31" s="14"/>
      <c r="E31" s="14"/>
      <c r="F31" s="14"/>
    </row>
    <row r="32" spans="1:15">
      <c r="A32" s="14"/>
      <c r="B32" s="14"/>
      <c r="C32" s="14"/>
      <c r="D32" s="14"/>
      <c r="E32" s="14"/>
      <c r="F32" s="14"/>
    </row>
    <row r="33" spans="1:6">
      <c r="A33" s="14"/>
      <c r="B33" s="14"/>
      <c r="C33" s="14"/>
      <c r="D33" s="14"/>
      <c r="E33" s="14"/>
      <c r="F33" s="14"/>
    </row>
  </sheetData>
  <sheetProtection selectLockedCells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B18" sqref="B18"/>
    </sheetView>
  </sheetViews>
  <sheetFormatPr baseColWidth="10" defaultColWidth="8.83203125" defaultRowHeight="14" x14ac:dyDescent="0"/>
  <cols>
    <col min="1" max="1" width="7.6640625" customWidth="1"/>
    <col min="2" max="2" width="7.33203125" style="1" customWidth="1"/>
    <col min="3" max="3" width="13.83203125" customWidth="1"/>
    <col min="4" max="4" width="4" customWidth="1"/>
    <col min="7" max="7" width="11.1640625" customWidth="1"/>
    <col min="8" max="8" width="4" customWidth="1"/>
    <col min="12" max="12" width="4" customWidth="1"/>
  </cols>
  <sheetData>
    <row r="1" spans="1:15" ht="18">
      <c r="A1" s="16" t="s">
        <v>70</v>
      </c>
      <c r="B1" s="22"/>
    </row>
    <row r="3" spans="1:15">
      <c r="A3" s="13" t="s">
        <v>65</v>
      </c>
      <c r="B3" s="23"/>
      <c r="E3" s="13" t="s">
        <v>64</v>
      </c>
      <c r="F3" s="23"/>
      <c r="I3" s="13" t="s">
        <v>63</v>
      </c>
      <c r="J3" s="23"/>
      <c r="M3" s="13" t="s">
        <v>62</v>
      </c>
      <c r="N3" s="23"/>
    </row>
    <row r="4" spans="1:15">
      <c r="A4" s="9" t="s">
        <v>71</v>
      </c>
      <c r="B4" s="24"/>
      <c r="C4" s="21"/>
      <c r="E4" s="9" t="s">
        <v>71</v>
      </c>
      <c r="F4" s="24"/>
      <c r="G4" s="21"/>
      <c r="I4" s="9" t="s">
        <v>29</v>
      </c>
      <c r="J4" s="24"/>
      <c r="K4" s="21"/>
      <c r="M4" s="9" t="s">
        <v>29</v>
      </c>
      <c r="N4" s="24"/>
      <c r="O4" s="21"/>
    </row>
    <row r="5" spans="1:15">
      <c r="A5" s="19" t="s">
        <v>1</v>
      </c>
      <c r="B5" s="11" t="s">
        <v>2</v>
      </c>
      <c r="C5" s="12" t="s">
        <v>4</v>
      </c>
      <c r="E5" s="19" t="s">
        <v>1</v>
      </c>
      <c r="F5" s="11" t="s">
        <v>2</v>
      </c>
      <c r="G5" s="12" t="s">
        <v>4</v>
      </c>
      <c r="I5" s="19" t="s">
        <v>1</v>
      </c>
      <c r="J5" s="11" t="s">
        <v>2</v>
      </c>
      <c r="K5" s="12" t="s">
        <v>4</v>
      </c>
      <c r="M5" s="19" t="s">
        <v>1</v>
      </c>
      <c r="N5" s="11" t="s">
        <v>2</v>
      </c>
      <c r="O5" s="12" t="s">
        <v>4</v>
      </c>
    </row>
    <row r="6" spans="1:15">
      <c r="A6" s="4">
        <v>0</v>
      </c>
      <c r="B6" s="11">
        <v>125</v>
      </c>
      <c r="C6" s="17">
        <v>0.2</v>
      </c>
      <c r="E6" s="4">
        <v>0</v>
      </c>
      <c r="F6" s="11"/>
      <c r="G6" s="17">
        <v>0.2</v>
      </c>
      <c r="I6" s="4">
        <v>0</v>
      </c>
      <c r="J6" s="11"/>
      <c r="K6" s="17">
        <v>0.46</v>
      </c>
      <c r="M6" s="4">
        <v>0</v>
      </c>
      <c r="N6" s="11"/>
      <c r="O6" s="17">
        <v>0.46</v>
      </c>
    </row>
    <row r="7" spans="1:15">
      <c r="A7" s="4">
        <v>125</v>
      </c>
      <c r="B7" s="11" t="s">
        <v>3</v>
      </c>
      <c r="C7" s="17">
        <v>0.24</v>
      </c>
      <c r="E7" s="4">
        <v>125</v>
      </c>
      <c r="F7" s="11"/>
      <c r="G7" s="17">
        <v>0.24</v>
      </c>
      <c r="I7" s="4">
        <v>75</v>
      </c>
      <c r="J7" s="11"/>
      <c r="K7" s="17">
        <v>0.23</v>
      </c>
      <c r="M7" s="4">
        <v>75</v>
      </c>
      <c r="N7" s="11"/>
      <c r="O7" s="17">
        <v>0.23</v>
      </c>
    </row>
    <row r="8" spans="1:15">
      <c r="A8" s="4" t="s">
        <v>72</v>
      </c>
      <c r="B8" s="11"/>
      <c r="C8" s="17"/>
      <c r="E8" s="4" t="s">
        <v>72</v>
      </c>
      <c r="F8" s="11"/>
      <c r="G8" s="17"/>
      <c r="I8" s="4">
        <v>150</v>
      </c>
      <c r="J8" s="11"/>
      <c r="K8" s="17">
        <v>0.24</v>
      </c>
      <c r="M8" s="4">
        <v>150</v>
      </c>
      <c r="N8" s="11"/>
      <c r="O8" s="17">
        <v>0.24</v>
      </c>
    </row>
    <row r="9" spans="1:15">
      <c r="A9" s="19" t="s">
        <v>1</v>
      </c>
      <c r="B9" s="11" t="s">
        <v>2</v>
      </c>
      <c r="C9" s="12" t="s">
        <v>4</v>
      </c>
      <c r="E9" s="19" t="s">
        <v>1</v>
      </c>
      <c r="F9" s="11" t="s">
        <v>2</v>
      </c>
      <c r="G9" s="12" t="s">
        <v>4</v>
      </c>
      <c r="I9" s="4" t="s">
        <v>66</v>
      </c>
      <c r="J9" s="11"/>
      <c r="K9" s="17"/>
      <c r="M9" s="4" t="s">
        <v>66</v>
      </c>
      <c r="N9" s="11"/>
      <c r="O9" s="6"/>
    </row>
    <row r="10" spans="1:15">
      <c r="A10" s="4">
        <v>0</v>
      </c>
      <c r="B10" s="11"/>
      <c r="C10" s="17">
        <v>0.56000000000000005</v>
      </c>
      <c r="E10" s="4">
        <v>0</v>
      </c>
      <c r="F10" s="11"/>
      <c r="G10" s="17">
        <v>0.56000000000000005</v>
      </c>
      <c r="I10" s="19" t="s">
        <v>1</v>
      </c>
      <c r="J10" s="11" t="s">
        <v>2</v>
      </c>
      <c r="K10" s="12" t="s">
        <v>4</v>
      </c>
      <c r="M10" s="19" t="s">
        <v>1</v>
      </c>
      <c r="N10" s="11" t="s">
        <v>2</v>
      </c>
      <c r="O10" s="12" t="s">
        <v>4</v>
      </c>
    </row>
    <row r="11" spans="1:15">
      <c r="A11" s="4">
        <v>20</v>
      </c>
      <c r="B11" s="11"/>
      <c r="C11" s="17">
        <v>0.28000000000000003</v>
      </c>
      <c r="E11" s="4">
        <v>20</v>
      </c>
      <c r="F11" s="11"/>
      <c r="G11" s="17">
        <v>0.28000000000000003</v>
      </c>
      <c r="I11" s="4">
        <v>0</v>
      </c>
      <c r="J11" s="11"/>
      <c r="K11" s="17">
        <v>0.4</v>
      </c>
      <c r="M11" s="4">
        <v>0</v>
      </c>
      <c r="N11" s="11"/>
      <c r="O11" s="6">
        <v>0.39</v>
      </c>
    </row>
    <row r="12" spans="1:15">
      <c r="A12" s="4" t="s">
        <v>66</v>
      </c>
      <c r="B12" s="11"/>
      <c r="C12" s="17"/>
      <c r="E12" s="4" t="s">
        <v>66</v>
      </c>
      <c r="F12" s="11"/>
      <c r="G12" s="17"/>
      <c r="I12" s="4">
        <v>50</v>
      </c>
      <c r="J12" s="11"/>
      <c r="K12" s="17">
        <v>0.28999999999999998</v>
      </c>
      <c r="M12" s="7">
        <v>75</v>
      </c>
      <c r="N12" s="3"/>
      <c r="O12" s="8">
        <v>0.24</v>
      </c>
    </row>
    <row r="13" spans="1:15">
      <c r="A13" s="19" t="s">
        <v>1</v>
      </c>
      <c r="B13" s="11" t="s">
        <v>2</v>
      </c>
      <c r="C13" s="12" t="s">
        <v>4</v>
      </c>
      <c r="E13" s="19" t="s">
        <v>1</v>
      </c>
      <c r="F13" s="11" t="s">
        <v>2</v>
      </c>
      <c r="G13" s="12" t="s">
        <v>4</v>
      </c>
      <c r="I13" s="7">
        <v>150</v>
      </c>
      <c r="J13" s="3"/>
      <c r="K13" s="18">
        <v>0.2</v>
      </c>
    </row>
    <row r="14" spans="1:15">
      <c r="A14" s="4">
        <v>0</v>
      </c>
      <c r="B14" s="11"/>
      <c r="C14" s="17">
        <v>0.4</v>
      </c>
      <c r="E14" s="4">
        <v>0</v>
      </c>
      <c r="F14" s="11"/>
      <c r="G14" s="17">
        <v>0.4</v>
      </c>
      <c r="J14" s="1"/>
    </row>
    <row r="15" spans="1:15">
      <c r="A15" s="4">
        <v>50</v>
      </c>
      <c r="B15" s="11"/>
      <c r="C15" s="17">
        <v>0.28999999999999998</v>
      </c>
      <c r="E15" s="4">
        <v>50</v>
      </c>
      <c r="F15" s="11"/>
      <c r="G15" s="17">
        <v>0.28999999999999998</v>
      </c>
      <c r="J15" s="1"/>
    </row>
    <row r="16" spans="1:15">
      <c r="A16" s="7">
        <v>150</v>
      </c>
      <c r="B16" s="3"/>
      <c r="C16" s="18">
        <v>0.2</v>
      </c>
      <c r="E16" s="7">
        <v>150</v>
      </c>
      <c r="F16" s="3"/>
      <c r="G16" s="18">
        <v>0.2</v>
      </c>
    </row>
    <row r="18" spans="1:15">
      <c r="A18" s="14" t="s">
        <v>73</v>
      </c>
      <c r="B18" s="25"/>
      <c r="C18" s="14"/>
      <c r="D18" s="14"/>
      <c r="E18" s="14" t="s">
        <v>77</v>
      </c>
      <c r="F18" s="25"/>
      <c r="G18" s="14"/>
      <c r="H18" s="14"/>
      <c r="I18" s="14"/>
      <c r="J18" s="14"/>
      <c r="K18" s="14"/>
      <c r="L18" s="14"/>
      <c r="M18" s="14" t="s">
        <v>78</v>
      </c>
      <c r="N18" s="25"/>
      <c r="O18" s="14"/>
    </row>
    <row r="19" spans="1:15">
      <c r="A19" s="14" t="s">
        <v>74</v>
      </c>
      <c r="B19" s="25"/>
      <c r="C19" s="14"/>
      <c r="D19" s="14"/>
      <c r="E19" s="14" t="s">
        <v>74</v>
      </c>
      <c r="F19" s="25"/>
      <c r="G19" s="14"/>
      <c r="H19" s="14"/>
      <c r="I19" s="14"/>
      <c r="J19" s="14"/>
      <c r="K19" s="14"/>
      <c r="L19" s="14"/>
      <c r="M19" s="14" t="s">
        <v>74</v>
      </c>
      <c r="N19" s="25"/>
      <c r="O19" s="14"/>
    </row>
    <row r="20" spans="1:15">
      <c r="A20" s="14" t="s">
        <v>75</v>
      </c>
      <c r="B20" s="25"/>
      <c r="C20" s="14"/>
      <c r="D20" s="14"/>
      <c r="E20" s="14" t="s">
        <v>75</v>
      </c>
      <c r="F20" s="25"/>
      <c r="G20" s="14"/>
      <c r="H20" s="14"/>
      <c r="I20" s="14"/>
      <c r="J20" s="14"/>
      <c r="K20" s="14"/>
      <c r="L20" s="14"/>
      <c r="M20" s="14" t="s">
        <v>75</v>
      </c>
      <c r="N20" s="25"/>
      <c r="O20" s="14"/>
    </row>
    <row r="21" spans="1:15">
      <c r="A21" s="14" t="s">
        <v>76</v>
      </c>
      <c r="C21" s="14"/>
      <c r="E21" s="14" t="s">
        <v>76</v>
      </c>
      <c r="F21" s="1"/>
      <c r="G21" s="14"/>
      <c r="M21" s="14" t="s">
        <v>76</v>
      </c>
      <c r="N21" s="1"/>
      <c r="O21" s="14"/>
    </row>
    <row r="26" spans="1:15">
      <c r="J26" s="1"/>
    </row>
  </sheetData>
  <sheetProtection selectLockedCells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Biomass</vt:lpstr>
      <vt:lpstr>BCEF</vt:lpstr>
      <vt:lpstr>RS Ratio</vt:lpstr>
    </vt:vector>
  </TitlesOfParts>
  <Company>FAO of the 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Cosimo Togna</cp:lastModifiedBy>
  <dcterms:created xsi:type="dcterms:W3CDTF">2017-04-04T08:50:28Z</dcterms:created>
  <dcterms:modified xsi:type="dcterms:W3CDTF">2018-03-02T10:40:11Z</dcterms:modified>
</cp:coreProperties>
</file>