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Даша\olympic-kz-1\"/>
    </mc:Choice>
  </mc:AlternateContent>
  <xr:revisionPtr revIDLastSave="0" documentId="13_ncr:1_{4B6209AF-0AC2-4777-A943-43F28F21D4CF}" xr6:coauthVersionLast="47" xr6:coauthVersionMax="47" xr10:uidLastSave="{00000000-0000-0000-0000-000000000000}"/>
  <bookViews>
    <workbookView xWindow="11424" yWindow="0" windowWidth="11712" windowHeight="12336" firstSheet="1" activeTab="1" xr2:uid="{00000000-000D-0000-FFFF-FFFF00000000}"/>
  </bookViews>
  <sheets>
    <sheet name="olympics_all_years" sheetId="1" r:id="rId1"/>
    <sheet name="federations" sheetId="2" r:id="rId2"/>
    <sheet name="Лист1" sheetId="3" r:id="rId3"/>
  </sheets>
  <definedNames>
    <definedName name="ExternalData_1" localSheetId="1" hidden="1">federations!$A$1:$I$118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84" i="1" l="1"/>
  <c r="E1584" i="1"/>
  <c r="G1583" i="1"/>
  <c r="E1583" i="1"/>
  <c r="G1582" i="1"/>
  <c r="G1581" i="1"/>
  <c r="G1580" i="1"/>
  <c r="G1579" i="1"/>
  <c r="G1578" i="1"/>
  <c r="E1578" i="1"/>
  <c r="G1577" i="1"/>
  <c r="E1577" i="1"/>
  <c r="G1576" i="1"/>
  <c r="G1575" i="1"/>
  <c r="G1574" i="1"/>
  <c r="G1573" i="1"/>
  <c r="G1572" i="1"/>
  <c r="G1571" i="1"/>
  <c r="G1570" i="1"/>
  <c r="G1569" i="1"/>
  <c r="G1568" i="1"/>
  <c r="G1567" i="1"/>
  <c r="E1567" i="1"/>
  <c r="G1566" i="1"/>
  <c r="G1565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7" i="1"/>
  <c r="E1527" i="1"/>
  <c r="G1526" i="1"/>
  <c r="G1525" i="1"/>
  <c r="E1525" i="1"/>
  <c r="G1524" i="1"/>
  <c r="G1523" i="1"/>
  <c r="G1522" i="1"/>
  <c r="G1521" i="1"/>
  <c r="G1520" i="1"/>
  <c r="G1519" i="1"/>
  <c r="G1518" i="1"/>
  <c r="G1517" i="1"/>
  <c r="G1516" i="1"/>
  <c r="G1515" i="1"/>
  <c r="G1514" i="1"/>
  <c r="E1513" i="1"/>
  <c r="G1512" i="1"/>
  <c r="G1511" i="1"/>
  <c r="G1510" i="1"/>
  <c r="G1509" i="1"/>
  <c r="G1508" i="1"/>
  <c r="E1508" i="1"/>
  <c r="G1507" i="1"/>
  <c r="G1506" i="1"/>
  <c r="E1506" i="1"/>
  <c r="G1505" i="1"/>
  <c r="G1504" i="1"/>
  <c r="E1504" i="1"/>
  <c r="G1503" i="1"/>
  <c r="G1502" i="1"/>
  <c r="G1501" i="1"/>
  <c r="E1501" i="1"/>
  <c r="G1500" i="1"/>
  <c r="G1499" i="1"/>
  <c r="E1499" i="1"/>
  <c r="G1498" i="1"/>
  <c r="G1497" i="1"/>
  <c r="G1496" i="1"/>
  <c r="E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E1482" i="1"/>
  <c r="G1481" i="1"/>
  <c r="E1481" i="1"/>
  <c r="G1480" i="1"/>
  <c r="G1479" i="1"/>
  <c r="G1478" i="1"/>
  <c r="G1477" i="1"/>
  <c r="G1476" i="1"/>
  <c r="G1475" i="1"/>
  <c r="G1474" i="1"/>
  <c r="G1473" i="1"/>
  <c r="G1472" i="1"/>
  <c r="G1471" i="1"/>
  <c r="G1470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39" i="1"/>
  <c r="E1439" i="1"/>
  <c r="G1438" i="1"/>
  <c r="E1438" i="1"/>
  <c r="G1437" i="1"/>
  <c r="E1437" i="1"/>
  <c r="G1436" i="1"/>
  <c r="G1435" i="1"/>
  <c r="G1434" i="1"/>
  <c r="E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E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E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E1354" i="1"/>
  <c r="G1353" i="1"/>
  <c r="E1352" i="1"/>
  <c r="G1351" i="1"/>
  <c r="G1350" i="1"/>
  <c r="G1349" i="1"/>
  <c r="G1348" i="1"/>
  <c r="G1347" i="1"/>
  <c r="G1346" i="1"/>
  <c r="G1345" i="1"/>
  <c r="G1344" i="1"/>
  <c r="G1343" i="1"/>
  <c r="G1342" i="1"/>
  <c r="G1341" i="1"/>
  <c r="E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E1325" i="1"/>
  <c r="G1324" i="1"/>
  <c r="G1323" i="1"/>
  <c r="G1322" i="1"/>
  <c r="G1321" i="1"/>
  <c r="G1320" i="1"/>
  <c r="G1319" i="1"/>
  <c r="G1318" i="1"/>
  <c r="G1317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E1267" i="1"/>
  <c r="G1266" i="1"/>
  <c r="E1266" i="1"/>
  <c r="G1265" i="1"/>
  <c r="E1265" i="1"/>
  <c r="G1264" i="1"/>
  <c r="G1263" i="1"/>
  <c r="G1262" i="1"/>
  <c r="G1261" i="1"/>
  <c r="G1260" i="1"/>
  <c r="G1259" i="1"/>
  <c r="E1259" i="1"/>
  <c r="G1258" i="1"/>
  <c r="E1258" i="1"/>
  <c r="G1257" i="1"/>
  <c r="E1257" i="1"/>
  <c r="G1256" i="1"/>
  <c r="G1255" i="1"/>
  <c r="E1255" i="1"/>
  <c r="G1254" i="1"/>
  <c r="E1254" i="1"/>
  <c r="G1253" i="1"/>
  <c r="E1253" i="1"/>
  <c r="G1252" i="1"/>
  <c r="E1252" i="1"/>
  <c r="G1251" i="1"/>
  <c r="E1251" i="1"/>
  <c r="G1250" i="1"/>
  <c r="E1250" i="1"/>
  <c r="G1249" i="1"/>
  <c r="G1248" i="1"/>
  <c r="G1247" i="1"/>
  <c r="G1245" i="1"/>
  <c r="G1244" i="1"/>
  <c r="G1243" i="1"/>
  <c r="G1242" i="1"/>
  <c r="G1240" i="1"/>
  <c r="G1239" i="1"/>
  <c r="G1238" i="1"/>
  <c r="E1236" i="1"/>
  <c r="E1235" i="1"/>
  <c r="E1234" i="1"/>
  <c r="E1233" i="1"/>
  <c r="E1232" i="1"/>
  <c r="G1231" i="1"/>
  <c r="E1231" i="1"/>
  <c r="G1230" i="1"/>
  <c r="E1230" i="1"/>
  <c r="G1229" i="1"/>
  <c r="E1229" i="1"/>
  <c r="G1228" i="1"/>
  <c r="E1228" i="1"/>
  <c r="G1227" i="1"/>
  <c r="E1227" i="1"/>
  <c r="G1226" i="1"/>
  <c r="E1226" i="1"/>
  <c r="G1225" i="1"/>
  <c r="G1224" i="1"/>
  <c r="G1223" i="1"/>
  <c r="E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E1211" i="1"/>
  <c r="G1210" i="1"/>
  <c r="E1210" i="1"/>
  <c r="G1209" i="1"/>
  <c r="E1209" i="1"/>
  <c r="G1208" i="1"/>
  <c r="E1208" i="1"/>
  <c r="G1207" i="1"/>
  <c r="E1207" i="1"/>
  <c r="G1206" i="1"/>
  <c r="E1206" i="1"/>
  <c r="G1205" i="1"/>
  <c r="E1205" i="1"/>
  <c r="G1204" i="1"/>
  <c r="E1204" i="1"/>
  <c r="G1203" i="1"/>
  <c r="E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E1185" i="1"/>
  <c r="G1184" i="1"/>
  <c r="E1184" i="1"/>
  <c r="G1183" i="1"/>
  <c r="E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E1094" i="1"/>
  <c r="G1093" i="1"/>
  <c r="E1093" i="1"/>
  <c r="G1092" i="1"/>
  <c r="E1092" i="1"/>
  <c r="G1091" i="1"/>
  <c r="G1090" i="1"/>
  <c r="G1089" i="1"/>
  <c r="G1088" i="1"/>
  <c r="E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4" i="1"/>
  <c r="E1074" i="1"/>
  <c r="G1073" i="1"/>
  <c r="E1073" i="1"/>
  <c r="G1072" i="1"/>
  <c r="E1072" i="1"/>
  <c r="G1071" i="1"/>
  <c r="E1071" i="1"/>
  <c r="G1070" i="1"/>
  <c r="E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4" i="1"/>
  <c r="G1053" i="1"/>
  <c r="G1052" i="1"/>
  <c r="G1050" i="1"/>
  <c r="E1050" i="1"/>
  <c r="G1049" i="1"/>
  <c r="E1049" i="1"/>
  <c r="G1048" i="1"/>
  <c r="E1048" i="1"/>
  <c r="G1047" i="1"/>
  <c r="E1047" i="1"/>
  <c r="G1046" i="1"/>
  <c r="E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E1032" i="1"/>
  <c r="G1031" i="1"/>
  <c r="E1031" i="1"/>
  <c r="G1030" i="1"/>
  <c r="E1030" i="1"/>
  <c r="G1029" i="1"/>
  <c r="G1028" i="1"/>
  <c r="G1027" i="1"/>
  <c r="E1027" i="1"/>
  <c r="G1026" i="1"/>
  <c r="G1025" i="1"/>
  <c r="E1025" i="1"/>
  <c r="G1024" i="1"/>
  <c r="E1024" i="1"/>
  <c r="G1023" i="1"/>
  <c r="E1023" i="1"/>
  <c r="G1022" i="1"/>
  <c r="E1022" i="1"/>
  <c r="G1021" i="1"/>
  <c r="E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E996" i="1"/>
  <c r="G995" i="1"/>
  <c r="E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79" i="1"/>
  <c r="G978" i="1"/>
  <c r="G977" i="1"/>
  <c r="G976" i="1"/>
  <c r="G975" i="1"/>
  <c r="G974" i="1"/>
  <c r="G973" i="1"/>
  <c r="G972" i="1"/>
  <c r="G971" i="1"/>
  <c r="G970" i="1"/>
  <c r="G969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E903" i="1"/>
  <c r="G902" i="1"/>
  <c r="G901" i="1"/>
  <c r="G900" i="1"/>
  <c r="E900" i="1"/>
  <c r="G899" i="1"/>
  <c r="E899" i="1"/>
  <c r="G898" i="1"/>
  <c r="G897" i="1"/>
  <c r="G896" i="1"/>
  <c r="E896" i="1"/>
  <c r="G895" i="1"/>
  <c r="G894" i="1"/>
  <c r="E894" i="1"/>
  <c r="G893" i="1"/>
  <c r="E893" i="1"/>
  <c r="G892" i="1"/>
  <c r="E892" i="1"/>
  <c r="G891" i="1"/>
  <c r="G890" i="1"/>
  <c r="G889" i="1"/>
  <c r="E889" i="1"/>
  <c r="G888" i="1"/>
  <c r="G887" i="1"/>
  <c r="G886" i="1"/>
  <c r="G885" i="1"/>
  <c r="G884" i="1"/>
  <c r="G883" i="1"/>
  <c r="G882" i="1"/>
  <c r="G881" i="1"/>
  <c r="G880" i="1"/>
  <c r="E880" i="1"/>
  <c r="G879" i="1"/>
  <c r="E879" i="1"/>
  <c r="G878" i="1"/>
  <c r="E878" i="1"/>
  <c r="G877" i="1"/>
  <c r="E877" i="1"/>
  <c r="G876" i="1"/>
  <c r="E876" i="1"/>
  <c r="G875" i="1"/>
  <c r="E875" i="1"/>
  <c r="G874" i="1"/>
  <c r="G873" i="1"/>
  <c r="G872" i="1"/>
  <c r="G871" i="1"/>
  <c r="G870" i="1"/>
  <c r="G869" i="1"/>
  <c r="G868" i="1"/>
  <c r="G867" i="1"/>
  <c r="G866" i="1"/>
  <c r="G863" i="1"/>
  <c r="G862" i="1"/>
  <c r="G861" i="1"/>
  <c r="G859" i="1"/>
  <c r="E859" i="1"/>
  <c r="G858" i="1"/>
  <c r="E858" i="1"/>
  <c r="G857" i="1"/>
  <c r="E857" i="1"/>
  <c r="G856" i="1"/>
  <c r="E856" i="1"/>
  <c r="G855" i="1"/>
  <c r="E855" i="1"/>
  <c r="G854" i="1"/>
  <c r="E854" i="1"/>
  <c r="G853" i="1"/>
  <c r="E853" i="1"/>
  <c r="G852" i="1"/>
  <c r="E852" i="1"/>
  <c r="G851" i="1"/>
  <c r="E851" i="1"/>
  <c r="G850" i="1"/>
  <c r="E850" i="1"/>
  <c r="G849" i="1"/>
  <c r="E849" i="1"/>
  <c r="G848" i="1"/>
  <c r="E848" i="1"/>
  <c r="G847" i="1"/>
  <c r="G846" i="1"/>
  <c r="G845" i="1"/>
  <c r="G844" i="1"/>
  <c r="G843" i="1"/>
  <c r="G842" i="1"/>
  <c r="G841" i="1"/>
  <c r="G840" i="1"/>
  <c r="G839" i="1"/>
  <c r="G838" i="1"/>
  <c r="E838" i="1"/>
  <c r="G837" i="1"/>
  <c r="E837" i="1"/>
  <c r="G836" i="1"/>
  <c r="E836" i="1"/>
  <c r="G835" i="1"/>
  <c r="G834" i="1"/>
  <c r="E834" i="1"/>
  <c r="G833" i="1"/>
  <c r="G832" i="1"/>
  <c r="E832" i="1"/>
  <c r="G831" i="1"/>
  <c r="E831" i="1"/>
  <c r="G830" i="1"/>
  <c r="E830" i="1"/>
  <c r="G829" i="1"/>
  <c r="E829" i="1"/>
  <c r="G828" i="1"/>
  <c r="E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E792" i="1"/>
  <c r="G791" i="1"/>
  <c r="E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E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8" i="1"/>
  <c r="G707" i="1"/>
  <c r="E707" i="1"/>
  <c r="G706" i="1"/>
  <c r="G705" i="1"/>
  <c r="E705" i="1"/>
  <c r="G704" i="1"/>
  <c r="E704" i="1"/>
  <c r="G703" i="1"/>
  <c r="G702" i="1"/>
  <c r="G701" i="1"/>
  <c r="E701" i="1"/>
  <c r="G700" i="1"/>
  <c r="G699" i="1"/>
  <c r="E699" i="1"/>
  <c r="G698" i="1"/>
  <c r="G697" i="1"/>
  <c r="E697" i="1"/>
  <c r="G696" i="1"/>
  <c r="G695" i="1"/>
  <c r="E695" i="1"/>
  <c r="G694" i="1"/>
  <c r="G693" i="1"/>
  <c r="G692" i="1"/>
  <c r="G691" i="1"/>
  <c r="G690" i="1"/>
  <c r="G689" i="1"/>
  <c r="G688" i="1"/>
  <c r="G687" i="1"/>
  <c r="G686" i="1"/>
  <c r="G685" i="1"/>
  <c r="G683" i="1"/>
  <c r="E683" i="1"/>
  <c r="G682" i="1"/>
  <c r="E682" i="1"/>
  <c r="G681" i="1"/>
  <c r="E681" i="1"/>
  <c r="G680" i="1"/>
  <c r="G679" i="1"/>
  <c r="G678" i="1"/>
  <c r="G677" i="1"/>
  <c r="G676" i="1"/>
  <c r="G675" i="1"/>
  <c r="G674" i="1"/>
  <c r="G673" i="1"/>
  <c r="G672" i="1"/>
  <c r="E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0" i="1"/>
  <c r="G649" i="1"/>
  <c r="G648" i="1"/>
  <c r="G647" i="1"/>
  <c r="E647" i="1"/>
  <c r="G646" i="1"/>
  <c r="E646" i="1"/>
  <c r="G645" i="1"/>
  <c r="E645" i="1"/>
  <c r="G644" i="1"/>
  <c r="E644" i="1"/>
  <c r="G643" i="1"/>
  <c r="E643" i="1"/>
  <c r="G642" i="1"/>
  <c r="E642" i="1"/>
  <c r="G641" i="1"/>
  <c r="E641" i="1"/>
  <c r="G640" i="1"/>
  <c r="G639" i="1"/>
  <c r="E639" i="1"/>
  <c r="G638" i="1"/>
  <c r="E638" i="1"/>
  <c r="G637" i="1"/>
  <c r="G636" i="1"/>
  <c r="G635" i="1"/>
  <c r="G634" i="1"/>
  <c r="G633" i="1"/>
  <c r="G632" i="1"/>
  <c r="G631" i="1"/>
  <c r="G630" i="1"/>
  <c r="G629" i="1"/>
  <c r="G628" i="1"/>
  <c r="G627" i="1"/>
  <c r="E627" i="1"/>
  <c r="G626" i="1"/>
  <c r="E626" i="1"/>
  <c r="G625" i="1"/>
  <c r="E625" i="1"/>
  <c r="G624" i="1"/>
  <c r="G623" i="1"/>
  <c r="E623" i="1"/>
  <c r="G622" i="1"/>
  <c r="E622" i="1"/>
  <c r="G621" i="1"/>
  <c r="E621" i="1"/>
  <c r="G620" i="1"/>
  <c r="E620" i="1"/>
  <c r="G619" i="1"/>
  <c r="E619" i="1"/>
  <c r="G618" i="1"/>
  <c r="E618" i="1"/>
  <c r="G617" i="1"/>
  <c r="G616" i="1"/>
  <c r="G615" i="1"/>
  <c r="G614" i="1"/>
  <c r="G613" i="1"/>
  <c r="G612" i="1"/>
  <c r="G611" i="1"/>
  <c r="G610" i="1"/>
  <c r="E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E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E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0" i="1"/>
  <c r="E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E505" i="1"/>
  <c r="G504" i="1"/>
  <c r="E504" i="1"/>
  <c r="G503" i="1"/>
  <c r="G502" i="1"/>
  <c r="G501" i="1"/>
  <c r="G500" i="1"/>
  <c r="E500" i="1"/>
  <c r="G499" i="1"/>
  <c r="G498" i="1"/>
  <c r="G497" i="1"/>
  <c r="G496" i="1"/>
  <c r="G495" i="1"/>
  <c r="G494" i="1"/>
  <c r="G493" i="1"/>
  <c r="G492" i="1"/>
  <c r="E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E476" i="1"/>
  <c r="G475" i="1"/>
  <c r="E475" i="1"/>
  <c r="G474" i="1"/>
  <c r="G473" i="1"/>
  <c r="G472" i="1"/>
  <c r="E472" i="1"/>
  <c r="G471" i="1"/>
  <c r="E471" i="1"/>
  <c r="G470" i="1"/>
  <c r="E470" i="1"/>
  <c r="G469" i="1"/>
  <c r="E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E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48" i="1"/>
  <c r="G347" i="1"/>
  <c r="G346" i="1"/>
  <c r="G345" i="1"/>
  <c r="G344" i="1"/>
  <c r="G343" i="1"/>
  <c r="G342" i="1"/>
  <c r="G341" i="1"/>
  <c r="G340" i="1"/>
  <c r="G339" i="1"/>
  <c r="G338" i="1"/>
  <c r="E338" i="1"/>
  <c r="G337" i="1"/>
  <c r="E337" i="1"/>
  <c r="G336" i="1"/>
  <c r="E336" i="1"/>
  <c r="G335" i="1"/>
  <c r="E335" i="1"/>
  <c r="G334" i="1"/>
  <c r="G333" i="1"/>
  <c r="G332" i="1"/>
  <c r="G331" i="1"/>
  <c r="E331" i="1"/>
  <c r="G330" i="1"/>
  <c r="E330" i="1"/>
  <c r="G328" i="1"/>
  <c r="G327" i="1"/>
  <c r="E327" i="1"/>
  <c r="G326" i="1"/>
  <c r="G325" i="1"/>
  <c r="G324" i="1"/>
  <c r="E324" i="1"/>
  <c r="G323" i="1"/>
  <c r="G322" i="1"/>
  <c r="E322" i="1"/>
  <c r="G321" i="1"/>
  <c r="E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E238" i="1"/>
  <c r="G237" i="1"/>
  <c r="G236" i="1"/>
  <c r="G235" i="1"/>
  <c r="G234" i="1"/>
  <c r="G233" i="1"/>
  <c r="G232" i="1"/>
  <c r="G231" i="1"/>
  <c r="G230" i="1"/>
  <c r="G229" i="1"/>
  <c r="E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E158" i="1"/>
  <c r="G157" i="1"/>
  <c r="G156" i="1"/>
  <c r="G155" i="1"/>
  <c r="G154" i="1"/>
  <c r="G153" i="1"/>
  <c r="E153" i="1"/>
  <c r="G152" i="1"/>
  <c r="E152" i="1"/>
  <c r="G151" i="1"/>
  <c r="E151" i="1"/>
  <c r="G150" i="1"/>
  <c r="G149" i="1"/>
  <c r="G148" i="1"/>
  <c r="G147" i="1"/>
  <c r="G146" i="1"/>
  <c r="G145" i="1"/>
  <c r="E145" i="1"/>
  <c r="G144" i="1"/>
  <c r="G143" i="1"/>
  <c r="G142" i="1"/>
  <c r="G141" i="1"/>
  <c r="E141" i="1"/>
  <c r="G140" i="1"/>
  <c r="E140" i="1"/>
  <c r="G139" i="1"/>
  <c r="E139" i="1"/>
  <c r="G138" i="1"/>
  <c r="E138" i="1"/>
  <c r="G137" i="1"/>
  <c r="E137" i="1"/>
  <c r="G136" i="1"/>
  <c r="E136" i="1"/>
  <c r="G135" i="1"/>
  <c r="E135" i="1"/>
  <c r="G134" i="1"/>
  <c r="E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E114" i="1"/>
  <c r="G113" i="1"/>
  <c r="G112" i="1"/>
  <c r="E112" i="1"/>
  <c r="G111" i="1"/>
  <c r="G110" i="1"/>
  <c r="E110" i="1"/>
  <c r="G109" i="1"/>
  <c r="E109" i="1"/>
  <c r="G108" i="1"/>
  <c r="E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E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<sst xmlns="http://schemas.openxmlformats.org/spreadsheetml/2006/main" count="7338" uniqueCount="1871">
  <si>
    <t>Год</t>
  </si>
  <si>
    <t>Атлет(ы)</t>
  </si>
  <si>
    <t>Вид спорта</t>
  </si>
  <si>
    <t>Дисциплина</t>
  </si>
  <si>
    <t>Место</t>
  </si>
  <si>
    <t>Медаль</t>
  </si>
  <si>
    <t>Column1</t>
  </si>
  <si>
    <t>Andrey Kolotvin</t>
  </si>
  <si>
    <t>Горнолыжный спорт</t>
  </si>
  <si>
    <t>Скоростной спуск, мужчины</t>
  </si>
  <si>
    <t>—</t>
  </si>
  <si>
    <t>Комбинированная гонка, мужчины</t>
  </si>
  <si>
    <t>Olga Vedyacheva</t>
  </si>
  <si>
    <t>Скоростной спуск, женщины</t>
  </si>
  <si>
    <t>Супергигант, женщины</t>
  </si>
  <si>
    <t>Комбинированная гонка, женщины</t>
  </si>
  <si>
    <t>Dmitry Pantov</t>
  </si>
  <si>
    <t>Биатлон</t>
  </si>
  <si>
    <t>Спринт 10 км, мужчины</t>
  </si>
  <si>
    <t>Гонка 20 км, мужчины</t>
  </si>
  <si>
    <t>Inna Sheshkil</t>
  </si>
  <si>
    <t>Спринт 7.5 км, женщины</t>
  </si>
  <si>
    <t>Гонка 15 км, женщины</t>
  </si>
  <si>
    <t>Vladimir Smirnov</t>
  </si>
  <si>
    <t>Лыжные гонки</t>
  </si>
  <si>
    <t>Гонка 10 км, мужчины</t>
  </si>
  <si>
    <t>Серебро</t>
  </si>
  <si>
    <t>Nikolay Ivanov</t>
  </si>
  <si>
    <t>Pavel Ryabinin</t>
  </si>
  <si>
    <t>Andrey Nevzorov</t>
  </si>
  <si>
    <t>Гонка 30 км, мужчины</t>
  </si>
  <si>
    <t>Pavel Korolyov</t>
  </si>
  <si>
    <t>Гонка 50 км, мужчины</t>
  </si>
  <si>
    <t>Золото</t>
  </si>
  <si>
    <t>Sergey Margatsky</t>
  </si>
  <si>
    <t>Гонка преследования 10/15 км, мужчины</t>
  </si>
  <si>
    <t>Yelena Volodina</t>
  </si>
  <si>
    <t>Гонка 5 км, женщины</t>
  </si>
  <si>
    <t>Yelena Chernetsova</t>
  </si>
  <si>
    <t>Nataliya Shtaymets</t>
  </si>
  <si>
    <t>Oksana Kotova</t>
  </si>
  <si>
    <t>Гонка 30 км, женщины</t>
  </si>
  <si>
    <t>Гонка преследования 5/10 км, женщины</t>
  </si>
  <si>
    <t>DNS</t>
  </si>
  <si>
    <t>Aleksey Bannikov</t>
  </si>
  <si>
    <t>Фристайл</t>
  </si>
  <si>
    <t>Могул, мужчины</t>
  </si>
  <si>
    <t>Yelena Sinitsina</t>
  </si>
  <si>
    <t>Шорт-трек</t>
  </si>
  <si>
    <t>500 метров, женщины</t>
  </si>
  <si>
    <t>1000 метров, женщины</t>
  </si>
  <si>
    <t>DQ</t>
  </si>
  <si>
    <t>Andrey Verveykin</t>
  </si>
  <si>
    <t>Прыжки с трамплина</t>
  </si>
  <si>
    <t>Личный зачет, нормальный трамплин, мужчины</t>
  </si>
  <si>
    <t>Aleksandr Kolmakov</t>
  </si>
  <si>
    <t>Kayrat Biekenov</t>
  </si>
  <si>
    <t>Личный зачет, большой трамплин, мужчины</t>
  </si>
  <si>
    <t>Vadim Shakshakbayev</t>
  </si>
  <si>
    <t>Конькобежный спорт</t>
  </si>
  <si>
    <t>500 метров, мужчины</t>
  </si>
  <si>
    <t>Vladimir Klepinin</t>
  </si>
  <si>
    <t>1000 метров, мужчины</t>
  </si>
  <si>
    <t>Radik Bikchentayev</t>
  </si>
  <si>
    <t>1500 метров, мужчины</t>
  </si>
  <si>
    <t>Vadim Sayutin</t>
  </si>
  <si>
    <t>Sergey Tsybenko</t>
  </si>
  <si>
    <t>5000 метров, мужчины</t>
  </si>
  <si>
    <t>Yevgeny Sanarov</t>
  </si>
  <si>
    <t>10000 метров, мужчины</t>
  </si>
  <si>
    <t>Lyudmila Prokashova</t>
  </si>
  <si>
    <t>3000 метров, женщины</t>
  </si>
  <si>
    <t>Kenzhesh Sarsekenova</t>
  </si>
  <si>
    <t>5000 метров, женщины</t>
  </si>
  <si>
    <t>Vadim Shikarev</t>
  </si>
  <si>
    <t>Стрельба из лука</t>
  </si>
  <si>
    <t>Личный зачет, мужчины</t>
  </si>
  <si>
    <t>Vitaly Shin</t>
  </si>
  <si>
    <t>Sergey Martynov</t>
  </si>
  <si>
    <t>Anna Mozhar</t>
  </si>
  <si>
    <t>Личный зачет, женщины</t>
  </si>
  <si>
    <t>Irina Leonova</t>
  </si>
  <si>
    <t>Yana Tunyantse</t>
  </si>
  <si>
    <t>Aleksey Dmitriyenko</t>
  </si>
  <si>
    <t>Спортивная гимнастика</t>
  </si>
  <si>
    <t>Многоборье, мужчины</t>
  </si>
  <si>
    <t>43 r1/2</t>
  </si>
  <si>
    <t>Sergey Fedorchenko</t>
  </si>
  <si>
    <t>46 r1/2</t>
  </si>
  <si>
    <t>Вольные упражнения, мужчины</t>
  </si>
  <si>
    <t>29 r1/1</t>
  </si>
  <si>
    <t>=68 r1/1</t>
  </si>
  <si>
    <t>Опорный прыжок, мужчины</t>
  </si>
  <si>
    <t>=12 r1/1</t>
  </si>
  <si>
    <t>=87 r1/1</t>
  </si>
  <si>
    <t>Параллельные брусья, мужчины</t>
  </si>
  <si>
    <t>=50 r1/1</t>
  </si>
  <si>
    <t>Перекладина, мужчины</t>
  </si>
  <si>
    <t>45 r1/1</t>
  </si>
  <si>
    <t>92 r1/1</t>
  </si>
  <si>
    <t>Кольца, мужчины</t>
  </si>
  <si>
    <t>73 r1/1</t>
  </si>
  <si>
    <t>=76 r1/1</t>
  </si>
  <si>
    <t>Конь, мужчины</t>
  </si>
  <si>
    <t>=64 r1/1</t>
  </si>
  <si>
    <t>=71 r1/1</t>
  </si>
  <si>
    <t>Olga Kozhevnikova</t>
  </si>
  <si>
    <t>Многоборье, женщины</t>
  </si>
  <si>
    <t>56 r1/2</t>
  </si>
  <si>
    <t>Вольные упражнения, женщины</t>
  </si>
  <si>
    <t>=61 r1/1</t>
  </si>
  <si>
    <t>Опорный прыжок, женщины</t>
  </si>
  <si>
    <t>=62 r1/1</t>
  </si>
  <si>
    <t>Разновысокие брусья, женщины</t>
  </si>
  <si>
    <t>70 r1/1</t>
  </si>
  <si>
    <t>Бревно, женщины</t>
  </si>
  <si>
    <t>=74 r1/1</t>
  </si>
  <si>
    <t>Vitaly Savin</t>
  </si>
  <si>
    <t>Легкая атлетика</t>
  </si>
  <si>
    <t>100 метров, мужчины</t>
  </si>
  <si>
    <t>5 h10 r1/4</t>
  </si>
  <si>
    <t>Vitaly Medvedev</t>
  </si>
  <si>
    <t>7 h5 r1/4</t>
  </si>
  <si>
    <t>Valery Borisov</t>
  </si>
  <si>
    <t>Спортивная ходьба 20 км, мужчины</t>
  </si>
  <si>
    <t>Sergey Korepanov</t>
  </si>
  <si>
    <t>Спортивная ходьба 50 км, мужчины</t>
  </si>
  <si>
    <t>Igor Potapovich</t>
  </si>
  <si>
    <t>Прыжки с шестом, мужчины</t>
  </si>
  <si>
    <t>Sergey Arzamasov</t>
  </si>
  <si>
    <t>Тройной прыжок, мужчины</t>
  </si>
  <si>
    <t>36 r1/2</t>
  </si>
  <si>
    <t>Sergey Rubtsov</t>
  </si>
  <si>
    <t>Толкание ядра, мужчины</t>
  </si>
  <si>
    <t>AC r1/2</t>
  </si>
  <si>
    <t>Nataliya Vorobyova</t>
  </si>
  <si>
    <t>100 метров, женщины</t>
  </si>
  <si>
    <t>5 h1 r1/4</t>
  </si>
  <si>
    <t>Svetlana Bodritskaya</t>
  </si>
  <si>
    <t>400 метров, женщины</t>
  </si>
  <si>
    <t>5 h6 r1/4</t>
  </si>
  <si>
    <t>Irina Mikitenko</t>
  </si>
  <si>
    <t>11 h3 r1/2</t>
  </si>
  <si>
    <t>Nataliya Torshina</t>
  </si>
  <si>
    <t>Бег с барьерами 400 м, женщины</t>
  </si>
  <si>
    <t>5 h2 r1/3</t>
  </si>
  <si>
    <t>Svetlana Tolstaya</t>
  </si>
  <si>
    <t>Спортивная ходьба 10 км, женщины</t>
  </si>
  <si>
    <t>Mayya Sozonova</t>
  </si>
  <si>
    <t>Svetlana Zalevskaya</t>
  </si>
  <si>
    <t>Прыжки в высоту, женщины</t>
  </si>
  <si>
    <t>Yelena Pershina</t>
  </si>
  <si>
    <t>Прыжки в длину, женщины</t>
  </si>
  <si>
    <t>15 r1/2</t>
  </si>
  <si>
    <t>Yelena Koshcheyeva</t>
  </si>
  <si>
    <t>35 r1/2</t>
  </si>
  <si>
    <t>Yelena Baltabayeva</t>
  </si>
  <si>
    <t>Толкание ядра, женщины</t>
  </si>
  <si>
    <t>22 r1/2</t>
  </si>
  <si>
    <t>Svetlana Kazanina</t>
  </si>
  <si>
    <t>Семиборье, женщины</t>
  </si>
  <si>
    <t>Bolat Zhumadilov</t>
  </si>
  <si>
    <t>Бокс</t>
  </si>
  <si>
    <t>Наилегчайший вес, мужчины</t>
  </si>
  <si>
    <t>Bektas Abubakirov</t>
  </si>
  <si>
    <t>Легчайший вес, мужчины</t>
  </si>
  <si>
    <t>Bakhtiyar Tyleganov</t>
  </si>
  <si>
    <t>Полулегкий вес, мужчины</t>
  </si>
  <si>
    <t>Bolat Niyazymbetov</t>
  </si>
  <si>
    <t>Первый полусредний вес, мужчины</t>
  </si>
  <si>
    <t>Бронза</t>
  </si>
  <si>
    <t>Nurzhan Smanov</t>
  </si>
  <si>
    <t>Полусредний вес, мужчины</t>
  </si>
  <si>
    <t>Yermakhan Ibraimov</t>
  </si>
  <si>
    <t>Первый средний вес, мужчины</t>
  </si>
  <si>
    <t>Vasily Zhirov</t>
  </si>
  <si>
    <t>Полутяжелый вес, мужчины</t>
  </si>
  <si>
    <t>Mikhail Yurchenko</t>
  </si>
  <si>
    <t>Супертяжелый вес, мужчины</t>
  </si>
  <si>
    <t>Yevgeny Yegorov</t>
  </si>
  <si>
    <t>Гребля на байдарках и каноэ</t>
  </si>
  <si>
    <t>Байдарка-одиночка, 500 метров, мужчины</t>
  </si>
  <si>
    <t>6 h2 r2/4</t>
  </si>
  <si>
    <t>Andrey Safaryan</t>
  </si>
  <si>
    <t>Байдарка-одиночка, 1000 метров, мужчины</t>
  </si>
  <si>
    <t>Konstantin Negodyayev</t>
  </si>
  <si>
    <t>Каноэ-одиночка, 500 метров, мужчины</t>
  </si>
  <si>
    <t>Каноэ-одиночка, 1000 метров, мужчины</t>
  </si>
  <si>
    <t>5 h1 r2/3</t>
  </si>
  <si>
    <t>Andrey Kivilyov</t>
  </si>
  <si>
    <t>Шоссейный велоспорт</t>
  </si>
  <si>
    <t>Групповая гонка, мужчины</t>
  </si>
  <si>
    <t>Aleksandr Vinokurov</t>
  </si>
  <si>
    <t>Aleksandr Shefer</t>
  </si>
  <si>
    <t>Andrey Teteryuk</t>
  </si>
  <si>
    <t>Alla Vasilenko</t>
  </si>
  <si>
    <t>Road Race, Individual, Women</t>
  </si>
  <si>
    <t>DNF</t>
  </si>
  <si>
    <t>Vadim Kravchenko</t>
  </si>
  <si>
    <t>Трековый велоспорт</t>
  </si>
  <si>
    <t>Индивидуальная гонка преследования, 4000 метров, мужчины</t>
  </si>
  <si>
    <t>Sergey Lavrinenko</t>
  </si>
  <si>
    <t>Гонка по очкам, мужчины</t>
  </si>
  <si>
    <t>Гонка по очкам, женщины</t>
  </si>
  <si>
    <t>Damir Akhmetbekov</t>
  </si>
  <si>
    <t>Прыжки в воду</t>
  </si>
  <si>
    <t>Вышка, мужчины</t>
  </si>
  <si>
    <t>Samat Muratov</t>
  </si>
  <si>
    <t>Irina Vyguzova</t>
  </si>
  <si>
    <t>Трамплин, женщины</t>
  </si>
  <si>
    <t>Yelena Ivanova</t>
  </si>
  <si>
    <t>Вышка, женщины</t>
  </si>
  <si>
    <t>Nataliya Chikina</t>
  </si>
  <si>
    <t>Vyacheslav Grigoryev</t>
  </si>
  <si>
    <t>Фехтование</t>
  </si>
  <si>
    <t>Фехтование, рапира, личный зачет, мужчины</t>
  </si>
  <si>
    <t>Sergey Akhirov</t>
  </si>
  <si>
    <t>Дзюдо</t>
  </si>
  <si>
    <t>Второй наилегчайший вес, мужчины</t>
  </si>
  <si>
    <t>Akhat Akhirov</t>
  </si>
  <si>
    <t>Легкий вес, мужчины</t>
  </si>
  <si>
    <t>Ruslan Seilkhanov</t>
  </si>
  <si>
    <t>Sergey Alimzhanov</t>
  </si>
  <si>
    <t>Средний вес, мужчины</t>
  </si>
  <si>
    <t>Sergey Shakimov</t>
  </si>
  <si>
    <t>Первый полутяжелый вес, мужчины</t>
  </si>
  <si>
    <t>Igor Peshkov</t>
  </si>
  <si>
    <t>Тяжелый вес, мужчины</t>
  </si>
  <si>
    <t>Valentina Kamsulyeva</t>
  </si>
  <si>
    <t>Первый средний вес, женщины</t>
  </si>
  <si>
    <t>Yevgeniya Bogunova</t>
  </si>
  <si>
    <t>Первый полутяжелый вес, женщины</t>
  </si>
  <si>
    <t>Aleksandr Parygin</t>
  </si>
  <si>
    <t>Современное пятиборье</t>
  </si>
  <si>
    <t>Dmitry Tyurin</t>
  </si>
  <si>
    <t>Vladimir Vokhmyanin</t>
  </si>
  <si>
    <t>Стрельба</t>
  </si>
  <si>
    <t>Скорострельный пистолет, 25 метров, мужчины</t>
  </si>
  <si>
    <t>Sergey Belyayev</t>
  </si>
  <si>
    <t>Пневматическая винтовка, 10 метров, мужчины</t>
  </si>
  <si>
    <t>Малокалиберная винтовка, три положения, 50 метров, мужчины</t>
  </si>
  <si>
    <t>Малокалиберная винтовка, лежа, 50 метров, мужчины</t>
  </si>
  <si>
    <t>Yury Rodnov</t>
  </si>
  <si>
    <t>Движущаяся мишень, 10 метров, мужчины</t>
  </si>
  <si>
    <t>Galina Belyayeva</t>
  </si>
  <si>
    <t>Пневматический пистолет, 10 метров, женщины</t>
  </si>
  <si>
    <t>Yuliya Bondareva</t>
  </si>
  <si>
    <t>Спортивный пистолет, 25 метров, женщины</t>
  </si>
  <si>
    <t>Sergey Borisenko</t>
  </si>
  <si>
    <t>Плавание</t>
  </si>
  <si>
    <t>50 метров вольным стилем, мужчины</t>
  </si>
  <si>
    <t>Aleksey Yegorov</t>
  </si>
  <si>
    <t>100 метров вольным стилем, мужчины</t>
  </si>
  <si>
    <t>200 метров вольным стилем, мужчины</t>
  </si>
  <si>
    <t>Sergey Ushkalov</t>
  </si>
  <si>
    <t>100 метров на спине, мужчины</t>
  </si>
  <si>
    <t>Aleksandr Savitsky</t>
  </si>
  <si>
    <t>100 метров брассом, мужчины</t>
  </si>
  <si>
    <t>Andrey Gavrilov</t>
  </si>
  <si>
    <t>100 метров баттерфляем, мужчины</t>
  </si>
  <si>
    <t>200 метров комплексным плаванием, мужчины</t>
  </si>
  <si>
    <t>Yevgeniya Yermakova</t>
  </si>
  <si>
    <t>50 метров вольным стилем, женщины</t>
  </si>
  <si>
    <t>100 метров вольным стилем, женщины</t>
  </si>
  <si>
    <t>Aleksandr Okhramenko</t>
  </si>
  <si>
    <t>Тяжелая атлетика</t>
  </si>
  <si>
    <t>Oleg Yem</t>
  </si>
  <si>
    <t>Rishat Mansurov</t>
  </si>
  <si>
    <t>Kuanysh Rymkulov</t>
  </si>
  <si>
    <t>Andrey Makarov</t>
  </si>
  <si>
    <t>Первый тяжелый вес, мужчины</t>
  </si>
  <si>
    <t>Anatoly Khrapaty</t>
  </si>
  <si>
    <t>Тяжелый вес I, мужчины</t>
  </si>
  <si>
    <t>Sergey Kopytov</t>
  </si>
  <si>
    <t>Nurym Dyusenov</t>
  </si>
  <si>
    <t>Борьба</t>
  </si>
  <si>
    <t>Наилегчайший вес, греко-римская борьба, мужчины</t>
  </si>
  <si>
    <t>Yury Melnichenko</t>
  </si>
  <si>
    <t>Легчайший вес, греко-римская борьба, мужчины</t>
  </si>
  <si>
    <t>Bakhtiyar Bayseitov</t>
  </si>
  <si>
    <t>Полусредний вес, греко-римская борьба, мужчины</t>
  </si>
  <si>
    <t>Daulet Turlykhanov</t>
  </si>
  <si>
    <t>Средний вес, греко-римская борьба, мужчины</t>
  </si>
  <si>
    <t>Sergey Matviyenko</t>
  </si>
  <si>
    <t>Полутяжелый вес, греко-римская борьба, мужчины</t>
  </si>
  <si>
    <t>Maulen Mamyrov</t>
  </si>
  <si>
    <t>Наилегчайший вес, вольная борьба, мужчины</t>
  </si>
  <si>
    <t>Artur Fyodorov</t>
  </si>
  <si>
    <t>Легчайший вес, вольная борьба, мужчины</t>
  </si>
  <si>
    <t>Magomed Kurugliyev</t>
  </si>
  <si>
    <t>Полусредний вес, вольная борьба, мужчины</t>
  </si>
  <si>
    <t>Elmadi Zhabrailov</t>
  </si>
  <si>
    <t>Средний вес, вольная борьба, мужчины</t>
  </si>
  <si>
    <t>Islam Bayramukov</t>
  </si>
  <si>
    <t>Полутяжелый вес, вольная борьба, мужчины</t>
  </si>
  <si>
    <t>Igor Klimov</t>
  </si>
  <si>
    <t>Супертяжелый вес, вольная борьба, мужчины</t>
  </si>
  <si>
    <t>Dmitry Kvach</t>
  </si>
  <si>
    <t>Гигантский слалом, мужчины</t>
  </si>
  <si>
    <t>Yuliya Krygina</t>
  </si>
  <si>
    <t>Гигантский слалом, женщины</t>
  </si>
  <si>
    <t>Dmitry Pozdnyakov</t>
  </si>
  <si>
    <t>Valery Ivanov</t>
  </si>
  <si>
    <t>Margarita Dulova</t>
  </si>
  <si>
    <t>Lyudmila Guryeva</t>
  </si>
  <si>
    <t>Vitaly Lilichenko</t>
  </si>
  <si>
    <t>Vladimir Bortsov</t>
  </si>
  <si>
    <t>Oksana Yatskaya</t>
  </si>
  <si>
    <t>Svetlana Shishkina</t>
  </si>
  <si>
    <t>Svetlana Deshevykh</t>
  </si>
  <si>
    <t>Olga Seleznyova</t>
  </si>
  <si>
    <t>Yelena Antonova</t>
  </si>
  <si>
    <t>Yury Litvinov</t>
  </si>
  <si>
    <t>Фигурное катание</t>
  </si>
  <si>
    <t>Одиночное катание, мужчины</t>
  </si>
  <si>
    <t>28 r1/2</t>
  </si>
  <si>
    <t>Irina Kormysheva</t>
  </si>
  <si>
    <t>Могул, женщины</t>
  </si>
  <si>
    <t>Dmitry Chvykov</t>
  </si>
  <si>
    <t>Stanislav Filimonov</t>
  </si>
  <si>
    <t>Pavel Gayduk</t>
  </si>
  <si>
    <t>Sergey Kaznacheyev</t>
  </si>
  <si>
    <t>1,500 metres, Women</t>
  </si>
  <si>
    <t>Kenzhesh Orynbayeva</t>
  </si>
  <si>
    <t>Stanislav Zabrodsky</t>
  </si>
  <si>
    <t>Aleksandr Li</t>
  </si>
  <si>
    <t>Yelena Plotnikova</t>
  </si>
  <si>
    <t>81 r1/2</t>
  </si>
  <si>
    <t>10 r1/1</t>
  </si>
  <si>
    <t>=23 r1/1</t>
  </si>
  <si>
    <t>Irina Yevdokimova</t>
  </si>
  <si>
    <t>47 r1/2</t>
  </si>
  <si>
    <t>47 r1/1</t>
  </si>
  <si>
    <t>=67 r1/1</t>
  </si>
  <si>
    <t>62 r1/1</t>
  </si>
  <si>
    <t>9 h10 r1/4</t>
  </si>
  <si>
    <t>Gennady Chernovol</t>
  </si>
  <si>
    <t>200 metres, Men</t>
  </si>
  <si>
    <t>6 h3 r1/4</t>
  </si>
  <si>
    <t>Yury Pakhlyayev</t>
  </si>
  <si>
    <t>High Jump, Men</t>
  </si>
  <si>
    <t>19 r1/2</t>
  </si>
  <si>
    <t>Oleg Sakirkin</t>
  </si>
  <si>
    <t>37 r1/2</t>
  </si>
  <si>
    <t>Viktoriya Kovyreva</t>
  </si>
  <si>
    <t>5 h5 r1/4</t>
  </si>
  <si>
    <t>6 h2 r1/4</t>
  </si>
  <si>
    <t>Garifa Kuku</t>
  </si>
  <si>
    <t>Marathon, Women</t>
  </si>
  <si>
    <t>Olga Shishigina</t>
  </si>
  <si>
    <t>100 metres Hurdles, Women</t>
  </si>
  <si>
    <t>7 h1 r2/3</t>
  </si>
  <si>
    <t>Спортивная ходьба 20 км, женщины</t>
  </si>
  <si>
    <t>Yelena Kuznetsova</t>
  </si>
  <si>
    <t>13 r1/2</t>
  </si>
  <si>
    <t>Anna Tarasova</t>
  </si>
  <si>
    <t>Yelena Parfyonova</t>
  </si>
  <si>
    <t>Тройной прыжок, женщины</t>
  </si>
  <si>
    <t>21 r1/2</t>
  </si>
  <si>
    <t>27 r1/2</t>
  </si>
  <si>
    <t>Iolanta Ulyeva</t>
  </si>
  <si>
    <t>Irina Naumenko</t>
  </si>
  <si>
    <t>Bekzat Sattarkhanov</t>
  </si>
  <si>
    <t>Nurzhan Karimzhanov</t>
  </si>
  <si>
    <t>Daniyar Munaytbasov</t>
  </si>
  <si>
    <t>Olzhas Orazaliyev</t>
  </si>
  <si>
    <t>Mukhtarkhan Dildabekov</t>
  </si>
  <si>
    <t>Sergey Sergin</t>
  </si>
  <si>
    <t>7 h2 r1/3</t>
  </si>
  <si>
    <t>8 h1 r2/3</t>
  </si>
  <si>
    <t>Kaysar Nurmaganbetov</t>
  </si>
  <si>
    <t>6 h1 r2/3</t>
  </si>
  <si>
    <t>Sergey Yakovlev</t>
  </si>
  <si>
    <t>Индивидуальная гонка с раздельным стартом, мужчины</t>
  </si>
  <si>
    <t>Alisher Seitov</t>
  </si>
  <si>
    <t>Springboard, Men</t>
  </si>
  <si>
    <t>Aleksey Gurman</t>
  </si>
  <si>
    <t>Nataliya Popova</t>
  </si>
  <si>
    <t>Andrey Kolganov</t>
  </si>
  <si>
    <t>Sergey Shabalin</t>
  </si>
  <si>
    <t>?p?e, Individual, Men</t>
  </si>
  <si>
    <t>Igor Tsel</t>
  </si>
  <si>
    <t>Sabre, Individual, Men</t>
  </si>
  <si>
    <t>Nelya Sevostiyanova</t>
  </si>
  <si>
    <t>Foil, Individual, Women</t>
  </si>
  <si>
    <t>Nataliya Goncharova</t>
  </si>
  <si>
    <t>?p?e, Individual, Women</t>
  </si>
  <si>
    <t>Bazarbek Donbay</t>
  </si>
  <si>
    <t>Первый наилегчайший вес, мужчины</t>
  </si>
  <si>
    <t>Ivan Baglayev</t>
  </si>
  <si>
    <t>Askhat Shakharov</t>
  </si>
  <si>
    <t>AC</t>
  </si>
  <si>
    <t>Askhat Zhitkeyev</t>
  </si>
  <si>
    <t>Vyacheslav Berduta</t>
  </si>
  <si>
    <t>Gulnara Kusherbayeva</t>
  </si>
  <si>
    <t>Тяжелый вес, женщины</t>
  </si>
  <si>
    <t>Vladimir Belonogov</t>
  </si>
  <si>
    <t>Академическая гребля</t>
  </si>
  <si>
    <t>Single Sculls, Men</t>
  </si>
  <si>
    <t>Федерация Федерация гребли на байдарках и каноэ</t>
  </si>
  <si>
    <t>Vladimir Gushcha</t>
  </si>
  <si>
    <t>Пневматический пистолет, 10 метров, мужчины</t>
  </si>
  <si>
    <t>Произвольный пистолет, 50 метров, мужчины</t>
  </si>
  <si>
    <t>Sergey Yakshin</t>
  </si>
  <si>
    <t>Skeet, Men</t>
  </si>
  <si>
    <t>Dina Aspandiyarova</t>
  </si>
  <si>
    <t>Olga Dovgun</t>
  </si>
  <si>
    <t>Пневматическая винтовка, 10 метров, женщины</t>
  </si>
  <si>
    <t>Малокалиберная винтовка, три положения, 50 метров, женщины</t>
  </si>
  <si>
    <t>Igor Sitnikov</t>
  </si>
  <si>
    <t>Andrey Kvasov</t>
  </si>
  <si>
    <t>Pavel Sidorov</t>
  </si>
  <si>
    <t>Grigory Matuzkov</t>
  </si>
  <si>
    <t>400 metres Individual Medley, Men</t>
  </si>
  <si>
    <t>Marina Mulyayeva</t>
  </si>
  <si>
    <t>200 метров комплексным плаванием, женщины</t>
  </si>
  <si>
    <t>Dmitry Gaag</t>
  </si>
  <si>
    <t>Триатлон</t>
  </si>
  <si>
    <t>Олимпийская дистанция, мужчины</t>
  </si>
  <si>
    <t>Неизвестная федерация</t>
  </si>
  <si>
    <t>Mikhail Kuznetsov</t>
  </si>
  <si>
    <t>Dmitry Lomakin</t>
  </si>
  <si>
    <t>Sergey Filimonov</t>
  </si>
  <si>
    <t>Slavik Nyu</t>
  </si>
  <si>
    <t>Tatyana Khromova</t>
  </si>
  <si>
    <t>Rakymzhan Asembekov</t>
  </si>
  <si>
    <t>Полулегкий вес, греко-римская борьба, мужчины</t>
  </si>
  <si>
    <t>Mkhitar Manukyan</t>
  </si>
  <si>
    <t>Легкий вес, греко-римская борьба, мужчины</t>
  </si>
  <si>
    <t>Тяжелый вес, греко-римская борьба, мужчины</t>
  </si>
  <si>
    <t>Abil Ibragimov</t>
  </si>
  <si>
    <t>Полулегкий вес, вольная борьба, мужчины</t>
  </si>
  <si>
    <t>Ruslan Veliyev</t>
  </si>
  <si>
    <t>Gennady Laliyev</t>
  </si>
  <si>
    <t>Heavyweight, Freestyle, Men</t>
  </si>
  <si>
    <t>Danil Anisimov</t>
  </si>
  <si>
    <t>Slalom, Men</t>
  </si>
  <si>
    <t>Olesya Persidskaya</t>
  </si>
  <si>
    <t>Slalom, Women</t>
  </si>
  <si>
    <t>Yelena Dubok</t>
  </si>
  <si>
    <t>Nikolay Chebotko</t>
  </si>
  <si>
    <t>Sprint, Men</t>
  </si>
  <si>
    <t>Denis Krivushkin</t>
  </si>
  <si>
    <t>Maksim Odnodvortsev</t>
  </si>
  <si>
    <t>Andrey Golovko</t>
  </si>
  <si>
    <t>15 kilometres, Men</t>
  </si>
  <si>
    <t>Igor Zubrilin</t>
  </si>
  <si>
    <t>10/10 kilometres Pursuit, Men</t>
  </si>
  <si>
    <t>Nataliya Isachenko</t>
  </si>
  <si>
    <t>Sprint, Women</t>
  </si>
  <si>
    <t>Darya Starostina</t>
  </si>
  <si>
    <t>10 kilometres, Women</t>
  </si>
  <si>
    <t>5/5 kilometres Pursuit, Women</t>
  </si>
  <si>
    <t>Maksim Polunin</t>
  </si>
  <si>
    <t>Aleksandr Korobov</t>
  </si>
  <si>
    <t>38 r1/2</t>
  </si>
  <si>
    <t>Nikolay Uliyanin</t>
  </si>
  <si>
    <t>Vladimir Kostin</t>
  </si>
  <si>
    <t>Sergey Ilyushchenko</t>
  </si>
  <si>
    <t>Anzhelika Gavrilova</t>
  </si>
  <si>
    <t>Marina Pupina</t>
  </si>
  <si>
    <t>Viktoriya Beloslyudtseva</t>
  </si>
  <si>
    <t>Olga Pilipova</t>
  </si>
  <si>
    <t>Yernar Yerimbetov</t>
  </si>
  <si>
    <t>13 r1/1</t>
  </si>
  <si>
    <t>22 r1/1</t>
  </si>
  <si>
    <t>41 r1/1</t>
  </si>
  <si>
    <t>55 r1/1</t>
  </si>
  <si>
    <t>=13 r1/1</t>
  </si>
  <si>
    <t>7 h2 r2/4</t>
  </si>
  <si>
    <t>Mikhail Kolganov</t>
  </si>
  <si>
    <t>800 метров, мужчины</t>
  </si>
  <si>
    <t>6 h4 r1/3</t>
  </si>
  <si>
    <t>Yevgeny Meleshchenko</t>
  </si>
  <si>
    <t>Бег с барьерами 400 м, мужчины</t>
  </si>
  <si>
    <t>8 h3 r2/3</t>
  </si>
  <si>
    <t>Rustam Kuvatov</t>
  </si>
  <si>
    <t>Grigory Yegorov</t>
  </si>
  <si>
    <t>Roman Valiyev</t>
  </si>
  <si>
    <t>Dmitry Karpov</t>
  </si>
  <si>
    <t>Десятиборье, мужчины</t>
  </si>
  <si>
    <t>5 h8 r1/4</t>
  </si>
  <si>
    <t>Tatyana Roslanova</t>
  </si>
  <si>
    <t>800 metres, Women</t>
  </si>
  <si>
    <t>6 h3 r1/3</t>
  </si>
  <si>
    <t>Nataliya Torshina-Alimzhanova</t>
  </si>
  <si>
    <t>Marina Aitova</t>
  </si>
  <si>
    <t>=31 r1/2</t>
  </si>
  <si>
    <t>Tatyana Bocharova</t>
  </si>
  <si>
    <t>25 r1/2</t>
  </si>
  <si>
    <t>34 r1/2</t>
  </si>
  <si>
    <t>Mirzhan Rakhimzhanov</t>
  </si>
  <si>
    <t>Galib Dzhafarov</t>
  </si>
  <si>
    <t>Serik Yeleuov</t>
  </si>
  <si>
    <t>Bakhtiyar Artayev</t>
  </si>
  <si>
    <t>Gennady Golovkin</t>
  </si>
  <si>
    <t>Beybut Shumenov</t>
  </si>
  <si>
    <t>5 h2 r2/3</t>
  </si>
  <si>
    <t>Nataliya Sergeyeva</t>
  </si>
  <si>
    <t>Байдарка-одиночка, 500 метров, женщины</t>
  </si>
  <si>
    <t>AC h1 r1/3</t>
  </si>
  <si>
    <t>Andrey Kashechkin</t>
  </si>
  <si>
    <t>Andrey Mizurov</t>
  </si>
  <si>
    <t>Maksim Iglinsky</t>
  </si>
  <si>
    <t>Yury Yuda</t>
  </si>
  <si>
    <t>Aleksey Kolesov</t>
  </si>
  <si>
    <t>Muratbek Kipshakbayev</t>
  </si>
  <si>
    <t>Sagdat Sadykov</t>
  </si>
  <si>
    <t>Yeldos Ikhsangaliyev</t>
  </si>
  <si>
    <t>Tatyana Shishkina</t>
  </si>
  <si>
    <t>Первый наилегчайший вес, женщины</t>
  </si>
  <si>
    <t>Sholpan Kaliyeva</t>
  </si>
  <si>
    <t>Второй наилегчайший вес, женщины</t>
  </si>
  <si>
    <t>Varvara Masyagina</t>
  </si>
  <si>
    <t>Lada Dzhiyenbalanova</t>
  </si>
  <si>
    <t>Lyudmila Shumilova</t>
  </si>
  <si>
    <t>Aliya Yusupova</t>
  </si>
  <si>
    <t>Художественная гимнастика</t>
  </si>
  <si>
    <t>Vladimir Isachenko</t>
  </si>
  <si>
    <t>Andrey Gurov</t>
  </si>
  <si>
    <t>Oleg Shteynikov</t>
  </si>
  <si>
    <t>Vyacheslav Titarenko</t>
  </si>
  <si>
    <t>Vitaly Khan</t>
  </si>
  <si>
    <t>Stanislav Osinsky</t>
  </si>
  <si>
    <t>Vlad Polyakov</t>
  </si>
  <si>
    <t>200 метров брассом, мужчины</t>
  </si>
  <si>
    <t>Rustam Khudiyev</t>
  </si>
  <si>
    <t>Yevgeny Ryzhkov</t>
  </si>
  <si>
    <t>Yelena Skalinskaya</t>
  </si>
  <si>
    <t>Yuliya Risik</t>
  </si>
  <si>
    <t>200 метров вольным стилем, женщины</t>
  </si>
  <si>
    <t>Anastasiya Prilepa</t>
  </si>
  <si>
    <t>100 метров на спине, женщины</t>
  </si>
  <si>
    <t>Adilkhan Sagindykov</t>
  </si>
  <si>
    <t>Тхэквондо</t>
  </si>
  <si>
    <t>Danylo Sapunov</t>
  </si>
  <si>
    <t>Yekaterina Shatnaya</t>
  </si>
  <si>
    <t>Олимпийская дистанция, женщины</t>
  </si>
  <si>
    <t>Bakhyt Akhmetov</t>
  </si>
  <si>
    <t>Nurbakyt Tengizbayev</t>
  </si>
  <si>
    <t>Nurlan Koyzhaganov</t>
  </si>
  <si>
    <t>Danil Khalimov</t>
  </si>
  <si>
    <t>Aset Mambetov</t>
  </si>
  <si>
    <t>Georgy Tsurtsumia</t>
  </si>
  <si>
    <t>Супертяжелый вес, греко-римская борьба, мужчины</t>
  </si>
  <si>
    <t>Bauyrzhan Orazgaliyev</t>
  </si>
  <si>
    <t>Leonid Spiridonov</t>
  </si>
  <si>
    <t>Marid Mutalimov</t>
  </si>
  <si>
    <t>Viktor Ryabchenko</t>
  </si>
  <si>
    <t>Vera Yeremenko</t>
  </si>
  <si>
    <t>Aleksandr Chervyakov</t>
  </si>
  <si>
    <t>12.5 kilometres Pursuit, Men</t>
  </si>
  <si>
    <t>Anna Lebedeva</t>
  </si>
  <si>
    <t>10 kilometres Pursuit, Women</t>
  </si>
  <si>
    <t>Yevgeny Koshevoy</t>
  </si>
  <si>
    <t>Yevgeny Safonov</t>
  </si>
  <si>
    <t>Sergey Cherepanov</t>
  </si>
  <si>
    <t>Dmitry Yeryomenko</t>
  </si>
  <si>
    <t>Aleksey Poltoranin</t>
  </si>
  <si>
    <t>Andrey Kondryshev</t>
  </si>
  <si>
    <t>30 kilometres Skiathlon, Men</t>
  </si>
  <si>
    <t>Yelena Kolomina</t>
  </si>
  <si>
    <t>Svetlana Malakhova</t>
  </si>
  <si>
    <t>Yevgeniya Voloshenko</t>
  </si>
  <si>
    <t>15 kilometres Skiathlon, Women</t>
  </si>
  <si>
    <t>Dmitry Reykherd</t>
  </si>
  <si>
    <t>Darya Rybalova</t>
  </si>
  <si>
    <t>Yuliya Rodionova</t>
  </si>
  <si>
    <t>Radik Zhaparov</t>
  </si>
  <si>
    <t>Ivan Karaulov</t>
  </si>
  <si>
    <t>Aleksey Korolyov</t>
  </si>
  <si>
    <t>48 r1/2</t>
  </si>
  <si>
    <t>Nikolay Karpenko</t>
  </si>
  <si>
    <t>41 r1/2</t>
  </si>
  <si>
    <t>Aleksandr Zhigin</t>
  </si>
  <si>
    <t>Aleksey Belyayev</t>
  </si>
  <si>
    <t>Dmitry Babenko</t>
  </si>
  <si>
    <t>Nataliya Rybakova</t>
  </si>
  <si>
    <t>Anastasiya Bannova</t>
  </si>
  <si>
    <t>Vyacheslav Muravyov</t>
  </si>
  <si>
    <t>7 h4 r1/4</t>
  </si>
  <si>
    <t>Takhir Mamashayev</t>
  </si>
  <si>
    <t>Marathon, Men</t>
  </si>
  <si>
    <t>AC h4 r1/3</t>
  </si>
  <si>
    <t>Sergey Zasimovich</t>
  </si>
  <si>
    <t>=37 r1/2</t>
  </si>
  <si>
    <t>30 r1/2</t>
  </si>
  <si>
    <t>Olga Tereshkova</t>
  </si>
  <si>
    <t>6 h5 r1/3</t>
  </si>
  <si>
    <t>Anastasiya Pilipenko</t>
  </si>
  <si>
    <t>3 h5 r1/3</t>
  </si>
  <si>
    <t>Nataliya Ivoninskaya</t>
  </si>
  <si>
    <t>Tatyana Azarova</t>
  </si>
  <si>
    <t>4 h4 r1/3</t>
  </si>
  <si>
    <t>Yekaterina Yevseyeva</t>
  </si>
  <si>
    <t>Olga Rypakova</t>
  </si>
  <si>
    <t>Irina Litvinenko</t>
  </si>
  <si>
    <t>Birzhan Zhakypov</t>
  </si>
  <si>
    <t>Light-Flyweight, Men</t>
  </si>
  <si>
    <t>Mirat Sarsembayev</t>
  </si>
  <si>
    <t>Kanat Abutalipov</t>
  </si>
  <si>
    <t>Merey Akshalov</t>
  </si>
  <si>
    <t>Serik Sapiyev</t>
  </si>
  <si>
    <t>Bakhyt Sarsekbayev</t>
  </si>
  <si>
    <t>Yerkebulan Shynaliyev</t>
  </si>
  <si>
    <t>Ruslan Myrsatayev</t>
  </si>
  <si>
    <t>Yekaterina Lukichova</t>
  </si>
  <si>
    <t>Гребной слалом</t>
  </si>
  <si>
    <t>Байдарка-одиночка, слалом, женщины</t>
  </si>
  <si>
    <t>Dmitry Torlopov</t>
  </si>
  <si>
    <t>7 h3 r2/3</t>
  </si>
  <si>
    <t>Mikhail Yemelyanov</t>
  </si>
  <si>
    <t>8 h2 r2/3</t>
  </si>
  <si>
    <t>Zulfiya Zabirova</t>
  </si>
  <si>
    <t>Individual Time Trial, Women</t>
  </si>
  <si>
    <t>Salamat Utarbayev</t>
  </si>
  <si>
    <t>Rinat Ibragimov</t>
  </si>
  <si>
    <t>Kelbet Nurgazina</t>
  </si>
  <si>
    <t>Gulzat Uralbayeva</t>
  </si>
  <si>
    <t>Lightweight, Women</t>
  </si>
  <si>
    <t>Zhanar Zhanzunova</t>
  </si>
  <si>
    <t>Средний вес, женщины</t>
  </si>
  <si>
    <t>Sagat Abikeyeva</t>
  </si>
  <si>
    <t>Gulzhan Isanova</t>
  </si>
  <si>
    <t>Galina Dolgushina</t>
  </si>
  <si>
    <t>Inga Dudchenko</t>
  </si>
  <si>
    <t>Single Sculls, Women</t>
  </si>
  <si>
    <t>Rashid Yunusmetov</t>
  </si>
  <si>
    <t>Vitaly Dovgun</t>
  </si>
  <si>
    <t>Yury Yurkov</t>
  </si>
  <si>
    <t>Zauresh Baybusinova</t>
  </si>
  <si>
    <t>Yelena Struchayeva</t>
  </si>
  <si>
    <t>Trap, Women</t>
  </si>
  <si>
    <t>Stanislav Kuzmin</t>
  </si>
  <si>
    <t>Aleksandr Sklyar</t>
  </si>
  <si>
    <t>Artur Dilman</t>
  </si>
  <si>
    <t>Oleg Rabota</t>
  </si>
  <si>
    <t>400 metres Freestyle, Men</t>
  </si>
  <si>
    <t>200 metres Backstroke, Men</t>
  </si>
  <si>
    <t>Dmitry Gordiyenko</t>
  </si>
  <si>
    <t>Yekaterina Rudenko</t>
  </si>
  <si>
    <t>Yekaterina Sadovnik</t>
  </si>
  <si>
    <t>100 metres Breaststroke, Women</t>
  </si>
  <si>
    <t>Marina Shumakova</t>
  </si>
  <si>
    <t>Настольный теннис</t>
  </si>
  <si>
    <t>Singles, Women</t>
  </si>
  <si>
    <t>Arman Chilmanov</t>
  </si>
  <si>
    <t>Liya Nurkina</t>
  </si>
  <si>
    <t>Welterweight, Women</t>
  </si>
  <si>
    <t>Vladimir Kuznetsov</t>
  </si>
  <si>
    <t>Vladimir Sedov</t>
  </si>
  <si>
    <t>Ilya Ilyin</t>
  </si>
  <si>
    <t>Sergey Istomin</t>
  </si>
  <si>
    <t>Irina Nekrasova</t>
  </si>
  <si>
    <t>Alla Vazhenina</t>
  </si>
  <si>
    <t>Mariya Grabovetskaya</t>
  </si>
  <si>
    <t>Super-Heavyweight, Women</t>
  </si>
  <si>
    <t>Aset Imanbayev</t>
  </si>
  <si>
    <t>Darkhan Bayakhmetov</t>
  </si>
  <si>
    <t>Roman Melyoshin</t>
  </si>
  <si>
    <t>Andrey Samokhin</t>
  </si>
  <si>
    <t>Zhasulan Mukhtarbekuly</t>
  </si>
  <si>
    <t>Lightweight, Freestyle, Men</t>
  </si>
  <si>
    <t>Taymuraz Tigiyev</t>
  </si>
  <si>
    <t>Tatyana Bakatyuk</t>
  </si>
  <si>
    <t>Flyweight, Freestyle, Women</t>
  </si>
  <si>
    <t>Olga Smirnova</t>
  </si>
  <si>
    <t>Lightweight, Freestyle, Women</t>
  </si>
  <si>
    <t>Yelena Shalygina</t>
  </si>
  <si>
    <t>Middleweight, Freestyle, Women</t>
  </si>
  <si>
    <t>Olga Zhanibekova</t>
  </si>
  <si>
    <t>Heavyweight, Freestyle, Women</t>
  </si>
  <si>
    <t>Yevgeniya Ragulina</t>
  </si>
  <si>
    <t>Ушу</t>
  </si>
  <si>
    <t>Jianshu &amp; Qiangshu, Women</t>
  </si>
  <si>
    <t>Федерация ушу и Кунг Фу</t>
  </si>
  <si>
    <t>Igor Zakurdayev</t>
  </si>
  <si>
    <t>Super G, Men</t>
  </si>
  <si>
    <t>Lyudmila Fedotova</t>
  </si>
  <si>
    <t>Yan Savitsky</t>
  </si>
  <si>
    <t>Dias Keneshev</t>
  </si>
  <si>
    <t>Nikolay Braychenko</t>
  </si>
  <si>
    <t>Aleksandr Trifonov</t>
  </si>
  <si>
    <t>Yelena Khrustalyova</t>
  </si>
  <si>
    <t>Marina Lebedeva</t>
  </si>
  <si>
    <t>Lyubov Filimonova</t>
  </si>
  <si>
    <t>12.5 kilometres Mass Start, Women</t>
  </si>
  <si>
    <t>Yevgeny Velichko</t>
  </si>
  <si>
    <t>Marina Matrosova</t>
  </si>
  <si>
    <t>Tatyana Roshchina</t>
  </si>
  <si>
    <t>Denis Ten</t>
  </si>
  <si>
    <t>Abzal Rakhimgaliyev</t>
  </si>
  <si>
    <t>26 r1/2</t>
  </si>
  <si>
    <t>Dmitry Barmashov</t>
  </si>
  <si>
    <t>Yuliya Galysheva</t>
  </si>
  <si>
    <t>Zhibek Arapbayeva</t>
  </si>
  <si>
    <t>Aerials, Women</t>
  </si>
  <si>
    <t>Aydar Bekzhanov</t>
  </si>
  <si>
    <t>Roman Krech</t>
  </si>
  <si>
    <t>Denis Kuzin</t>
  </si>
  <si>
    <t>Yekaterina Aydova</t>
  </si>
  <si>
    <t>Denis Gankin</t>
  </si>
  <si>
    <t>Stepan Gorbachov</t>
  </si>
  <si>
    <t>55 r1/2</t>
  </si>
  <si>
    <t>63 r1/2</t>
  </si>
  <si>
    <t>53 r1/2</t>
  </si>
  <si>
    <t>62 r1/2</t>
  </si>
  <si>
    <t>Moldir Azimbay</t>
  </si>
  <si>
    <t>58 r1/2</t>
  </si>
  <si>
    <t>79 r1/2</t>
  </si>
  <si>
    <t>76 r1/2</t>
  </si>
  <si>
    <t>74 r1/2</t>
  </si>
  <si>
    <t>7 h1 r1/3</t>
  </si>
  <si>
    <t>Sergey Zaykov</t>
  </si>
  <si>
    <t>400 metres, Men</t>
  </si>
  <si>
    <t>7 h3 r1/3</t>
  </si>
  <si>
    <t>Viktor Leptikov</t>
  </si>
  <si>
    <t>8 h5 r1/3</t>
  </si>
  <si>
    <t>Artyom Kosinov</t>
  </si>
  <si>
    <t>3,000 metres Steeplechase, Men</t>
  </si>
  <si>
    <t>10 h2 r1/2</t>
  </si>
  <si>
    <t>Georgy Sheyko</t>
  </si>
  <si>
    <t>Vitaly Anichkin</t>
  </si>
  <si>
    <t>Nikita Filippov</t>
  </si>
  <si>
    <t>17 r1/2</t>
  </si>
  <si>
    <t>Yevgeny Ektov</t>
  </si>
  <si>
    <t>18 r1/2</t>
  </si>
  <si>
    <t>20 r1/2</t>
  </si>
  <si>
    <t>Olga Bludova</t>
  </si>
  <si>
    <t>8 h2 r3/4</t>
  </si>
  <si>
    <t>Viktoriya Zyabkina</t>
  </si>
  <si>
    <t>200 metres, Women</t>
  </si>
  <si>
    <t>7 h6 r1/3</t>
  </si>
  <si>
    <t>Marina Maslyonko</t>
  </si>
  <si>
    <t>6 h1 r1/3</t>
  </si>
  <si>
    <t>Margarita Mukashova</t>
  </si>
  <si>
    <t>2 h3 r2/3</t>
  </si>
  <si>
    <t>Anastasiya Soprunova</t>
  </si>
  <si>
    <t>4 h5 r1/3</t>
  </si>
  <si>
    <t>Ayman Kozhakhmetova</t>
  </si>
  <si>
    <t>Sholpan Kozhakhmetova</t>
  </si>
  <si>
    <t>Irina Ektova</t>
  </si>
  <si>
    <t>Aleksandra Fisher</t>
  </si>
  <si>
    <t>Irina Karpova</t>
  </si>
  <si>
    <t>Ilyas Suleymenov</t>
  </si>
  <si>
    <t>Gani Zhaylauov</t>
  </si>
  <si>
    <t>Daniyar Yeleusinov</t>
  </si>
  <si>
    <t>Danabek Suzhanov</t>
  </si>
  <si>
    <t>Adilbek Niyazymbetov</t>
  </si>
  <si>
    <t>Ivan Dychko</t>
  </si>
  <si>
    <t>Saida Khasenova</t>
  </si>
  <si>
    <t>Marina Volnova</t>
  </si>
  <si>
    <t>Rafail Vergoyazov</t>
  </si>
  <si>
    <t>Каноэ-одиночка, слалом, мужчины</t>
  </si>
  <si>
    <t>Aleksandr Dyadchuk</t>
  </si>
  <si>
    <t>Canadian Singles, 200 metres, Men</t>
  </si>
  <si>
    <t>Байдарка-одиночка, 200 метров, женщины</t>
  </si>
  <si>
    <t>Asan Bazayev</t>
  </si>
  <si>
    <t>Elmir Alimzhanov</t>
  </si>
  <si>
    <t>Dmitry Aleksanin</t>
  </si>
  <si>
    <t>Yuliya Zhivitsa</t>
  </si>
  <si>
    <t>Sabre, Individual, Women</t>
  </si>
  <si>
    <t>Yerkebulan Kosayev</t>
  </si>
  <si>
    <t>Sergey Lim</t>
  </si>
  <si>
    <t>Islam Bozbayev</t>
  </si>
  <si>
    <t>Timur Bolat</t>
  </si>
  <si>
    <t>Maksim Rakov</t>
  </si>
  <si>
    <t>Yerzhan Shynkeyev</t>
  </si>
  <si>
    <t>Aleksandra Podryadova</t>
  </si>
  <si>
    <t>Yury Kudinov</t>
  </si>
  <si>
    <t>Marathon Swimming</t>
  </si>
  <si>
    <t>10 kilometres Open Water, Men</t>
  </si>
  <si>
    <t>Rustem Sabirkhuzin</t>
  </si>
  <si>
    <t>Pavel Ilyashenko</t>
  </si>
  <si>
    <t>Anna Alyabyeva</t>
  </si>
  <si>
    <t>Vladislav Yakovlev</t>
  </si>
  <si>
    <t>Svetlana Germanovich</t>
  </si>
  <si>
    <t>Vyacheslav Podlesny</t>
  </si>
  <si>
    <t>Angelina Michshuk</t>
  </si>
  <si>
    <t>Skeet, Women</t>
  </si>
  <si>
    <t>Aleksandr Tarabrin</t>
  </si>
  <si>
    <t>Nursultan Mamayev</t>
  </si>
  <si>
    <t>Gulnafis Aytmukhambetova</t>
  </si>
  <si>
    <t>Feruza Yergeshova</t>
  </si>
  <si>
    <t>Mikhail Kukushkin</t>
  </si>
  <si>
    <t>Теннис</t>
  </si>
  <si>
    <t>Yaroslava Shvedova</t>
  </si>
  <si>
    <t>Galina Voskoboyeva</t>
  </si>
  <si>
    <t>Kirill Pavlov</t>
  </si>
  <si>
    <t>Almas Uteshov</t>
  </si>
  <si>
    <t>Aleksandr Zaychikov</t>
  </si>
  <si>
    <t>Zulfiya Chinshanlo</t>
  </si>
  <si>
    <t>Featherweight, Women</t>
  </si>
  <si>
    <t>Maiya Maneza</t>
  </si>
  <si>
    <t>Anna Nurmukhambetova</t>
  </si>
  <si>
    <t>Light-Heavyweight, Women</t>
  </si>
  <si>
    <t>Svetlana Podobedova</t>
  </si>
  <si>
    <t>Almat Kebispayev</t>
  </si>
  <si>
    <t>Askhat Dilmukhamedov</t>
  </si>
  <si>
    <t>Daniyal Gadzhiyev</t>
  </si>
  <si>
    <t>Nurmakhan Tynaliyev</t>
  </si>
  <si>
    <t>Daulet Niyazbekov</t>
  </si>
  <si>
    <t>Dauren Zhumagaziyev</t>
  </si>
  <si>
    <t>Akzhurek Tanatarov</t>
  </si>
  <si>
    <t>Abdulkhakim Shapiyev</t>
  </si>
  <si>
    <t>Yermek Bayduashov</t>
  </si>
  <si>
    <t>Daulet Shabanbay</t>
  </si>
  <si>
    <t>Zhuldyz Eshimova</t>
  </si>
  <si>
    <t>Gyuzel Manyurova</t>
  </si>
  <si>
    <t>Martin Khuber</t>
  </si>
  <si>
    <t>Dmitry Koshkin</t>
  </si>
  <si>
    <t>Sergey Naumik</t>
  </si>
  <si>
    <t>Anton Pantov</t>
  </si>
  <si>
    <t>Darya Usanova</t>
  </si>
  <si>
    <t>Galina Vishnevskaya</t>
  </si>
  <si>
    <t>Alina Raykova</t>
  </si>
  <si>
    <t>Roman Ragozin</t>
  </si>
  <si>
    <t>Denis Volotka</t>
  </si>
  <si>
    <t>Yerdos Akhmadiyev</t>
  </si>
  <si>
    <t>Mark Starostin</t>
  </si>
  <si>
    <t>Tatyana Osipova</t>
  </si>
  <si>
    <t>Anastasiya Slonova</t>
  </si>
  <si>
    <t>Pasha Kolmakov</t>
  </si>
  <si>
    <t>Sergey Berestovsky</t>
  </si>
  <si>
    <t>Aerials, Men</t>
  </si>
  <si>
    <t>Baglan Inkarbek</t>
  </si>
  <si>
    <t>Zhanbota Aldabergenova</t>
  </si>
  <si>
    <t>Yelizaveta Aksyonova</t>
  </si>
  <si>
    <t>Luge</t>
  </si>
  <si>
    <t>Nurbergen Zhumagaziyev</t>
  </si>
  <si>
    <t>Denis Nikisha</t>
  </si>
  <si>
    <t>Inna Simonova</t>
  </si>
  <si>
    <t>Aleksey Pchelintsev</t>
  </si>
  <si>
    <t>Marat Zhaparov</t>
  </si>
  <si>
    <t>Valeriya Tsoy</t>
  </si>
  <si>
    <t>Snowboarding</t>
  </si>
  <si>
    <t>Parallel Giant Slalom, Women</t>
  </si>
  <si>
    <t>Parallel Slalom, Women</t>
  </si>
  <si>
    <t>Fyodor Mezentsev</t>
  </si>
  <si>
    <t>Sultan Duzelbayev</t>
  </si>
  <si>
    <t>Luiza Saidiyeva</t>
  </si>
  <si>
    <t>Mikhail Krasilov</t>
  </si>
  <si>
    <t>Dmitry Koblov</t>
  </si>
  <si>
    <t>Ivan Ivanov</t>
  </si>
  <si>
    <t>33 r1/2</t>
  </si>
  <si>
    <t>Yevgeny Labutov</t>
  </si>
  <si>
    <t>Discus Throw, Men</t>
  </si>
  <si>
    <t>31 r1/2</t>
  </si>
  <si>
    <t>5 h6 r2/4</t>
  </si>
  <si>
    <t>Olga Safronova</t>
  </si>
  <si>
    <t>5 h7 r2/4</t>
  </si>
  <si>
    <t>Rima Kashafutdinova</t>
  </si>
  <si>
    <t>7 h1 r2/4</t>
  </si>
  <si>
    <t>4 h9 r1/3</t>
  </si>
  <si>
    <t>Elina Mikhina</t>
  </si>
  <si>
    <t>6 h7 r1/3</t>
  </si>
  <si>
    <t>Anastasiya Kudinova</t>
  </si>
  <si>
    <t>Irina Smolnikova</t>
  </si>
  <si>
    <t>Gulzhanat Zhanatbek</t>
  </si>
  <si>
    <t>8 h3 r1/3</t>
  </si>
  <si>
    <t>Aleksandra Romanova</t>
  </si>
  <si>
    <t>8 h6 r1/3</t>
  </si>
  <si>
    <t>Diana Aydosova</t>
  </si>
  <si>
    <t>Polina Repina</t>
  </si>
  <si>
    <t>Yekaterina Ektova</t>
  </si>
  <si>
    <t>29 r1/2</t>
  </si>
  <si>
    <t>Mariya Telushkina</t>
  </si>
  <si>
    <t>Discus Throw, Women</t>
  </si>
  <si>
    <t>32 r1/2</t>
  </si>
  <si>
    <t>Olzhas Sattybayev</t>
  </si>
  <si>
    <t>Kayrat Yeraliyev</t>
  </si>
  <si>
    <t>Berik Abdrakhmanov</t>
  </si>
  <si>
    <t>Ablaykhan Zhusupov</t>
  </si>
  <si>
    <t>Zhanibek Alimkhanuly</t>
  </si>
  <si>
    <t>Vasily Levit</t>
  </si>
  <si>
    <t>Zhayna Shekerbekova</t>
  </si>
  <si>
    <t>Flyweight, Women</t>
  </si>
  <si>
    <t>Dariga Shakimova</t>
  </si>
  <si>
    <t>Yekaterina Smirnova</t>
  </si>
  <si>
    <t>Aleksey Dergunov</t>
  </si>
  <si>
    <t>Kayak Singles, 200 metres, Men</t>
  </si>
  <si>
    <t>Ilya Golendov</t>
  </si>
  <si>
    <t>Timur Khaydarov</t>
  </si>
  <si>
    <t>Inna Klinova</t>
  </si>
  <si>
    <t>Zoya Ananchenko</t>
  </si>
  <si>
    <t>Andrey Zeyts</t>
  </si>
  <si>
    <t>Bakhtiyar Kozhatayev</t>
  </si>
  <si>
    <t>Artyom Zakharov</t>
  </si>
  <si>
    <t>Omnium, Men</t>
  </si>
  <si>
    <t>Ilya Mokretsov</t>
  </si>
  <si>
    <t>Yeldos Smetov</t>
  </si>
  <si>
    <t>Zhansay Smagulov</t>
  </si>
  <si>
    <t>Didar Khamza</t>
  </si>
  <si>
    <t>Otgontsetseg Galbadrakhyn</t>
  </si>
  <si>
    <t>Marian Urdabayeva</t>
  </si>
  <si>
    <t>Vitaly Khudyakov</t>
  </si>
  <si>
    <t>Yelena Potapenko</t>
  </si>
  <si>
    <t>Sabina Ashirbayeva</t>
  </si>
  <si>
    <t>Yelizaveta Korol</t>
  </si>
  <si>
    <t>Mariya Dmitriyenko</t>
  </si>
  <si>
    <t>Dmitry Balandin</t>
  </si>
  <si>
    <t>Kirill Gerasimenko</t>
  </si>
  <si>
    <t>Ruslan Zhaparov</t>
  </si>
  <si>
    <t>Aynur Yesbergenova</t>
  </si>
  <si>
    <t>Zhansel Deniz</t>
  </si>
  <si>
    <t>Pirmammad Aliyev</t>
  </si>
  <si>
    <t>Trampolining</t>
  </si>
  <si>
    <t>12 r1/2</t>
  </si>
  <si>
    <t>Arli Chontey</t>
  </si>
  <si>
    <t>Farkhad Kharki</t>
  </si>
  <si>
    <t>Nidzhat Rakhimov</t>
  </si>
  <si>
    <t>Denis Ulanov</t>
  </si>
  <si>
    <t>Margarita Yeliseyeva</t>
  </si>
  <si>
    <t>Karina Goricheva</t>
  </si>
  <si>
    <t>Zhazira Zhapparkul</t>
  </si>
  <si>
    <t>Doszhan Kartikov</t>
  </si>
  <si>
    <t>Nurislam Sanayev</t>
  </si>
  <si>
    <t>Galymzhan Userbayev</t>
  </si>
  <si>
    <t>Aslan Kakhidze</t>
  </si>
  <si>
    <t>Mamed Ibragimov</t>
  </si>
  <si>
    <t>Yekaterina Larionova</t>
  </si>
  <si>
    <t>Elmira Syzdykova</t>
  </si>
  <si>
    <t>Light-Heavyweight, Freestyle, Women</t>
  </si>
  <si>
    <t>Mariya Grigorova</t>
  </si>
  <si>
    <t>Roman Yeryomin</t>
  </si>
  <si>
    <t>Vladislav Vitenko</t>
  </si>
  <si>
    <t>Vasily Podkorytov</t>
  </si>
  <si>
    <t>Maksim Braun</t>
  </si>
  <si>
    <t>Timur Khamitgatin</t>
  </si>
  <si>
    <t>Darya Klimina</t>
  </si>
  <si>
    <t>Olga Poltoranina</t>
  </si>
  <si>
    <t>Vitaly Pukhkalo</t>
  </si>
  <si>
    <t>Anna Shevchenko</t>
  </si>
  <si>
    <t>Valeriya Tyuleneva</t>
  </si>
  <si>
    <t>Elizabet Tursynbaeva</t>
  </si>
  <si>
    <t>Ayza Mambekova</t>
  </si>
  <si>
    <t>Ildar Badrutdinov</t>
  </si>
  <si>
    <t>Ayaulym Amrenova</t>
  </si>
  <si>
    <t>Marzhan Akzhigit</t>
  </si>
  <si>
    <t>Akmarzhan Kalmurzayeva</t>
  </si>
  <si>
    <t>Ayana Zholdas</t>
  </si>
  <si>
    <t>Nikita Kopyrenko</t>
  </si>
  <si>
    <t>Abzal Azhgaliyev</t>
  </si>
  <si>
    <t>Anastassiya Krestova</t>
  </si>
  <si>
    <t>Iong A Kim</t>
  </si>
  <si>
    <t>Sergey Tkachenko</t>
  </si>
  <si>
    <t>Stanislav Palkin</t>
  </si>
  <si>
    <t>Artyom Krikunov</t>
  </si>
  <si>
    <t>Mass Start, Men</t>
  </si>
  <si>
    <t>11 h1 r1/2</t>
  </si>
  <si>
    <t>Ilfat Abdullin</t>
  </si>
  <si>
    <t>Sanzhar Musayev</t>
  </si>
  <si>
    <t>Milad Karimi</t>
  </si>
  <si>
    <t>57 r1/2</t>
  </si>
  <si>
    <t>49 r1/2</t>
  </si>
  <si>
    <t>68 r1/2</t>
  </si>
  <si>
    <t>Mikhail Litvin</t>
  </si>
  <si>
    <t>7 h5 r1/3</t>
  </si>
  <si>
    <t>Zhanna Mamazhanova</t>
  </si>
  <si>
    <t>Ayman Ratova</t>
  </si>
  <si>
    <t>Nadezhda Dubovitskaya</t>
  </si>
  <si>
    <t>Kristina Ovchinnikova</t>
  </si>
  <si>
    <t>24 r1/2</t>
  </si>
  <si>
    <t>Mariya Ovchinnikova</t>
  </si>
  <si>
    <t>Saken Bibosinov</t>
  </si>
  <si>
    <t>Serik Temirzhanov</t>
  </si>
  <si>
    <t>Zakir Safiullin</t>
  </si>
  <si>
    <t>Abilkhan Amankul</t>
  </si>
  <si>
    <t>Bekzad Nurdauletov</t>
  </si>
  <si>
    <t>Kamshybek Kunkabayev</t>
  </si>
  <si>
    <t>Nadezhda Ryabets</t>
  </si>
  <si>
    <t>Aleksandr Kulikov</t>
  </si>
  <si>
    <t>Sergey Yemelyanov</t>
  </si>
  <si>
    <t>Margarita Torlopova</t>
  </si>
  <si>
    <t>Каноэ-одиночка, 200 метров, женщины</t>
  </si>
  <si>
    <t>Aleksey Lutsenko</t>
  </si>
  <si>
    <t>Vadim Pronsky</t>
  </si>
  <si>
    <t>Dmitry Gruzdev</t>
  </si>
  <si>
    <t>Sergey Ponomaryov</t>
  </si>
  <si>
    <t>Keirin, Men</t>
  </si>
  <si>
    <t>Ruslan Kurbanov</t>
  </si>
  <si>
    <t>Yerlan Serikzhanov</t>
  </si>
  <si>
    <t>Darkhan Asadilov</t>
  </si>
  <si>
    <t>Karate</t>
  </si>
  <si>
    <t>Kumite, ?67 kg, Men</t>
  </si>
  <si>
    <t>Nurkanat Azhikanov</t>
  </si>
  <si>
    <t>Kumite, ?75 kg, Men</t>
  </si>
  <si>
    <t>Daniyar Yuldashev</t>
  </si>
  <si>
    <t>Kumite, &gt;75 kg, Men</t>
  </si>
  <si>
    <t>Moldir Zhangbyrbay</t>
  </si>
  <si>
    <t>Kumite, ?55 kg, Women</t>
  </si>
  <si>
    <t>Sofya Berultseva</t>
  </si>
  <si>
    <t>Kumite, &gt;61 kg, Women</t>
  </si>
  <si>
    <t>Alina Adilkhanova</t>
  </si>
  <si>
    <t>Zoya Kravchenko</t>
  </si>
  <si>
    <t>Asem Orynbay</t>
  </si>
  <si>
    <t>Rishat Khaybullin</t>
  </si>
  <si>
    <t>Sport Climbing</t>
  </si>
  <si>
    <t>Diana Nazarova</t>
  </si>
  <si>
    <t>Anastasiya Lavrova</t>
  </si>
  <si>
    <t>Cansel Deniz</t>
  </si>
  <si>
    <t>Aleksandr Bublik</t>
  </si>
  <si>
    <t>Yelena Rybakina</t>
  </si>
  <si>
    <t>Zarina Diyas</t>
  </si>
  <si>
    <t>Yuliya Putintseva</t>
  </si>
  <si>
    <t>Igor Son</t>
  </si>
  <si>
    <t>Mirambek Aynagulov</t>
  </si>
  <si>
    <t>Demeu Zhadrayev</t>
  </si>
  <si>
    <t>Nursultan Tursynov</t>
  </si>
  <si>
    <t>Daniyar Kaysanov</t>
  </si>
  <si>
    <t>Alisher Yergali</t>
  </si>
  <si>
    <t>Yusup Batyrmurzayev</t>
  </si>
  <si>
    <t>Valentina Islamova</t>
  </si>
  <si>
    <t>Tatyana Akhmetova</t>
  </si>
  <si>
    <t>Featherweight, Freestyle, Women</t>
  </si>
  <si>
    <t>Zakhar Kuchin</t>
  </si>
  <si>
    <t>Alexandra Troitskaya</t>
  </si>
  <si>
    <t>Aleksandr Mukhin</t>
  </si>
  <si>
    <t>Vladislav Kireyev</t>
  </si>
  <si>
    <t>Galina Vishnevskaya-Sheporenko</t>
  </si>
  <si>
    <t>Nadezhda Stepashkina</t>
  </si>
  <si>
    <t>Angelina Shuryga</t>
  </si>
  <si>
    <t>Kseniya Shalygina</t>
  </si>
  <si>
    <t>Irina Bykova</t>
  </si>
  <si>
    <t>Sherzod Khashyrbayev</t>
  </si>
  <si>
    <t>Anastasiya Gorodko</t>
  </si>
  <si>
    <t>Olesya Graur</t>
  </si>
  <si>
    <t>Chingiz Rakparov</t>
  </si>
  <si>
    <t>Nordic Combined</t>
  </si>
  <si>
    <t>Normal Hill / 10 km, Individual, Men</t>
  </si>
  <si>
    <t>Large Hill / 10 km, Individual, Men</t>
  </si>
  <si>
    <t>Adil Galiakhmetov</t>
  </si>
  <si>
    <t>Olga Tikhonova</t>
  </si>
  <si>
    <t>Danil Vassilyev</t>
  </si>
  <si>
    <t>Ivan Arzhanikov</t>
  </si>
  <si>
    <t>Dmitry Morozov</t>
  </si>
  <si>
    <t>Nadezhda Morozova</t>
  </si>
  <si>
    <t>Mass Start, Women</t>
  </si>
  <si>
    <t>Farida Tukebayeva</t>
  </si>
  <si>
    <t>Individual, Girls</t>
  </si>
  <si>
    <t>Viktor Kocherin</t>
  </si>
  <si>
    <t>Individual All-Around, Boys</t>
  </si>
  <si>
    <t>Individual All-Around, Girls</t>
  </si>
  <si>
    <t>Ivan Salyakhov</t>
  </si>
  <si>
    <t>10,000 metres Race Walk, Boys</t>
  </si>
  <si>
    <t>Yevgeny Milovatsky</t>
  </si>
  <si>
    <t>Discus Throw, Boys</t>
  </si>
  <si>
    <t>Vladislav Podtsuk</t>
  </si>
  <si>
    <t>Javelin Throw, Boys</t>
  </si>
  <si>
    <t>400 metres, Girls</t>
  </si>
  <si>
    <t>Marina Zayko</t>
  </si>
  <si>
    <t>400 metres Hurdles, Girls</t>
  </si>
  <si>
    <t>Adlet Rakishev</t>
  </si>
  <si>
    <t>Middleweight, Boys</t>
  </si>
  <si>
    <t>Timofey Yemelyanov</t>
  </si>
  <si>
    <t>Canoe Singles, Head to Head, Boys</t>
  </si>
  <si>
    <t>Canoe Singles, Obstacle Slalom, Boys</t>
  </si>
  <si>
    <t>Timur Patarov</t>
  </si>
  <si>
    <t>Equestrian Jumping</t>
  </si>
  <si>
    <t>Individual, Open Youth</t>
  </si>
  <si>
    <t>Kirill Zhakupov</t>
  </si>
  <si>
    <t>?p?e, Individual, Boys</t>
  </si>
  <si>
    <t>Kairat Agibayev</t>
  </si>
  <si>
    <t>?66 kilograms, Boys</t>
  </si>
  <si>
    <t>German Sobolev</t>
  </si>
  <si>
    <t>Individual, Boys</t>
  </si>
  <si>
    <t>Dilyara Ilyasova</t>
  </si>
  <si>
    <t>Yuliya Kizima</t>
  </si>
  <si>
    <t>Irshat Avkhadiyev</t>
  </si>
  <si>
    <t>Air Rifle, 10 metres, Boys</t>
  </si>
  <si>
    <t>Ruslan Baymanov</t>
  </si>
  <si>
    <t>50 metres Backstroke, Boys</t>
  </si>
  <si>
    <t>100 metres Backstroke, Boys</t>
  </si>
  <si>
    <t>50 metres Backstroke, Girls</t>
  </si>
  <si>
    <t>100 metres Backstroke, Girls</t>
  </si>
  <si>
    <t>Yuliya Litvina</t>
  </si>
  <si>
    <t>50 metres Breaststroke, Girls</t>
  </si>
  <si>
    <t>100 metres Breaststroke, Girls</t>
  </si>
  <si>
    <t>?55 kilograms, Boys</t>
  </si>
  <si>
    <t>Kirill Uvarov</t>
  </si>
  <si>
    <t>Sprint, Boys</t>
  </si>
  <si>
    <t>Karolina Solovyova</t>
  </si>
  <si>
    <t>Sprint, Girls</t>
  </si>
  <si>
    <t>Rustem Sybay</t>
  </si>
  <si>
    <t>Middleweight, Girls</t>
  </si>
  <si>
    <t>Heavyweight, Girls</t>
  </si>
  <si>
    <t>Akan Baymaganbetov</t>
  </si>
  <si>
    <t>?42 kilograms, Greco Roman, Boys</t>
  </si>
  <si>
    <t>Zhanibek Kandybayev</t>
  </si>
  <si>
    <t>?69 kilograms, Greco Roman, Boys</t>
  </si>
  <si>
    <t>Rimma Kushkenova</t>
  </si>
  <si>
    <t>?70 kilograms, Freestyle, Girls</t>
  </si>
  <si>
    <t>Ruslan Sabitov</t>
  </si>
  <si>
    <t>Super G, Boys</t>
  </si>
  <si>
    <t>Giant Slalom, Boys</t>
  </si>
  <si>
    <t>Slalom, Boys</t>
  </si>
  <si>
    <t>Combined, Boys</t>
  </si>
  <si>
    <t>Super G, Girls</t>
  </si>
  <si>
    <t>Giant Slalom, Girls</t>
  </si>
  <si>
    <t>Slalom, Girls</t>
  </si>
  <si>
    <t>Ruslan Besov</t>
  </si>
  <si>
    <t>7.5 kilometres Sprint, Boys</t>
  </si>
  <si>
    <t>10 kilometres Pursuit, Boys</t>
  </si>
  <si>
    <t>6 kilometres Sprint, Girls</t>
  </si>
  <si>
    <t>Anastasiya Kondratyeva</t>
  </si>
  <si>
    <t>7.5 kilometres Pursuit, Girls</t>
  </si>
  <si>
    <t>Sergey Malyshev</t>
  </si>
  <si>
    <t>10 kilometres, Boys</t>
  </si>
  <si>
    <t>Aleksandra Kun</t>
  </si>
  <si>
    <t>5 kilometres, Girls</t>
  </si>
  <si>
    <t>Aleksandr Lyan</t>
  </si>
  <si>
    <t>Singles, Boys</t>
  </si>
  <si>
    <t>Alon Mullayev</t>
  </si>
  <si>
    <t>Ski Cross, Boys</t>
  </si>
  <si>
    <t>Sergey Korzhnev</t>
  </si>
  <si>
    <t>Darya Kudryavtseva</t>
  </si>
  <si>
    <t>Singles, Girls</t>
  </si>
  <si>
    <t>Darya Goncharova</t>
  </si>
  <si>
    <t>500 metres, Girls</t>
  </si>
  <si>
    <t>1,000 metres, Girls</t>
  </si>
  <si>
    <t>Kanat Khamitov</t>
  </si>
  <si>
    <t>Medium Hill, Individual, Boys</t>
  </si>
  <si>
    <t>500 metres, Boys</t>
  </si>
  <si>
    <t>3,000 metres, Boys</t>
  </si>
  <si>
    <t>Mass Start, Boys</t>
  </si>
  <si>
    <t>Svetlana Maltseva</t>
  </si>
  <si>
    <t>Yelizaveta Prokhorenko</t>
  </si>
  <si>
    <t>1,500 metres, Girls</t>
  </si>
  <si>
    <t>3,000 metres, Girls</t>
  </si>
  <si>
    <t>Mass Start, Girls</t>
  </si>
  <si>
    <t>Aruzhan Abdrazak</t>
  </si>
  <si>
    <t>Yerbol Jantykov</t>
  </si>
  <si>
    <t>Arailym Khanseiitova</t>
  </si>
  <si>
    <t>Vladislav Grigoryev</t>
  </si>
  <si>
    <t>200 metres, Boys</t>
  </si>
  <si>
    <t>Ivan Solovyev</t>
  </si>
  <si>
    <t>Triple Jump, Boys</t>
  </si>
  <si>
    <t>Lyubov Ushakova</t>
  </si>
  <si>
    <t>Anastasiya Sergeyeva</t>
  </si>
  <si>
    <t>Yekaterina Nesterova</t>
  </si>
  <si>
    <t>Shot Put, Girls</t>
  </si>
  <si>
    <t>Varvara Nazarova</t>
  </si>
  <si>
    <t>Javelin Throw, Girls</t>
  </si>
  <si>
    <t>Shalkar Aikhynbay</t>
  </si>
  <si>
    <t>Light-Flyweight, Boys</t>
  </si>
  <si>
    <t>Lightweight, Boys</t>
  </si>
  <si>
    <t>Vadim Kazakov</t>
  </si>
  <si>
    <t>Light-Heavyweight, Boys</t>
  </si>
  <si>
    <t>Alua Balkibekova</t>
  </si>
  <si>
    <t>Flyweight, Girls</t>
  </si>
  <si>
    <t>Anton Alshanskiy</t>
  </si>
  <si>
    <t>AC r1/5</t>
  </si>
  <si>
    <t>Yekaterina Kaltenberger</t>
  </si>
  <si>
    <t>Kayak Singles, Head to Head, Girls</t>
  </si>
  <si>
    <t>Kayak Singles, Obstacle Slalom, Girls</t>
  </si>
  <si>
    <t>Nurlan Kassymov</t>
  </si>
  <si>
    <t>Sabre, Individual, Boys</t>
  </si>
  <si>
    <t>Bauyrzhan Zhauyntayev</t>
  </si>
  <si>
    <t>Adiya Saiyn</t>
  </si>
  <si>
    <t>?44 kilograms, Girls</t>
  </si>
  <si>
    <t>Artyom Drobotov</t>
  </si>
  <si>
    <t>Olesya Mylnikova</t>
  </si>
  <si>
    <t>Yelizaveta Mainovskaya</t>
  </si>
  <si>
    <t>Sukhrab Turdyyev</t>
  </si>
  <si>
    <t>Air Pistol, 10 metres, Boys</t>
  </si>
  <si>
    <t>Dmitry Goverdovsky</t>
  </si>
  <si>
    <t>50 metres Breaststroke, Boys</t>
  </si>
  <si>
    <t>100 metres Breaststroke, Boys</t>
  </si>
  <si>
    <t>Yekaterina Russova</t>
  </si>
  <si>
    <t>50 metres Freestyle, Girls</t>
  </si>
  <si>
    <t>Yekaterina Dymchenko</t>
  </si>
  <si>
    <t>Yuliya Ryabova</t>
  </si>
  <si>
    <t>Galymzhan Serikbay</t>
  </si>
  <si>
    <t>?48 kilograms, Boys</t>
  </si>
  <si>
    <t>Arman Kydyrtayev</t>
  </si>
  <si>
    <t>Mikhail Makeyev</t>
  </si>
  <si>
    <t>Zhaslan Kaliyev</t>
  </si>
  <si>
    <t>Altynay Damen</t>
  </si>
  <si>
    <t>Tatyana Kapustina</t>
  </si>
  <si>
    <t>Super-Heavyweight, Girls</t>
  </si>
  <si>
    <t>Raiynbek Kurmanali</t>
  </si>
  <si>
    <t>?58 kilograms, Greco Roman, Boys</t>
  </si>
  <si>
    <t>Yevgeny Polivadov</t>
  </si>
  <si>
    <t>Mukhambet Kuatbek</t>
  </si>
  <si>
    <t>?54 kilograms, Freestyle, Boys</t>
  </si>
  <si>
    <t>Merey Duisenova</t>
  </si>
  <si>
    <t>Yekaterina Karpova</t>
  </si>
  <si>
    <t>Combined, Girls</t>
  </si>
  <si>
    <t>Ivan Darin</t>
  </si>
  <si>
    <t>Arina Pantova</t>
  </si>
  <si>
    <t>Yevgeniya Krasikova</t>
  </si>
  <si>
    <t>Ivan Lyuft</t>
  </si>
  <si>
    <t>Cross, Boys</t>
  </si>
  <si>
    <t>Anzhelika Tarasova</t>
  </si>
  <si>
    <t>Cross, Girls</t>
  </si>
  <si>
    <t>Olzhas Kairat</t>
  </si>
  <si>
    <t>Aizhan Sapiyanova</t>
  </si>
  <si>
    <t>Ski Cross, Girls</t>
  </si>
  <si>
    <t>Anastassiya Bogacheva</t>
  </si>
  <si>
    <t>Yerkebulan Shamukhanov</t>
  </si>
  <si>
    <t>1,000 metres, Boys</t>
  </si>
  <si>
    <t>Anita Nagay</t>
  </si>
  <si>
    <t>Normal Hill, Individual, Boys</t>
  </si>
  <si>
    <t>Anvar Mukhamadeyev</t>
  </si>
  <si>
    <t>1,500 metres, Boys</t>
  </si>
  <si>
    <t>Mariya Gromova</t>
  </si>
  <si>
    <t>Alikhan Mustafin</t>
  </si>
  <si>
    <t>Aleksandra Voropayeva</t>
  </si>
  <si>
    <t>Ayan Moldagaliyev</t>
  </si>
  <si>
    <t>Floor Exercise, Boys</t>
  </si>
  <si>
    <t>Vault, Boys</t>
  </si>
  <si>
    <t>Parallel Bars, Boys</t>
  </si>
  <si>
    <t>Horizontal Bar, Boys</t>
  </si>
  <si>
    <t>Rings, Boys</t>
  </si>
  <si>
    <t>Pommelled Horse, Boys</t>
  </si>
  <si>
    <t>Yefim Tarasov</t>
  </si>
  <si>
    <t>400 metres, Boys</t>
  </si>
  <si>
    <t>Aleksandra Zalyubovskaya</t>
  </si>
  <si>
    <t>Galina Panassenko</t>
  </si>
  <si>
    <t>2,000 metres Steeplechase, Girls</t>
  </si>
  <si>
    <t>Anastasiya Glukhareva</t>
  </si>
  <si>
    <t>Triple Jump, Girls</t>
  </si>
  <si>
    <t>Kristina Morozova</t>
  </si>
  <si>
    <t>5,000 metres Walk, Girls</t>
  </si>
  <si>
    <t>Dmitry Panarin</t>
  </si>
  <si>
    <t>Badminton</t>
  </si>
  <si>
    <t>Talgat Shaiken</t>
  </si>
  <si>
    <t>Light-Welterweight, Boys</t>
  </si>
  <si>
    <t>Aibek Oralbay</t>
  </si>
  <si>
    <t>Heavyweight, Boys</t>
  </si>
  <si>
    <t>Damir Toibay</t>
  </si>
  <si>
    <t>Super-Heavyweight, Boys</t>
  </si>
  <si>
    <t>Zhansaya Abdraimova</t>
  </si>
  <si>
    <t>Mikhail Yakovlev</t>
  </si>
  <si>
    <t>Kayak Singles, Head to Head, Boys</t>
  </si>
  <si>
    <t>Kayak Singles, Obstacle Slalom, Boys</t>
  </si>
  <si>
    <t>Dias Bakhraddin</t>
  </si>
  <si>
    <t>Stella Sukhanova</t>
  </si>
  <si>
    <t>Elnura Nurlanova</t>
  </si>
  <si>
    <t>Canoe Singles, Head to Head, Girls</t>
  </si>
  <si>
    <t>Canoe Singles, Obstacle Slalom, Girls</t>
  </si>
  <si>
    <t>Yelizaveta Borova</t>
  </si>
  <si>
    <t>Platform, Girls</t>
  </si>
  <si>
    <t>Tamila Muridova</t>
  </si>
  <si>
    <t>?p?e, Individual, Girls</t>
  </si>
  <si>
    <t>Bekarys Saduakas</t>
  </si>
  <si>
    <t>?100 kilograms, Boys</t>
  </si>
  <si>
    <t>Margarita Gritsenko</t>
  </si>
  <si>
    <t>?78 kilograms, Girls</t>
  </si>
  <si>
    <t>Abilmansur Batyrgali</t>
  </si>
  <si>
    <t>Kumite, ?68 kilograms, Boys</t>
  </si>
  <si>
    <t>Adil Ibragimov</t>
  </si>
  <si>
    <t>Sofiya Prizhennikova</t>
  </si>
  <si>
    <t>Roza Abitova</t>
  </si>
  <si>
    <t>Eldar Imankulov</t>
  </si>
  <si>
    <t>Alen Okhotinsky</t>
  </si>
  <si>
    <t>50 metres Freestyle, Boys</t>
  </si>
  <si>
    <t>Kirill Shatskov</t>
  </si>
  <si>
    <t>100 metres Freestyle, Boys</t>
  </si>
  <si>
    <t>50 metres Butterfly, Boys</t>
  </si>
  <si>
    <t>Anastasiya Rezvantseva</t>
  </si>
  <si>
    <t>200 metres Backstroke, Girls</t>
  </si>
  <si>
    <t>50 metres Butterfly, Girls</t>
  </si>
  <si>
    <t>Assel Usmanova</t>
  </si>
  <si>
    <t>Tangsholpan Kaiyrzhankyzy</t>
  </si>
  <si>
    <t>?49 kilograms, Girls</t>
  </si>
  <si>
    <t>Dostanbek Tashbulatov</t>
  </si>
  <si>
    <t>Yekaterina Lukina</t>
  </si>
  <si>
    <t>Daniil Zubtsov</t>
  </si>
  <si>
    <t>Nilufar Raimova</t>
  </si>
  <si>
    <t>?49 kilograms, Freestyle, Girls</t>
  </si>
  <si>
    <t>Vladislav Shlemov</t>
  </si>
  <si>
    <t>Vadim Kurales</t>
  </si>
  <si>
    <t>Danil Chervenko</t>
  </si>
  <si>
    <t>Arseniy Bezginov</t>
  </si>
  <si>
    <t>12.5 kilometres, Boys</t>
  </si>
  <si>
    <t>Ulyana Ardalionova</t>
  </si>
  <si>
    <t>Vlada Vassillchenko</t>
  </si>
  <si>
    <t>Arina Kupriyanova</t>
  </si>
  <si>
    <t>10 kilometres, Girls</t>
  </si>
  <si>
    <t>Ilyas Issabek</t>
  </si>
  <si>
    <t>Didar Kassenov</t>
  </si>
  <si>
    <t>Aisha Rakisheva</t>
  </si>
  <si>
    <t>Valeriya Batchenko</t>
  </si>
  <si>
    <t>Anel Sufashova</t>
  </si>
  <si>
    <t>Svyatoslav Nazarenko</t>
  </si>
  <si>
    <t>Normal Hill / 6 km, Individual, Boys</t>
  </si>
  <si>
    <t>Sanzhar Zhanissov</t>
  </si>
  <si>
    <t>Mariya Gorbunobva</t>
  </si>
  <si>
    <t>Nurshat Tursunzhanov</t>
  </si>
  <si>
    <t>Veronika Shishkina</t>
  </si>
  <si>
    <t>Normal Hill, Individual, Girls</t>
  </si>
  <si>
    <t>Amina Tukhtayeva</t>
  </si>
  <si>
    <t>Yevgeny Koshkin</t>
  </si>
  <si>
    <t>Nuraly Akzhol</t>
  </si>
  <si>
    <t>Alina Dauranova</t>
  </si>
  <si>
    <t>Darya Gavrilova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</si>
  <si>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</si>
  <si>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</si>
  <si>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</si>
  <si>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</si>
  <si>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</si>
  <si>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</si>
  <si>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</si>
  <si>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</si>
  <si>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Федерация</t>
  </si>
  <si>
    <t>Ссылка</t>
  </si>
  <si>
    <t>Президент</t>
  </si>
  <si>
    <t>Вице-президент</t>
  </si>
  <si>
    <t>Генеральный секретарь</t>
  </si>
  <si>
    <t>Исполнительный директор</t>
  </si>
  <si>
    <t>Телефоны</t>
  </si>
  <si>
    <t>Email-адреса</t>
  </si>
  <si>
    <t>Юридический адрес</t>
  </si>
  <si>
    <t>Бадминтон</t>
  </si>
  <si>
    <t>https://kbf.kz/</t>
  </si>
  <si>
    <t>Улан Сапарович Байжанов</t>
  </si>
  <si>
    <t>+77172280025</t>
  </si>
  <si>
    <t>office@kbf.kz, kazbad@mail.ru</t>
  </si>
  <si>
    <t>г. Астана, проспект Туран 18, Блок А, офис 1005.</t>
  </si>
  <si>
    <t>Баскетбол</t>
  </si>
  <si>
    <t>http://www.nbf.kz</t>
  </si>
  <si>
    <t>Алпамысов Абай Абдисаметович</t>
  </si>
  <si>
    <t>Мухамбеткалиев Булат Есетович</t>
  </si>
  <si>
    <t>Узаков Алмаз Асхатович</t>
  </si>
  <si>
    <t>+77772976316</t>
  </si>
  <si>
    <t>info@nbf.kz</t>
  </si>
  <si>
    <t>Республика Казахстан, 010000, город Астана, проспект Республики 34а, офис 510.</t>
  </si>
  <si>
    <t>Ермек Ануарбекович Кизатов</t>
  </si>
  <si>
    <t>Усенов Манас Мадиулы</t>
  </si>
  <si>
    <t>+7716882747, +77172911521</t>
  </si>
  <si>
    <t>РК, г. Астана, ул. Туран, 18, офис 202</t>
  </si>
  <si>
    <t>http://kfb.kz</t>
  </si>
  <si>
    <t>Не найден</t>
  </si>
  <si>
    <t>Акшалов Мерей Толегенович</t>
  </si>
  <si>
    <t>Игенев Рауан Еркинович</t>
  </si>
  <si>
    <t>+77172570010</t>
  </si>
  <si>
    <t>reception@kfb.kz</t>
  </si>
  <si>
    <t>Республика Казахстан, г. Астана, пр. Туран 18,2 этаж, офис 202</t>
  </si>
  <si>
    <t>http://wrestling.kz/</t>
  </si>
  <si>
    <t>РК, г. Астана, пр. Туран 18, блок Б, офис 501 (5 этаж);</t>
  </si>
  <si>
    <t>Велоспорт</t>
  </si>
  <si>
    <t>http://cycling.kz</t>
  </si>
  <si>
    <t>Раимбек Анварович Баталов</t>
  </si>
  <si>
    <t>Жетес Дауренбекович Сулейменов</t>
  </si>
  <si>
    <t>Гольцман Денис Вячеславович</t>
  </si>
  <si>
    <t>+77172954006</t>
  </si>
  <si>
    <t>kazcyling@mail.ru, info@cycling.kz</t>
  </si>
  <si>
    <t>Тел.: +7(7172) 954 006;</t>
  </si>
  <si>
    <t>Водные виды спорта</t>
  </si>
  <si>
    <t>http://www.aquatics.kz</t>
  </si>
  <si>
    <t>Жакупов Нурлан Каршагович</t>
  </si>
  <si>
    <t>Дроздов Сергей Михайлович</t>
  </si>
  <si>
    <t>Джолдыбаев Руслан Айнабекович</t>
  </si>
  <si>
    <t>+77017540944, +77272930480, +77273907040</t>
  </si>
  <si>
    <t>office@aquatics.kz</t>
  </si>
  <si>
    <t>РК, г. Алматы, пр. Абая 48;</t>
  </si>
  <si>
    <t>Волейбол</t>
  </si>
  <si>
    <t>http://www.volley.kz</t>
  </si>
  <si>
    <t>Такиев Мади Токешович</t>
  </si>
  <si>
    <t>Ахметов Айдос Нурболович</t>
  </si>
  <si>
    <t>+77082831965, +77272251605</t>
  </si>
  <si>
    <t>volleykz@gmail.ru</t>
  </si>
  <si>
    <t>Гандбол</t>
  </si>
  <si>
    <t>Нет ссылки</t>
  </si>
  <si>
    <t>Гульнар Исмагуловна Турлыханова</t>
  </si>
  <si>
    <t>Дегтярева Валентина Анатольевна</t>
  </si>
  <si>
    <t>+77272927255, +77021757393</t>
  </si>
  <si>
    <t>kaz-handbaN@mail.ru, kz_handball@mail.ru</t>
  </si>
  <si>
    <t>РК, г. Алматы, ул. Абая, 48 А;</t>
  </si>
  <si>
    <t>Гимнастика</t>
  </si>
  <si>
    <t>http://gymnastics.kz</t>
  </si>
  <si>
    <t>Алия Махсутовна Юсупова</t>
  </si>
  <si>
    <t>Даниса Аслжановна Дуйсенгалиева</t>
  </si>
  <si>
    <t>Раббани Абдукамалович Ашимбеков</t>
  </si>
  <si>
    <t>+77272923757</t>
  </si>
  <si>
    <t>gymnastic.kz@mail.ru</t>
  </si>
  <si>
    <t>РК, г. Алматы, Абая 48;</t>
  </si>
  <si>
    <t>Гольф</t>
  </si>
  <si>
    <t>https://www.kazfedgolf.kz/</t>
  </si>
  <si>
    <t>Мусин Ренат Дуйсенгазыевич</t>
  </si>
  <si>
    <t>+77020231836</t>
  </si>
  <si>
    <t>kgf@kazfedgolf.kz</t>
  </si>
  <si>
    <t>Гребля академическая/гребля на байдарках и каноэ/гребной слалом</t>
  </si>
  <si>
    <t>Жасулан Кенжетаевич Тайтенов</t>
  </si>
  <si>
    <t>+77172696453</t>
  </si>
  <si>
    <t>kaik_federation@mail.ru</t>
  </si>
  <si>
    <t>РК, г. Алматы, пр. Райымбека 174.</t>
  </si>
  <si>
    <t>http://fdk.kz</t>
  </si>
  <si>
    <t>Куанышбек Бакытбекович Есекеев</t>
  </si>
  <si>
    <t>Бостан Ондашевич Джанбырбаев</t>
  </si>
  <si>
    <t>Асхат Рашидович Житкеев</t>
  </si>
  <si>
    <t>Имашев Айбек Асетович</t>
  </si>
  <si>
    <t>+77022757511, +77172799045</t>
  </si>
  <si>
    <t>ast_judo@list.ru</t>
  </si>
  <si>
    <t>РК, г. Астана, пр. Туран 18, блок Б, офис 205</t>
  </si>
  <si>
    <t>Каратэ</t>
  </si>
  <si>
    <t>http://www.kazkarate.net</t>
  </si>
  <si>
    <t>Евгений Константинович Пак</t>
  </si>
  <si>
    <t>Жасталап Абдиканович Санауов</t>
  </si>
  <si>
    <t>kazkarate@mail.ru</t>
  </si>
  <si>
    <t>РК, г. Астана, пр. Туран 18, офис 406/1</t>
  </si>
  <si>
    <t>Кёрлинг</t>
  </si>
  <si>
    <t>Амантай Жанкеевич Куренбеков</t>
  </si>
  <si>
    <t>+77476209916</t>
  </si>
  <si>
    <t>kaz.curling@mail.ru</t>
  </si>
  <si>
    <t>РК, г. Алматы, ул. Амангельды, 4</t>
  </si>
  <si>
    <t>Конный спорт</t>
  </si>
  <si>
    <t>http://kazequestrian.kz</t>
  </si>
  <si>
    <t>Леонид Зимарев</t>
  </si>
  <si>
    <t>+77079173757</t>
  </si>
  <si>
    <t>info@kazequestrian.kz</t>
  </si>
  <si>
    <t>г. Астана, Нура район, шоссе Каркаралы, 1</t>
  </si>
  <si>
    <t>Коньковые виды спорта</t>
  </si>
  <si>
    <t>http://skating.kz</t>
  </si>
  <si>
    <t>Нысанбаев Ерлан Нуралиевич</t>
  </si>
  <si>
    <t>Генеральный секретарь - Макишева Анжелика Анатольевна</t>
  </si>
  <si>
    <t>Исполнительный директор - Бесбаев Олжас</t>
  </si>
  <si>
    <t>+77017189380, +77172706760</t>
  </si>
  <si>
    <t>skatingkaz@mail.ru</t>
  </si>
  <si>
    <t>РК, г. Астана, пр. Кабанбай батыр, 47</t>
  </si>
  <si>
    <t>Лёгкая атлетика</t>
  </si>
  <si>
    <t>https://kazathletics.kz</t>
  </si>
  <si>
    <t>Рыпакова Ольга Сергеевна</t>
  </si>
  <si>
    <t>Имандосов Жасарал Мырзамуратович</t>
  </si>
  <si>
    <t>Кукин Павел Иванович</t>
  </si>
  <si>
    <t>+77172570036</t>
  </si>
  <si>
    <t>info@kazathletics.kz</t>
  </si>
  <si>
    <t>РК,г. Астана, ул. Туран 59, легкоатлетический комплекс "Qazaqstan"</t>
  </si>
  <si>
    <t>Лыжные виды спорта</t>
  </si>
  <si>
    <t>http://ccsf.kz</t>
  </si>
  <si>
    <t>Диас Тулеутаевич Сулейменов</t>
  </si>
  <si>
    <t>Аскар Казбекович Валиев</t>
  </si>
  <si>
    <t>Хананов Илхам Сунгатулович</t>
  </si>
  <si>
    <t>+77013050033</t>
  </si>
  <si>
    <t>РК, 050040, г. Алматы,Бостандыкский район, улица Капарова, дом 167</t>
  </si>
  <si>
    <t>http://www.ttfrk.kz</t>
  </si>
  <si>
    <t>Данияр Рустэмович Абулгазин</t>
  </si>
  <si>
    <t>Данил Вячеславович Пак</t>
  </si>
  <si>
    <t>office@ttrk.kz, office@ttfrk.kz</t>
  </si>
  <si>
    <t>РК, г. Астана, пр.Кабанбай батыра, 47/1</t>
  </si>
  <si>
    <t>Парусный спорт</t>
  </si>
  <si>
    <t>Олег Николаевич Куливацкий</t>
  </si>
  <si>
    <t>+77772269411</t>
  </si>
  <si>
    <t>РК,Алматинская область г. Капшагай, 1 мкр-н, дом 20, кв 20;</t>
  </si>
  <si>
    <t>Регби</t>
  </si>
  <si>
    <t>http://www.kaz-rugby.kz</t>
  </si>
  <si>
    <t>Джартыбаева Айгуль Муратхановна</t>
  </si>
  <si>
    <t>+77017402397</t>
  </si>
  <si>
    <t>official@qazaqstan-rugby.kz</t>
  </si>
  <si>
    <t>РК, г. Алматы, проспект Абая 157, офис 28</t>
  </si>
  <si>
    <t>Санный спорт</t>
  </si>
  <si>
    <t>Рустам Фархатович Аюпов</t>
  </si>
  <si>
    <t>+77272459384, +77017400267</t>
  </si>
  <si>
    <t>inn70inn70@mail.ru</t>
  </si>
  <si>
    <t>РК, г. Алматы, ул. Фонвизина 30</t>
  </si>
  <si>
    <t>Скейтбординг</t>
  </si>
  <si>
    <t>https://kazskate.kz</t>
  </si>
  <si>
    <t>Зайцева Светлана Анатольевна</t>
  </si>
  <si>
    <t>+77025553333</t>
  </si>
  <si>
    <t>Не найдено</t>
  </si>
  <si>
    <t>http://pentathlon.kz</t>
  </si>
  <si>
    <t>Ануар Маликович Малик</t>
  </si>
  <si>
    <t>+77051856366</t>
  </si>
  <si>
    <t>federation@pentathlon.kz</t>
  </si>
  <si>
    <t>Спортивное скалолазание</t>
  </si>
  <si>
    <t>https://mountain.kz/ru/</t>
  </si>
  <si>
    <t>Нурсултан Нурланович Шоканов</t>
  </si>
  <si>
    <t>Алдонгаров Нурсултан Жаксылыкович</t>
  </si>
  <si>
    <t>+77272916006</t>
  </si>
  <si>
    <t>office@thefmsc.kz</t>
  </si>
  <si>
    <t>РК,г. Алматы, ул. Конаева 41/49</t>
  </si>
  <si>
    <t>Спортивные танцы</t>
  </si>
  <si>
    <t>https://www.fstrk.kz</t>
  </si>
  <si>
    <t>Якуба Максим Владимирович</t>
  </si>
  <si>
    <t>info@fstrk.kz</t>
  </si>
  <si>
    <t>http://archerykz.kz</t>
  </si>
  <si>
    <t>Гумаров Канат Жакыбалиевич</t>
  </si>
  <si>
    <t>Тыртыкаева Айнур Сериковна</t>
  </si>
  <si>
    <t>+77017712661</t>
  </si>
  <si>
    <t>РК, г. Астана, ул. Туран 18 блок Б, офис 704</t>
  </si>
  <si>
    <t>Стрельба стендовая/пулевая</t>
  </si>
  <si>
    <t>http://www.shooting-sports.kz</t>
  </si>
  <si>
    <t>Асылов Берик Ногаевич</t>
  </si>
  <si>
    <t>Олег Владимирович Почивалов</t>
  </si>
  <si>
    <t>Юнусметов Анвар Садуллаевич</t>
  </si>
  <si>
    <t>fspsrk@mail.ru</t>
  </si>
  <si>
    <t>Республика Казахстан, город Шымкент, проспект Жибек Жолы, д.43.</t>
  </si>
  <si>
    <t>Таеквондо</t>
  </si>
  <si>
    <t>http://kaztkd.kz</t>
  </si>
  <si>
    <t>Садыков Арал Алиевич</t>
  </si>
  <si>
    <t>+7225662505</t>
  </si>
  <si>
    <t>office@kaztkd.kz</t>
  </si>
  <si>
    <t>г. Астана, пр. Кабанбай батыр, 47, ледовый дворец «Алау», 4 этаж</t>
  </si>
  <si>
    <t>http://www.ktf.kz</t>
  </si>
  <si>
    <t>Булат Жамитович Утемуратов</t>
  </si>
  <si>
    <t>Доскараев Диас Бауржанович</t>
  </si>
  <si>
    <t>+77172738301</t>
  </si>
  <si>
    <t>info@ktf.kz</t>
  </si>
  <si>
    <t>Республика Казахстан, 010000, г. Астана, пр. Кабанбай батыра, 6/1, бизнес-центр «Каскад», 8-й этаж</t>
  </si>
  <si>
    <t>http://triathlon.org.kz</t>
  </si>
  <si>
    <t>Адильбеков Даурен Зекенович</t>
  </si>
  <si>
    <t>Стрижак Дмитрий Александрович</t>
  </si>
  <si>
    <t>+77022107123</t>
  </si>
  <si>
    <t>info@triathlon.org.kz</t>
  </si>
  <si>
    <t>Maison du Sport International, Av. de Rhodanie 54 , Lausanne CH -1007, Switzerland</t>
  </si>
  <si>
    <t>Тяжёлая атлетика</t>
  </si>
  <si>
    <t>http://wfrk.kz</t>
  </si>
  <si>
    <t>Гаджи Шапиевич Гаджиев</t>
  </si>
  <si>
    <t>Астамирова Мадина Нуржановна</t>
  </si>
  <si>
    <t>Адамбаев Руслан Айкалиевич</t>
  </si>
  <si>
    <t>+77172769005, +77711920929</t>
  </si>
  <si>
    <t>office@wfrk.kz</t>
  </si>
  <si>
    <t>РК, г. Астана, район Есиль,пр. Туран д.18, блок Б. каб. 203</t>
  </si>
  <si>
    <t>http://www.kazfencing.com</t>
  </si>
  <si>
    <t>Мирбулат Гайсинович Абуов</t>
  </si>
  <si>
    <t>Мусайбеков Сакен Жунусбекович</t>
  </si>
  <si>
    <t>Грязнов Дмитрий Игоревич</t>
  </si>
  <si>
    <t>+77756661811</t>
  </si>
  <si>
    <t>РК, г. Алматы, пр.Достык д.132, офис 2;</t>
  </si>
  <si>
    <t>https://kazfsu.kz/</t>
  </si>
  <si>
    <t>Гуськов Юрий Петрович</t>
  </si>
  <si>
    <t>Брежнева Александра Александровна</t>
  </si>
  <si>
    <t>Садвакасова Надежда Леонидовна</t>
  </si>
  <si>
    <t>Avenue Juste-Olivier 17, 1006 Lausanne, Switzerland</t>
  </si>
  <si>
    <t>Футбол</t>
  </si>
  <si>
    <t>http://www.kff.kz</t>
  </si>
  <si>
    <t>Хамитжанов Саян Жаксыгельдиевич</t>
  </si>
  <si>
    <t>+77172790780, +77711920929</t>
  </si>
  <si>
    <t>info@kff.kz, kense@kff.kz</t>
  </si>
  <si>
    <t>Хоккей на траве</t>
  </si>
  <si>
    <t>Гани Жарасович Тажиев</t>
  </si>
  <si>
    <t>Серик Ахметович Калимбаев</t>
  </si>
  <si>
    <t>+77272115607</t>
  </si>
  <si>
    <t>РК, г. Алматы, ул. Мауленова 111, оф 2</t>
  </si>
  <si>
    <t>Хоккей с шайбой</t>
  </si>
  <si>
    <t>https://icehockey.kz</t>
  </si>
  <si>
    <t>Аскар Узакпаевич Мамин</t>
  </si>
  <si>
    <t>Амиров Амангелды Толегенович</t>
  </si>
  <si>
    <t>+77172725608</t>
  </si>
  <si>
    <t>office@icehockey.kz</t>
  </si>
  <si>
    <t>РК,Астана, проспект Сарыарка, 4, (Radisson Hotel Astana), 5-й этаж, офис 501 (приёмная)</t>
  </si>
  <si>
    <t>Штаб-квартира</t>
  </si>
  <si>
    <t>http://bwfcorporate.com</t>
  </si>
  <si>
    <t>Поуль-Эрик Хёйер (Poul-Erik Høyer, DEN))</t>
  </si>
  <si>
    <t>+603 2631 9688</t>
  </si>
  <si>
    <t>http://www.fiba.com</t>
  </si>
  <si>
    <t>Сауд Али Аль Тани</t>
  </si>
  <si>
    <t>+41 22 545 00 00, +41 22 545 00 99</t>
  </si>
  <si>
    <t>info@fiba.com</t>
  </si>
  <si>
    <t>Route Suisse 5 - P.O Box 29, 1295 Mies, Switzerland</t>
  </si>
  <si>
    <t>Женева, Швейцария</t>
  </si>
  <si>
    <t>http://www.biathlonworld.com</t>
  </si>
  <si>
    <t>Олле Далин (Olle Dahlin)</t>
  </si>
  <si>
    <t>+43 - 676 - 84 14 98</t>
  </si>
  <si>
    <t>Зальцбург, Австрия</t>
  </si>
  <si>
    <t>https://unitedworldwrestling.org/</t>
  </si>
  <si>
    <t>Ненад Лалович (Nenad Lalovic, SRB))</t>
  </si>
  <si>
    <t>+41 21 312 84 26</t>
  </si>
  <si>
    <t>info@unitedworldwrestling.org, kaz@united-world-wrestling.org</t>
  </si>
  <si>
    <t>Rue du Château 6, 1804 Corsier-sur-Vevey, Switzerland</t>
  </si>
  <si>
    <t>Вивэ, Швейцария</t>
  </si>
  <si>
    <t>http://www.uci.ch</t>
  </si>
  <si>
    <t>Давид Лаппартьен</t>
  </si>
  <si>
    <t>+41 24 468 58 12, +41 24 468 58 11, +250501000100</t>
  </si>
  <si>
    <t>admin@uci.ch</t>
  </si>
  <si>
    <t>Ch. de la Mêlée 12, 1860 Aigle, Switzerland</t>
  </si>
  <si>
    <t>Эгль, Швейцария</t>
  </si>
  <si>
    <t>http://www.fina.org</t>
  </si>
  <si>
    <t>Хусейн Аль Мусаллам</t>
  </si>
  <si>
    <t>+41 21 3104710, +41 21 3126610</t>
  </si>
  <si>
    <t>Chemin de Bellevue 24a/24b, CH - 1005 Lausanne, Switzerland</t>
  </si>
  <si>
    <t>Лозанна, Швейцария</t>
  </si>
  <si>
    <t>http://www.fivb.com/</t>
  </si>
  <si>
    <t>Фабио Азеведо</t>
  </si>
  <si>
    <t>+41 21 345 35 35</t>
  </si>
  <si>
    <t>info@fivb.org</t>
  </si>
  <si>
    <t>"Château Les Tourelles", Ch. Edouard-Sandoz 2-4, 1006 Lausanne, Switzerland</t>
  </si>
  <si>
    <t>http://www.ihf.info</t>
  </si>
  <si>
    <t>Хасан Мустафа (Hassan Moustafa, EGY)</t>
  </si>
  <si>
    <t>+41-61-228 90 40</t>
  </si>
  <si>
    <t>ihf.office@ihf.info</t>
  </si>
  <si>
    <t>Peter Merian-Strasse 23, P.O. Box 4002 Basle, Switzerland</t>
  </si>
  <si>
    <t>Базель, Швейцария</t>
  </si>
  <si>
    <t>http://www.fig-gymnastics.com</t>
  </si>
  <si>
    <t>Моринари Ватанабе(Morinari Watanabe, JPN)</t>
  </si>
  <si>
    <t>+41 21 321 55 10</t>
  </si>
  <si>
    <t>info@fig-gymnastics.org</t>
  </si>
  <si>
    <t>Avenue de la Gare 12A, Case postale 630, 1001 Lausanne, Switzerland</t>
  </si>
  <si>
    <t>http://www.igfgolf.org/</t>
  </si>
  <si>
    <t>Анника Сёренстам</t>
  </si>
  <si>
    <t>+41 21 623 12 12</t>
  </si>
  <si>
    <t>info@igfmail.org</t>
  </si>
  <si>
    <t>http://www.worldrowing.com</t>
  </si>
  <si>
    <t>Жан-Кристоф Роллан (Jean-Christophe Rolland, FRA)</t>
  </si>
  <si>
    <t>+41 21 6178373</t>
  </si>
  <si>
    <t>http://www.ijf.org/</t>
  </si>
  <si>
    <t>No. 24 Residences Ouchy-Navigation, Avenue de la Harpe 49, Lausanne 1007, Switzerland</t>
  </si>
  <si>
    <t>http://www.wkf.net</t>
  </si>
  <si>
    <t>Антонио Эспинос(AntonioEspinos, ESP)</t>
  </si>
  <si>
    <t>+34) 91 535 96 33, +34) 91 535 96 32</t>
  </si>
  <si>
    <t>wkf@wkf.net</t>
  </si>
  <si>
    <t>Avenida de Filipinas 50. Escalera 2 1ºA</t>
  </si>
  <si>
    <t>Мадрид, Испания</t>
  </si>
  <si>
    <t>http://www.worldcurling.org</t>
  </si>
  <si>
    <t>Бо Уэллинг</t>
  </si>
  <si>
    <t>+441738451630</t>
  </si>
  <si>
    <t>info@worldcurling.org</t>
  </si>
  <si>
    <t>3 Atholl Crescent, Perth Ph1 5ng, Scotland</t>
  </si>
  <si>
    <t>Перт, Шотландия</t>
  </si>
  <si>
    <t>http://www.fei.org/</t>
  </si>
  <si>
    <t>Ингмар де Вос (Ingmar DE VOS, BEL)</t>
  </si>
  <si>
    <t>+41 21 310 47 47</t>
  </si>
  <si>
    <t>info@fei.org</t>
  </si>
  <si>
    <t>HM King Hussein I Building, Chemin de la Joliette 8, 1006 Lausanne, Switzerland</t>
  </si>
  <si>
    <t>http://www.isu.org</t>
  </si>
  <si>
    <t>Ким Джэёль(Kim Jae-youl, KOR)</t>
  </si>
  <si>
    <t>+41 21 612 66 66</t>
  </si>
  <si>
    <t>skatingkaz@maN.ru</t>
  </si>
  <si>
    <t>http://www.iaaf.org/</t>
  </si>
  <si>
    <t>Себастьян Коу (Lord Sebastian Coe, GBR)</t>
  </si>
  <si>
    <t>iaf@iaaf.org</t>
  </si>
  <si>
    <t>6 Quai Antoine 1er, BP359 - MC 98007 Monaco</t>
  </si>
  <si>
    <t>Монако</t>
  </si>
  <si>
    <t>http://www.fis-ski.com</t>
  </si>
  <si>
    <t>: Юхан Элиаш</t>
  </si>
  <si>
    <t>+41 (0)33 244 6161</t>
  </si>
  <si>
    <t>mail@fisski.com, skikz@hotmail.com</t>
  </si>
  <si>
    <t>Marc Hodler House, Blochstrasse 2, 3653 Oberhofen/Thunersee, Switzerland</t>
  </si>
  <si>
    <t>Оберхофен, Швейцария</t>
  </si>
  <si>
    <t>http://www.ittf.com/</t>
  </si>
  <si>
    <t>Петра Сёрлинг (Petra Sorling, SWE)</t>
  </si>
  <si>
    <t>+41 21 340 70 90</t>
  </si>
  <si>
    <t>ittf@ittfmail.com</t>
  </si>
  <si>
    <t>Chemin de la Roche 11, 1020 Renens / Lausanne, Switzerland</t>
  </si>
  <si>
    <t>http://www.sailing.org/</t>
  </si>
  <si>
    <t>Цюаньхай Ли</t>
  </si>
  <si>
    <t>saNing.kaz@gmaN.com, sailing.kaz@gmail.com</t>
  </si>
  <si>
    <t>World Sailing, Office 401, 4th Floor, 3 Shortlands, London, W6 8DA, United Kingdom</t>
  </si>
  <si>
    <t>Лондон, Великобритания</t>
  </si>
  <si>
    <t>http://www.worldrugby.org</t>
  </si>
  <si>
    <t>Бретт Робинсон</t>
  </si>
  <si>
    <t>david.carrigy@worldrugby.org</t>
  </si>
  <si>
    <t>World Rugby House, 8-10, Rembroke street Lower Dublin 2, Ireland</t>
  </si>
  <si>
    <t>Дублин, Ирландия</t>
  </si>
  <si>
    <t>http://www.fil-luge.org/</t>
  </si>
  <si>
    <t>Эйнарс Фогелис</t>
  </si>
  <si>
    <t>+49 (8652) 97577-0</t>
  </si>
  <si>
    <t>office@fil-luge.org</t>
  </si>
  <si>
    <t>Nonntal 10, 83471 Berchtesgaden, Germany</t>
  </si>
  <si>
    <t>https://www.worldskate.org</t>
  </si>
  <si>
    <t>Сабатино Араку</t>
  </si>
  <si>
    <t>+41 21 6011877</t>
  </si>
  <si>
    <t> </t>
  </si>
  <si>
    <t>,info@worldskate.org,Не найдено,Лозанна</t>
  </si>
  <si>
    <t xml:space="preserve"> Швейцария"</t>
  </si>
  <si>
    <t>http://www.uipmworld.org</t>
  </si>
  <si>
    <t>Роб Сталл</t>
  </si>
  <si>
    <t>+377 97 77 85 55</t>
  </si>
  <si>
    <t>uipm@pentathlon.org</t>
  </si>
  <si>
    <t>Stade Louis II – Entrée C, 19 avenue des Castelans, MC-98000 Monaco</t>
  </si>
  <si>
    <t>Монте Карло, Монако</t>
  </si>
  <si>
    <t>http://www.ifsc-climbing.org</t>
  </si>
  <si>
    <t>МаркоМарияСколарис(Marco Maria Scolaris, ITA)</t>
  </si>
  <si>
    <t>+39 0113853995</t>
  </si>
  <si>
    <t>,,Via Carlo Matteucci 4</t>
  </si>
  <si>
    <t xml:space="preserve"> 10143</t>
  </si>
  <si>
    <t xml:space="preserve"> Torino</t>
  </si>
  <si>
    <t xml:space="preserve"> Italy"</t>
  </si>
  <si>
    <t>Турин, Италия</t>
  </si>
  <si>
    <t>https://www.worlddancesport.org</t>
  </si>
  <si>
    <t>Шон Тей</t>
  </si>
  <si>
    <t>+41 21 601 17 11</t>
  </si>
  <si>
    <t>office@wdsf.org</t>
  </si>
  <si>
    <t>https://worldarchery.org/</t>
  </si>
  <si>
    <t>проф.Угур Эрденер (prof. Ugur Erdener, TUR)</t>
  </si>
  <si>
    <t>+41 21 614 3050</t>
  </si>
  <si>
    <t>,info@archery.org</t>
  </si>
  <si>
    <t xml:space="preserve"> archery.kaz@gmail.com"</t>
  </si>
  <si>
    <t>http://www.issf-sports.org</t>
  </si>
  <si>
    <t>Лучано Росси</t>
  </si>
  <si>
    <t>+49 89 544 355 0</t>
  </si>
  <si>
    <t>munich@issf-sports.org</t>
  </si>
  <si>
    <t>SSF Headquarters, Widenmayerstrasse 16, 80538 Munich, Germany</t>
  </si>
  <si>
    <t>Германия, Мюнхен.</t>
  </si>
  <si>
    <t>http://www.worldtaekwondo.org/</t>
  </si>
  <si>
    <t>Чунгвон Чо (Dr. Chungwon Choue, KOR)</t>
  </si>
  <si>
    <t>wtf@wtf.org</t>
  </si>
  <si>
    <t>5th Fl., Kolon Bldg, 15 Hyoja-ro, Jongno-gu, Seoul, Korea, 03044</t>
  </si>
  <si>
    <t>Куккивон, Сеул (Корея)</t>
  </si>
  <si>
    <t>http://www.itftennis.com</t>
  </si>
  <si>
    <t>Дэвид Хаггерти (David Haggerty, USA)</t>
  </si>
  <si>
    <t>+44 2088 78 64 64</t>
  </si>
  <si>
    <t>itf@itftennis.com</t>
  </si>
  <si>
    <t>Bank Lane, Roehampton, London SW15 5XZ, Grande-Bretagne</t>
  </si>
  <si>
    <t>http://www.triathlon.org</t>
  </si>
  <si>
    <t>Марисоль Касадо (Marisol Casado, ESP)</t>
  </si>
  <si>
    <t>ituhdg@triathlon.org</t>
  </si>
  <si>
    <t>Швейцария, Лозанна</t>
  </si>
  <si>
    <t>http://www.iwf.net/</t>
  </si>
  <si>
    <t>Мохаммед Джалуд Аль-Шаммари</t>
  </si>
  <si>
    <t>+41-216013227</t>
  </si>
  <si>
    <t>,iwf@iwfnet.net,Av. de Rhodanie 54,Лозанна</t>
  </si>
  <si>
    <t>http://www.fie.org/</t>
  </si>
  <si>
    <t>временный президент Эммануэль Кациадакис</t>
  </si>
  <si>
    <t>+41 21 320 31 15</t>
  </si>
  <si>
    <t>info@fie.ch, office@kazfencing.com</t>
  </si>
  <si>
    <t>https://www.isu.org/</t>
  </si>
  <si>
    <t>Ким Джэёль (Kim Jae-youl, KOR)</t>
  </si>
  <si>
    <t>kazfsu@gmail.com</t>
  </si>
  <si>
    <t>http://www.fifa.com</t>
  </si>
  <si>
    <t>Джанни Инфантино(GianniInfantino, SUI)</t>
  </si>
  <si>
    <t>+41-(0)43 222 7777</t>
  </si>
  <si>
    <t>contact@fifa.org</t>
  </si>
  <si>
    <t>Strasse 20, P.O. Box 8044 Zurich, Switzerland</t>
  </si>
  <si>
    <t>Цюрих, Швейцария</t>
  </si>
  <si>
    <t>http://www.fih.ch</t>
  </si>
  <si>
    <t>Таяб Икрам (Mr. Tayyab IKRAM)</t>
  </si>
  <si>
    <t>+41 21 641 06 06</t>
  </si>
  <si>
    <t>info@fih.ch</t>
  </si>
  <si>
    <t>Rue du Valentin 61, CH-1004 Lausanne, Switzerland</t>
  </si>
  <si>
    <t>http://www.iihf.com/</t>
  </si>
  <si>
    <t>Люк Тардиф (Luc Tardif)</t>
  </si>
  <si>
    <t>office@iihf.com</t>
  </si>
  <si>
    <t>Brandschenkestrasse 50, Postfach 1817, 8027 Zurich, Switzerland</t>
  </si>
  <si>
    <t>Цюрих (Швейцария)</t>
  </si>
  <si>
    <t>Муталип Шахмурат</t>
  </si>
  <si>
    <t xml:space="preserve">Акаев Алимжан Убайдаулы ,  Кызайбаев Дархан Еркинович, Дильдабеков Мухтархан Кабланбекович
</t>
  </si>
  <si>
    <t>Даулет Болатович Турлыханов</t>
  </si>
  <si>
    <t xml:space="preserve">Ушуров Билалдин Талгатович, Дускужанов Асемхан Серканович, 
Котельников Владимир Михайлович
</t>
  </si>
  <si>
    <t>8 (7172) 72 51 88</t>
  </si>
  <si>
    <t>kaz@united-world-wrestling.org</t>
  </si>
  <si>
    <t xml:space="preserve">Давран Алиджанович Ибрагимов </t>
  </si>
  <si>
    <t>Дуйсенов Қайрат Сансызбайұлы,   Сидоренко Илья Александрович
Тунгушбаев Ержан Алдарович</t>
  </si>
  <si>
    <t>РК, г.Алматы, 050034, микрорайон Мирас, 188 (гольф клуб Жайлау)</t>
  </si>
  <si>
    <t xml:space="preserve">Мергалиев Асламбек Амангельдинович </t>
  </si>
  <si>
    <t xml:space="preserve">Баялиев Рустам Ахатханович </t>
  </si>
  <si>
    <t>Абил Дауылович Шомбылов</t>
  </si>
  <si>
    <t>Шарлапаев Канат Бисимбаевич</t>
  </si>
  <si>
    <t>Рахмет Жандос Канатулы</t>
  </si>
  <si>
    <t>Байжанов Кабдулла Мухатжанович</t>
  </si>
  <si>
    <t>Акжанов Айдос Амангелдиевич</t>
  </si>
  <si>
    <t>Кудрет Шамиев Игнатович</t>
  </si>
  <si>
    <t>Карашашев Айзат Манатович</t>
  </si>
  <si>
    <t xml:space="preserve">Омаров Марат Талгатович </t>
  </si>
  <si>
    <t>Сексенбаев Берикказы Толеубекович</t>
  </si>
  <si>
    <t xml:space="preserve">г. Астана, пр. Кабанбай батыр, 47 </t>
  </si>
  <si>
    <t>РК, г.Астана, пр. Б.Момышулы 5 А</t>
  </si>
  <si>
    <t>Республика  Казахстан, г. Астана, ул. Анет Баба 13/1 кв.49</t>
  </si>
  <si>
    <t>Республика Казахстан, г. Астана, пр. Туран 18, блок Б, офис 303</t>
  </si>
  <si>
    <t>РК, г. Алматы, пр. Абая 48</t>
  </si>
  <si>
    <t>:skikz@hotmail.com</t>
  </si>
  <si>
    <t>sailing.kaz@gmail.com</t>
  </si>
  <si>
    <t xml:space="preserve"> archery.kaz@gmail.com</t>
  </si>
  <si>
    <t xml:space="preserve"> office@kazfencing.com</t>
  </si>
  <si>
    <t>Мариус Визер</t>
  </si>
  <si>
    <t>(377) 92 05 70 68</t>
  </si>
  <si>
    <t>Международные федерации</t>
  </si>
  <si>
    <t xml:space="preserve"> bwf@bwfbadminton.org
 </t>
  </si>
  <si>
    <t>Unit 17.05 Level 17, Amoda Building, 22 Jalan
 Imbi, 55100 Kuala Lumpur, Malaysia</t>
  </si>
  <si>
    <t>Куала-Лумпур, Малайзия.</t>
  </si>
  <si>
    <t>Peregrinstraße 14, A-5020 Salzburg, Austria</t>
  </si>
  <si>
    <t xml:space="preserve"> olle.dahlin@ibu.at,
 biathlon@ibu.at</t>
  </si>
  <si>
    <t>https://www.iba.sport/</t>
  </si>
  <si>
    <t>Умар Назарович Кремлёв</t>
  </si>
  <si>
    <t xml:space="preserve"> info@iba.sport</t>
  </si>
  <si>
    <t>Maison du Sport International, 
Avenue de Rhodanie 54, 1007 Lausanne, 
Switzerland.​</t>
  </si>
  <si>
    <t>Lausanne, 
Switzerland.​</t>
  </si>
  <si>
    <t xml:space="preserve"> sportsdep@fina.org</t>
  </si>
  <si>
    <t>Maison du Sport International, Av de Rhodanie
 54 Lausanne, Switzerland</t>
  </si>
  <si>
    <t xml:space="preserve"> info@fisa.org</t>
  </si>
  <si>
    <t>Maison du Sport International, Av. de Rhodanie
 54, 1007 Lausanne, Switzerland</t>
  </si>
  <si>
    <t>+36 1 302 7270</t>
  </si>
  <si>
    <t>+41 21 321 27 77</t>
  </si>
  <si>
    <t>+353 1 240 92 00</t>
  </si>
  <si>
    <t>353 1 240 92 00</t>
  </si>
  <si>
    <t>Берхтесгаден, Германия</t>
  </si>
  <si>
    <t>Берик Мажитович Имашев</t>
  </si>
  <si>
    <t>https://www.worldskate.org/</t>
  </si>
  <si>
    <t>+41 21 601 18 77</t>
  </si>
  <si>
    <t>Av. De Rhodanie, 54 1007 Lausanne, 
Switzerland</t>
  </si>
  <si>
    <t>https://www.uipmworld.org/</t>
  </si>
  <si>
    <t>+39 0111 385 3995</t>
  </si>
  <si>
    <t>Via della Chiesa 3, 10123 Torino, Italy</t>
  </si>
  <si>
    <t>Турин, италия</t>
  </si>
  <si>
    <t>https://www.ifsc-climbing.org/</t>
  </si>
  <si>
    <t>Шон Тай</t>
  </si>
  <si>
    <t xml:space="preserve">+41 21 614 30 50 </t>
  </si>
  <si>
    <t>https://www.worlddancesport.org/</t>
  </si>
  <si>
    <t>https://www.worldarchery.sport/</t>
  </si>
  <si>
    <t>Угур Эрденер</t>
  </si>
  <si>
    <t>https://www.issf-sports.org/</t>
  </si>
  <si>
    <t>+ 49 89 544 355 0</t>
  </si>
  <si>
    <t>Мюнхен, Германия</t>
  </si>
  <si>
    <t>Чунгвон Чоу</t>
  </si>
  <si>
    <t xml:space="preserve">+82 2 566 2505 </t>
  </si>
  <si>
    <t>https://m.worldtaekwondo.org/index.html</t>
  </si>
  <si>
    <t xml:space="preserve"> Дэвид Хаггерти</t>
  </si>
  <si>
    <t>https://www.itftennis.com/</t>
  </si>
  <si>
    <t>https://www.triathlon.org/</t>
  </si>
  <si>
    <t>https://iwf.sport/</t>
  </si>
  <si>
    <t>https://fie.org/</t>
  </si>
  <si>
    <t>https://www.fifa.com/</t>
  </si>
  <si>
    <t>https://www.fih.ch/</t>
  </si>
  <si>
    <t>https://www.iihf.com/</t>
  </si>
  <si>
    <t>Марисоль Касадо</t>
  </si>
  <si>
    <t>Мохаммед Джалуд</t>
  </si>
  <si>
    <t>Эммануэль Кацаркис</t>
  </si>
  <si>
    <t>Джованни Инфантино</t>
  </si>
  <si>
    <t>Люк Тардиф</t>
  </si>
  <si>
    <t>+41 21 320 3115</t>
  </si>
  <si>
    <t>+41 21 612 6666</t>
  </si>
  <si>
    <t>+41 43 222 7777</t>
  </si>
  <si>
    <t>+41 21 641 0606</t>
  </si>
  <si>
    <t>+41 44 562 2200</t>
  </si>
  <si>
    <t>iwf@iwfnet.net</t>
  </si>
  <si>
    <t>info@fie.ch</t>
  </si>
  <si>
    <t>info@isu.ch</t>
  </si>
  <si>
    <t>Avenue de Rhodanie 54, 1007 Lausanne, Switzerland</t>
  </si>
  <si>
    <t>Chemin de Primerose 2, 1007 Lausanne,
 Switzerland</t>
  </si>
  <si>
    <t>Bank Lane, Roehampton, London, SW15 5XZ,
 UK</t>
  </si>
  <si>
    <t>Rue du Valentin 61, 1004 Lausanne, 
Switzerland</t>
  </si>
  <si>
    <t>info@worldskate.org</t>
  </si>
  <si>
    <t>office@ifsc-climbing.org</t>
  </si>
  <si>
    <t>info@archery.sport</t>
  </si>
  <si>
    <t>Биатлон+F29E32A5:F26A5:HA5:G31</t>
  </si>
  <si>
    <t xml:space="preserve"> Ким Джэёль</t>
  </si>
  <si>
    <t>Brandschenkestrasse 50, Postfach 1817,
 8027 Zurich, Switzerland</t>
  </si>
  <si>
    <t>Таяб Икрам</t>
  </si>
  <si>
    <t>Strasse 20, 8044 Zurich, Switzerland</t>
  </si>
  <si>
    <t>Av. de Rhodanie 54</t>
  </si>
  <si>
    <t xml:space="preserve"> Лозанна, Швейцария</t>
  </si>
  <si>
    <t>+ 41 21 614 60 30</t>
  </si>
  <si>
    <t xml:space="preserve"> ituhdg@triathlon.org</t>
  </si>
  <si>
    <t>Maison du Sport International, 
Av. de Rhodanie 54 , Lausanne CH -1007, 
Switzerland</t>
  </si>
  <si>
    <t xml:space="preserve">Лучано Росси </t>
  </si>
  <si>
    <t>SSF Headquarters, Widenmayerstrasse 16,
 80538 Munich, Germany</t>
  </si>
  <si>
    <t>Марко Мария Сколарис</t>
  </si>
  <si>
    <t xml:space="preserve"> Роб Сталл </t>
  </si>
  <si>
    <t>Stade Louis II – Entrée C, 19 avenue des Castelans, MC-98000 Monaco</t>
  </si>
  <si>
    <t xml:space="preserve"> Монте Карло, Монако​</t>
  </si>
  <si>
    <t>Толеу Сағат Талгатович</t>
  </si>
  <si>
    <t>Рахимов Айбек Нурланович</t>
  </si>
  <si>
    <t>https://biathlonunion.kz/</t>
  </si>
  <si>
    <t>Кургамбаев Айталап Калабаевич, Елена Владимировна Хрусталева</t>
  </si>
  <si>
    <t>Абулгазин Данияр Рустэмович, Каскабасов Серик Сеитович,Хасенов
 Ерлан Оразович, Сахариянов Канат Акылбаевич, Баландин Дмитрий Игоревич</t>
  </si>
  <si>
    <t>Сарсенов Аниятулла Умирзакович,  Сырлыбаев Ермек Амирбекович, 
Павлова Елена Вячеславовна</t>
  </si>
  <si>
    <t xml:space="preserve"> Мустафа Садык Шаймурунович, Медеуов Есенгельды Умыржанович</t>
  </si>
  <si>
    <t>Кенжеш Сарсекенова,  Петр Гамидов</t>
  </si>
  <si>
    <t xml:space="preserve">Кульгинов Алтай Сейдирович, Касымбек Женис Махмудович, Рыпаков Денис Сергеевич, Сматлаев Алмасхан Бауржанович
</t>
  </si>
  <si>
    <t>Карсыбеков Искандир Серикович, Смирнов Владимир Михайлович,
 Еркинбаев Ержан Маликович, Вервейкин  Андрей Юрьевич</t>
  </si>
  <si>
    <t>Канагатов Елсияр Баймухамедович</t>
  </si>
  <si>
    <t>Ахметов Данияр Амантаевич</t>
  </si>
  <si>
    <t>Тимур Ризабекович Исатаев, Анвар Садуллаевич Юнсуметов, 
Нурдали Бекзадаевич Уразалиев</t>
  </si>
  <si>
    <t>Дейв Майли, Ринат Даиров</t>
  </si>
  <si>
    <t>Соловьев Юрий Викторович</t>
  </si>
  <si>
    <t>Лория Давид Григорьевич</t>
  </si>
  <si>
    <t>Медали</t>
  </si>
  <si>
    <t xml:space="preserve">Column10 </t>
  </si>
  <si>
    <t>1 Серебро</t>
  </si>
  <si>
    <t>1 Золото, 5 Серебро, 10 Бронза</t>
  </si>
  <si>
    <t>1 Золото, 1 Серебро</t>
  </si>
  <si>
    <t>1 Золото</t>
  </si>
  <si>
    <t>2 Бронза</t>
  </si>
  <si>
    <t>1 Золото, 2 Серебро, 2 Бронза</t>
  </si>
  <si>
    <t>1 Бронза</t>
  </si>
  <si>
    <t>2 Золото, 1 Серебро, 2 Бронза</t>
  </si>
  <si>
    <t>7 Золото, 6  Серебро, 11 Бронза</t>
  </si>
  <si>
    <t>1 Золото, 4  Серебро, 6 Бронза</t>
  </si>
  <si>
    <t>1  Золото, 2  Серебро, 3 Бронза</t>
  </si>
  <si>
    <t>2 Серебро, 2 Бронза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</si>
</sst>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u/>
      <sz val="11"/>
      <color theme="10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1" applyBorder="1"/>
    <xf numFmtId="0" fontId="0" fillId="0" borderId="1" xfId="0" quotePrefix="1" applyBorder="1"/>
    <xf numFmtId="0" fontId="0" fillId="0" borderId="2" xfId="0" applyBorder="1"/>
    <xf numFmtId="0" fontId="1" fillId="0" borderId="1" xfId="1" applyBorder="1" applyAlignment="1" applyProtection="1"/>
    <xf numFmtId="0" fontId="1" fillId="0" borderId="1" xfId="1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gymnastics.kz/" TargetMode="External"/><Relationship Id="rId18" Type="http://schemas.openxmlformats.org/officeDocument/2006/relationships/hyperlink" Target="https://kazathletics.kz/" TargetMode="External"/><Relationship Id="rId26" Type="http://schemas.openxmlformats.org/officeDocument/2006/relationships/hyperlink" Target="http://www.shooting-sports.kz/" TargetMode="External"/><Relationship Id="rId3" Type="http://schemas.openxmlformats.org/officeDocument/2006/relationships/hyperlink" Target="mailto:sailing.kaz@gmail.com" TargetMode="External"/><Relationship Id="rId21" Type="http://schemas.openxmlformats.org/officeDocument/2006/relationships/hyperlink" Target="http://www.kaz-rugby.kz/" TargetMode="External"/><Relationship Id="rId34" Type="http://schemas.openxmlformats.org/officeDocument/2006/relationships/hyperlink" Target="https://icehockey.kz/" TargetMode="External"/><Relationship Id="rId7" Type="http://schemas.openxmlformats.org/officeDocument/2006/relationships/hyperlink" Target="https://biathlonunion.kz/" TargetMode="External"/><Relationship Id="rId12" Type="http://schemas.openxmlformats.org/officeDocument/2006/relationships/hyperlink" Target="http://www.volley.kz/" TargetMode="External"/><Relationship Id="rId17" Type="http://schemas.openxmlformats.org/officeDocument/2006/relationships/hyperlink" Target="http://skating.kz/" TargetMode="External"/><Relationship Id="rId25" Type="http://schemas.openxmlformats.org/officeDocument/2006/relationships/hyperlink" Target="http://archerykz.kz/" TargetMode="External"/><Relationship Id="rId33" Type="http://schemas.openxmlformats.org/officeDocument/2006/relationships/hyperlink" Target="http://www.kff.kz/" TargetMode="External"/><Relationship Id="rId2" Type="http://schemas.openxmlformats.org/officeDocument/2006/relationships/hyperlink" Target="https://www.kazfedgolf.kz/" TargetMode="External"/><Relationship Id="rId16" Type="http://schemas.openxmlformats.org/officeDocument/2006/relationships/hyperlink" Target="http://kazequestrian.kz/" TargetMode="External"/><Relationship Id="rId20" Type="http://schemas.openxmlformats.org/officeDocument/2006/relationships/hyperlink" Target="http://www.ttfrk.kz/" TargetMode="External"/><Relationship Id="rId29" Type="http://schemas.openxmlformats.org/officeDocument/2006/relationships/hyperlink" Target="http://triathlon.org.kz/" TargetMode="External"/><Relationship Id="rId1" Type="http://schemas.openxmlformats.org/officeDocument/2006/relationships/hyperlink" Target="mailto:kaz@united-world-wrestling.org" TargetMode="External"/><Relationship Id="rId6" Type="http://schemas.openxmlformats.org/officeDocument/2006/relationships/hyperlink" Target="http://www.nbf.kz/" TargetMode="External"/><Relationship Id="rId11" Type="http://schemas.openxmlformats.org/officeDocument/2006/relationships/hyperlink" Target="http://www.aquatics.kz/" TargetMode="External"/><Relationship Id="rId24" Type="http://schemas.openxmlformats.org/officeDocument/2006/relationships/hyperlink" Target="https://www.fstrk.kz/" TargetMode="External"/><Relationship Id="rId32" Type="http://schemas.openxmlformats.org/officeDocument/2006/relationships/hyperlink" Target="https://kazfsu.kz/" TargetMode="External"/><Relationship Id="rId5" Type="http://schemas.openxmlformats.org/officeDocument/2006/relationships/hyperlink" Target="https://kbf.kz/" TargetMode="External"/><Relationship Id="rId15" Type="http://schemas.openxmlformats.org/officeDocument/2006/relationships/hyperlink" Target="http://www.kazkarate.net/" TargetMode="External"/><Relationship Id="rId23" Type="http://schemas.openxmlformats.org/officeDocument/2006/relationships/hyperlink" Target="https://mountain.kz/ru/" TargetMode="External"/><Relationship Id="rId28" Type="http://schemas.openxmlformats.org/officeDocument/2006/relationships/hyperlink" Target="http://www.ktf.kz/" TargetMode="External"/><Relationship Id="rId10" Type="http://schemas.openxmlformats.org/officeDocument/2006/relationships/hyperlink" Target="http://cycling.kz/" TargetMode="External"/><Relationship Id="rId19" Type="http://schemas.openxmlformats.org/officeDocument/2006/relationships/hyperlink" Target="http://ccsf.kz/" TargetMode="External"/><Relationship Id="rId31" Type="http://schemas.openxmlformats.org/officeDocument/2006/relationships/hyperlink" Target="http://www.kazfencing.com/" TargetMode="External"/><Relationship Id="rId4" Type="http://schemas.openxmlformats.org/officeDocument/2006/relationships/hyperlink" Target="mailto:kazfsu@gmail.com" TargetMode="External"/><Relationship Id="rId9" Type="http://schemas.openxmlformats.org/officeDocument/2006/relationships/hyperlink" Target="http://wrestling.kz/" TargetMode="External"/><Relationship Id="rId14" Type="http://schemas.openxmlformats.org/officeDocument/2006/relationships/hyperlink" Target="http://fdk.kz/" TargetMode="External"/><Relationship Id="rId22" Type="http://schemas.openxmlformats.org/officeDocument/2006/relationships/hyperlink" Target="http://pentathlon.kz/" TargetMode="External"/><Relationship Id="rId27" Type="http://schemas.openxmlformats.org/officeDocument/2006/relationships/hyperlink" Target="http://kaztkd.kz/" TargetMode="External"/><Relationship Id="rId30" Type="http://schemas.openxmlformats.org/officeDocument/2006/relationships/hyperlink" Target="http://wfrk.kz/" TargetMode="External"/><Relationship Id="rId8" Type="http://schemas.openxmlformats.org/officeDocument/2006/relationships/hyperlink" Target="http://kfb.kz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m.worldtaekwondo.org/index.html" TargetMode="External"/><Relationship Id="rId13" Type="http://schemas.openxmlformats.org/officeDocument/2006/relationships/hyperlink" Target="https://www.isu.org/" TargetMode="External"/><Relationship Id="rId18" Type="http://schemas.openxmlformats.org/officeDocument/2006/relationships/hyperlink" Target="mailto:uipm@pentathlon.org" TargetMode="External"/><Relationship Id="rId3" Type="http://schemas.openxmlformats.org/officeDocument/2006/relationships/hyperlink" Target="https://www.uipmworld.org/" TargetMode="External"/><Relationship Id="rId21" Type="http://schemas.openxmlformats.org/officeDocument/2006/relationships/hyperlink" Target="mailto:info@archery.sport" TargetMode="External"/><Relationship Id="rId7" Type="http://schemas.openxmlformats.org/officeDocument/2006/relationships/hyperlink" Target="https://www.issf-sports.org/" TargetMode="External"/><Relationship Id="rId12" Type="http://schemas.openxmlformats.org/officeDocument/2006/relationships/hyperlink" Target="https://fie.org/" TargetMode="External"/><Relationship Id="rId17" Type="http://schemas.openxmlformats.org/officeDocument/2006/relationships/hyperlink" Target="mailto:info@worldskate.org" TargetMode="External"/><Relationship Id="rId2" Type="http://schemas.openxmlformats.org/officeDocument/2006/relationships/hyperlink" Target="https://www.worldskate.org/" TargetMode="External"/><Relationship Id="rId16" Type="http://schemas.openxmlformats.org/officeDocument/2006/relationships/hyperlink" Target="https://www.iihf.com/" TargetMode="External"/><Relationship Id="rId20" Type="http://schemas.openxmlformats.org/officeDocument/2006/relationships/hyperlink" Target="mailto:office@wdsf.org" TargetMode="External"/><Relationship Id="rId1" Type="http://schemas.openxmlformats.org/officeDocument/2006/relationships/hyperlink" Target="https://www.iba.sport/" TargetMode="External"/><Relationship Id="rId6" Type="http://schemas.openxmlformats.org/officeDocument/2006/relationships/hyperlink" Target="https://www.worldarchery.sport/" TargetMode="External"/><Relationship Id="rId11" Type="http://schemas.openxmlformats.org/officeDocument/2006/relationships/hyperlink" Target="https://iwf.sport/" TargetMode="External"/><Relationship Id="rId24" Type="http://schemas.openxmlformats.org/officeDocument/2006/relationships/hyperlink" Target="mailto:itf@itftennis.com" TargetMode="External"/><Relationship Id="rId5" Type="http://schemas.openxmlformats.org/officeDocument/2006/relationships/hyperlink" Target="https://www.worlddancesport.org/" TargetMode="External"/><Relationship Id="rId15" Type="http://schemas.openxmlformats.org/officeDocument/2006/relationships/hyperlink" Target="https://www.fih.ch/" TargetMode="External"/><Relationship Id="rId23" Type="http://schemas.openxmlformats.org/officeDocument/2006/relationships/hyperlink" Target="mailto:wtf@wtf.org" TargetMode="External"/><Relationship Id="rId10" Type="http://schemas.openxmlformats.org/officeDocument/2006/relationships/hyperlink" Target="https://www.triathlon.org/" TargetMode="External"/><Relationship Id="rId19" Type="http://schemas.openxmlformats.org/officeDocument/2006/relationships/hyperlink" Target="mailto:office@ifsc-climbing.org" TargetMode="External"/><Relationship Id="rId4" Type="http://schemas.openxmlformats.org/officeDocument/2006/relationships/hyperlink" Target="https://www.ifsc-climbing.org/" TargetMode="External"/><Relationship Id="rId9" Type="http://schemas.openxmlformats.org/officeDocument/2006/relationships/hyperlink" Target="https://www.itftennis.com/" TargetMode="External"/><Relationship Id="rId14" Type="http://schemas.openxmlformats.org/officeDocument/2006/relationships/hyperlink" Target="https://www.fifa.com/" TargetMode="External"/><Relationship Id="rId22" Type="http://schemas.openxmlformats.org/officeDocument/2006/relationships/hyperlink" Target="mailto:munich@issf-sports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84"/>
  <sheetViews>
    <sheetView topLeftCell="A73" workbookViewId="0">
      <selection activeCell="G89" sqref="G89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1994</v>
      </c>
      <c r="B2" t="s">
        <v>7</v>
      </c>
      <c r="C2" t="s">
        <v>8</v>
      </c>
      <c r="D2" t="s">
        <v>9</v>
      </c>
      <c r="E2">
        <v>43</v>
      </c>
      <c r="F2" t="s">
        <v>10</v>
      </c>
      <c r="G2" t="str">
        <f>HYPERLINK("#federations!A21", "Федерация лыжного спорта")</f>
        <v>Федерация лыжного спорта</v>
      </c>
    </row>
    <row r="3" spans="1:7" x14ac:dyDescent="0.3">
      <c r="A3">
        <v>1994</v>
      </c>
      <c r="B3" t="s">
        <v>7</v>
      </c>
      <c r="C3" t="s">
        <v>8</v>
      </c>
      <c r="D3" t="s">
        <v>11</v>
      </c>
      <c r="E3">
        <v>29</v>
      </c>
      <c r="F3" t="s">
        <v>10</v>
      </c>
      <c r="G3" t="str">
        <f>HYPERLINK("#federations!A21", "Федерация лыжного спорта")</f>
        <v>Федерация лыжного спорта</v>
      </c>
    </row>
    <row r="4" spans="1:7" x14ac:dyDescent="0.3">
      <c r="A4">
        <v>1994</v>
      </c>
      <c r="B4" t="s">
        <v>12</v>
      </c>
      <c r="C4" t="s">
        <v>8</v>
      </c>
      <c r="D4" t="s">
        <v>13</v>
      </c>
      <c r="E4">
        <v>24</v>
      </c>
      <c r="F4" t="s">
        <v>10</v>
      </c>
      <c r="G4" t="str">
        <f>HYPERLINK("#federations!A21", "Федерация лыжного спорта")</f>
        <v>Федерация лыжного спорта</v>
      </c>
    </row>
    <row r="5" spans="1:7" x14ac:dyDescent="0.3">
      <c r="A5">
        <v>1994</v>
      </c>
      <c r="B5" t="s">
        <v>12</v>
      </c>
      <c r="C5" t="s">
        <v>8</v>
      </c>
      <c r="D5" t="s">
        <v>14</v>
      </c>
      <c r="E5">
        <v>37</v>
      </c>
      <c r="F5" t="s">
        <v>10</v>
      </c>
      <c r="G5" t="str">
        <f>HYPERLINK("#federations!A21", "Федерация лыжного спорта")</f>
        <v>Федерация лыжного спорта</v>
      </c>
    </row>
    <row r="6" spans="1:7" x14ac:dyDescent="0.3">
      <c r="A6">
        <v>1994</v>
      </c>
      <c r="B6" t="s">
        <v>12</v>
      </c>
      <c r="C6" t="s">
        <v>8</v>
      </c>
      <c r="D6" t="s">
        <v>15</v>
      </c>
      <c r="E6">
        <v>19</v>
      </c>
      <c r="F6" t="s">
        <v>10</v>
      </c>
      <c r="G6" t="str">
        <f>HYPERLINK("#federations!A21", "Федерация лыжного спорта")</f>
        <v>Федерация лыжного спорта</v>
      </c>
    </row>
    <row r="7" spans="1:7" x14ac:dyDescent="0.3">
      <c r="A7">
        <v>1994</v>
      </c>
      <c r="B7" t="s">
        <v>16</v>
      </c>
      <c r="C7" t="s">
        <v>17</v>
      </c>
      <c r="D7" t="s">
        <v>18</v>
      </c>
      <c r="E7">
        <v>48</v>
      </c>
      <c r="F7" t="s">
        <v>10</v>
      </c>
      <c r="G7" t="str">
        <f>HYPERLINK("#federations!A5", "Федерация биатлона")</f>
        <v>Федерация биатлона</v>
      </c>
    </row>
    <row r="8" spans="1:7" x14ac:dyDescent="0.3">
      <c r="A8">
        <v>1994</v>
      </c>
      <c r="B8" t="s">
        <v>16</v>
      </c>
      <c r="C8" t="s">
        <v>17</v>
      </c>
      <c r="D8" t="s">
        <v>19</v>
      </c>
      <c r="E8">
        <v>51</v>
      </c>
      <c r="F8" t="s">
        <v>10</v>
      </c>
      <c r="G8" t="str">
        <f>HYPERLINK("#federations!A5", "Федерация биатлона")</f>
        <v>Федерация биатлона</v>
      </c>
    </row>
    <row r="9" spans="1:7" x14ac:dyDescent="0.3">
      <c r="A9">
        <v>1994</v>
      </c>
      <c r="B9" t="s">
        <v>20</v>
      </c>
      <c r="C9" t="s">
        <v>17</v>
      </c>
      <c r="D9" t="s">
        <v>21</v>
      </c>
      <c r="E9">
        <v>4</v>
      </c>
      <c r="F9" t="s">
        <v>10</v>
      </c>
      <c r="G9" t="str">
        <f>HYPERLINK("#federations!A5", "Федерация биатлона")</f>
        <v>Федерация биатлона</v>
      </c>
    </row>
    <row r="10" spans="1:7" x14ac:dyDescent="0.3">
      <c r="A10">
        <v>1994</v>
      </c>
      <c r="B10" t="s">
        <v>20</v>
      </c>
      <c r="C10" t="s">
        <v>17</v>
      </c>
      <c r="D10" t="s">
        <v>22</v>
      </c>
      <c r="E10">
        <v>29</v>
      </c>
      <c r="F10" t="s">
        <v>10</v>
      </c>
      <c r="G10" t="str">
        <f>HYPERLINK("#federations!A5", "Федерация биатлона")</f>
        <v>Федерация биатлона</v>
      </c>
    </row>
    <row r="11" spans="1:7" x14ac:dyDescent="0.3">
      <c r="A11">
        <v>1994</v>
      </c>
      <c r="B11" t="s">
        <v>23</v>
      </c>
      <c r="C11" t="s">
        <v>24</v>
      </c>
      <c r="D11" t="s">
        <v>25</v>
      </c>
      <c r="E11">
        <v>2</v>
      </c>
      <c r="F11" t="s">
        <v>26</v>
      </c>
      <c r="G11" t="str">
        <f t="shared" ref="G11:G40" si="0">HYPERLINK("#federations!A21", "Федерация лыжных видов спорта")</f>
        <v>Федерация лыжных видов спорта</v>
      </c>
    </row>
    <row r="12" spans="1:7" x14ac:dyDescent="0.3">
      <c r="A12">
        <v>1994</v>
      </c>
      <c r="B12" t="s">
        <v>27</v>
      </c>
      <c r="C12" t="s">
        <v>24</v>
      </c>
      <c r="D12" t="s">
        <v>25</v>
      </c>
      <c r="E12">
        <v>16</v>
      </c>
      <c r="F12" t="s">
        <v>10</v>
      </c>
      <c r="G12" t="str">
        <f t="shared" si="0"/>
        <v>Федерация лыжных видов спорта</v>
      </c>
    </row>
    <row r="13" spans="1:7" x14ac:dyDescent="0.3">
      <c r="A13">
        <v>1994</v>
      </c>
      <c r="B13" t="s">
        <v>28</v>
      </c>
      <c r="C13" t="s">
        <v>24</v>
      </c>
      <c r="D13" t="s">
        <v>25</v>
      </c>
      <c r="E13">
        <v>34</v>
      </c>
      <c r="F13" t="s">
        <v>10</v>
      </c>
      <c r="G13" t="str">
        <f t="shared" si="0"/>
        <v>Федерация лыжных видов спорта</v>
      </c>
    </row>
    <row r="14" spans="1:7" x14ac:dyDescent="0.3">
      <c r="A14">
        <v>1994</v>
      </c>
      <c r="B14" t="s">
        <v>29</v>
      </c>
      <c r="C14" t="s">
        <v>24</v>
      </c>
      <c r="D14" t="s">
        <v>25</v>
      </c>
      <c r="E14">
        <v>37</v>
      </c>
      <c r="F14" t="s">
        <v>10</v>
      </c>
      <c r="G14" t="str">
        <f t="shared" si="0"/>
        <v>Федерация лыжных видов спорта</v>
      </c>
    </row>
    <row r="15" spans="1:7" x14ac:dyDescent="0.3">
      <c r="A15">
        <v>1994</v>
      </c>
      <c r="B15" t="s">
        <v>23</v>
      </c>
      <c r="C15" t="s">
        <v>24</v>
      </c>
      <c r="D15" t="s">
        <v>30</v>
      </c>
      <c r="E15">
        <v>10</v>
      </c>
      <c r="F15" t="s">
        <v>10</v>
      </c>
      <c r="G15" t="str">
        <f t="shared" si="0"/>
        <v>Федерация лыжных видов спорта</v>
      </c>
    </row>
    <row r="16" spans="1:7" x14ac:dyDescent="0.3">
      <c r="A16">
        <v>1994</v>
      </c>
      <c r="B16" t="s">
        <v>27</v>
      </c>
      <c r="C16" t="s">
        <v>24</v>
      </c>
      <c r="D16" t="s">
        <v>30</v>
      </c>
      <c r="E16">
        <v>40</v>
      </c>
      <c r="F16" t="s">
        <v>10</v>
      </c>
      <c r="G16" t="str">
        <f t="shared" si="0"/>
        <v>Федерация лыжных видов спорта</v>
      </c>
    </row>
    <row r="17" spans="1:7" x14ac:dyDescent="0.3">
      <c r="A17">
        <v>1994</v>
      </c>
      <c r="B17" t="s">
        <v>29</v>
      </c>
      <c r="C17" t="s">
        <v>24</v>
      </c>
      <c r="D17" t="s">
        <v>30</v>
      </c>
      <c r="E17">
        <v>42</v>
      </c>
      <c r="F17" t="s">
        <v>10</v>
      </c>
      <c r="G17" t="str">
        <f t="shared" si="0"/>
        <v>Федерация лыжных видов спорта</v>
      </c>
    </row>
    <row r="18" spans="1:7" x14ac:dyDescent="0.3">
      <c r="A18">
        <v>1994</v>
      </c>
      <c r="B18" t="s">
        <v>31</v>
      </c>
      <c r="C18" t="s">
        <v>24</v>
      </c>
      <c r="D18" t="s">
        <v>30</v>
      </c>
      <c r="E18">
        <v>53</v>
      </c>
      <c r="F18" t="s">
        <v>10</v>
      </c>
      <c r="G18" t="str">
        <f t="shared" si="0"/>
        <v>Федерация лыжных видов спорта</v>
      </c>
    </row>
    <row r="19" spans="1:7" x14ac:dyDescent="0.3">
      <c r="A19">
        <v>1994</v>
      </c>
      <c r="B19" t="s">
        <v>23</v>
      </c>
      <c r="C19" t="s">
        <v>24</v>
      </c>
      <c r="D19" t="s">
        <v>32</v>
      </c>
      <c r="E19">
        <v>1</v>
      </c>
      <c r="F19" t="s">
        <v>33</v>
      </c>
      <c r="G19" t="str">
        <f t="shared" si="0"/>
        <v>Федерация лыжных видов спорта</v>
      </c>
    </row>
    <row r="20" spans="1:7" x14ac:dyDescent="0.3">
      <c r="A20">
        <v>1994</v>
      </c>
      <c r="B20" t="s">
        <v>28</v>
      </c>
      <c r="C20" t="s">
        <v>24</v>
      </c>
      <c r="D20" t="s">
        <v>32</v>
      </c>
      <c r="E20">
        <v>29</v>
      </c>
      <c r="F20" t="s">
        <v>10</v>
      </c>
      <c r="G20" t="str">
        <f t="shared" si="0"/>
        <v>Федерация лыжных видов спорта</v>
      </c>
    </row>
    <row r="21" spans="1:7" x14ac:dyDescent="0.3">
      <c r="A21">
        <v>1994</v>
      </c>
      <c r="B21" t="s">
        <v>34</v>
      </c>
      <c r="C21" t="s">
        <v>24</v>
      </c>
      <c r="D21" t="s">
        <v>32</v>
      </c>
      <c r="E21">
        <v>45</v>
      </c>
      <c r="F21" t="s">
        <v>10</v>
      </c>
      <c r="G21" t="str">
        <f t="shared" si="0"/>
        <v>Федерация лыжных видов спорта</v>
      </c>
    </row>
    <row r="22" spans="1:7" x14ac:dyDescent="0.3">
      <c r="A22">
        <v>1994</v>
      </c>
      <c r="B22" t="s">
        <v>27</v>
      </c>
      <c r="C22" t="s">
        <v>24</v>
      </c>
      <c r="D22" t="s">
        <v>32</v>
      </c>
      <c r="E22">
        <v>50</v>
      </c>
      <c r="F22" t="s">
        <v>10</v>
      </c>
      <c r="G22" t="str">
        <f t="shared" si="0"/>
        <v>Федерация лыжных видов спорта</v>
      </c>
    </row>
    <row r="23" spans="1:7" x14ac:dyDescent="0.3">
      <c r="A23">
        <v>1994</v>
      </c>
      <c r="B23" t="s">
        <v>23</v>
      </c>
      <c r="C23" t="s">
        <v>24</v>
      </c>
      <c r="D23" t="s">
        <v>35</v>
      </c>
      <c r="E23">
        <v>2</v>
      </c>
      <c r="F23" t="s">
        <v>26</v>
      </c>
      <c r="G23" t="str">
        <f t="shared" si="0"/>
        <v>Федерация лыжных видов спорта</v>
      </c>
    </row>
    <row r="24" spans="1:7" x14ac:dyDescent="0.3">
      <c r="A24">
        <v>1994</v>
      </c>
      <c r="B24" t="s">
        <v>27</v>
      </c>
      <c r="C24" t="s">
        <v>24</v>
      </c>
      <c r="D24" t="s">
        <v>35</v>
      </c>
      <c r="E24">
        <v>19</v>
      </c>
      <c r="F24" t="s">
        <v>10</v>
      </c>
      <c r="G24" t="str">
        <f t="shared" si="0"/>
        <v>Федерация лыжных видов спорта</v>
      </c>
    </row>
    <row r="25" spans="1:7" x14ac:dyDescent="0.3">
      <c r="A25">
        <v>1994</v>
      </c>
      <c r="B25" t="s">
        <v>28</v>
      </c>
      <c r="C25" t="s">
        <v>24</v>
      </c>
      <c r="D25" t="s">
        <v>35</v>
      </c>
      <c r="E25">
        <v>26</v>
      </c>
      <c r="F25" t="s">
        <v>10</v>
      </c>
      <c r="G25" t="str">
        <f t="shared" si="0"/>
        <v>Федерация лыжных видов спорта</v>
      </c>
    </row>
    <row r="26" spans="1:7" x14ac:dyDescent="0.3">
      <c r="A26">
        <v>1994</v>
      </c>
      <c r="B26" t="s">
        <v>29</v>
      </c>
      <c r="C26" t="s">
        <v>24</v>
      </c>
      <c r="D26" t="s">
        <v>35</v>
      </c>
      <c r="E26">
        <v>31</v>
      </c>
      <c r="F26" t="s">
        <v>10</v>
      </c>
      <c r="G26" t="str">
        <f t="shared" si="0"/>
        <v>Федерация лыжных видов спорта</v>
      </c>
    </row>
    <row r="27" spans="1:7" x14ac:dyDescent="0.3">
      <c r="A27">
        <v>1994</v>
      </c>
      <c r="B27" t="s">
        <v>36</v>
      </c>
      <c r="C27" t="s">
        <v>24</v>
      </c>
      <c r="D27" t="s">
        <v>37</v>
      </c>
      <c r="E27">
        <v>33</v>
      </c>
      <c r="F27" t="s">
        <v>10</v>
      </c>
      <c r="G27" t="str">
        <f t="shared" si="0"/>
        <v>Федерация лыжных видов спорта</v>
      </c>
    </row>
    <row r="28" spans="1:7" x14ac:dyDescent="0.3">
      <c r="A28">
        <v>1994</v>
      </c>
      <c r="B28" t="s">
        <v>38</v>
      </c>
      <c r="C28" t="s">
        <v>24</v>
      </c>
      <c r="D28" t="s">
        <v>37</v>
      </c>
      <c r="E28">
        <v>49</v>
      </c>
      <c r="F28" t="s">
        <v>10</v>
      </c>
      <c r="G28" t="str">
        <f t="shared" si="0"/>
        <v>Федерация лыжных видов спорта</v>
      </c>
    </row>
    <row r="29" spans="1:7" x14ac:dyDescent="0.3">
      <c r="A29">
        <v>1994</v>
      </c>
      <c r="B29" t="s">
        <v>39</v>
      </c>
      <c r="C29" t="s">
        <v>24</v>
      </c>
      <c r="D29" t="s">
        <v>37</v>
      </c>
      <c r="E29">
        <v>52</v>
      </c>
      <c r="F29" t="s">
        <v>10</v>
      </c>
      <c r="G29" t="str">
        <f t="shared" si="0"/>
        <v>Федерация лыжных видов спорта</v>
      </c>
    </row>
    <row r="30" spans="1:7" x14ac:dyDescent="0.3">
      <c r="A30">
        <v>1994</v>
      </c>
      <c r="B30" t="s">
        <v>40</v>
      </c>
      <c r="C30" t="s">
        <v>24</v>
      </c>
      <c r="D30" t="s">
        <v>37</v>
      </c>
      <c r="E30">
        <v>56</v>
      </c>
      <c r="F30" t="s">
        <v>10</v>
      </c>
      <c r="G30" t="str">
        <f t="shared" si="0"/>
        <v>Федерация лыжных видов спорта</v>
      </c>
    </row>
    <row r="31" spans="1:7" x14ac:dyDescent="0.3">
      <c r="A31">
        <v>1994</v>
      </c>
      <c r="B31" t="s">
        <v>40</v>
      </c>
      <c r="C31" t="s">
        <v>24</v>
      </c>
      <c r="D31" t="s">
        <v>22</v>
      </c>
      <c r="E31">
        <v>43</v>
      </c>
      <c r="F31" t="s">
        <v>10</v>
      </c>
      <c r="G31" t="str">
        <f t="shared" si="0"/>
        <v>Федерация лыжных видов спорта</v>
      </c>
    </row>
    <row r="32" spans="1:7" x14ac:dyDescent="0.3">
      <c r="A32">
        <v>1994</v>
      </c>
      <c r="B32" t="s">
        <v>36</v>
      </c>
      <c r="C32" t="s">
        <v>24</v>
      </c>
      <c r="D32" t="s">
        <v>22</v>
      </c>
      <c r="E32">
        <v>47</v>
      </c>
      <c r="F32" t="s">
        <v>10</v>
      </c>
      <c r="G32" t="str">
        <f t="shared" si="0"/>
        <v>Федерация лыжных видов спорта</v>
      </c>
    </row>
    <row r="33" spans="1:7" x14ac:dyDescent="0.3">
      <c r="A33">
        <v>1994</v>
      </c>
      <c r="B33" t="s">
        <v>38</v>
      </c>
      <c r="C33" t="s">
        <v>24</v>
      </c>
      <c r="D33" t="s">
        <v>22</v>
      </c>
      <c r="E33">
        <v>53</v>
      </c>
      <c r="F33" t="s">
        <v>10</v>
      </c>
      <c r="G33" t="str">
        <f t="shared" si="0"/>
        <v>Федерация лыжных видов спорта</v>
      </c>
    </row>
    <row r="34" spans="1:7" x14ac:dyDescent="0.3">
      <c r="A34">
        <v>1994</v>
      </c>
      <c r="B34" t="s">
        <v>36</v>
      </c>
      <c r="C34" t="s">
        <v>24</v>
      </c>
      <c r="D34" t="s">
        <v>41</v>
      </c>
      <c r="E34">
        <v>21</v>
      </c>
      <c r="F34" t="s">
        <v>10</v>
      </c>
      <c r="G34" t="str">
        <f t="shared" si="0"/>
        <v>Федерация лыжных видов спорта</v>
      </c>
    </row>
    <row r="35" spans="1:7" x14ac:dyDescent="0.3">
      <c r="A35">
        <v>1994</v>
      </c>
      <c r="B35" t="s">
        <v>38</v>
      </c>
      <c r="C35" t="s">
        <v>24</v>
      </c>
      <c r="D35" t="s">
        <v>41</v>
      </c>
      <c r="E35">
        <v>46</v>
      </c>
      <c r="F35" t="s">
        <v>10</v>
      </c>
      <c r="G35" t="str">
        <f t="shared" si="0"/>
        <v>Федерация лыжных видов спорта</v>
      </c>
    </row>
    <row r="36" spans="1:7" x14ac:dyDescent="0.3">
      <c r="A36">
        <v>1994</v>
      </c>
      <c r="B36" t="s">
        <v>40</v>
      </c>
      <c r="C36" t="s">
        <v>24</v>
      </c>
      <c r="D36" t="s">
        <v>41</v>
      </c>
      <c r="E36">
        <v>47</v>
      </c>
      <c r="F36" t="s">
        <v>10</v>
      </c>
      <c r="G36" t="str">
        <f t="shared" si="0"/>
        <v>Федерация лыжных видов спорта</v>
      </c>
    </row>
    <row r="37" spans="1:7" x14ac:dyDescent="0.3">
      <c r="A37">
        <v>1994</v>
      </c>
      <c r="B37" t="s">
        <v>36</v>
      </c>
      <c r="C37" t="s">
        <v>24</v>
      </c>
      <c r="D37" t="s">
        <v>42</v>
      </c>
      <c r="E37">
        <v>38</v>
      </c>
      <c r="F37" t="s">
        <v>10</v>
      </c>
      <c r="G37" t="str">
        <f t="shared" si="0"/>
        <v>Федерация лыжных видов спорта</v>
      </c>
    </row>
    <row r="38" spans="1:7" x14ac:dyDescent="0.3">
      <c r="A38">
        <v>1994</v>
      </c>
      <c r="B38" t="s">
        <v>40</v>
      </c>
      <c r="C38" t="s">
        <v>24</v>
      </c>
      <c r="D38" t="s">
        <v>42</v>
      </c>
      <c r="E38">
        <v>48</v>
      </c>
      <c r="F38" t="s">
        <v>10</v>
      </c>
      <c r="G38" t="str">
        <f t="shared" si="0"/>
        <v>Федерация лыжных видов спорта</v>
      </c>
    </row>
    <row r="39" spans="1:7" x14ac:dyDescent="0.3">
      <c r="A39">
        <v>1994</v>
      </c>
      <c r="B39" t="s">
        <v>38</v>
      </c>
      <c r="C39" t="s">
        <v>24</v>
      </c>
      <c r="D39" t="s">
        <v>42</v>
      </c>
      <c r="E39">
        <v>53</v>
      </c>
      <c r="F39" t="s">
        <v>10</v>
      </c>
      <c r="G39" t="str">
        <f t="shared" si="0"/>
        <v>Федерация лыжных видов спорта</v>
      </c>
    </row>
    <row r="40" spans="1:7" x14ac:dyDescent="0.3">
      <c r="A40">
        <v>1994</v>
      </c>
      <c r="B40" t="s">
        <v>39</v>
      </c>
      <c r="C40" t="s">
        <v>24</v>
      </c>
      <c r="D40" t="s">
        <v>42</v>
      </c>
      <c r="E40" t="s">
        <v>43</v>
      </c>
      <c r="F40" t="s">
        <v>10</v>
      </c>
      <c r="G40" t="str">
        <f t="shared" si="0"/>
        <v>Федерация лыжных видов спорта</v>
      </c>
    </row>
    <row r="41" spans="1:7" x14ac:dyDescent="0.3">
      <c r="A41">
        <v>1994</v>
      </c>
      <c r="B41" t="s">
        <v>44</v>
      </c>
      <c r="C41" t="s">
        <v>45</v>
      </c>
      <c r="D41" t="s">
        <v>46</v>
      </c>
      <c r="E41">
        <v>21</v>
      </c>
      <c r="F41" t="s">
        <v>10</v>
      </c>
      <c r="G41" t="str">
        <f>HYPERLINK("#federations!A21", "Федерация лыжного спорта")</f>
        <v>Федерация лыжного спорта</v>
      </c>
    </row>
    <row r="42" spans="1:7" x14ac:dyDescent="0.3">
      <c r="A42">
        <v>1994</v>
      </c>
      <c r="B42" t="s">
        <v>47</v>
      </c>
      <c r="C42" t="s">
        <v>48</v>
      </c>
      <c r="D42" t="s">
        <v>49</v>
      </c>
      <c r="E42">
        <v>21</v>
      </c>
      <c r="F42" t="s">
        <v>10</v>
      </c>
      <c r="G42" t="str">
        <f>HYPERLINK("#federations!A19", "Федерация коньковых видов спорта")</f>
        <v>Федерация коньковых видов спорта</v>
      </c>
    </row>
    <row r="43" spans="1:7" x14ac:dyDescent="0.3">
      <c r="A43">
        <v>1994</v>
      </c>
      <c r="B43" t="s">
        <v>47</v>
      </c>
      <c r="C43" t="s">
        <v>48</v>
      </c>
      <c r="D43" t="s">
        <v>50</v>
      </c>
      <c r="E43" t="s">
        <v>51</v>
      </c>
      <c r="F43" t="s">
        <v>10</v>
      </c>
      <c r="G43" t="str">
        <f>HYPERLINK("#federations!A19", "Федерация коньковых видов спорта")</f>
        <v>Федерация коньковых видов спорта</v>
      </c>
    </row>
    <row r="44" spans="1:7" x14ac:dyDescent="0.3">
      <c r="A44">
        <v>1994</v>
      </c>
      <c r="B44" t="s">
        <v>52</v>
      </c>
      <c r="C44" t="s">
        <v>53</v>
      </c>
      <c r="D44" t="s">
        <v>54</v>
      </c>
      <c r="E44">
        <v>24</v>
      </c>
      <c r="F44" t="s">
        <v>10</v>
      </c>
      <c r="G44" t="str">
        <f t="shared" ref="G44:G49" si="1">HYPERLINK("#federations!A21", "Федерация лыжных видов спорта")</f>
        <v>Федерация лыжных видов спорта</v>
      </c>
    </row>
    <row r="45" spans="1:7" x14ac:dyDescent="0.3">
      <c r="A45">
        <v>1994</v>
      </c>
      <c r="B45" t="s">
        <v>55</v>
      </c>
      <c r="C45" t="s">
        <v>53</v>
      </c>
      <c r="D45" t="s">
        <v>54</v>
      </c>
      <c r="E45">
        <v>46</v>
      </c>
      <c r="F45" t="s">
        <v>10</v>
      </c>
      <c r="G45" t="str">
        <f t="shared" si="1"/>
        <v>Федерация лыжных видов спорта</v>
      </c>
    </row>
    <row r="46" spans="1:7" x14ac:dyDescent="0.3">
      <c r="A46">
        <v>1994</v>
      </c>
      <c r="B46" t="s">
        <v>56</v>
      </c>
      <c r="C46" t="s">
        <v>53</v>
      </c>
      <c r="D46" t="s">
        <v>54</v>
      </c>
      <c r="E46">
        <v>49</v>
      </c>
      <c r="F46" t="s">
        <v>10</v>
      </c>
      <c r="G46" t="str">
        <f t="shared" si="1"/>
        <v>Федерация лыжных видов спорта</v>
      </c>
    </row>
    <row r="47" spans="1:7" x14ac:dyDescent="0.3">
      <c r="A47">
        <v>1994</v>
      </c>
      <c r="B47" t="s">
        <v>52</v>
      </c>
      <c r="C47" t="s">
        <v>53</v>
      </c>
      <c r="D47" t="s">
        <v>57</v>
      </c>
      <c r="E47">
        <v>37</v>
      </c>
      <c r="F47" t="s">
        <v>10</v>
      </c>
      <c r="G47" t="str">
        <f t="shared" si="1"/>
        <v>Федерация лыжных видов спорта</v>
      </c>
    </row>
    <row r="48" spans="1:7" x14ac:dyDescent="0.3">
      <c r="A48">
        <v>1994</v>
      </c>
      <c r="B48" t="s">
        <v>55</v>
      </c>
      <c r="C48" t="s">
        <v>53</v>
      </c>
      <c r="D48" t="s">
        <v>57</v>
      </c>
      <c r="E48">
        <v>48</v>
      </c>
      <c r="F48" t="s">
        <v>10</v>
      </c>
      <c r="G48" t="str">
        <f t="shared" si="1"/>
        <v>Федерация лыжных видов спорта</v>
      </c>
    </row>
    <row r="49" spans="1:7" x14ac:dyDescent="0.3">
      <c r="A49">
        <v>1994</v>
      </c>
      <c r="B49" t="s">
        <v>56</v>
      </c>
      <c r="C49" t="s">
        <v>53</v>
      </c>
      <c r="D49" t="s">
        <v>57</v>
      </c>
      <c r="E49">
        <v>58</v>
      </c>
      <c r="F49" t="s">
        <v>10</v>
      </c>
      <c r="G49" t="str">
        <f t="shared" si="1"/>
        <v>Федерация лыжных видов спорта</v>
      </c>
    </row>
    <row r="50" spans="1:7" x14ac:dyDescent="0.3">
      <c r="A50">
        <v>1994</v>
      </c>
      <c r="B50" t="s">
        <v>58</v>
      </c>
      <c r="C50" t="s">
        <v>59</v>
      </c>
      <c r="D50" t="s">
        <v>60</v>
      </c>
      <c r="E50">
        <f>12</f>
        <v>12</v>
      </c>
      <c r="F50" t="s">
        <v>10</v>
      </c>
      <c r="G50" t="str">
        <f t="shared" ref="G50:G63" si="2">HYPERLINK("#federations!A19", "Федерация коньковых видов спорта")</f>
        <v>Федерация коньковых видов спорта</v>
      </c>
    </row>
    <row r="51" spans="1:7" x14ac:dyDescent="0.3">
      <c r="A51">
        <v>1994</v>
      </c>
      <c r="B51" t="s">
        <v>61</v>
      </c>
      <c r="C51" t="s">
        <v>59</v>
      </c>
      <c r="D51" t="s">
        <v>60</v>
      </c>
      <c r="E51">
        <v>33</v>
      </c>
      <c r="F51" t="s">
        <v>10</v>
      </c>
      <c r="G51" t="str">
        <f t="shared" si="2"/>
        <v>Федерация коньковых видов спорта</v>
      </c>
    </row>
    <row r="52" spans="1:7" x14ac:dyDescent="0.3">
      <c r="A52">
        <v>1994</v>
      </c>
      <c r="B52" t="s">
        <v>58</v>
      </c>
      <c r="C52" t="s">
        <v>59</v>
      </c>
      <c r="D52" t="s">
        <v>62</v>
      </c>
      <c r="E52">
        <v>20</v>
      </c>
      <c r="F52" t="s">
        <v>10</v>
      </c>
      <c r="G52" t="str">
        <f t="shared" si="2"/>
        <v>Федерация коньковых видов спорта</v>
      </c>
    </row>
    <row r="53" spans="1:7" x14ac:dyDescent="0.3">
      <c r="A53">
        <v>1994</v>
      </c>
      <c r="B53" t="s">
        <v>61</v>
      </c>
      <c r="C53" t="s">
        <v>59</v>
      </c>
      <c r="D53" t="s">
        <v>62</v>
      </c>
      <c r="E53">
        <v>34</v>
      </c>
      <c r="F53" t="s">
        <v>10</v>
      </c>
      <c r="G53" t="str">
        <f t="shared" si="2"/>
        <v>Федерация коньковых видов спорта</v>
      </c>
    </row>
    <row r="54" spans="1:7" x14ac:dyDescent="0.3">
      <c r="A54">
        <v>1994</v>
      </c>
      <c r="B54" t="s">
        <v>63</v>
      </c>
      <c r="C54" t="s">
        <v>59</v>
      </c>
      <c r="D54" t="s">
        <v>64</v>
      </c>
      <c r="E54">
        <v>29</v>
      </c>
      <c r="F54" t="s">
        <v>10</v>
      </c>
      <c r="G54" t="str">
        <f t="shared" si="2"/>
        <v>Федерация коньковых видов спорта</v>
      </c>
    </row>
    <row r="55" spans="1:7" x14ac:dyDescent="0.3">
      <c r="A55">
        <v>1994</v>
      </c>
      <c r="B55" t="s">
        <v>65</v>
      </c>
      <c r="C55" t="s">
        <v>59</v>
      </c>
      <c r="D55" t="s">
        <v>64</v>
      </c>
      <c r="E55">
        <v>30</v>
      </c>
      <c r="F55" t="s">
        <v>10</v>
      </c>
      <c r="G55" t="str">
        <f t="shared" si="2"/>
        <v>Федерация коньковых видов спорта</v>
      </c>
    </row>
    <row r="56" spans="1:7" x14ac:dyDescent="0.3">
      <c r="A56">
        <v>1994</v>
      </c>
      <c r="B56" t="s">
        <v>66</v>
      </c>
      <c r="C56" t="s">
        <v>59</v>
      </c>
      <c r="D56" t="s">
        <v>64</v>
      </c>
      <c r="E56">
        <v>33</v>
      </c>
      <c r="F56" t="s">
        <v>10</v>
      </c>
      <c r="G56" t="str">
        <f t="shared" si="2"/>
        <v>Федерация коньковых видов спорта</v>
      </c>
    </row>
    <row r="57" spans="1:7" x14ac:dyDescent="0.3">
      <c r="A57">
        <v>1994</v>
      </c>
      <c r="B57" t="s">
        <v>63</v>
      </c>
      <c r="C57" t="s">
        <v>59</v>
      </c>
      <c r="D57" t="s">
        <v>67</v>
      </c>
      <c r="E57">
        <v>16</v>
      </c>
      <c r="F57" t="s">
        <v>10</v>
      </c>
      <c r="G57" t="str">
        <f t="shared" si="2"/>
        <v>Федерация коньковых видов спорта</v>
      </c>
    </row>
    <row r="58" spans="1:7" x14ac:dyDescent="0.3">
      <c r="A58">
        <v>1994</v>
      </c>
      <c r="B58" t="s">
        <v>68</v>
      </c>
      <c r="C58" t="s">
        <v>59</v>
      </c>
      <c r="D58" t="s">
        <v>67</v>
      </c>
      <c r="E58">
        <v>19</v>
      </c>
      <c r="F58" t="s">
        <v>10</v>
      </c>
      <c r="G58" t="str">
        <f t="shared" si="2"/>
        <v>Федерация коньковых видов спорта</v>
      </c>
    </row>
    <row r="59" spans="1:7" x14ac:dyDescent="0.3">
      <c r="A59">
        <v>1994</v>
      </c>
      <c r="B59" t="s">
        <v>65</v>
      </c>
      <c r="C59" t="s">
        <v>59</v>
      </c>
      <c r="D59" t="s">
        <v>67</v>
      </c>
      <c r="E59">
        <v>27</v>
      </c>
      <c r="F59" t="s">
        <v>10</v>
      </c>
      <c r="G59" t="str">
        <f t="shared" si="2"/>
        <v>Федерация коньковых видов спорта</v>
      </c>
    </row>
    <row r="60" spans="1:7" x14ac:dyDescent="0.3">
      <c r="A60">
        <v>1994</v>
      </c>
      <c r="B60" t="s">
        <v>68</v>
      </c>
      <c r="C60" t="s">
        <v>59</v>
      </c>
      <c r="D60" t="s">
        <v>69</v>
      </c>
      <c r="E60">
        <v>14</v>
      </c>
      <c r="F60" t="s">
        <v>10</v>
      </c>
      <c r="G60" t="str">
        <f t="shared" si="2"/>
        <v>Федерация коньковых видов спорта</v>
      </c>
    </row>
    <row r="61" spans="1:7" x14ac:dyDescent="0.3">
      <c r="A61">
        <v>1994</v>
      </c>
      <c r="B61" t="s">
        <v>70</v>
      </c>
      <c r="C61" t="s">
        <v>59</v>
      </c>
      <c r="D61" t="s">
        <v>71</v>
      </c>
      <c r="E61">
        <v>4</v>
      </c>
      <c r="F61" t="s">
        <v>10</v>
      </c>
      <c r="G61" t="str">
        <f t="shared" si="2"/>
        <v>Федерация коньковых видов спорта</v>
      </c>
    </row>
    <row r="62" spans="1:7" x14ac:dyDescent="0.3">
      <c r="A62">
        <v>1994</v>
      </c>
      <c r="B62" t="s">
        <v>72</v>
      </c>
      <c r="C62" t="s">
        <v>59</v>
      </c>
      <c r="D62" t="s">
        <v>71</v>
      </c>
      <c r="E62">
        <v>24</v>
      </c>
      <c r="F62" t="s">
        <v>10</v>
      </c>
      <c r="G62" t="str">
        <f t="shared" si="2"/>
        <v>Федерация коньковых видов спорта</v>
      </c>
    </row>
    <row r="63" spans="1:7" x14ac:dyDescent="0.3">
      <c r="A63">
        <v>1994</v>
      </c>
      <c r="B63" t="s">
        <v>70</v>
      </c>
      <c r="C63" t="s">
        <v>59</v>
      </c>
      <c r="D63" t="s">
        <v>73</v>
      </c>
      <c r="E63">
        <v>6</v>
      </c>
      <c r="F63" t="s">
        <v>10</v>
      </c>
      <c r="G63" t="str">
        <f t="shared" si="2"/>
        <v>Федерация коньковых видов спорта</v>
      </c>
    </row>
    <row r="64" spans="1:7" x14ac:dyDescent="0.3">
      <c r="A64">
        <v>1996</v>
      </c>
      <c r="B64" t="s">
        <v>74</v>
      </c>
      <c r="C64" t="s">
        <v>75</v>
      </c>
      <c r="D64" t="s">
        <v>76</v>
      </c>
      <c r="E64">
        <v>30</v>
      </c>
      <c r="F64" t="s">
        <v>10</v>
      </c>
      <c r="G64" t="str">
        <f t="shared" ref="G64:G69" si="3">HYPERLINK("#federations!A30", "Федерация стрельбы из лука, арбалета, дартса")</f>
        <v>Федерация стрельбы из лука, арбалета, дартса</v>
      </c>
    </row>
    <row r="65" spans="1:7" x14ac:dyDescent="0.3">
      <c r="A65">
        <v>1996</v>
      </c>
      <c r="B65" t="s">
        <v>77</v>
      </c>
      <c r="C65" t="s">
        <v>75</v>
      </c>
      <c r="D65" t="s">
        <v>76</v>
      </c>
      <c r="E65">
        <v>33</v>
      </c>
      <c r="F65" t="s">
        <v>10</v>
      </c>
      <c r="G65" t="str">
        <f t="shared" si="3"/>
        <v>Федерация стрельбы из лука, арбалета, дартса</v>
      </c>
    </row>
    <row r="66" spans="1:7" x14ac:dyDescent="0.3">
      <c r="A66">
        <v>1996</v>
      </c>
      <c r="B66" t="s">
        <v>78</v>
      </c>
      <c r="C66" t="s">
        <v>75</v>
      </c>
      <c r="D66" t="s">
        <v>76</v>
      </c>
      <c r="E66">
        <v>43</v>
      </c>
      <c r="F66" t="s">
        <v>10</v>
      </c>
      <c r="G66" t="str">
        <f t="shared" si="3"/>
        <v>Федерация стрельбы из лука, арбалета, дартса</v>
      </c>
    </row>
    <row r="67" spans="1:7" x14ac:dyDescent="0.3">
      <c r="A67">
        <v>1996</v>
      </c>
      <c r="B67" t="s">
        <v>79</v>
      </c>
      <c r="C67" t="s">
        <v>75</v>
      </c>
      <c r="D67" t="s">
        <v>80</v>
      </c>
      <c r="E67">
        <v>37</v>
      </c>
      <c r="F67" t="s">
        <v>10</v>
      </c>
      <c r="G67" t="str">
        <f t="shared" si="3"/>
        <v>Федерация стрельбы из лука, арбалета, дартса</v>
      </c>
    </row>
    <row r="68" spans="1:7" x14ac:dyDescent="0.3">
      <c r="A68">
        <v>1996</v>
      </c>
      <c r="B68" t="s">
        <v>81</v>
      </c>
      <c r="C68" t="s">
        <v>75</v>
      </c>
      <c r="D68" t="s">
        <v>80</v>
      </c>
      <c r="E68">
        <v>52</v>
      </c>
      <c r="F68" t="s">
        <v>10</v>
      </c>
      <c r="G68" t="str">
        <f t="shared" si="3"/>
        <v>Федерация стрельбы из лука, арбалета, дартса</v>
      </c>
    </row>
    <row r="69" spans="1:7" x14ac:dyDescent="0.3">
      <c r="A69">
        <v>1996</v>
      </c>
      <c r="B69" t="s">
        <v>82</v>
      </c>
      <c r="C69" t="s">
        <v>75</v>
      </c>
      <c r="D69" t="s">
        <v>80</v>
      </c>
      <c r="E69">
        <v>58</v>
      </c>
      <c r="F69" t="s">
        <v>10</v>
      </c>
      <c r="G69" t="str">
        <f t="shared" si="3"/>
        <v>Федерация стрельбы из лука, арбалета, дартса</v>
      </c>
    </row>
    <row r="70" spans="1:7" x14ac:dyDescent="0.3">
      <c r="A70">
        <v>1996</v>
      </c>
      <c r="B70" t="s">
        <v>83</v>
      </c>
      <c r="C70" t="s">
        <v>84</v>
      </c>
      <c r="D70" t="s">
        <v>85</v>
      </c>
      <c r="E70" t="s">
        <v>86</v>
      </c>
      <c r="F70" t="s">
        <v>10</v>
      </c>
      <c r="G70" t="str">
        <f t="shared" ref="G70:G88" si="4">HYPERLINK("#federations!A12", "Федерация гимнастики")</f>
        <v>Федерация гимнастики</v>
      </c>
    </row>
    <row r="71" spans="1:7" x14ac:dyDescent="0.3">
      <c r="A71">
        <v>1996</v>
      </c>
      <c r="B71" t="s">
        <v>87</v>
      </c>
      <c r="C71" t="s">
        <v>84</v>
      </c>
      <c r="D71" t="s">
        <v>85</v>
      </c>
      <c r="E71" t="s">
        <v>88</v>
      </c>
      <c r="F71" t="s">
        <v>10</v>
      </c>
      <c r="G71" t="str">
        <f t="shared" si="4"/>
        <v>Федерация гимнастики</v>
      </c>
    </row>
    <row r="72" spans="1:7" x14ac:dyDescent="0.3">
      <c r="A72">
        <v>1996</v>
      </c>
      <c r="B72" t="s">
        <v>87</v>
      </c>
      <c r="C72" t="s">
        <v>84</v>
      </c>
      <c r="D72" t="s">
        <v>89</v>
      </c>
      <c r="E72" t="s">
        <v>90</v>
      </c>
      <c r="F72" t="s">
        <v>10</v>
      </c>
      <c r="G72" t="str">
        <f t="shared" si="4"/>
        <v>Федерация гимнастики</v>
      </c>
    </row>
    <row r="73" spans="1:7" x14ac:dyDescent="0.3">
      <c r="A73">
        <v>1996</v>
      </c>
      <c r="B73" t="s">
        <v>83</v>
      </c>
      <c r="C73" t="s">
        <v>84</v>
      </c>
      <c r="D73" t="s">
        <v>89</v>
      </c>
      <c r="E73" t="s">
        <v>91</v>
      </c>
      <c r="F73" t="s">
        <v>10</v>
      </c>
      <c r="G73" t="str">
        <f t="shared" si="4"/>
        <v>Федерация гимнастики</v>
      </c>
    </row>
    <row r="74" spans="1:7" x14ac:dyDescent="0.3">
      <c r="A74">
        <v>1996</v>
      </c>
      <c r="B74" t="s">
        <v>87</v>
      </c>
      <c r="C74" t="s">
        <v>84</v>
      </c>
      <c r="D74" t="s">
        <v>92</v>
      </c>
      <c r="E74" t="s">
        <v>93</v>
      </c>
      <c r="F74" t="s">
        <v>10</v>
      </c>
      <c r="G74" t="str">
        <f t="shared" si="4"/>
        <v>Федерация гимнастики</v>
      </c>
    </row>
    <row r="75" spans="1:7" x14ac:dyDescent="0.3">
      <c r="A75">
        <v>1996</v>
      </c>
      <c r="B75" t="s">
        <v>83</v>
      </c>
      <c r="C75" t="s">
        <v>84</v>
      </c>
      <c r="D75" t="s">
        <v>92</v>
      </c>
      <c r="E75" t="s">
        <v>94</v>
      </c>
      <c r="F75" t="s">
        <v>10</v>
      </c>
      <c r="G75" t="str">
        <f t="shared" si="4"/>
        <v>Федерация гимнастики</v>
      </c>
    </row>
    <row r="76" spans="1:7" x14ac:dyDescent="0.3">
      <c r="A76">
        <v>1996</v>
      </c>
      <c r="B76" t="s">
        <v>83</v>
      </c>
      <c r="C76" t="s">
        <v>84</v>
      </c>
      <c r="D76" t="s">
        <v>95</v>
      </c>
      <c r="E76" t="s">
        <v>96</v>
      </c>
      <c r="F76" t="s">
        <v>10</v>
      </c>
      <c r="G76" t="str">
        <f t="shared" si="4"/>
        <v>Федерация гимнастики</v>
      </c>
    </row>
    <row r="77" spans="1:7" x14ac:dyDescent="0.3">
      <c r="A77">
        <v>1996</v>
      </c>
      <c r="B77" t="s">
        <v>87</v>
      </c>
      <c r="C77" t="s">
        <v>84</v>
      </c>
      <c r="D77" t="s">
        <v>95</v>
      </c>
      <c r="E77" t="s">
        <v>91</v>
      </c>
      <c r="F77" t="s">
        <v>10</v>
      </c>
      <c r="G77" t="str">
        <f t="shared" si="4"/>
        <v>Федерация гимнастики</v>
      </c>
    </row>
    <row r="78" spans="1:7" x14ac:dyDescent="0.3">
      <c r="A78">
        <v>1996</v>
      </c>
      <c r="B78" t="s">
        <v>83</v>
      </c>
      <c r="C78" t="s">
        <v>84</v>
      </c>
      <c r="D78" t="s">
        <v>97</v>
      </c>
      <c r="E78" t="s">
        <v>98</v>
      </c>
      <c r="F78" t="s">
        <v>10</v>
      </c>
      <c r="G78" t="str">
        <f t="shared" si="4"/>
        <v>Федерация гимнастики</v>
      </c>
    </row>
    <row r="79" spans="1:7" x14ac:dyDescent="0.3">
      <c r="A79">
        <v>1996</v>
      </c>
      <c r="B79" t="s">
        <v>87</v>
      </c>
      <c r="C79" t="s">
        <v>84</v>
      </c>
      <c r="D79" t="s">
        <v>97</v>
      </c>
      <c r="E79" t="s">
        <v>99</v>
      </c>
      <c r="F79" t="s">
        <v>10</v>
      </c>
      <c r="G79" t="str">
        <f t="shared" si="4"/>
        <v>Федерация гимнастики</v>
      </c>
    </row>
    <row r="80" spans="1:7" x14ac:dyDescent="0.3">
      <c r="A80">
        <v>1996</v>
      </c>
      <c r="B80" t="s">
        <v>87</v>
      </c>
      <c r="C80" t="s">
        <v>84</v>
      </c>
      <c r="D80" t="s">
        <v>100</v>
      </c>
      <c r="E80" t="s">
        <v>101</v>
      </c>
      <c r="F80" t="s">
        <v>10</v>
      </c>
      <c r="G80" t="str">
        <f t="shared" si="4"/>
        <v>Федерация гимнастики</v>
      </c>
    </row>
    <row r="81" spans="1:7" x14ac:dyDescent="0.3">
      <c r="A81">
        <v>1996</v>
      </c>
      <c r="B81" t="s">
        <v>83</v>
      </c>
      <c r="C81" t="s">
        <v>84</v>
      </c>
      <c r="D81" t="s">
        <v>100</v>
      </c>
      <c r="E81" t="s">
        <v>102</v>
      </c>
      <c r="F81" t="s">
        <v>10</v>
      </c>
      <c r="G81" t="str">
        <f t="shared" si="4"/>
        <v>Федерация гимнастики</v>
      </c>
    </row>
    <row r="82" spans="1:7" x14ac:dyDescent="0.3">
      <c r="A82">
        <v>1996</v>
      </c>
      <c r="B82" t="s">
        <v>87</v>
      </c>
      <c r="C82" t="s">
        <v>84</v>
      </c>
      <c r="D82" t="s">
        <v>103</v>
      </c>
      <c r="E82" t="s">
        <v>104</v>
      </c>
      <c r="F82" t="s">
        <v>10</v>
      </c>
      <c r="G82" t="str">
        <f t="shared" si="4"/>
        <v>Федерация гимнастики</v>
      </c>
    </row>
    <row r="83" spans="1:7" x14ac:dyDescent="0.3">
      <c r="A83">
        <v>1996</v>
      </c>
      <c r="B83" t="s">
        <v>83</v>
      </c>
      <c r="C83" t="s">
        <v>84</v>
      </c>
      <c r="D83" t="s">
        <v>103</v>
      </c>
      <c r="E83" t="s">
        <v>105</v>
      </c>
      <c r="F83" t="s">
        <v>10</v>
      </c>
      <c r="G83" t="str">
        <f t="shared" si="4"/>
        <v>Федерация гимнастики</v>
      </c>
    </row>
    <row r="84" spans="1:7" x14ac:dyDescent="0.3">
      <c r="A84">
        <v>1996</v>
      </c>
      <c r="B84" t="s">
        <v>106</v>
      </c>
      <c r="C84" t="s">
        <v>84</v>
      </c>
      <c r="D84" t="s">
        <v>107</v>
      </c>
      <c r="E84" t="s">
        <v>108</v>
      </c>
      <c r="F84" t="s">
        <v>10</v>
      </c>
      <c r="G84" t="str">
        <f t="shared" si="4"/>
        <v>Федерация гимнастики</v>
      </c>
    </row>
    <row r="85" spans="1:7" x14ac:dyDescent="0.3">
      <c r="A85">
        <v>1996</v>
      </c>
      <c r="B85" t="s">
        <v>106</v>
      </c>
      <c r="C85" t="s">
        <v>84</v>
      </c>
      <c r="D85" t="s">
        <v>109</v>
      </c>
      <c r="E85" t="s">
        <v>110</v>
      </c>
      <c r="F85" t="s">
        <v>10</v>
      </c>
      <c r="G85" t="str">
        <f t="shared" si="4"/>
        <v>Федерация гимнастики</v>
      </c>
    </row>
    <row r="86" spans="1:7" x14ac:dyDescent="0.3">
      <c r="A86">
        <v>1996</v>
      </c>
      <c r="B86" t="s">
        <v>106</v>
      </c>
      <c r="C86" t="s">
        <v>84</v>
      </c>
      <c r="D86" t="s">
        <v>111</v>
      </c>
      <c r="E86" t="s">
        <v>112</v>
      </c>
      <c r="F86" t="s">
        <v>10</v>
      </c>
      <c r="G86" t="str">
        <f t="shared" si="4"/>
        <v>Федерация гимнастики</v>
      </c>
    </row>
    <row r="87" spans="1:7" x14ac:dyDescent="0.3">
      <c r="A87">
        <v>1996</v>
      </c>
      <c r="B87" t="s">
        <v>106</v>
      </c>
      <c r="C87" t="s">
        <v>84</v>
      </c>
      <c r="D87" t="s">
        <v>113</v>
      </c>
      <c r="E87" t="s">
        <v>114</v>
      </c>
      <c r="F87" t="s">
        <v>10</v>
      </c>
      <c r="G87" t="str">
        <f t="shared" si="4"/>
        <v>Федерация гимнастики</v>
      </c>
    </row>
    <row r="88" spans="1:7" x14ac:dyDescent="0.3">
      <c r="A88">
        <v>1996</v>
      </c>
      <c r="B88" t="s">
        <v>106</v>
      </c>
      <c r="C88" t="s">
        <v>84</v>
      </c>
      <c r="D88" t="s">
        <v>115</v>
      </c>
      <c r="E88" t="s">
        <v>116</v>
      </c>
      <c r="F88" t="s">
        <v>10</v>
      </c>
      <c r="G88" t="str">
        <f t="shared" si="4"/>
        <v>Федерация гимнастики</v>
      </c>
    </row>
    <row r="89" spans="1:7" x14ac:dyDescent="0.3">
      <c r="A89">
        <v>1996</v>
      </c>
      <c r="B89" t="s">
        <v>117</v>
      </c>
      <c r="C89" t="s">
        <v>118</v>
      </c>
      <c r="D89" t="s">
        <v>119</v>
      </c>
      <c r="E89" t="s">
        <v>120</v>
      </c>
      <c r="F89" t="s">
        <v>10</v>
      </c>
      <c r="G89" t="str">
        <f t="shared" ref="G89:G106" si="5">HYPERLINK("#federations!A20", "Федерация легкой атлетики")</f>
        <v>Федерация легкой атлетики</v>
      </c>
    </row>
    <row r="90" spans="1:7" x14ac:dyDescent="0.3">
      <c r="A90">
        <v>1996</v>
      </c>
      <c r="B90" t="s">
        <v>121</v>
      </c>
      <c r="C90" t="s">
        <v>118</v>
      </c>
      <c r="D90" t="s">
        <v>119</v>
      </c>
      <c r="E90" t="s">
        <v>122</v>
      </c>
      <c r="F90" t="s">
        <v>10</v>
      </c>
      <c r="G90" t="str">
        <f t="shared" si="5"/>
        <v>Федерация легкой атлетики</v>
      </c>
    </row>
    <row r="91" spans="1:7" x14ac:dyDescent="0.3">
      <c r="A91">
        <v>1996</v>
      </c>
      <c r="B91" t="s">
        <v>123</v>
      </c>
      <c r="C91" t="s">
        <v>118</v>
      </c>
      <c r="D91" t="s">
        <v>124</v>
      </c>
      <c r="E91">
        <v>17</v>
      </c>
      <c r="F91" t="s">
        <v>10</v>
      </c>
      <c r="G91" t="str">
        <f t="shared" si="5"/>
        <v>Федерация легкой атлетики</v>
      </c>
    </row>
    <row r="92" spans="1:7" x14ac:dyDescent="0.3">
      <c r="A92">
        <v>1996</v>
      </c>
      <c r="B92" t="s">
        <v>125</v>
      </c>
      <c r="C92" t="s">
        <v>118</v>
      </c>
      <c r="D92" t="s">
        <v>126</v>
      </c>
      <c r="E92">
        <v>8</v>
      </c>
      <c r="F92" t="s">
        <v>10</v>
      </c>
      <c r="G92" t="str">
        <f t="shared" si="5"/>
        <v>Федерация легкой атлетики</v>
      </c>
    </row>
    <row r="93" spans="1:7" x14ac:dyDescent="0.3">
      <c r="A93">
        <v>1996</v>
      </c>
      <c r="B93" t="s">
        <v>127</v>
      </c>
      <c r="C93" t="s">
        <v>118</v>
      </c>
      <c r="D93" t="s">
        <v>128</v>
      </c>
      <c r="E93">
        <v>4</v>
      </c>
      <c r="F93" t="s">
        <v>10</v>
      </c>
      <c r="G93" t="str">
        <f t="shared" si="5"/>
        <v>Федерация легкой атлетики</v>
      </c>
    </row>
    <row r="94" spans="1:7" x14ac:dyDescent="0.3">
      <c r="A94">
        <v>1996</v>
      </c>
      <c r="B94" t="s">
        <v>129</v>
      </c>
      <c r="C94" t="s">
        <v>118</v>
      </c>
      <c r="D94" t="s">
        <v>130</v>
      </c>
      <c r="E94" t="s">
        <v>131</v>
      </c>
      <c r="F94" t="s">
        <v>10</v>
      </c>
      <c r="G94" t="str">
        <f t="shared" si="5"/>
        <v>Федерация легкой атлетики</v>
      </c>
    </row>
    <row r="95" spans="1:7" x14ac:dyDescent="0.3">
      <c r="A95">
        <v>1996</v>
      </c>
      <c r="B95" t="s">
        <v>132</v>
      </c>
      <c r="C95" t="s">
        <v>118</v>
      </c>
      <c r="D95" t="s">
        <v>133</v>
      </c>
      <c r="E95" t="s">
        <v>134</v>
      </c>
      <c r="F95" t="s">
        <v>10</v>
      </c>
      <c r="G95" t="str">
        <f t="shared" si="5"/>
        <v>Федерация легкой атлетики</v>
      </c>
    </row>
    <row r="96" spans="1:7" x14ac:dyDescent="0.3">
      <c r="A96">
        <v>1996</v>
      </c>
      <c r="B96" t="s">
        <v>135</v>
      </c>
      <c r="C96" t="s">
        <v>118</v>
      </c>
      <c r="D96" t="s">
        <v>136</v>
      </c>
      <c r="E96" t="s">
        <v>137</v>
      </c>
      <c r="F96" t="s">
        <v>10</v>
      </c>
      <c r="G96" t="str">
        <f t="shared" si="5"/>
        <v>Федерация легкой атлетики</v>
      </c>
    </row>
    <row r="97" spans="1:7" x14ac:dyDescent="0.3">
      <c r="A97">
        <v>1996</v>
      </c>
      <c r="B97" t="s">
        <v>138</v>
      </c>
      <c r="C97" t="s">
        <v>118</v>
      </c>
      <c r="D97" t="s">
        <v>139</v>
      </c>
      <c r="E97" t="s">
        <v>140</v>
      </c>
      <c r="F97" t="s">
        <v>10</v>
      </c>
      <c r="G97" t="str">
        <f t="shared" si="5"/>
        <v>Федерация легкой атлетики</v>
      </c>
    </row>
    <row r="98" spans="1:7" x14ac:dyDescent="0.3">
      <c r="A98">
        <v>1996</v>
      </c>
      <c r="B98" t="s">
        <v>141</v>
      </c>
      <c r="C98" t="s">
        <v>118</v>
      </c>
      <c r="D98" t="s">
        <v>73</v>
      </c>
      <c r="E98" t="s">
        <v>142</v>
      </c>
      <c r="F98" t="s">
        <v>10</v>
      </c>
      <c r="G98" t="str">
        <f t="shared" si="5"/>
        <v>Федерация легкой атлетики</v>
      </c>
    </row>
    <row r="99" spans="1:7" x14ac:dyDescent="0.3">
      <c r="A99">
        <v>1996</v>
      </c>
      <c r="B99" t="s">
        <v>143</v>
      </c>
      <c r="C99" t="s">
        <v>118</v>
      </c>
      <c r="D99" t="s">
        <v>144</v>
      </c>
      <c r="E99" t="s">
        <v>145</v>
      </c>
      <c r="F99" t="s">
        <v>10</v>
      </c>
      <c r="G99" t="str">
        <f t="shared" si="5"/>
        <v>Федерация легкой атлетики</v>
      </c>
    </row>
    <row r="100" spans="1:7" x14ac:dyDescent="0.3">
      <c r="A100">
        <v>1996</v>
      </c>
      <c r="B100" t="s">
        <v>146</v>
      </c>
      <c r="C100" t="s">
        <v>118</v>
      </c>
      <c r="D100" t="s">
        <v>147</v>
      </c>
      <c r="E100">
        <v>21</v>
      </c>
      <c r="F100" t="s">
        <v>10</v>
      </c>
      <c r="G100" t="str">
        <f t="shared" si="5"/>
        <v>Федерация легкой атлетики</v>
      </c>
    </row>
    <row r="101" spans="1:7" x14ac:dyDescent="0.3">
      <c r="A101">
        <v>1996</v>
      </c>
      <c r="B101" t="s">
        <v>148</v>
      </c>
      <c r="C101" t="s">
        <v>118</v>
      </c>
      <c r="D101" t="s">
        <v>147</v>
      </c>
      <c r="E101">
        <v>35</v>
      </c>
      <c r="F101" t="s">
        <v>10</v>
      </c>
      <c r="G101" t="str">
        <f t="shared" si="5"/>
        <v>Федерация легкой атлетики</v>
      </c>
    </row>
    <row r="102" spans="1:7" x14ac:dyDescent="0.3">
      <c r="A102">
        <v>1996</v>
      </c>
      <c r="B102" t="s">
        <v>149</v>
      </c>
      <c r="C102" t="s">
        <v>118</v>
      </c>
      <c r="D102" t="s">
        <v>150</v>
      </c>
      <c r="E102">
        <v>13</v>
      </c>
      <c r="F102" t="s">
        <v>10</v>
      </c>
      <c r="G102" t="str">
        <f t="shared" si="5"/>
        <v>Федерация легкой атлетики</v>
      </c>
    </row>
    <row r="103" spans="1:7" x14ac:dyDescent="0.3">
      <c r="A103">
        <v>1996</v>
      </c>
      <c r="B103" t="s">
        <v>151</v>
      </c>
      <c r="C103" t="s">
        <v>118</v>
      </c>
      <c r="D103" t="s">
        <v>152</v>
      </c>
      <c r="E103" t="s">
        <v>153</v>
      </c>
      <c r="F103" t="s">
        <v>10</v>
      </c>
      <c r="G103" t="str">
        <f t="shared" si="5"/>
        <v>Федерация легкой атлетики</v>
      </c>
    </row>
    <row r="104" spans="1:7" x14ac:dyDescent="0.3">
      <c r="A104">
        <v>1996</v>
      </c>
      <c r="B104" t="s">
        <v>154</v>
      </c>
      <c r="C104" t="s">
        <v>118</v>
      </c>
      <c r="D104" t="s">
        <v>152</v>
      </c>
      <c r="E104" t="s">
        <v>155</v>
      </c>
      <c r="F104" t="s">
        <v>10</v>
      </c>
      <c r="G104" t="str">
        <f t="shared" si="5"/>
        <v>Федерация легкой атлетики</v>
      </c>
    </row>
    <row r="105" spans="1:7" x14ac:dyDescent="0.3">
      <c r="A105">
        <v>1996</v>
      </c>
      <c r="B105" t="s">
        <v>156</v>
      </c>
      <c r="C105" t="s">
        <v>118</v>
      </c>
      <c r="D105" t="s">
        <v>157</v>
      </c>
      <c r="E105" t="s">
        <v>158</v>
      </c>
      <c r="F105" t="s">
        <v>10</v>
      </c>
      <c r="G105" t="str">
        <f t="shared" si="5"/>
        <v>Федерация легкой атлетики</v>
      </c>
    </row>
    <row r="106" spans="1:7" x14ac:dyDescent="0.3">
      <c r="A106">
        <v>1996</v>
      </c>
      <c r="B106" t="s">
        <v>159</v>
      </c>
      <c r="C106" t="s">
        <v>118</v>
      </c>
      <c r="D106" t="s">
        <v>160</v>
      </c>
      <c r="E106">
        <v>18</v>
      </c>
      <c r="F106" t="s">
        <v>10</v>
      </c>
      <c r="G106" t="str">
        <f t="shared" si="5"/>
        <v>Федерация легкой атлетики</v>
      </c>
    </row>
    <row r="107" spans="1:7" x14ac:dyDescent="0.3">
      <c r="A107">
        <v>1996</v>
      </c>
      <c r="B107" t="s">
        <v>161</v>
      </c>
      <c r="C107" t="s">
        <v>162</v>
      </c>
      <c r="D107" t="s">
        <v>163</v>
      </c>
      <c r="E107">
        <v>2</v>
      </c>
      <c r="F107" t="s">
        <v>26</v>
      </c>
      <c r="G107" t="str">
        <f t="shared" ref="G107:G114" si="6">HYPERLINK("#federations!A6", "Федерация бокса")</f>
        <v>Федерация бокса</v>
      </c>
    </row>
    <row r="108" spans="1:7" x14ac:dyDescent="0.3">
      <c r="A108">
        <v>1996</v>
      </c>
      <c r="B108" t="s">
        <v>164</v>
      </c>
      <c r="C108" t="s">
        <v>162</v>
      </c>
      <c r="D108" t="s">
        <v>165</v>
      </c>
      <c r="E108">
        <f>17</f>
        <v>17</v>
      </c>
      <c r="F108" t="s">
        <v>10</v>
      </c>
      <c r="G108" t="str">
        <f t="shared" si="6"/>
        <v>Федерация бокса</v>
      </c>
    </row>
    <row r="109" spans="1:7" x14ac:dyDescent="0.3">
      <c r="A109">
        <v>1996</v>
      </c>
      <c r="B109" t="s">
        <v>166</v>
      </c>
      <c r="C109" t="s">
        <v>162</v>
      </c>
      <c r="D109" t="s">
        <v>167</v>
      </c>
      <c r="E109">
        <f>17</f>
        <v>17</v>
      </c>
      <c r="F109" t="s">
        <v>10</v>
      </c>
      <c r="G109" t="str">
        <f t="shared" si="6"/>
        <v>Федерация бокса</v>
      </c>
    </row>
    <row r="110" spans="1:7" x14ac:dyDescent="0.3">
      <c r="A110">
        <v>1996</v>
      </c>
      <c r="B110" t="s">
        <v>168</v>
      </c>
      <c r="C110" t="s">
        <v>162</v>
      </c>
      <c r="D110" t="s">
        <v>169</v>
      </c>
      <c r="E110">
        <f>3</f>
        <v>3</v>
      </c>
      <c r="F110" t="s">
        <v>170</v>
      </c>
      <c r="G110" t="str">
        <f t="shared" si="6"/>
        <v>Федерация бокса</v>
      </c>
    </row>
    <row r="111" spans="1:7" x14ac:dyDescent="0.3">
      <c r="A111">
        <v>1996</v>
      </c>
      <c r="B111" t="s">
        <v>171</v>
      </c>
      <c r="C111" t="s">
        <v>162</v>
      </c>
      <c r="D111" t="s">
        <v>172</v>
      </c>
      <c r="E111">
        <v>6</v>
      </c>
      <c r="F111" t="s">
        <v>10</v>
      </c>
      <c r="G111" t="str">
        <f t="shared" si="6"/>
        <v>Федерация бокса</v>
      </c>
    </row>
    <row r="112" spans="1:7" x14ac:dyDescent="0.3">
      <c r="A112">
        <v>1996</v>
      </c>
      <c r="B112" t="s">
        <v>173</v>
      </c>
      <c r="C112" t="s">
        <v>162</v>
      </c>
      <c r="D112" t="s">
        <v>174</v>
      </c>
      <c r="E112">
        <f>3</f>
        <v>3</v>
      </c>
      <c r="F112" t="s">
        <v>170</v>
      </c>
      <c r="G112" t="str">
        <f t="shared" si="6"/>
        <v>Федерация бокса</v>
      </c>
    </row>
    <row r="113" spans="1:7" x14ac:dyDescent="0.3">
      <c r="A113">
        <v>1996</v>
      </c>
      <c r="B113" t="s">
        <v>175</v>
      </c>
      <c r="C113" t="s">
        <v>162</v>
      </c>
      <c r="D113" t="s">
        <v>176</v>
      </c>
      <c r="E113">
        <v>1</v>
      </c>
      <c r="F113" t="s">
        <v>33</v>
      </c>
      <c r="G113" t="str">
        <f t="shared" si="6"/>
        <v>Федерация бокса</v>
      </c>
    </row>
    <row r="114" spans="1:7" x14ac:dyDescent="0.3">
      <c r="A114">
        <v>1996</v>
      </c>
      <c r="B114" t="s">
        <v>177</v>
      </c>
      <c r="C114" t="s">
        <v>162</v>
      </c>
      <c r="D114" t="s">
        <v>178</v>
      </c>
      <c r="E114">
        <f>9</f>
        <v>9</v>
      </c>
      <c r="F114" t="s">
        <v>10</v>
      </c>
      <c r="G114" t="str">
        <f t="shared" si="6"/>
        <v>Федерация бокса</v>
      </c>
    </row>
    <row r="115" spans="1:7" x14ac:dyDescent="0.3">
      <c r="A115">
        <v>1996</v>
      </c>
      <c r="B115" t="s">
        <v>179</v>
      </c>
      <c r="C115" t="s">
        <v>180</v>
      </c>
      <c r="D115" t="s">
        <v>181</v>
      </c>
      <c r="E115" t="s">
        <v>182</v>
      </c>
      <c r="F115" t="s">
        <v>10</v>
      </c>
      <c r="G115" t="str">
        <f>HYPERLINK("#federations!A14", "Федерация гребли на байдарках и каноэ")</f>
        <v>Федерация гребли на байдарках и каноэ</v>
      </c>
    </row>
    <row r="116" spans="1:7" x14ac:dyDescent="0.3">
      <c r="A116">
        <v>1996</v>
      </c>
      <c r="B116" t="s">
        <v>183</v>
      </c>
      <c r="C116" t="s">
        <v>180</v>
      </c>
      <c r="D116" t="s">
        <v>184</v>
      </c>
      <c r="E116" t="s">
        <v>182</v>
      </c>
      <c r="F116" t="s">
        <v>10</v>
      </c>
      <c r="G116" t="str">
        <f>HYPERLINK("#federations!A14", "Федерация гребли на байдарках и каноэ")</f>
        <v>Федерация гребли на байдарках и каноэ</v>
      </c>
    </row>
    <row r="117" spans="1:7" x14ac:dyDescent="0.3">
      <c r="A117">
        <v>1996</v>
      </c>
      <c r="B117" t="s">
        <v>185</v>
      </c>
      <c r="C117" t="s">
        <v>180</v>
      </c>
      <c r="D117" t="s">
        <v>186</v>
      </c>
      <c r="E117">
        <v>7</v>
      </c>
      <c r="F117" t="s">
        <v>10</v>
      </c>
      <c r="G117" t="str">
        <f>HYPERLINK("#federations!A14", "Федерация гребли на байдарках и каноэ")</f>
        <v>Федерация гребли на байдарках и каноэ</v>
      </c>
    </row>
    <row r="118" spans="1:7" x14ac:dyDescent="0.3">
      <c r="A118">
        <v>1996</v>
      </c>
      <c r="B118" t="s">
        <v>185</v>
      </c>
      <c r="C118" t="s">
        <v>180</v>
      </c>
      <c r="D118" t="s">
        <v>187</v>
      </c>
      <c r="E118" t="s">
        <v>188</v>
      </c>
      <c r="F118" t="s">
        <v>10</v>
      </c>
      <c r="G118" t="str">
        <f>HYPERLINK("#federations!A14", "Федерация гребли на байдарках и каноэ")</f>
        <v>Федерация гребли на байдарках и каноэ</v>
      </c>
    </row>
    <row r="119" spans="1:7" x14ac:dyDescent="0.3">
      <c r="A119">
        <v>1996</v>
      </c>
      <c r="B119" t="s">
        <v>189</v>
      </c>
      <c r="C119" t="s">
        <v>190</v>
      </c>
      <c r="D119" t="s">
        <v>191</v>
      </c>
      <c r="E119">
        <v>29</v>
      </c>
      <c r="F119" t="s">
        <v>10</v>
      </c>
      <c r="G119" t="str">
        <f t="shared" ref="G119:G126" si="7">HYPERLINK("#federations!A8", "Федерация велоспорта")</f>
        <v>Федерация велоспорта</v>
      </c>
    </row>
    <row r="120" spans="1:7" x14ac:dyDescent="0.3">
      <c r="A120">
        <v>1996</v>
      </c>
      <c r="B120" t="s">
        <v>192</v>
      </c>
      <c r="C120" t="s">
        <v>190</v>
      </c>
      <c r="D120" t="s">
        <v>191</v>
      </c>
      <c r="E120">
        <v>53</v>
      </c>
      <c r="F120" t="s">
        <v>10</v>
      </c>
      <c r="G120" t="str">
        <f t="shared" si="7"/>
        <v>Федерация велоспорта</v>
      </c>
    </row>
    <row r="121" spans="1:7" x14ac:dyDescent="0.3">
      <c r="A121">
        <v>1996</v>
      </c>
      <c r="B121" t="s">
        <v>193</v>
      </c>
      <c r="C121" t="s">
        <v>190</v>
      </c>
      <c r="D121" t="s">
        <v>191</v>
      </c>
      <c r="E121">
        <v>85</v>
      </c>
      <c r="F121" t="s">
        <v>10</v>
      </c>
      <c r="G121" t="str">
        <f t="shared" si="7"/>
        <v>Федерация велоспорта</v>
      </c>
    </row>
    <row r="122" spans="1:7" x14ac:dyDescent="0.3">
      <c r="A122">
        <v>1996</v>
      </c>
      <c r="B122" t="s">
        <v>194</v>
      </c>
      <c r="C122" t="s">
        <v>190</v>
      </c>
      <c r="D122" t="s">
        <v>191</v>
      </c>
      <c r="E122">
        <v>89</v>
      </c>
      <c r="F122" t="s">
        <v>10</v>
      </c>
      <c r="G122" t="str">
        <f t="shared" si="7"/>
        <v>Федерация велоспорта</v>
      </c>
    </row>
    <row r="123" spans="1:7" x14ac:dyDescent="0.3">
      <c r="A123">
        <v>1996</v>
      </c>
      <c r="B123" t="s">
        <v>195</v>
      </c>
      <c r="C123" t="s">
        <v>190</v>
      </c>
      <c r="D123" t="s">
        <v>196</v>
      </c>
      <c r="E123" t="s">
        <v>197</v>
      </c>
      <c r="F123" t="s">
        <v>10</v>
      </c>
      <c r="G123" t="str">
        <f t="shared" si="7"/>
        <v>Федерация велоспорта</v>
      </c>
    </row>
    <row r="124" spans="1:7" x14ac:dyDescent="0.3">
      <c r="A124">
        <v>1996</v>
      </c>
      <c r="B124" t="s">
        <v>198</v>
      </c>
      <c r="C124" t="s">
        <v>199</v>
      </c>
      <c r="D124" t="s">
        <v>200</v>
      </c>
      <c r="E124">
        <v>14</v>
      </c>
      <c r="F124" t="s">
        <v>10</v>
      </c>
      <c r="G124" t="str">
        <f t="shared" si="7"/>
        <v>Федерация велоспорта</v>
      </c>
    </row>
    <row r="125" spans="1:7" x14ac:dyDescent="0.3">
      <c r="A125">
        <v>1996</v>
      </c>
      <c r="B125" t="s">
        <v>201</v>
      </c>
      <c r="C125" t="s">
        <v>199</v>
      </c>
      <c r="D125" t="s">
        <v>202</v>
      </c>
      <c r="E125">
        <v>11</v>
      </c>
      <c r="F125" t="s">
        <v>10</v>
      </c>
      <c r="G125" t="str">
        <f t="shared" si="7"/>
        <v>Федерация велоспорта</v>
      </c>
    </row>
    <row r="126" spans="1:7" x14ac:dyDescent="0.3">
      <c r="A126">
        <v>1996</v>
      </c>
      <c r="B126" t="s">
        <v>195</v>
      </c>
      <c r="C126" t="s">
        <v>199</v>
      </c>
      <c r="D126" t="s">
        <v>203</v>
      </c>
      <c r="E126">
        <v>12</v>
      </c>
      <c r="F126" t="s">
        <v>10</v>
      </c>
      <c r="G126" t="str">
        <f t="shared" si="7"/>
        <v>Федерация велоспорта</v>
      </c>
    </row>
    <row r="127" spans="1:7" x14ac:dyDescent="0.3">
      <c r="A127">
        <v>1996</v>
      </c>
      <c r="B127" t="s">
        <v>204</v>
      </c>
      <c r="C127" t="s">
        <v>205</v>
      </c>
      <c r="D127" t="s">
        <v>206</v>
      </c>
      <c r="E127">
        <v>17</v>
      </c>
      <c r="F127" t="s">
        <v>10</v>
      </c>
      <c r="G127" t="str">
        <f t="shared" ref="G127:G132" si="8">HYPERLINK("#federations!A9", "Федерация водных видов спорта")</f>
        <v>Федерация водных видов спорта</v>
      </c>
    </row>
    <row r="128" spans="1:7" x14ac:dyDescent="0.3">
      <c r="A128">
        <v>1996</v>
      </c>
      <c r="B128" t="s">
        <v>207</v>
      </c>
      <c r="C128" t="s">
        <v>205</v>
      </c>
      <c r="D128" t="s">
        <v>206</v>
      </c>
      <c r="E128">
        <v>21</v>
      </c>
      <c r="F128" t="s">
        <v>10</v>
      </c>
      <c r="G128" t="str">
        <f t="shared" si="8"/>
        <v>Федерация водных видов спорта</v>
      </c>
    </row>
    <row r="129" spans="1:7" x14ac:dyDescent="0.3">
      <c r="A129">
        <v>1996</v>
      </c>
      <c r="B129" t="s">
        <v>208</v>
      </c>
      <c r="C129" t="s">
        <v>205</v>
      </c>
      <c r="D129" t="s">
        <v>209</v>
      </c>
      <c r="E129">
        <v>10</v>
      </c>
      <c r="F129" t="s">
        <v>10</v>
      </c>
      <c r="G129" t="str">
        <f t="shared" si="8"/>
        <v>Федерация водных видов спорта</v>
      </c>
    </row>
    <row r="130" spans="1:7" x14ac:dyDescent="0.3">
      <c r="A130">
        <v>1996</v>
      </c>
      <c r="B130" t="s">
        <v>210</v>
      </c>
      <c r="C130" t="s">
        <v>205</v>
      </c>
      <c r="D130" t="s">
        <v>209</v>
      </c>
      <c r="E130">
        <v>18</v>
      </c>
      <c r="F130" t="s">
        <v>10</v>
      </c>
      <c r="G130" t="str">
        <f t="shared" si="8"/>
        <v>Федерация водных видов спорта</v>
      </c>
    </row>
    <row r="131" spans="1:7" x14ac:dyDescent="0.3">
      <c r="A131">
        <v>1996</v>
      </c>
      <c r="B131" t="s">
        <v>208</v>
      </c>
      <c r="C131" t="s">
        <v>205</v>
      </c>
      <c r="D131" t="s">
        <v>211</v>
      </c>
      <c r="E131">
        <v>7</v>
      </c>
      <c r="F131" t="s">
        <v>10</v>
      </c>
      <c r="G131" t="str">
        <f t="shared" si="8"/>
        <v>Федерация водных видов спорта</v>
      </c>
    </row>
    <row r="132" spans="1:7" x14ac:dyDescent="0.3">
      <c r="A132">
        <v>1996</v>
      </c>
      <c r="B132" t="s">
        <v>212</v>
      </c>
      <c r="C132" t="s">
        <v>205</v>
      </c>
      <c r="D132" t="s">
        <v>211</v>
      </c>
      <c r="E132">
        <v>15</v>
      </c>
      <c r="F132" t="s">
        <v>10</v>
      </c>
      <c r="G132" t="str">
        <f t="shared" si="8"/>
        <v>Федерация водных видов спорта</v>
      </c>
    </row>
    <row r="133" spans="1:7" x14ac:dyDescent="0.3">
      <c r="A133">
        <v>1996</v>
      </c>
      <c r="B133" t="s">
        <v>213</v>
      </c>
      <c r="C133" t="s">
        <v>214</v>
      </c>
      <c r="D133" t="s">
        <v>215</v>
      </c>
      <c r="E133">
        <v>25</v>
      </c>
      <c r="F133" t="s">
        <v>10</v>
      </c>
      <c r="G133" t="str">
        <f>HYPERLINK("#federations!A36", "Федерация фехтования")</f>
        <v>Федерация фехтования</v>
      </c>
    </row>
    <row r="134" spans="1:7" x14ac:dyDescent="0.3">
      <c r="A134">
        <v>1996</v>
      </c>
      <c r="B134" t="s">
        <v>216</v>
      </c>
      <c r="C134" t="s">
        <v>217</v>
      </c>
      <c r="D134" t="s">
        <v>218</v>
      </c>
      <c r="E134">
        <f>21</f>
        <v>21</v>
      </c>
      <c r="F134" t="s">
        <v>10</v>
      </c>
      <c r="G134" t="str">
        <f t="shared" ref="G134:G141" si="9">HYPERLINK("#federations!A15", "Федерация дзюдо")</f>
        <v>Федерация дзюдо</v>
      </c>
    </row>
    <row r="135" spans="1:7" x14ac:dyDescent="0.3">
      <c r="A135">
        <v>1996</v>
      </c>
      <c r="B135" t="s">
        <v>219</v>
      </c>
      <c r="C135" t="s">
        <v>217</v>
      </c>
      <c r="D135" t="s">
        <v>220</v>
      </c>
      <c r="E135">
        <f>21</f>
        <v>21</v>
      </c>
      <c r="F135" t="s">
        <v>10</v>
      </c>
      <c r="G135" t="str">
        <f t="shared" si="9"/>
        <v>Федерация дзюдо</v>
      </c>
    </row>
    <row r="136" spans="1:7" x14ac:dyDescent="0.3">
      <c r="A136">
        <v>1996</v>
      </c>
      <c r="B136" t="s">
        <v>221</v>
      </c>
      <c r="C136" t="s">
        <v>217</v>
      </c>
      <c r="D136" t="s">
        <v>174</v>
      </c>
      <c r="E136">
        <f>21</f>
        <v>21</v>
      </c>
      <c r="F136" t="s">
        <v>10</v>
      </c>
      <c r="G136" t="str">
        <f t="shared" si="9"/>
        <v>Федерация дзюдо</v>
      </c>
    </row>
    <row r="137" spans="1:7" x14ac:dyDescent="0.3">
      <c r="A137">
        <v>1996</v>
      </c>
      <c r="B137" t="s">
        <v>222</v>
      </c>
      <c r="C137" t="s">
        <v>217</v>
      </c>
      <c r="D137" t="s">
        <v>223</v>
      </c>
      <c r="E137">
        <f>13</f>
        <v>13</v>
      </c>
      <c r="F137" t="s">
        <v>10</v>
      </c>
      <c r="G137" t="str">
        <f t="shared" si="9"/>
        <v>Федерация дзюдо</v>
      </c>
    </row>
    <row r="138" spans="1:7" x14ac:dyDescent="0.3">
      <c r="A138">
        <v>1996</v>
      </c>
      <c r="B138" t="s">
        <v>224</v>
      </c>
      <c r="C138" t="s">
        <v>217</v>
      </c>
      <c r="D138" t="s">
        <v>225</v>
      </c>
      <c r="E138">
        <f>13</f>
        <v>13</v>
      </c>
      <c r="F138" t="s">
        <v>10</v>
      </c>
      <c r="G138" t="str">
        <f t="shared" si="9"/>
        <v>Федерация дзюдо</v>
      </c>
    </row>
    <row r="139" spans="1:7" x14ac:dyDescent="0.3">
      <c r="A139">
        <v>1996</v>
      </c>
      <c r="B139" t="s">
        <v>226</v>
      </c>
      <c r="C139" t="s">
        <v>217</v>
      </c>
      <c r="D139" t="s">
        <v>227</v>
      </c>
      <c r="E139">
        <f>17</f>
        <v>17</v>
      </c>
      <c r="F139" t="s">
        <v>10</v>
      </c>
      <c r="G139" t="str">
        <f t="shared" si="9"/>
        <v>Федерация дзюдо</v>
      </c>
    </row>
    <row r="140" spans="1:7" x14ac:dyDescent="0.3">
      <c r="A140">
        <v>1996</v>
      </c>
      <c r="B140" t="s">
        <v>228</v>
      </c>
      <c r="C140" t="s">
        <v>217</v>
      </c>
      <c r="D140" t="s">
        <v>229</v>
      </c>
      <c r="E140">
        <f>16</f>
        <v>16</v>
      </c>
      <c r="F140" t="s">
        <v>10</v>
      </c>
      <c r="G140" t="str">
        <f t="shared" si="9"/>
        <v>Федерация дзюдо</v>
      </c>
    </row>
    <row r="141" spans="1:7" x14ac:dyDescent="0.3">
      <c r="A141">
        <v>1996</v>
      </c>
      <c r="B141" t="s">
        <v>230</v>
      </c>
      <c r="C141" t="s">
        <v>217</v>
      </c>
      <c r="D141" t="s">
        <v>231</v>
      </c>
      <c r="E141">
        <f>19</f>
        <v>19</v>
      </c>
      <c r="F141" t="s">
        <v>10</v>
      </c>
      <c r="G141" t="str">
        <f t="shared" si="9"/>
        <v>Федерация дзюдо</v>
      </c>
    </row>
    <row r="142" spans="1:7" x14ac:dyDescent="0.3">
      <c r="A142">
        <v>1996</v>
      </c>
      <c r="B142" t="s">
        <v>232</v>
      </c>
      <c r="C142" t="s">
        <v>233</v>
      </c>
      <c r="D142" t="s">
        <v>76</v>
      </c>
      <c r="E142">
        <v>1</v>
      </c>
      <c r="F142" t="s">
        <v>33</v>
      </c>
      <c r="G142" t="str">
        <f>HYPERLINK("#federations!A27", "Федерация современного пятиборья")</f>
        <v>Федерация современного пятиборья</v>
      </c>
    </row>
    <row r="143" spans="1:7" x14ac:dyDescent="0.3">
      <c r="A143">
        <v>1996</v>
      </c>
      <c r="B143" t="s">
        <v>234</v>
      </c>
      <c r="C143" t="s">
        <v>233</v>
      </c>
      <c r="D143" t="s">
        <v>76</v>
      </c>
      <c r="E143">
        <v>31</v>
      </c>
      <c r="F143" t="s">
        <v>10</v>
      </c>
      <c r="G143" t="str">
        <f>HYPERLINK("#federations!A27", "Федерация современного пятиборья")</f>
        <v>Федерация современного пятиборья</v>
      </c>
    </row>
    <row r="144" spans="1:7" x14ac:dyDescent="0.3">
      <c r="A144">
        <v>1996</v>
      </c>
      <c r="B144" t="s">
        <v>235</v>
      </c>
      <c r="C144" t="s">
        <v>236</v>
      </c>
      <c r="D144" t="s">
        <v>237</v>
      </c>
      <c r="E144">
        <v>3</v>
      </c>
      <c r="F144" t="s">
        <v>170</v>
      </c>
      <c r="G144" t="str">
        <f t="shared" ref="G144:G152" si="10">HYPERLINK("#federations!A31", "Федерация спортивной стрельбы")</f>
        <v>Федерация спортивной стрельбы</v>
      </c>
    </row>
    <row r="145" spans="1:7" x14ac:dyDescent="0.3">
      <c r="A145">
        <v>1996</v>
      </c>
      <c r="B145" t="s">
        <v>238</v>
      </c>
      <c r="C145" t="s">
        <v>236</v>
      </c>
      <c r="D145" t="s">
        <v>239</v>
      </c>
      <c r="E145">
        <f>38</f>
        <v>38</v>
      </c>
      <c r="F145" t="s">
        <v>10</v>
      </c>
      <c r="G145" t="str">
        <f t="shared" si="10"/>
        <v>Федерация спортивной стрельбы</v>
      </c>
    </row>
    <row r="146" spans="1:7" x14ac:dyDescent="0.3">
      <c r="A146">
        <v>1996</v>
      </c>
      <c r="B146" t="s">
        <v>238</v>
      </c>
      <c r="C146" t="s">
        <v>236</v>
      </c>
      <c r="D146" t="s">
        <v>240</v>
      </c>
      <c r="E146">
        <v>2</v>
      </c>
      <c r="F146" t="s">
        <v>26</v>
      </c>
      <c r="G146" t="str">
        <f t="shared" si="10"/>
        <v>Федерация спортивной стрельбы</v>
      </c>
    </row>
    <row r="147" spans="1:7" x14ac:dyDescent="0.3">
      <c r="A147">
        <v>1996</v>
      </c>
      <c r="B147" t="s">
        <v>238</v>
      </c>
      <c r="C147" t="s">
        <v>236</v>
      </c>
      <c r="D147" t="s">
        <v>241</v>
      </c>
      <c r="E147">
        <v>2</v>
      </c>
      <c r="F147" t="s">
        <v>26</v>
      </c>
      <c r="G147" t="str">
        <f t="shared" si="10"/>
        <v>Федерация спортивной стрельбы</v>
      </c>
    </row>
    <row r="148" spans="1:7" x14ac:dyDescent="0.3">
      <c r="A148">
        <v>1996</v>
      </c>
      <c r="B148" t="s">
        <v>242</v>
      </c>
      <c r="C148" t="s">
        <v>236</v>
      </c>
      <c r="D148" t="s">
        <v>243</v>
      </c>
      <c r="E148">
        <v>12</v>
      </c>
      <c r="F148" t="s">
        <v>10</v>
      </c>
      <c r="G148" t="str">
        <f t="shared" si="10"/>
        <v>Федерация спортивной стрельбы</v>
      </c>
    </row>
    <row r="149" spans="1:7" x14ac:dyDescent="0.3">
      <c r="A149">
        <v>1996</v>
      </c>
      <c r="B149" t="s">
        <v>244</v>
      </c>
      <c r="C149" t="s">
        <v>236</v>
      </c>
      <c r="D149" t="s">
        <v>245</v>
      </c>
      <c r="E149">
        <v>6</v>
      </c>
      <c r="F149" t="s">
        <v>10</v>
      </c>
      <c r="G149" t="str">
        <f t="shared" si="10"/>
        <v>Федерация спортивной стрельбы</v>
      </c>
    </row>
    <row r="150" spans="1:7" x14ac:dyDescent="0.3">
      <c r="A150">
        <v>1996</v>
      </c>
      <c r="B150" t="s">
        <v>246</v>
      </c>
      <c r="C150" t="s">
        <v>236</v>
      </c>
      <c r="D150" t="s">
        <v>245</v>
      </c>
      <c r="E150">
        <v>7</v>
      </c>
      <c r="F150" t="s">
        <v>10</v>
      </c>
      <c r="G150" t="str">
        <f t="shared" si="10"/>
        <v>Федерация спортивной стрельбы</v>
      </c>
    </row>
    <row r="151" spans="1:7" x14ac:dyDescent="0.3">
      <c r="A151">
        <v>1996</v>
      </c>
      <c r="B151" t="s">
        <v>246</v>
      </c>
      <c r="C151" t="s">
        <v>236</v>
      </c>
      <c r="D151" t="s">
        <v>247</v>
      </c>
      <c r="E151">
        <f>9</f>
        <v>9</v>
      </c>
      <c r="F151" t="s">
        <v>10</v>
      </c>
      <c r="G151" t="str">
        <f t="shared" si="10"/>
        <v>Федерация спортивной стрельбы</v>
      </c>
    </row>
    <row r="152" spans="1:7" x14ac:dyDescent="0.3">
      <c r="A152">
        <v>1996</v>
      </c>
      <c r="B152" t="s">
        <v>244</v>
      </c>
      <c r="C152" t="s">
        <v>236</v>
      </c>
      <c r="D152" t="s">
        <v>247</v>
      </c>
      <c r="E152">
        <f>30</f>
        <v>30</v>
      </c>
      <c r="F152" t="s">
        <v>10</v>
      </c>
      <c r="G152" t="str">
        <f t="shared" si="10"/>
        <v>Федерация спортивной стрельбы</v>
      </c>
    </row>
    <row r="153" spans="1:7" x14ac:dyDescent="0.3">
      <c r="A153">
        <v>1996</v>
      </c>
      <c r="B153" t="s">
        <v>248</v>
      </c>
      <c r="C153" t="s">
        <v>249</v>
      </c>
      <c r="D153" t="s">
        <v>250</v>
      </c>
      <c r="E153">
        <f>26</f>
        <v>26</v>
      </c>
      <c r="F153" t="s">
        <v>10</v>
      </c>
      <c r="G153" t="str">
        <f t="shared" ref="G153:G161" si="11">HYPERLINK("#federations!A9", "Федерация водных видов спорта")</f>
        <v>Федерация водных видов спорта</v>
      </c>
    </row>
    <row r="154" spans="1:7" x14ac:dyDescent="0.3">
      <c r="A154">
        <v>1996</v>
      </c>
      <c r="B154" t="s">
        <v>251</v>
      </c>
      <c r="C154" t="s">
        <v>249</v>
      </c>
      <c r="D154" t="s">
        <v>252</v>
      </c>
      <c r="E154">
        <v>21</v>
      </c>
      <c r="F154" t="s">
        <v>10</v>
      </c>
      <c r="G154" t="str">
        <f t="shared" si="11"/>
        <v>Федерация водных видов спорта</v>
      </c>
    </row>
    <row r="155" spans="1:7" x14ac:dyDescent="0.3">
      <c r="A155">
        <v>1996</v>
      </c>
      <c r="B155" t="s">
        <v>251</v>
      </c>
      <c r="C155" t="s">
        <v>249</v>
      </c>
      <c r="D155" t="s">
        <v>253</v>
      </c>
      <c r="E155">
        <v>22</v>
      </c>
      <c r="F155" t="s">
        <v>10</v>
      </c>
      <c r="G155" t="str">
        <f t="shared" si="11"/>
        <v>Федерация водных видов спорта</v>
      </c>
    </row>
    <row r="156" spans="1:7" x14ac:dyDescent="0.3">
      <c r="A156">
        <v>1996</v>
      </c>
      <c r="B156" t="s">
        <v>254</v>
      </c>
      <c r="C156" t="s">
        <v>249</v>
      </c>
      <c r="D156" t="s">
        <v>255</v>
      </c>
      <c r="E156">
        <v>42</v>
      </c>
      <c r="F156" t="s">
        <v>10</v>
      </c>
      <c r="G156" t="str">
        <f t="shared" si="11"/>
        <v>Федерация водных видов спорта</v>
      </c>
    </row>
    <row r="157" spans="1:7" x14ac:dyDescent="0.3">
      <c r="A157">
        <v>1996</v>
      </c>
      <c r="B157" t="s">
        <v>256</v>
      </c>
      <c r="C157" t="s">
        <v>249</v>
      </c>
      <c r="D157" t="s">
        <v>257</v>
      </c>
      <c r="E157">
        <v>38</v>
      </c>
      <c r="F157" t="s">
        <v>10</v>
      </c>
      <c r="G157" t="str">
        <f t="shared" si="11"/>
        <v>Федерация водных видов спорта</v>
      </c>
    </row>
    <row r="158" spans="1:7" x14ac:dyDescent="0.3">
      <c r="A158">
        <v>1996</v>
      </c>
      <c r="B158" t="s">
        <v>258</v>
      </c>
      <c r="C158" t="s">
        <v>249</v>
      </c>
      <c r="D158" t="s">
        <v>259</v>
      </c>
      <c r="E158">
        <f>21</f>
        <v>21</v>
      </c>
      <c r="F158" t="s">
        <v>10</v>
      </c>
      <c r="G158" t="str">
        <f t="shared" si="11"/>
        <v>Федерация водных видов спорта</v>
      </c>
    </row>
    <row r="159" spans="1:7" x14ac:dyDescent="0.3">
      <c r="A159">
        <v>1996</v>
      </c>
      <c r="B159" t="s">
        <v>256</v>
      </c>
      <c r="C159" t="s">
        <v>249</v>
      </c>
      <c r="D159" t="s">
        <v>260</v>
      </c>
      <c r="E159">
        <v>31</v>
      </c>
      <c r="F159" t="s">
        <v>10</v>
      </c>
      <c r="G159" t="str">
        <f t="shared" si="11"/>
        <v>Федерация водных видов спорта</v>
      </c>
    </row>
    <row r="160" spans="1:7" x14ac:dyDescent="0.3">
      <c r="A160">
        <v>1996</v>
      </c>
      <c r="B160" t="s">
        <v>261</v>
      </c>
      <c r="C160" t="s">
        <v>249</v>
      </c>
      <c r="D160" t="s">
        <v>262</v>
      </c>
      <c r="E160">
        <v>13</v>
      </c>
      <c r="F160" t="s">
        <v>10</v>
      </c>
      <c r="G160" t="str">
        <f t="shared" si="11"/>
        <v>Федерация водных видов спорта</v>
      </c>
    </row>
    <row r="161" spans="1:7" x14ac:dyDescent="0.3">
      <c r="A161">
        <v>1996</v>
      </c>
      <c r="B161" t="s">
        <v>261</v>
      </c>
      <c r="C161" t="s">
        <v>249</v>
      </c>
      <c r="D161" t="s">
        <v>263</v>
      </c>
      <c r="E161">
        <v>42</v>
      </c>
      <c r="F161" t="s">
        <v>10</v>
      </c>
      <c r="G161" t="str">
        <f t="shared" si="11"/>
        <v>Федерация водных видов спорта</v>
      </c>
    </row>
    <row r="162" spans="1:7" x14ac:dyDescent="0.3">
      <c r="A162">
        <v>1996</v>
      </c>
      <c r="B162" t="s">
        <v>264</v>
      </c>
      <c r="C162" t="s">
        <v>265</v>
      </c>
      <c r="D162" t="s">
        <v>167</v>
      </c>
      <c r="E162">
        <v>16</v>
      </c>
      <c r="F162" t="s">
        <v>10</v>
      </c>
      <c r="G162" t="str">
        <f t="shared" ref="G162:G168" si="12">HYPERLINK("#federations!A35", "Федерация тяжелой атлетики")</f>
        <v>Федерация тяжелой атлетики</v>
      </c>
    </row>
    <row r="163" spans="1:7" x14ac:dyDescent="0.3">
      <c r="A163">
        <v>1996</v>
      </c>
      <c r="B163" t="s">
        <v>266</v>
      </c>
      <c r="C163" t="s">
        <v>265</v>
      </c>
      <c r="D163" t="s">
        <v>167</v>
      </c>
      <c r="E163">
        <v>23</v>
      </c>
      <c r="F163" t="s">
        <v>10</v>
      </c>
      <c r="G163" t="str">
        <f t="shared" si="12"/>
        <v>Федерация тяжелой атлетики</v>
      </c>
    </row>
    <row r="164" spans="1:7" x14ac:dyDescent="0.3">
      <c r="A164">
        <v>1996</v>
      </c>
      <c r="B164" t="s">
        <v>267</v>
      </c>
      <c r="C164" t="s">
        <v>265</v>
      </c>
      <c r="D164" t="s">
        <v>176</v>
      </c>
      <c r="E164">
        <v>10</v>
      </c>
      <c r="F164" t="s">
        <v>10</v>
      </c>
      <c r="G164" t="str">
        <f t="shared" si="12"/>
        <v>Федерация тяжелой атлетики</v>
      </c>
    </row>
    <row r="165" spans="1:7" x14ac:dyDescent="0.3">
      <c r="A165">
        <v>1996</v>
      </c>
      <c r="B165" t="s">
        <v>268</v>
      </c>
      <c r="C165" t="s">
        <v>265</v>
      </c>
      <c r="D165" t="s">
        <v>176</v>
      </c>
      <c r="E165" t="s">
        <v>197</v>
      </c>
      <c r="F165" t="s">
        <v>10</v>
      </c>
      <c r="G165" t="str">
        <f t="shared" si="12"/>
        <v>Федерация тяжелой атлетики</v>
      </c>
    </row>
    <row r="166" spans="1:7" x14ac:dyDescent="0.3">
      <c r="A166">
        <v>1996</v>
      </c>
      <c r="B166" t="s">
        <v>269</v>
      </c>
      <c r="C166" t="s">
        <v>265</v>
      </c>
      <c r="D166" t="s">
        <v>270</v>
      </c>
      <c r="E166">
        <v>18</v>
      </c>
      <c r="F166" t="s">
        <v>10</v>
      </c>
      <c r="G166" t="str">
        <f t="shared" si="12"/>
        <v>Федерация тяжелой атлетики</v>
      </c>
    </row>
    <row r="167" spans="1:7" x14ac:dyDescent="0.3">
      <c r="A167">
        <v>1996</v>
      </c>
      <c r="B167" t="s">
        <v>271</v>
      </c>
      <c r="C167" t="s">
        <v>265</v>
      </c>
      <c r="D167" t="s">
        <v>272</v>
      </c>
      <c r="E167">
        <v>2</v>
      </c>
      <c r="F167" t="s">
        <v>26</v>
      </c>
      <c r="G167" t="str">
        <f t="shared" si="12"/>
        <v>Федерация тяжелой атлетики</v>
      </c>
    </row>
    <row r="168" spans="1:7" x14ac:dyDescent="0.3">
      <c r="A168">
        <v>1996</v>
      </c>
      <c r="B168" t="s">
        <v>273</v>
      </c>
      <c r="C168" t="s">
        <v>265</v>
      </c>
      <c r="D168" t="s">
        <v>272</v>
      </c>
      <c r="E168" t="s">
        <v>197</v>
      </c>
      <c r="F168" t="s">
        <v>10</v>
      </c>
      <c r="G168" t="str">
        <f t="shared" si="12"/>
        <v>Федерация тяжелой атлетики</v>
      </c>
    </row>
    <row r="169" spans="1:7" x14ac:dyDescent="0.3">
      <c r="A169">
        <v>1996</v>
      </c>
      <c r="B169" t="s">
        <v>274</v>
      </c>
      <c r="C169" t="s">
        <v>275</v>
      </c>
      <c r="D169" t="s">
        <v>276</v>
      </c>
      <c r="E169">
        <v>10</v>
      </c>
      <c r="F169" t="s">
        <v>10</v>
      </c>
      <c r="G169" t="str">
        <f t="shared" ref="G169:G179" si="13">HYPERLINK("#federations!A7", "Федерация борьбы")</f>
        <v>Федерация борьбы</v>
      </c>
    </row>
    <row r="170" spans="1:7" x14ac:dyDescent="0.3">
      <c r="A170">
        <v>1996</v>
      </c>
      <c r="B170" t="s">
        <v>277</v>
      </c>
      <c r="C170" t="s">
        <v>275</v>
      </c>
      <c r="D170" t="s">
        <v>278</v>
      </c>
      <c r="E170">
        <v>1</v>
      </c>
      <c r="F170" t="s">
        <v>33</v>
      </c>
      <c r="G170" t="str">
        <f t="shared" si="13"/>
        <v>Федерация борьбы</v>
      </c>
    </row>
    <row r="171" spans="1:7" x14ac:dyDescent="0.3">
      <c r="A171">
        <v>1996</v>
      </c>
      <c r="B171" t="s">
        <v>279</v>
      </c>
      <c r="C171" t="s">
        <v>275</v>
      </c>
      <c r="D171" t="s">
        <v>280</v>
      </c>
      <c r="E171">
        <v>11</v>
      </c>
      <c r="F171" t="s">
        <v>10</v>
      </c>
      <c r="G171" t="str">
        <f t="shared" si="13"/>
        <v>Федерация борьбы</v>
      </c>
    </row>
    <row r="172" spans="1:7" x14ac:dyDescent="0.3">
      <c r="A172">
        <v>1996</v>
      </c>
      <c r="B172" t="s">
        <v>281</v>
      </c>
      <c r="C172" t="s">
        <v>275</v>
      </c>
      <c r="D172" t="s">
        <v>282</v>
      </c>
      <c r="E172">
        <v>4</v>
      </c>
      <c r="F172" t="s">
        <v>10</v>
      </c>
      <c r="G172" t="str">
        <f t="shared" si="13"/>
        <v>Федерация борьбы</v>
      </c>
    </row>
    <row r="173" spans="1:7" x14ac:dyDescent="0.3">
      <c r="A173">
        <v>1996</v>
      </c>
      <c r="B173" t="s">
        <v>283</v>
      </c>
      <c r="C173" t="s">
        <v>275</v>
      </c>
      <c r="D173" t="s">
        <v>284</v>
      </c>
      <c r="E173">
        <v>11</v>
      </c>
      <c r="F173" t="s">
        <v>10</v>
      </c>
      <c r="G173" t="str">
        <f t="shared" si="13"/>
        <v>Федерация борьбы</v>
      </c>
    </row>
    <row r="174" spans="1:7" x14ac:dyDescent="0.3">
      <c r="A174">
        <v>1996</v>
      </c>
      <c r="B174" t="s">
        <v>285</v>
      </c>
      <c r="C174" t="s">
        <v>275</v>
      </c>
      <c r="D174" t="s">
        <v>286</v>
      </c>
      <c r="E174">
        <v>3</v>
      </c>
      <c r="F174" t="s">
        <v>170</v>
      </c>
      <c r="G174" t="str">
        <f t="shared" si="13"/>
        <v>Федерация борьбы</v>
      </c>
    </row>
    <row r="175" spans="1:7" x14ac:dyDescent="0.3">
      <c r="A175">
        <v>1996</v>
      </c>
      <c r="B175" t="s">
        <v>287</v>
      </c>
      <c r="C175" t="s">
        <v>275</v>
      </c>
      <c r="D175" t="s">
        <v>288</v>
      </c>
      <c r="E175">
        <v>13</v>
      </c>
      <c r="F175" t="s">
        <v>10</v>
      </c>
      <c r="G175" t="str">
        <f t="shared" si="13"/>
        <v>Федерация борьбы</v>
      </c>
    </row>
    <row r="176" spans="1:7" x14ac:dyDescent="0.3">
      <c r="A176">
        <v>1996</v>
      </c>
      <c r="B176" t="s">
        <v>289</v>
      </c>
      <c r="C176" t="s">
        <v>275</v>
      </c>
      <c r="D176" t="s">
        <v>290</v>
      </c>
      <c r="E176">
        <v>19</v>
      </c>
      <c r="F176" t="s">
        <v>10</v>
      </c>
      <c r="G176" t="str">
        <f t="shared" si="13"/>
        <v>Федерация борьбы</v>
      </c>
    </row>
    <row r="177" spans="1:7" x14ac:dyDescent="0.3">
      <c r="A177">
        <v>1996</v>
      </c>
      <c r="B177" t="s">
        <v>291</v>
      </c>
      <c r="C177" t="s">
        <v>275</v>
      </c>
      <c r="D177" t="s">
        <v>292</v>
      </c>
      <c r="E177">
        <v>6</v>
      </c>
      <c r="F177" t="s">
        <v>10</v>
      </c>
      <c r="G177" t="str">
        <f t="shared" si="13"/>
        <v>Федерация борьбы</v>
      </c>
    </row>
    <row r="178" spans="1:7" x14ac:dyDescent="0.3">
      <c r="A178">
        <v>1996</v>
      </c>
      <c r="B178" t="s">
        <v>293</v>
      </c>
      <c r="C178" t="s">
        <v>275</v>
      </c>
      <c r="D178" t="s">
        <v>294</v>
      </c>
      <c r="E178">
        <v>11</v>
      </c>
      <c r="F178" t="s">
        <v>10</v>
      </c>
      <c r="G178" t="str">
        <f t="shared" si="13"/>
        <v>Федерация борьбы</v>
      </c>
    </row>
    <row r="179" spans="1:7" x14ac:dyDescent="0.3">
      <c r="A179">
        <v>1996</v>
      </c>
      <c r="B179" t="s">
        <v>295</v>
      </c>
      <c r="C179" t="s">
        <v>275</v>
      </c>
      <c r="D179" t="s">
        <v>296</v>
      </c>
      <c r="E179">
        <v>15</v>
      </c>
      <c r="F179" t="s">
        <v>10</v>
      </c>
      <c r="G179" t="str">
        <f t="shared" si="13"/>
        <v>Федерация борьбы</v>
      </c>
    </row>
    <row r="180" spans="1:7" x14ac:dyDescent="0.3">
      <c r="A180">
        <v>1998</v>
      </c>
      <c r="B180" t="s">
        <v>297</v>
      </c>
      <c r="C180" t="s">
        <v>8</v>
      </c>
      <c r="D180" t="s">
        <v>298</v>
      </c>
      <c r="E180" t="s">
        <v>197</v>
      </c>
      <c r="F180" t="s">
        <v>10</v>
      </c>
      <c r="G180" t="str">
        <f>HYPERLINK("#federations!A21", "Федерация лыжного спорта")</f>
        <v>Федерация лыжного спорта</v>
      </c>
    </row>
    <row r="181" spans="1:7" x14ac:dyDescent="0.3">
      <c r="A181">
        <v>1998</v>
      </c>
      <c r="B181" t="s">
        <v>299</v>
      </c>
      <c r="C181" t="s">
        <v>8</v>
      </c>
      <c r="D181" t="s">
        <v>14</v>
      </c>
      <c r="E181" t="s">
        <v>197</v>
      </c>
      <c r="F181" t="s">
        <v>10</v>
      </c>
      <c r="G181" t="str">
        <f>HYPERLINK("#federations!A21", "Федерация лыжного спорта")</f>
        <v>Федерация лыжного спорта</v>
      </c>
    </row>
    <row r="182" spans="1:7" x14ac:dyDescent="0.3">
      <c r="A182">
        <v>1998</v>
      </c>
      <c r="B182" t="s">
        <v>299</v>
      </c>
      <c r="C182" t="s">
        <v>8</v>
      </c>
      <c r="D182" t="s">
        <v>300</v>
      </c>
      <c r="E182" t="s">
        <v>43</v>
      </c>
      <c r="F182" t="s">
        <v>10</v>
      </c>
      <c r="G182" t="str">
        <f>HYPERLINK("#federations!A21", "Федерация лыжного спорта")</f>
        <v>Федерация лыжного спорта</v>
      </c>
    </row>
    <row r="183" spans="1:7" x14ac:dyDescent="0.3">
      <c r="A183">
        <v>1998</v>
      </c>
      <c r="B183" t="s">
        <v>301</v>
      </c>
      <c r="C183" t="s">
        <v>17</v>
      </c>
      <c r="D183" t="s">
        <v>18</v>
      </c>
      <c r="E183">
        <v>24</v>
      </c>
      <c r="F183" t="s">
        <v>10</v>
      </c>
      <c r="G183" t="str">
        <f t="shared" ref="G183:G192" si="14">HYPERLINK("#federations!A5", "Федерация биатлона")</f>
        <v>Федерация биатлона</v>
      </c>
    </row>
    <row r="184" spans="1:7" x14ac:dyDescent="0.3">
      <c r="A184">
        <v>1998</v>
      </c>
      <c r="B184" t="s">
        <v>302</v>
      </c>
      <c r="C184" t="s">
        <v>17</v>
      </c>
      <c r="D184" t="s">
        <v>18</v>
      </c>
      <c r="E184">
        <v>31</v>
      </c>
      <c r="F184" t="s">
        <v>10</v>
      </c>
      <c r="G184" t="str">
        <f t="shared" si="14"/>
        <v>Федерация биатлона</v>
      </c>
    </row>
    <row r="185" spans="1:7" x14ac:dyDescent="0.3">
      <c r="A185">
        <v>1998</v>
      </c>
      <c r="B185" t="s">
        <v>16</v>
      </c>
      <c r="C185" t="s">
        <v>17</v>
      </c>
      <c r="D185" t="s">
        <v>18</v>
      </c>
      <c r="E185">
        <v>54</v>
      </c>
      <c r="F185" t="s">
        <v>10</v>
      </c>
      <c r="G185" t="str">
        <f t="shared" si="14"/>
        <v>Федерация биатлона</v>
      </c>
    </row>
    <row r="186" spans="1:7" x14ac:dyDescent="0.3">
      <c r="A186">
        <v>1998</v>
      </c>
      <c r="B186" t="s">
        <v>16</v>
      </c>
      <c r="C186" t="s">
        <v>17</v>
      </c>
      <c r="D186" t="s">
        <v>19</v>
      </c>
      <c r="E186">
        <v>49</v>
      </c>
      <c r="F186" t="s">
        <v>10</v>
      </c>
      <c r="G186" t="str">
        <f t="shared" si="14"/>
        <v>Федерация биатлона</v>
      </c>
    </row>
    <row r="187" spans="1:7" x14ac:dyDescent="0.3">
      <c r="A187">
        <v>1998</v>
      </c>
      <c r="B187" t="s">
        <v>302</v>
      </c>
      <c r="C187" t="s">
        <v>17</v>
      </c>
      <c r="D187" t="s">
        <v>19</v>
      </c>
      <c r="E187">
        <v>52</v>
      </c>
      <c r="F187" t="s">
        <v>10</v>
      </c>
      <c r="G187" t="str">
        <f t="shared" si="14"/>
        <v>Федерация биатлона</v>
      </c>
    </row>
    <row r="188" spans="1:7" x14ac:dyDescent="0.3">
      <c r="A188">
        <v>1998</v>
      </c>
      <c r="B188" t="s">
        <v>301</v>
      </c>
      <c r="C188" t="s">
        <v>17</v>
      </c>
      <c r="D188" t="s">
        <v>19</v>
      </c>
      <c r="E188">
        <v>59</v>
      </c>
      <c r="F188" t="s">
        <v>10</v>
      </c>
      <c r="G188" t="str">
        <f t="shared" si="14"/>
        <v>Федерация биатлона</v>
      </c>
    </row>
    <row r="189" spans="1:7" x14ac:dyDescent="0.3">
      <c r="A189">
        <v>1998</v>
      </c>
      <c r="B189" t="s">
        <v>303</v>
      </c>
      <c r="C189" t="s">
        <v>17</v>
      </c>
      <c r="D189" t="s">
        <v>21</v>
      </c>
      <c r="E189">
        <v>18</v>
      </c>
      <c r="F189" t="s">
        <v>10</v>
      </c>
      <c r="G189" t="str">
        <f t="shared" si="14"/>
        <v>Федерация биатлона</v>
      </c>
    </row>
    <row r="190" spans="1:7" x14ac:dyDescent="0.3">
      <c r="A190">
        <v>1998</v>
      </c>
      <c r="B190" t="s">
        <v>20</v>
      </c>
      <c r="C190" t="s">
        <v>17</v>
      </c>
      <c r="D190" t="s">
        <v>21</v>
      </c>
      <c r="E190">
        <v>20</v>
      </c>
      <c r="F190" t="s">
        <v>10</v>
      </c>
      <c r="G190" t="str">
        <f t="shared" si="14"/>
        <v>Федерация биатлона</v>
      </c>
    </row>
    <row r="191" spans="1:7" x14ac:dyDescent="0.3">
      <c r="A191">
        <v>1998</v>
      </c>
      <c r="B191" t="s">
        <v>304</v>
      </c>
      <c r="C191" t="s">
        <v>17</v>
      </c>
      <c r="D191" t="s">
        <v>22</v>
      </c>
      <c r="E191">
        <v>23</v>
      </c>
      <c r="F191" t="s">
        <v>10</v>
      </c>
      <c r="G191" t="str">
        <f t="shared" si="14"/>
        <v>Федерация биатлона</v>
      </c>
    </row>
    <row r="192" spans="1:7" x14ac:dyDescent="0.3">
      <c r="A192">
        <v>1998</v>
      </c>
      <c r="B192" t="s">
        <v>20</v>
      </c>
      <c r="C192" t="s">
        <v>17</v>
      </c>
      <c r="D192" t="s">
        <v>22</v>
      </c>
      <c r="E192">
        <v>54</v>
      </c>
      <c r="F192" t="s">
        <v>10</v>
      </c>
      <c r="G192" t="str">
        <f t="shared" si="14"/>
        <v>Федерация биатлона</v>
      </c>
    </row>
    <row r="193" spans="1:7" x14ac:dyDescent="0.3">
      <c r="A193">
        <v>1998</v>
      </c>
      <c r="B193" t="s">
        <v>23</v>
      </c>
      <c r="C193" t="s">
        <v>24</v>
      </c>
      <c r="D193" t="s">
        <v>25</v>
      </c>
      <c r="E193">
        <v>4</v>
      </c>
      <c r="F193" t="s">
        <v>10</v>
      </c>
      <c r="G193" t="str">
        <f t="shared" ref="G193:G224" si="15">HYPERLINK("#federations!A21", "Федерация лыжных видов спорта")</f>
        <v>Федерация лыжных видов спорта</v>
      </c>
    </row>
    <row r="194" spans="1:7" x14ac:dyDescent="0.3">
      <c r="A194">
        <v>1998</v>
      </c>
      <c r="B194" t="s">
        <v>28</v>
      </c>
      <c r="C194" t="s">
        <v>24</v>
      </c>
      <c r="D194" t="s">
        <v>25</v>
      </c>
      <c r="E194">
        <v>50</v>
      </c>
      <c r="F194" t="s">
        <v>10</v>
      </c>
      <c r="G194" t="str">
        <f t="shared" si="15"/>
        <v>Федерация лыжных видов спорта</v>
      </c>
    </row>
    <row r="195" spans="1:7" x14ac:dyDescent="0.3">
      <c r="A195">
        <v>1998</v>
      </c>
      <c r="B195" t="s">
        <v>29</v>
      </c>
      <c r="C195" t="s">
        <v>24</v>
      </c>
      <c r="D195" t="s">
        <v>25</v>
      </c>
      <c r="E195">
        <v>68</v>
      </c>
      <c r="F195" t="s">
        <v>10</v>
      </c>
      <c r="G195" t="str">
        <f t="shared" si="15"/>
        <v>Федерация лыжных видов спорта</v>
      </c>
    </row>
    <row r="196" spans="1:7" x14ac:dyDescent="0.3">
      <c r="A196">
        <v>1998</v>
      </c>
      <c r="B196" t="s">
        <v>305</v>
      </c>
      <c r="C196" t="s">
        <v>24</v>
      </c>
      <c r="D196" t="s">
        <v>25</v>
      </c>
      <c r="E196">
        <v>80</v>
      </c>
      <c r="F196" t="s">
        <v>10</v>
      </c>
      <c r="G196" t="str">
        <f t="shared" si="15"/>
        <v>Федерация лыжных видов спорта</v>
      </c>
    </row>
    <row r="197" spans="1:7" x14ac:dyDescent="0.3">
      <c r="A197">
        <v>1998</v>
      </c>
      <c r="B197" t="s">
        <v>23</v>
      </c>
      <c r="C197" t="s">
        <v>24</v>
      </c>
      <c r="D197" t="s">
        <v>30</v>
      </c>
      <c r="E197">
        <v>12</v>
      </c>
      <c r="F197" t="s">
        <v>10</v>
      </c>
      <c r="G197" t="str">
        <f t="shared" si="15"/>
        <v>Федерация лыжных видов спорта</v>
      </c>
    </row>
    <row r="198" spans="1:7" x14ac:dyDescent="0.3">
      <c r="A198">
        <v>1998</v>
      </c>
      <c r="B198" t="s">
        <v>28</v>
      </c>
      <c r="C198" t="s">
        <v>24</v>
      </c>
      <c r="D198" t="s">
        <v>30</v>
      </c>
      <c r="E198">
        <v>13</v>
      </c>
      <c r="F198" t="s">
        <v>10</v>
      </c>
      <c r="G198" t="str">
        <f t="shared" si="15"/>
        <v>Федерация лыжных видов спорта</v>
      </c>
    </row>
    <row r="199" spans="1:7" x14ac:dyDescent="0.3">
      <c r="A199">
        <v>1998</v>
      </c>
      <c r="B199" t="s">
        <v>29</v>
      </c>
      <c r="C199" t="s">
        <v>24</v>
      </c>
      <c r="D199" t="s">
        <v>30</v>
      </c>
      <c r="E199">
        <v>41</v>
      </c>
      <c r="F199" t="s">
        <v>10</v>
      </c>
      <c r="G199" t="str">
        <f t="shared" si="15"/>
        <v>Федерация лыжных видов спорта</v>
      </c>
    </row>
    <row r="200" spans="1:7" x14ac:dyDescent="0.3">
      <c r="A200">
        <v>1998</v>
      </c>
      <c r="B200" t="s">
        <v>306</v>
      </c>
      <c r="C200" t="s">
        <v>24</v>
      </c>
      <c r="D200" t="s">
        <v>30</v>
      </c>
      <c r="E200">
        <v>50</v>
      </c>
      <c r="F200" t="s">
        <v>10</v>
      </c>
      <c r="G200" t="str">
        <f t="shared" si="15"/>
        <v>Федерация лыжных видов спорта</v>
      </c>
    </row>
    <row r="201" spans="1:7" x14ac:dyDescent="0.3">
      <c r="A201">
        <v>1998</v>
      </c>
      <c r="B201" t="s">
        <v>23</v>
      </c>
      <c r="C201" t="s">
        <v>24</v>
      </c>
      <c r="D201" t="s">
        <v>32</v>
      </c>
      <c r="E201">
        <v>8</v>
      </c>
      <c r="F201" t="s">
        <v>10</v>
      </c>
      <c r="G201" t="str">
        <f t="shared" si="15"/>
        <v>Федерация лыжных видов спорта</v>
      </c>
    </row>
    <row r="202" spans="1:7" x14ac:dyDescent="0.3">
      <c r="A202">
        <v>1998</v>
      </c>
      <c r="B202" t="s">
        <v>29</v>
      </c>
      <c r="C202" t="s">
        <v>24</v>
      </c>
      <c r="D202" t="s">
        <v>32</v>
      </c>
      <c r="E202">
        <v>23</v>
      </c>
      <c r="F202" t="s">
        <v>10</v>
      </c>
      <c r="G202" t="str">
        <f t="shared" si="15"/>
        <v>Федерация лыжных видов спорта</v>
      </c>
    </row>
    <row r="203" spans="1:7" x14ac:dyDescent="0.3">
      <c r="A203">
        <v>1998</v>
      </c>
      <c r="B203" t="s">
        <v>306</v>
      </c>
      <c r="C203" t="s">
        <v>24</v>
      </c>
      <c r="D203" t="s">
        <v>32</v>
      </c>
      <c r="E203">
        <v>45</v>
      </c>
      <c r="F203" t="s">
        <v>10</v>
      </c>
      <c r="G203" t="str">
        <f t="shared" si="15"/>
        <v>Федерация лыжных видов спорта</v>
      </c>
    </row>
    <row r="204" spans="1:7" x14ac:dyDescent="0.3">
      <c r="A204">
        <v>1998</v>
      </c>
      <c r="B204" t="s">
        <v>305</v>
      </c>
      <c r="C204" t="s">
        <v>24</v>
      </c>
      <c r="D204" t="s">
        <v>32</v>
      </c>
      <c r="E204">
        <v>55</v>
      </c>
      <c r="F204" t="s">
        <v>10</v>
      </c>
      <c r="G204" t="str">
        <f t="shared" si="15"/>
        <v>Федерация лыжных видов спорта</v>
      </c>
    </row>
    <row r="205" spans="1:7" x14ac:dyDescent="0.3">
      <c r="A205">
        <v>1998</v>
      </c>
      <c r="B205" t="s">
        <v>23</v>
      </c>
      <c r="C205" t="s">
        <v>24</v>
      </c>
      <c r="D205" t="s">
        <v>35</v>
      </c>
      <c r="E205">
        <v>3</v>
      </c>
      <c r="F205" t="s">
        <v>170</v>
      </c>
      <c r="G205" t="str">
        <f t="shared" si="15"/>
        <v>Федерация лыжных видов спорта</v>
      </c>
    </row>
    <row r="206" spans="1:7" x14ac:dyDescent="0.3">
      <c r="A206">
        <v>1998</v>
      </c>
      <c r="B206" t="s">
        <v>28</v>
      </c>
      <c r="C206" t="s">
        <v>24</v>
      </c>
      <c r="D206" t="s">
        <v>35</v>
      </c>
      <c r="E206">
        <v>36</v>
      </c>
      <c r="F206" t="s">
        <v>10</v>
      </c>
      <c r="G206" t="str">
        <f t="shared" si="15"/>
        <v>Федерация лыжных видов спорта</v>
      </c>
    </row>
    <row r="207" spans="1:7" x14ac:dyDescent="0.3">
      <c r="A207">
        <v>1998</v>
      </c>
      <c r="B207" t="s">
        <v>29</v>
      </c>
      <c r="C207" t="s">
        <v>24</v>
      </c>
      <c r="D207" t="s">
        <v>35</v>
      </c>
      <c r="E207">
        <v>48</v>
      </c>
      <c r="F207" t="s">
        <v>10</v>
      </c>
      <c r="G207" t="str">
        <f t="shared" si="15"/>
        <v>Федерация лыжных видов спорта</v>
      </c>
    </row>
    <row r="208" spans="1:7" x14ac:dyDescent="0.3">
      <c r="A208">
        <v>1998</v>
      </c>
      <c r="B208" t="s">
        <v>305</v>
      </c>
      <c r="C208" t="s">
        <v>24</v>
      </c>
      <c r="D208" t="s">
        <v>35</v>
      </c>
      <c r="E208">
        <v>59</v>
      </c>
      <c r="F208" t="s">
        <v>10</v>
      </c>
      <c r="G208" t="str">
        <f t="shared" si="15"/>
        <v>Федерация лыжных видов спорта</v>
      </c>
    </row>
    <row r="209" spans="1:7" x14ac:dyDescent="0.3">
      <c r="A209">
        <v>1998</v>
      </c>
      <c r="B209" t="s">
        <v>307</v>
      </c>
      <c r="C209" t="s">
        <v>24</v>
      </c>
      <c r="D209" t="s">
        <v>37</v>
      </c>
      <c r="E209">
        <v>27</v>
      </c>
      <c r="F209" t="s">
        <v>10</v>
      </c>
      <c r="G209" t="str">
        <f t="shared" si="15"/>
        <v>Федерация лыжных видов спорта</v>
      </c>
    </row>
    <row r="210" spans="1:7" x14ac:dyDescent="0.3">
      <c r="A210">
        <v>1998</v>
      </c>
      <c r="B210" t="s">
        <v>308</v>
      </c>
      <c r="C210" t="s">
        <v>24</v>
      </c>
      <c r="D210" t="s">
        <v>37</v>
      </c>
      <c r="E210">
        <v>35</v>
      </c>
      <c r="F210" t="s">
        <v>10</v>
      </c>
      <c r="G210" t="str">
        <f t="shared" si="15"/>
        <v>Федерация лыжных видов спорта</v>
      </c>
    </row>
    <row r="211" spans="1:7" x14ac:dyDescent="0.3">
      <c r="A211">
        <v>1998</v>
      </c>
      <c r="B211" t="s">
        <v>309</v>
      </c>
      <c r="C211" t="s">
        <v>24</v>
      </c>
      <c r="D211" t="s">
        <v>37</v>
      </c>
      <c r="E211">
        <v>44</v>
      </c>
      <c r="F211" t="s">
        <v>10</v>
      </c>
      <c r="G211" t="str">
        <f t="shared" si="15"/>
        <v>Федерация лыжных видов спорта</v>
      </c>
    </row>
    <row r="212" spans="1:7" x14ac:dyDescent="0.3">
      <c r="A212">
        <v>1998</v>
      </c>
      <c r="B212" t="s">
        <v>310</v>
      </c>
      <c r="C212" t="s">
        <v>24</v>
      </c>
      <c r="D212" t="s">
        <v>37</v>
      </c>
      <c r="E212">
        <v>66</v>
      </c>
      <c r="F212" t="s">
        <v>10</v>
      </c>
      <c r="G212" t="str">
        <f t="shared" si="15"/>
        <v>Федерация лыжных видов спорта</v>
      </c>
    </row>
    <row r="213" spans="1:7" x14ac:dyDescent="0.3">
      <c r="A213">
        <v>1998</v>
      </c>
      <c r="B213" t="s">
        <v>309</v>
      </c>
      <c r="C213" t="s">
        <v>24</v>
      </c>
      <c r="D213" t="s">
        <v>22</v>
      </c>
      <c r="E213">
        <v>20</v>
      </c>
      <c r="F213" t="s">
        <v>10</v>
      </c>
      <c r="G213" t="str">
        <f t="shared" si="15"/>
        <v>Федерация лыжных видов спорта</v>
      </c>
    </row>
    <row r="214" spans="1:7" x14ac:dyDescent="0.3">
      <c r="A214">
        <v>1998</v>
      </c>
      <c r="B214" t="s">
        <v>307</v>
      </c>
      <c r="C214" t="s">
        <v>24</v>
      </c>
      <c r="D214" t="s">
        <v>22</v>
      </c>
      <c r="E214">
        <v>32</v>
      </c>
      <c r="F214" t="s">
        <v>10</v>
      </c>
      <c r="G214" t="str">
        <f t="shared" si="15"/>
        <v>Федерация лыжных видов спорта</v>
      </c>
    </row>
    <row r="215" spans="1:7" x14ac:dyDescent="0.3">
      <c r="A215">
        <v>1998</v>
      </c>
      <c r="B215" t="s">
        <v>308</v>
      </c>
      <c r="C215" t="s">
        <v>24</v>
      </c>
      <c r="D215" t="s">
        <v>22</v>
      </c>
      <c r="E215">
        <v>49</v>
      </c>
      <c r="F215" t="s">
        <v>10</v>
      </c>
      <c r="G215" t="str">
        <f t="shared" si="15"/>
        <v>Федерация лыжных видов спорта</v>
      </c>
    </row>
    <row r="216" spans="1:7" x14ac:dyDescent="0.3">
      <c r="A216">
        <v>1998</v>
      </c>
      <c r="B216" t="s">
        <v>311</v>
      </c>
      <c r="C216" t="s">
        <v>24</v>
      </c>
      <c r="D216" t="s">
        <v>22</v>
      </c>
      <c r="E216">
        <v>57</v>
      </c>
      <c r="F216" t="s">
        <v>10</v>
      </c>
      <c r="G216" t="str">
        <f t="shared" si="15"/>
        <v>Федерация лыжных видов спорта</v>
      </c>
    </row>
    <row r="217" spans="1:7" x14ac:dyDescent="0.3">
      <c r="A217">
        <v>1998</v>
      </c>
      <c r="B217" t="s">
        <v>309</v>
      </c>
      <c r="C217" t="s">
        <v>24</v>
      </c>
      <c r="D217" t="s">
        <v>41</v>
      </c>
      <c r="E217">
        <v>21</v>
      </c>
      <c r="F217" t="s">
        <v>10</v>
      </c>
      <c r="G217" t="str">
        <f t="shared" si="15"/>
        <v>Федерация лыжных видов спорта</v>
      </c>
    </row>
    <row r="218" spans="1:7" x14ac:dyDescent="0.3">
      <c r="A218">
        <v>1998</v>
      </c>
      <c r="B218" t="s">
        <v>308</v>
      </c>
      <c r="C218" t="s">
        <v>24</v>
      </c>
      <c r="D218" t="s">
        <v>41</v>
      </c>
      <c r="E218">
        <v>30</v>
      </c>
      <c r="F218" t="s">
        <v>10</v>
      </c>
      <c r="G218" t="str">
        <f t="shared" si="15"/>
        <v>Федерация лыжных видов спорта</v>
      </c>
    </row>
    <row r="219" spans="1:7" x14ac:dyDescent="0.3">
      <c r="A219">
        <v>1998</v>
      </c>
      <c r="B219" t="s">
        <v>307</v>
      </c>
      <c r="C219" t="s">
        <v>24</v>
      </c>
      <c r="D219" t="s">
        <v>41</v>
      </c>
      <c r="E219">
        <v>40</v>
      </c>
      <c r="F219" t="s">
        <v>10</v>
      </c>
      <c r="G219" t="str">
        <f t="shared" si="15"/>
        <v>Федерация лыжных видов спорта</v>
      </c>
    </row>
    <row r="220" spans="1:7" x14ac:dyDescent="0.3">
      <c r="A220">
        <v>1998</v>
      </c>
      <c r="B220" t="s">
        <v>310</v>
      </c>
      <c r="C220" t="s">
        <v>24</v>
      </c>
      <c r="D220" t="s">
        <v>41</v>
      </c>
      <c r="E220">
        <v>52</v>
      </c>
      <c r="F220" t="s">
        <v>10</v>
      </c>
      <c r="G220" t="str">
        <f t="shared" si="15"/>
        <v>Федерация лыжных видов спорта</v>
      </c>
    </row>
    <row r="221" spans="1:7" x14ac:dyDescent="0.3">
      <c r="A221">
        <v>1998</v>
      </c>
      <c r="B221" t="s">
        <v>309</v>
      </c>
      <c r="C221" t="s">
        <v>24</v>
      </c>
      <c r="D221" t="s">
        <v>42</v>
      </c>
      <c r="E221">
        <v>38</v>
      </c>
      <c r="F221" t="s">
        <v>10</v>
      </c>
      <c r="G221" t="str">
        <f t="shared" si="15"/>
        <v>Федерация лыжных видов спорта</v>
      </c>
    </row>
    <row r="222" spans="1:7" x14ac:dyDescent="0.3">
      <c r="A222">
        <v>1998</v>
      </c>
      <c r="B222" t="s">
        <v>307</v>
      </c>
      <c r="C222" t="s">
        <v>24</v>
      </c>
      <c r="D222" t="s">
        <v>42</v>
      </c>
      <c r="E222">
        <v>39</v>
      </c>
      <c r="F222" t="s">
        <v>10</v>
      </c>
      <c r="G222" t="str">
        <f t="shared" si="15"/>
        <v>Федерация лыжных видов спорта</v>
      </c>
    </row>
    <row r="223" spans="1:7" x14ac:dyDescent="0.3">
      <c r="A223">
        <v>1998</v>
      </c>
      <c r="B223" t="s">
        <v>308</v>
      </c>
      <c r="C223" t="s">
        <v>24</v>
      </c>
      <c r="D223" t="s">
        <v>42</v>
      </c>
      <c r="E223">
        <v>42</v>
      </c>
      <c r="F223" t="s">
        <v>10</v>
      </c>
      <c r="G223" t="str">
        <f t="shared" si="15"/>
        <v>Федерация лыжных видов спорта</v>
      </c>
    </row>
    <row r="224" spans="1:7" x14ac:dyDescent="0.3">
      <c r="A224">
        <v>1998</v>
      </c>
      <c r="B224" t="s">
        <v>310</v>
      </c>
      <c r="C224" t="s">
        <v>24</v>
      </c>
      <c r="D224" t="s">
        <v>42</v>
      </c>
      <c r="E224">
        <v>63</v>
      </c>
      <c r="F224" t="s">
        <v>10</v>
      </c>
      <c r="G224" t="str">
        <f t="shared" si="15"/>
        <v>Федерация лыжных видов спорта</v>
      </c>
    </row>
    <row r="225" spans="1:7" x14ac:dyDescent="0.3">
      <c r="A225">
        <v>1998</v>
      </c>
      <c r="B225" t="s">
        <v>312</v>
      </c>
      <c r="C225" t="s">
        <v>313</v>
      </c>
      <c r="D225" t="s">
        <v>314</v>
      </c>
      <c r="E225" t="s">
        <v>315</v>
      </c>
      <c r="F225" t="s">
        <v>10</v>
      </c>
      <c r="G225" t="str">
        <f>HYPERLINK("#federations!A37", "Федерация фигурного катания")</f>
        <v>Федерация фигурного катания</v>
      </c>
    </row>
    <row r="226" spans="1:7" x14ac:dyDescent="0.3">
      <c r="A226">
        <v>1998</v>
      </c>
      <c r="B226" t="s">
        <v>44</v>
      </c>
      <c r="C226" t="s">
        <v>45</v>
      </c>
      <c r="D226" t="s">
        <v>46</v>
      </c>
      <c r="E226">
        <v>26</v>
      </c>
      <c r="F226" t="s">
        <v>10</v>
      </c>
      <c r="G226" t="str">
        <f>HYPERLINK("#federations!A21", "Федерация лыжного спорта")</f>
        <v>Федерация лыжного спорта</v>
      </c>
    </row>
    <row r="227" spans="1:7" x14ac:dyDescent="0.3">
      <c r="A227">
        <v>1998</v>
      </c>
      <c r="B227" t="s">
        <v>316</v>
      </c>
      <c r="C227" t="s">
        <v>45</v>
      </c>
      <c r="D227" t="s">
        <v>317</v>
      </c>
      <c r="E227" t="s">
        <v>197</v>
      </c>
      <c r="F227" t="s">
        <v>10</v>
      </c>
      <c r="G227" t="str">
        <f>HYPERLINK("#federations!A21", "Федерация лыжного спорта")</f>
        <v>Федерация лыжного спорта</v>
      </c>
    </row>
    <row r="228" spans="1:7" x14ac:dyDescent="0.3">
      <c r="A228">
        <v>1998</v>
      </c>
      <c r="B228" t="s">
        <v>318</v>
      </c>
      <c r="C228" t="s">
        <v>53</v>
      </c>
      <c r="D228" t="s">
        <v>54</v>
      </c>
      <c r="E228">
        <v>30</v>
      </c>
      <c r="F228" t="s">
        <v>10</v>
      </c>
      <c r="G228" t="str">
        <f t="shared" ref="G228:G235" si="16">HYPERLINK("#federations!A21", "Федерация лыжных видов спорта")</f>
        <v>Федерация лыжных видов спорта</v>
      </c>
    </row>
    <row r="229" spans="1:7" x14ac:dyDescent="0.3">
      <c r="A229">
        <v>1998</v>
      </c>
      <c r="B229" t="s">
        <v>319</v>
      </c>
      <c r="C229" t="s">
        <v>53</v>
      </c>
      <c r="D229" t="s">
        <v>54</v>
      </c>
      <c r="E229">
        <f>32</f>
        <v>32</v>
      </c>
      <c r="F229" t="s">
        <v>10</v>
      </c>
      <c r="G229" t="str">
        <f t="shared" si="16"/>
        <v>Федерация лыжных видов спорта</v>
      </c>
    </row>
    <row r="230" spans="1:7" x14ac:dyDescent="0.3">
      <c r="A230">
        <v>1998</v>
      </c>
      <c r="B230" t="s">
        <v>320</v>
      </c>
      <c r="C230" t="s">
        <v>53</v>
      </c>
      <c r="D230" t="s">
        <v>54</v>
      </c>
      <c r="E230">
        <v>48</v>
      </c>
      <c r="F230" t="s">
        <v>10</v>
      </c>
      <c r="G230" t="str">
        <f t="shared" si="16"/>
        <v>Федерация лыжных видов спорта</v>
      </c>
    </row>
    <row r="231" spans="1:7" x14ac:dyDescent="0.3">
      <c r="A231">
        <v>1998</v>
      </c>
      <c r="B231" t="s">
        <v>55</v>
      </c>
      <c r="C231" t="s">
        <v>53</v>
      </c>
      <c r="D231" t="s">
        <v>54</v>
      </c>
      <c r="E231">
        <v>58</v>
      </c>
      <c r="F231" t="s">
        <v>10</v>
      </c>
      <c r="G231" t="str">
        <f t="shared" si="16"/>
        <v>Федерация лыжных видов спорта</v>
      </c>
    </row>
    <row r="232" spans="1:7" x14ac:dyDescent="0.3">
      <c r="A232">
        <v>1998</v>
      </c>
      <c r="B232" t="s">
        <v>319</v>
      </c>
      <c r="C232" t="s">
        <v>53</v>
      </c>
      <c r="D232" t="s">
        <v>57</v>
      </c>
      <c r="E232">
        <v>25</v>
      </c>
      <c r="F232" t="s">
        <v>10</v>
      </c>
      <c r="G232" t="str">
        <f t="shared" si="16"/>
        <v>Федерация лыжных видов спорта</v>
      </c>
    </row>
    <row r="233" spans="1:7" x14ac:dyDescent="0.3">
      <c r="A233">
        <v>1998</v>
      </c>
      <c r="B233" t="s">
        <v>320</v>
      </c>
      <c r="C233" t="s">
        <v>53</v>
      </c>
      <c r="D233" t="s">
        <v>57</v>
      </c>
      <c r="E233">
        <v>42</v>
      </c>
      <c r="F233" t="s">
        <v>10</v>
      </c>
      <c r="G233" t="str">
        <f t="shared" si="16"/>
        <v>Федерация лыжных видов спорта</v>
      </c>
    </row>
    <row r="234" spans="1:7" x14ac:dyDescent="0.3">
      <c r="A234">
        <v>1998</v>
      </c>
      <c r="B234" t="s">
        <v>55</v>
      </c>
      <c r="C234" t="s">
        <v>53</v>
      </c>
      <c r="D234" t="s">
        <v>57</v>
      </c>
      <c r="E234">
        <v>46</v>
      </c>
      <c r="F234" t="s">
        <v>10</v>
      </c>
      <c r="G234" t="str">
        <f t="shared" si="16"/>
        <v>Федерация лыжных видов спорта</v>
      </c>
    </row>
    <row r="235" spans="1:7" x14ac:dyDescent="0.3">
      <c r="A235">
        <v>1998</v>
      </c>
      <c r="B235" t="s">
        <v>318</v>
      </c>
      <c r="C235" t="s">
        <v>53</v>
      </c>
      <c r="D235" t="s">
        <v>57</v>
      </c>
      <c r="E235">
        <v>49</v>
      </c>
      <c r="F235" t="s">
        <v>10</v>
      </c>
      <c r="G235" t="str">
        <f t="shared" si="16"/>
        <v>Федерация лыжных видов спорта</v>
      </c>
    </row>
    <row r="236" spans="1:7" x14ac:dyDescent="0.3">
      <c r="A236">
        <v>1998</v>
      </c>
      <c r="B236" t="s">
        <v>58</v>
      </c>
      <c r="C236" t="s">
        <v>59</v>
      </c>
      <c r="D236" t="s">
        <v>60</v>
      </c>
      <c r="E236">
        <v>24</v>
      </c>
      <c r="F236" t="s">
        <v>10</v>
      </c>
      <c r="G236" t="str">
        <f t="shared" ref="G236:G248" si="17">HYPERLINK("#federations!A19", "Федерация коньковых видов спорта")</f>
        <v>Федерация коньковых видов спорта</v>
      </c>
    </row>
    <row r="237" spans="1:7" x14ac:dyDescent="0.3">
      <c r="A237">
        <v>1998</v>
      </c>
      <c r="B237" t="s">
        <v>61</v>
      </c>
      <c r="C237" t="s">
        <v>59</v>
      </c>
      <c r="D237" t="s">
        <v>60</v>
      </c>
      <c r="E237">
        <v>32</v>
      </c>
      <c r="F237" t="s">
        <v>10</v>
      </c>
      <c r="G237" t="str">
        <f t="shared" si="17"/>
        <v>Федерация коньковых видов спорта</v>
      </c>
    </row>
    <row r="238" spans="1:7" x14ac:dyDescent="0.3">
      <c r="A238">
        <v>1998</v>
      </c>
      <c r="B238" t="s">
        <v>66</v>
      </c>
      <c r="C238" t="s">
        <v>59</v>
      </c>
      <c r="D238" t="s">
        <v>62</v>
      </c>
      <c r="E238">
        <f>17</f>
        <v>17</v>
      </c>
      <c r="F238" t="s">
        <v>10</v>
      </c>
      <c r="G238" t="str">
        <f t="shared" si="17"/>
        <v>Федерация коньковых видов спорта</v>
      </c>
    </row>
    <row r="239" spans="1:7" x14ac:dyDescent="0.3">
      <c r="A239">
        <v>1998</v>
      </c>
      <c r="B239" t="s">
        <v>61</v>
      </c>
      <c r="C239" t="s">
        <v>59</v>
      </c>
      <c r="D239" t="s">
        <v>62</v>
      </c>
      <c r="E239">
        <v>37</v>
      </c>
      <c r="F239" t="s">
        <v>10</v>
      </c>
      <c r="G239" t="str">
        <f t="shared" si="17"/>
        <v>Федерация коньковых видов спорта</v>
      </c>
    </row>
    <row r="240" spans="1:7" x14ac:dyDescent="0.3">
      <c r="A240">
        <v>1998</v>
      </c>
      <c r="B240" t="s">
        <v>66</v>
      </c>
      <c r="C240" t="s">
        <v>59</v>
      </c>
      <c r="D240" t="s">
        <v>64</v>
      </c>
      <c r="E240">
        <v>19</v>
      </c>
      <c r="F240" t="s">
        <v>10</v>
      </c>
      <c r="G240" t="str">
        <f t="shared" si="17"/>
        <v>Федерация коньковых видов спорта</v>
      </c>
    </row>
    <row r="241" spans="1:7" x14ac:dyDescent="0.3">
      <c r="A241">
        <v>1998</v>
      </c>
      <c r="B241" t="s">
        <v>63</v>
      </c>
      <c r="C241" t="s">
        <v>59</v>
      </c>
      <c r="D241" t="s">
        <v>64</v>
      </c>
      <c r="E241">
        <v>27</v>
      </c>
      <c r="F241" t="s">
        <v>10</v>
      </c>
      <c r="G241" t="str">
        <f t="shared" si="17"/>
        <v>Федерация коньковых видов спорта</v>
      </c>
    </row>
    <row r="242" spans="1:7" x14ac:dyDescent="0.3">
      <c r="A242">
        <v>1998</v>
      </c>
      <c r="B242" t="s">
        <v>321</v>
      </c>
      <c r="C242" t="s">
        <v>59</v>
      </c>
      <c r="D242" t="s">
        <v>64</v>
      </c>
      <c r="E242">
        <v>41</v>
      </c>
      <c r="F242" t="s">
        <v>10</v>
      </c>
      <c r="G242" t="str">
        <f t="shared" si="17"/>
        <v>Федерация коньковых видов спорта</v>
      </c>
    </row>
    <row r="243" spans="1:7" x14ac:dyDescent="0.3">
      <c r="A243">
        <v>1998</v>
      </c>
      <c r="B243" t="s">
        <v>321</v>
      </c>
      <c r="C243" t="s">
        <v>59</v>
      </c>
      <c r="D243" t="s">
        <v>67</v>
      </c>
      <c r="E243">
        <v>26</v>
      </c>
      <c r="F243" t="s">
        <v>10</v>
      </c>
      <c r="G243" t="str">
        <f t="shared" si="17"/>
        <v>Федерация коньковых видов спорта</v>
      </c>
    </row>
    <row r="244" spans="1:7" x14ac:dyDescent="0.3">
      <c r="A244">
        <v>1998</v>
      </c>
      <c r="B244" t="s">
        <v>63</v>
      </c>
      <c r="C244" t="s">
        <v>59</v>
      </c>
      <c r="D244" t="s">
        <v>67</v>
      </c>
      <c r="E244">
        <v>27</v>
      </c>
      <c r="F244" t="s">
        <v>10</v>
      </c>
      <c r="G244" t="str">
        <f t="shared" si="17"/>
        <v>Федерация коньковых видов спорта</v>
      </c>
    </row>
    <row r="245" spans="1:7" x14ac:dyDescent="0.3">
      <c r="A245">
        <v>1998</v>
      </c>
      <c r="B245" t="s">
        <v>70</v>
      </c>
      <c r="C245" t="s">
        <v>59</v>
      </c>
      <c r="D245" t="s">
        <v>322</v>
      </c>
      <c r="E245">
        <v>11</v>
      </c>
      <c r="F245" t="s">
        <v>10</v>
      </c>
      <c r="G245" t="str">
        <f t="shared" si="17"/>
        <v>Федерация коньковых видов спорта</v>
      </c>
    </row>
    <row r="246" spans="1:7" x14ac:dyDescent="0.3">
      <c r="A246">
        <v>1998</v>
      </c>
      <c r="B246" t="s">
        <v>70</v>
      </c>
      <c r="C246" t="s">
        <v>59</v>
      </c>
      <c r="D246" t="s">
        <v>71</v>
      </c>
      <c r="E246">
        <v>7</v>
      </c>
      <c r="F246" t="s">
        <v>10</v>
      </c>
      <c r="G246" t="str">
        <f t="shared" si="17"/>
        <v>Федерация коньковых видов спорта</v>
      </c>
    </row>
    <row r="247" spans="1:7" x14ac:dyDescent="0.3">
      <c r="A247">
        <v>1998</v>
      </c>
      <c r="B247" t="s">
        <v>323</v>
      </c>
      <c r="C247" t="s">
        <v>59</v>
      </c>
      <c r="D247" t="s">
        <v>71</v>
      </c>
      <c r="E247">
        <v>31</v>
      </c>
      <c r="F247" t="s">
        <v>10</v>
      </c>
      <c r="G247" t="str">
        <f t="shared" si="17"/>
        <v>Федерация коньковых видов спорта</v>
      </c>
    </row>
    <row r="248" spans="1:7" x14ac:dyDescent="0.3">
      <c r="A248">
        <v>1998</v>
      </c>
      <c r="B248" t="s">
        <v>70</v>
      </c>
      <c r="C248" t="s">
        <v>59</v>
      </c>
      <c r="D248" t="s">
        <v>73</v>
      </c>
      <c r="E248">
        <v>3</v>
      </c>
      <c r="F248" t="s">
        <v>170</v>
      </c>
      <c r="G248" t="str">
        <f t="shared" si="17"/>
        <v>Федерация коньковых видов спорта</v>
      </c>
    </row>
    <row r="249" spans="1:7" x14ac:dyDescent="0.3">
      <c r="A249">
        <v>2000</v>
      </c>
      <c r="B249" t="s">
        <v>74</v>
      </c>
      <c r="C249" t="s">
        <v>75</v>
      </c>
      <c r="D249" t="s">
        <v>76</v>
      </c>
      <c r="E249">
        <v>10</v>
      </c>
      <c r="F249" t="s">
        <v>10</v>
      </c>
      <c r="G249" t="str">
        <f>HYPERLINK("#federations!A30", "Федерация стрельбы из лука, арбалета, дартса")</f>
        <v>Федерация стрельбы из лука, арбалета, дартса</v>
      </c>
    </row>
    <row r="250" spans="1:7" x14ac:dyDescent="0.3">
      <c r="A250">
        <v>2000</v>
      </c>
      <c r="B250" t="s">
        <v>324</v>
      </c>
      <c r="C250" t="s">
        <v>75</v>
      </c>
      <c r="D250" t="s">
        <v>76</v>
      </c>
      <c r="E250">
        <v>12</v>
      </c>
      <c r="F250" t="s">
        <v>10</v>
      </c>
      <c r="G250" t="str">
        <f>HYPERLINK("#federations!A30", "Федерация стрельбы из лука, арбалета, дартса")</f>
        <v>Федерация стрельбы из лука, арбалета, дартса</v>
      </c>
    </row>
    <row r="251" spans="1:7" x14ac:dyDescent="0.3">
      <c r="A251">
        <v>2000</v>
      </c>
      <c r="B251" t="s">
        <v>325</v>
      </c>
      <c r="C251" t="s">
        <v>75</v>
      </c>
      <c r="D251" t="s">
        <v>76</v>
      </c>
      <c r="E251">
        <v>54</v>
      </c>
      <c r="F251" t="s">
        <v>10</v>
      </c>
      <c r="G251" t="str">
        <f>HYPERLINK("#federations!A30", "Федерация стрельбы из лука, арбалета, дартса")</f>
        <v>Федерация стрельбы из лука, арбалета, дартса</v>
      </c>
    </row>
    <row r="252" spans="1:7" x14ac:dyDescent="0.3">
      <c r="A252">
        <v>2000</v>
      </c>
      <c r="B252" t="s">
        <v>326</v>
      </c>
      <c r="C252" t="s">
        <v>75</v>
      </c>
      <c r="D252" t="s">
        <v>80</v>
      </c>
      <c r="E252">
        <v>47</v>
      </c>
      <c r="F252" t="s">
        <v>10</v>
      </c>
      <c r="G252" t="str">
        <f>HYPERLINK("#federations!A30", "Федерация стрельбы из лука, арбалета, дартса")</f>
        <v>Федерация стрельбы из лука, арбалета, дартса</v>
      </c>
    </row>
    <row r="253" spans="1:7" x14ac:dyDescent="0.3">
      <c r="A253">
        <v>2000</v>
      </c>
      <c r="B253" t="s">
        <v>87</v>
      </c>
      <c r="C253" t="s">
        <v>84</v>
      </c>
      <c r="D253" t="s">
        <v>85</v>
      </c>
      <c r="E253" t="s">
        <v>327</v>
      </c>
      <c r="F253" t="s">
        <v>10</v>
      </c>
      <c r="G253" t="str">
        <f t="shared" ref="G253:G261" si="18">HYPERLINK("#federations!A12", "Федерация гимнастики")</f>
        <v>Федерация гимнастики</v>
      </c>
    </row>
    <row r="254" spans="1:7" x14ac:dyDescent="0.3">
      <c r="A254">
        <v>2000</v>
      </c>
      <c r="B254" t="s">
        <v>87</v>
      </c>
      <c r="C254" t="s">
        <v>84</v>
      </c>
      <c r="D254" t="s">
        <v>92</v>
      </c>
      <c r="E254">
        <v>5</v>
      </c>
      <c r="F254" t="s">
        <v>10</v>
      </c>
      <c r="G254" t="str">
        <f t="shared" si="18"/>
        <v>Федерация гимнастики</v>
      </c>
    </row>
    <row r="255" spans="1:7" x14ac:dyDescent="0.3">
      <c r="A255">
        <v>2000</v>
      </c>
      <c r="B255" t="s">
        <v>87</v>
      </c>
      <c r="C255" t="s">
        <v>84</v>
      </c>
      <c r="D255" t="s">
        <v>97</v>
      </c>
      <c r="E255" t="s">
        <v>328</v>
      </c>
      <c r="F255" t="s">
        <v>10</v>
      </c>
      <c r="G255" t="str">
        <f t="shared" si="18"/>
        <v>Федерация гимнастики</v>
      </c>
    </row>
    <row r="256" spans="1:7" x14ac:dyDescent="0.3">
      <c r="A256">
        <v>2000</v>
      </c>
      <c r="B256" t="s">
        <v>87</v>
      </c>
      <c r="C256" t="s">
        <v>84</v>
      </c>
      <c r="D256" t="s">
        <v>103</v>
      </c>
      <c r="E256" t="s">
        <v>329</v>
      </c>
      <c r="F256" t="s">
        <v>10</v>
      </c>
      <c r="G256" t="str">
        <f t="shared" si="18"/>
        <v>Федерация гимнастики</v>
      </c>
    </row>
    <row r="257" spans="1:7" x14ac:dyDescent="0.3">
      <c r="A257">
        <v>2000</v>
      </c>
      <c r="B257" t="s">
        <v>330</v>
      </c>
      <c r="C257" t="s">
        <v>84</v>
      </c>
      <c r="D257" t="s">
        <v>107</v>
      </c>
      <c r="E257" t="s">
        <v>331</v>
      </c>
      <c r="F257" t="s">
        <v>10</v>
      </c>
      <c r="G257" t="str">
        <f t="shared" si="18"/>
        <v>Федерация гимнастики</v>
      </c>
    </row>
    <row r="258" spans="1:7" x14ac:dyDescent="0.3">
      <c r="A258">
        <v>2000</v>
      </c>
      <c r="B258" t="s">
        <v>330</v>
      </c>
      <c r="C258" t="s">
        <v>84</v>
      </c>
      <c r="D258" t="s">
        <v>109</v>
      </c>
      <c r="E258" t="s">
        <v>332</v>
      </c>
      <c r="F258" t="s">
        <v>10</v>
      </c>
      <c r="G258" t="str">
        <f t="shared" si="18"/>
        <v>Федерация гимнастики</v>
      </c>
    </row>
    <row r="259" spans="1:7" x14ac:dyDescent="0.3">
      <c r="A259">
        <v>2000</v>
      </c>
      <c r="B259" t="s">
        <v>330</v>
      </c>
      <c r="C259" t="s">
        <v>84</v>
      </c>
      <c r="D259" t="s">
        <v>111</v>
      </c>
      <c r="E259" t="s">
        <v>96</v>
      </c>
      <c r="F259" t="s">
        <v>10</v>
      </c>
      <c r="G259" t="str">
        <f t="shared" si="18"/>
        <v>Федерация гимнастики</v>
      </c>
    </row>
    <row r="260" spans="1:7" x14ac:dyDescent="0.3">
      <c r="A260">
        <v>2000</v>
      </c>
      <c r="B260" t="s">
        <v>330</v>
      </c>
      <c r="C260" t="s">
        <v>84</v>
      </c>
      <c r="D260" t="s">
        <v>113</v>
      </c>
      <c r="E260" t="s">
        <v>333</v>
      </c>
      <c r="F260" t="s">
        <v>10</v>
      </c>
      <c r="G260" t="str">
        <f t="shared" si="18"/>
        <v>Федерация гимнастики</v>
      </c>
    </row>
    <row r="261" spans="1:7" x14ac:dyDescent="0.3">
      <c r="A261">
        <v>2000</v>
      </c>
      <c r="B261" t="s">
        <v>330</v>
      </c>
      <c r="C261" t="s">
        <v>84</v>
      </c>
      <c r="D261" t="s">
        <v>115</v>
      </c>
      <c r="E261" t="s">
        <v>334</v>
      </c>
      <c r="F261" t="s">
        <v>10</v>
      </c>
      <c r="G261" t="str">
        <f t="shared" si="18"/>
        <v>Федерация гимнастики</v>
      </c>
    </row>
    <row r="262" spans="1:7" x14ac:dyDescent="0.3">
      <c r="A262">
        <v>2000</v>
      </c>
      <c r="B262" t="s">
        <v>121</v>
      </c>
      <c r="C262" t="s">
        <v>118</v>
      </c>
      <c r="D262" t="s">
        <v>119</v>
      </c>
      <c r="E262" t="s">
        <v>335</v>
      </c>
      <c r="F262" t="s">
        <v>10</v>
      </c>
      <c r="G262" t="str">
        <f t="shared" ref="G262:G288" si="19">HYPERLINK("#federations!A20", "Федерация легкой атлетики")</f>
        <v>Федерация легкой атлетики</v>
      </c>
    </row>
    <row r="263" spans="1:7" x14ac:dyDescent="0.3">
      <c r="A263">
        <v>2000</v>
      </c>
      <c r="B263" t="s">
        <v>336</v>
      </c>
      <c r="C263" t="s">
        <v>118</v>
      </c>
      <c r="D263" t="s">
        <v>337</v>
      </c>
      <c r="E263" t="s">
        <v>338</v>
      </c>
      <c r="F263" t="s">
        <v>10</v>
      </c>
      <c r="G263" t="str">
        <f t="shared" si="19"/>
        <v>Федерация легкой атлетики</v>
      </c>
    </row>
    <row r="264" spans="1:7" x14ac:dyDescent="0.3">
      <c r="A264">
        <v>2000</v>
      </c>
      <c r="B264" t="s">
        <v>123</v>
      </c>
      <c r="C264" t="s">
        <v>118</v>
      </c>
      <c r="D264" t="s">
        <v>124</v>
      </c>
      <c r="E264">
        <v>38</v>
      </c>
      <c r="F264" t="s">
        <v>10</v>
      </c>
      <c r="G264" t="str">
        <f t="shared" si="19"/>
        <v>Федерация легкой атлетики</v>
      </c>
    </row>
    <row r="265" spans="1:7" x14ac:dyDescent="0.3">
      <c r="A265">
        <v>2000</v>
      </c>
      <c r="B265" t="s">
        <v>125</v>
      </c>
      <c r="C265" t="s">
        <v>118</v>
      </c>
      <c r="D265" t="s">
        <v>126</v>
      </c>
      <c r="E265">
        <v>15</v>
      </c>
      <c r="F265" t="s">
        <v>10</v>
      </c>
      <c r="G265" t="str">
        <f t="shared" si="19"/>
        <v>Федерация легкой атлетики</v>
      </c>
    </row>
    <row r="266" spans="1:7" x14ac:dyDescent="0.3">
      <c r="A266">
        <v>2000</v>
      </c>
      <c r="B266" t="s">
        <v>123</v>
      </c>
      <c r="C266" t="s">
        <v>118</v>
      </c>
      <c r="D266" t="s">
        <v>126</v>
      </c>
      <c r="E266">
        <v>25</v>
      </c>
      <c r="F266" t="s">
        <v>10</v>
      </c>
      <c r="G266" t="str">
        <f t="shared" si="19"/>
        <v>Федерация легкой атлетики</v>
      </c>
    </row>
    <row r="267" spans="1:7" x14ac:dyDescent="0.3">
      <c r="A267">
        <v>2000</v>
      </c>
      <c r="B267" t="s">
        <v>339</v>
      </c>
      <c r="C267" t="s">
        <v>118</v>
      </c>
      <c r="D267" t="s">
        <v>340</v>
      </c>
      <c r="E267" t="s">
        <v>341</v>
      </c>
      <c r="F267" t="s">
        <v>10</v>
      </c>
      <c r="G267" t="str">
        <f t="shared" si="19"/>
        <v>Федерация легкой атлетики</v>
      </c>
    </row>
    <row r="268" spans="1:7" x14ac:dyDescent="0.3">
      <c r="A268">
        <v>2000</v>
      </c>
      <c r="B268" t="s">
        <v>127</v>
      </c>
      <c r="C268" t="s">
        <v>118</v>
      </c>
      <c r="D268" t="s">
        <v>128</v>
      </c>
      <c r="E268" t="s">
        <v>134</v>
      </c>
      <c r="F268" t="s">
        <v>10</v>
      </c>
      <c r="G268" t="str">
        <f t="shared" si="19"/>
        <v>Федерация легкой атлетики</v>
      </c>
    </row>
    <row r="269" spans="1:7" x14ac:dyDescent="0.3">
      <c r="A269">
        <v>2000</v>
      </c>
      <c r="B269" t="s">
        <v>129</v>
      </c>
      <c r="C269" t="s">
        <v>118</v>
      </c>
      <c r="D269" t="s">
        <v>130</v>
      </c>
      <c r="E269" t="s">
        <v>153</v>
      </c>
      <c r="F269" t="s">
        <v>10</v>
      </c>
      <c r="G269" t="str">
        <f t="shared" si="19"/>
        <v>Федерация легкой атлетики</v>
      </c>
    </row>
    <row r="270" spans="1:7" x14ac:dyDescent="0.3">
      <c r="A270">
        <v>2000</v>
      </c>
      <c r="B270" t="s">
        <v>342</v>
      </c>
      <c r="C270" t="s">
        <v>118</v>
      </c>
      <c r="D270" t="s">
        <v>130</v>
      </c>
      <c r="E270" t="s">
        <v>315</v>
      </c>
      <c r="F270" t="s">
        <v>10</v>
      </c>
      <c r="G270" t="str">
        <f t="shared" si="19"/>
        <v>Федерация легкой атлетики</v>
      </c>
    </row>
    <row r="271" spans="1:7" x14ac:dyDescent="0.3">
      <c r="A271">
        <v>2000</v>
      </c>
      <c r="B271" t="s">
        <v>132</v>
      </c>
      <c r="C271" t="s">
        <v>118</v>
      </c>
      <c r="D271" t="s">
        <v>133</v>
      </c>
      <c r="E271" t="s">
        <v>343</v>
      </c>
      <c r="F271" t="s">
        <v>10</v>
      </c>
      <c r="G271" t="str">
        <f t="shared" si="19"/>
        <v>Федерация легкой атлетики</v>
      </c>
    </row>
    <row r="272" spans="1:7" x14ac:dyDescent="0.3">
      <c r="A272">
        <v>2000</v>
      </c>
      <c r="B272" t="s">
        <v>344</v>
      </c>
      <c r="C272" t="s">
        <v>118</v>
      </c>
      <c r="D272" t="s">
        <v>136</v>
      </c>
      <c r="E272" t="s">
        <v>345</v>
      </c>
      <c r="F272" t="s">
        <v>10</v>
      </c>
      <c r="G272" t="str">
        <f t="shared" si="19"/>
        <v>Федерация легкой атлетики</v>
      </c>
    </row>
    <row r="273" spans="1:7" x14ac:dyDescent="0.3">
      <c r="A273">
        <v>2000</v>
      </c>
      <c r="B273" t="s">
        <v>138</v>
      </c>
      <c r="C273" t="s">
        <v>118</v>
      </c>
      <c r="D273" t="s">
        <v>139</v>
      </c>
      <c r="E273" t="s">
        <v>346</v>
      </c>
      <c r="F273" t="s">
        <v>10</v>
      </c>
      <c r="G273" t="str">
        <f t="shared" si="19"/>
        <v>Федерация легкой атлетики</v>
      </c>
    </row>
    <row r="274" spans="1:7" x14ac:dyDescent="0.3">
      <c r="A274">
        <v>2000</v>
      </c>
      <c r="B274" t="s">
        <v>347</v>
      </c>
      <c r="C274" t="s">
        <v>118</v>
      </c>
      <c r="D274" t="s">
        <v>348</v>
      </c>
      <c r="E274" t="s">
        <v>197</v>
      </c>
      <c r="F274" t="s">
        <v>10</v>
      </c>
      <c r="G274" t="str">
        <f t="shared" si="19"/>
        <v>Федерация легкой атлетики</v>
      </c>
    </row>
    <row r="275" spans="1:7" x14ac:dyDescent="0.3">
      <c r="A275">
        <v>2000</v>
      </c>
      <c r="B275" t="s">
        <v>349</v>
      </c>
      <c r="C275" t="s">
        <v>118</v>
      </c>
      <c r="D275" t="s">
        <v>350</v>
      </c>
      <c r="E275">
        <v>1</v>
      </c>
      <c r="F275" t="s">
        <v>33</v>
      </c>
      <c r="G275" t="str">
        <f t="shared" si="19"/>
        <v>Федерация легкой атлетики</v>
      </c>
    </row>
    <row r="276" spans="1:7" x14ac:dyDescent="0.3">
      <c r="A276">
        <v>2000</v>
      </c>
      <c r="B276" t="s">
        <v>143</v>
      </c>
      <c r="C276" t="s">
        <v>118</v>
      </c>
      <c r="D276" t="s">
        <v>144</v>
      </c>
      <c r="E276" t="s">
        <v>351</v>
      </c>
      <c r="F276" t="s">
        <v>10</v>
      </c>
      <c r="G276" t="str">
        <f t="shared" si="19"/>
        <v>Федерация легкой атлетики</v>
      </c>
    </row>
    <row r="277" spans="1:7" x14ac:dyDescent="0.3">
      <c r="A277">
        <v>2000</v>
      </c>
      <c r="B277" t="s">
        <v>146</v>
      </c>
      <c r="C277" t="s">
        <v>118</v>
      </c>
      <c r="D277" t="s">
        <v>352</v>
      </c>
      <c r="E277">
        <v>21</v>
      </c>
      <c r="F277" t="s">
        <v>10</v>
      </c>
      <c r="G277" t="str">
        <f t="shared" si="19"/>
        <v>Федерация легкой атлетики</v>
      </c>
    </row>
    <row r="278" spans="1:7" x14ac:dyDescent="0.3">
      <c r="A278">
        <v>2000</v>
      </c>
      <c r="B278" t="s">
        <v>353</v>
      </c>
      <c r="C278" t="s">
        <v>118</v>
      </c>
      <c r="D278" t="s">
        <v>352</v>
      </c>
      <c r="E278">
        <v>40</v>
      </c>
      <c r="F278" t="s">
        <v>10</v>
      </c>
      <c r="G278" t="str">
        <f t="shared" si="19"/>
        <v>Федерация легкой атлетики</v>
      </c>
    </row>
    <row r="279" spans="1:7" x14ac:dyDescent="0.3">
      <c r="A279">
        <v>2000</v>
      </c>
      <c r="B279" t="s">
        <v>148</v>
      </c>
      <c r="C279" t="s">
        <v>118</v>
      </c>
      <c r="D279" t="s">
        <v>352</v>
      </c>
      <c r="E279" t="s">
        <v>197</v>
      </c>
      <c r="F279" t="s">
        <v>10</v>
      </c>
      <c r="G279" t="str">
        <f t="shared" si="19"/>
        <v>Федерация легкой атлетики</v>
      </c>
    </row>
    <row r="280" spans="1:7" x14ac:dyDescent="0.3">
      <c r="A280">
        <v>2000</v>
      </c>
      <c r="B280" t="s">
        <v>149</v>
      </c>
      <c r="C280" t="s">
        <v>118</v>
      </c>
      <c r="D280" t="s">
        <v>150</v>
      </c>
      <c r="E280">
        <v>6</v>
      </c>
      <c r="F280" t="s">
        <v>10</v>
      </c>
      <c r="G280" t="str">
        <f t="shared" si="19"/>
        <v>Федерация легкой атлетики</v>
      </c>
    </row>
    <row r="281" spans="1:7" x14ac:dyDescent="0.3">
      <c r="A281">
        <v>2000</v>
      </c>
      <c r="B281" t="s">
        <v>154</v>
      </c>
      <c r="C281" t="s">
        <v>118</v>
      </c>
      <c r="D281" t="s">
        <v>152</v>
      </c>
      <c r="E281" t="s">
        <v>354</v>
      </c>
      <c r="F281" t="s">
        <v>10</v>
      </c>
      <c r="G281" t="str">
        <f t="shared" si="19"/>
        <v>Федерация легкой атлетики</v>
      </c>
    </row>
    <row r="282" spans="1:7" x14ac:dyDescent="0.3">
      <c r="A282">
        <v>2000</v>
      </c>
      <c r="B282" t="s">
        <v>151</v>
      </c>
      <c r="C282" t="s">
        <v>118</v>
      </c>
      <c r="D282" t="s">
        <v>152</v>
      </c>
      <c r="E282" t="s">
        <v>315</v>
      </c>
      <c r="F282" t="s">
        <v>10</v>
      </c>
      <c r="G282" t="str">
        <f t="shared" si="19"/>
        <v>Федерация легкой атлетики</v>
      </c>
    </row>
    <row r="283" spans="1:7" x14ac:dyDescent="0.3">
      <c r="A283">
        <v>2000</v>
      </c>
      <c r="B283" t="s">
        <v>355</v>
      </c>
      <c r="C283" t="s">
        <v>118</v>
      </c>
      <c r="D283" t="s">
        <v>152</v>
      </c>
      <c r="E283" t="s">
        <v>134</v>
      </c>
      <c r="F283" t="s">
        <v>10</v>
      </c>
      <c r="G283" t="str">
        <f t="shared" si="19"/>
        <v>Федерация легкой атлетики</v>
      </c>
    </row>
    <row r="284" spans="1:7" x14ac:dyDescent="0.3">
      <c r="A284">
        <v>2000</v>
      </c>
      <c r="B284" t="s">
        <v>356</v>
      </c>
      <c r="C284" t="s">
        <v>118</v>
      </c>
      <c r="D284" t="s">
        <v>357</v>
      </c>
      <c r="E284" t="s">
        <v>358</v>
      </c>
      <c r="F284" t="s">
        <v>10</v>
      </c>
      <c r="G284" t="str">
        <f t="shared" si="19"/>
        <v>Федерация легкой атлетики</v>
      </c>
    </row>
    <row r="285" spans="1:7" x14ac:dyDescent="0.3">
      <c r="A285">
        <v>2000</v>
      </c>
      <c r="B285" t="s">
        <v>355</v>
      </c>
      <c r="C285" t="s">
        <v>118</v>
      </c>
      <c r="D285" t="s">
        <v>357</v>
      </c>
      <c r="E285" t="s">
        <v>359</v>
      </c>
      <c r="F285" t="s">
        <v>10</v>
      </c>
      <c r="G285" t="str">
        <f t="shared" si="19"/>
        <v>Федерация легкой атлетики</v>
      </c>
    </row>
    <row r="286" spans="1:7" x14ac:dyDescent="0.3">
      <c r="A286">
        <v>2000</v>
      </c>
      <c r="B286" t="s">
        <v>360</v>
      </c>
      <c r="C286" t="s">
        <v>118</v>
      </c>
      <c r="D286" t="s">
        <v>157</v>
      </c>
      <c r="E286" t="s">
        <v>358</v>
      </c>
      <c r="F286" t="s">
        <v>10</v>
      </c>
      <c r="G286" t="str">
        <f t="shared" si="19"/>
        <v>Федерация легкой атлетики</v>
      </c>
    </row>
    <row r="287" spans="1:7" x14ac:dyDescent="0.3">
      <c r="A287">
        <v>2000</v>
      </c>
      <c r="B287" t="s">
        <v>159</v>
      </c>
      <c r="C287" t="s">
        <v>118</v>
      </c>
      <c r="D287" t="s">
        <v>160</v>
      </c>
      <c r="E287">
        <v>16</v>
      </c>
      <c r="F287" t="s">
        <v>10</v>
      </c>
      <c r="G287" t="str">
        <f t="shared" si="19"/>
        <v>Федерация легкой атлетики</v>
      </c>
    </row>
    <row r="288" spans="1:7" x14ac:dyDescent="0.3">
      <c r="A288">
        <v>2000</v>
      </c>
      <c r="B288" t="s">
        <v>361</v>
      </c>
      <c r="C288" t="s">
        <v>118</v>
      </c>
      <c r="D288" t="s">
        <v>160</v>
      </c>
      <c r="E288">
        <v>21</v>
      </c>
      <c r="F288" t="s">
        <v>10</v>
      </c>
      <c r="G288" t="str">
        <f t="shared" si="19"/>
        <v>Федерация легкой атлетики</v>
      </c>
    </row>
    <row r="289" spans="1:7" x14ac:dyDescent="0.3">
      <c r="A289">
        <v>2000</v>
      </c>
      <c r="B289" t="s">
        <v>161</v>
      </c>
      <c r="C289" t="s">
        <v>162</v>
      </c>
      <c r="D289" t="s">
        <v>163</v>
      </c>
      <c r="E289">
        <v>2</v>
      </c>
      <c r="F289" t="s">
        <v>26</v>
      </c>
      <c r="G289" t="str">
        <f t="shared" ref="G289:G295" si="20">HYPERLINK("#federations!A6", "Федерация бокса")</f>
        <v>Федерация бокса</v>
      </c>
    </row>
    <row r="290" spans="1:7" x14ac:dyDescent="0.3">
      <c r="A290">
        <v>2000</v>
      </c>
      <c r="B290" t="s">
        <v>362</v>
      </c>
      <c r="C290" t="s">
        <v>162</v>
      </c>
      <c r="D290" t="s">
        <v>167</v>
      </c>
      <c r="E290">
        <v>1</v>
      </c>
      <c r="F290" t="s">
        <v>33</v>
      </c>
      <c r="G290" t="str">
        <f t="shared" si="20"/>
        <v>Федерация бокса</v>
      </c>
    </row>
    <row r="291" spans="1:7" x14ac:dyDescent="0.3">
      <c r="A291">
        <v>2000</v>
      </c>
      <c r="B291" t="s">
        <v>363</v>
      </c>
      <c r="C291" t="s">
        <v>162</v>
      </c>
      <c r="D291" t="s">
        <v>220</v>
      </c>
      <c r="E291">
        <v>6</v>
      </c>
      <c r="F291" t="s">
        <v>10</v>
      </c>
      <c r="G291" t="str">
        <f t="shared" si="20"/>
        <v>Федерация бокса</v>
      </c>
    </row>
    <row r="292" spans="1:7" x14ac:dyDescent="0.3">
      <c r="A292">
        <v>2000</v>
      </c>
      <c r="B292" t="s">
        <v>364</v>
      </c>
      <c r="C292" t="s">
        <v>162</v>
      </c>
      <c r="D292" t="s">
        <v>172</v>
      </c>
      <c r="E292">
        <v>6</v>
      </c>
      <c r="F292" t="s">
        <v>10</v>
      </c>
      <c r="G292" t="str">
        <f t="shared" si="20"/>
        <v>Федерация бокса</v>
      </c>
    </row>
    <row r="293" spans="1:7" x14ac:dyDescent="0.3">
      <c r="A293">
        <v>2000</v>
      </c>
      <c r="B293" t="s">
        <v>173</v>
      </c>
      <c r="C293" t="s">
        <v>162</v>
      </c>
      <c r="D293" t="s">
        <v>174</v>
      </c>
      <c r="E293">
        <v>1</v>
      </c>
      <c r="F293" t="s">
        <v>33</v>
      </c>
      <c r="G293" t="str">
        <f t="shared" si="20"/>
        <v>Федерация бокса</v>
      </c>
    </row>
    <row r="294" spans="1:7" x14ac:dyDescent="0.3">
      <c r="A294">
        <v>2000</v>
      </c>
      <c r="B294" t="s">
        <v>365</v>
      </c>
      <c r="C294" t="s">
        <v>162</v>
      </c>
      <c r="D294" t="s">
        <v>176</v>
      </c>
      <c r="E294">
        <v>7</v>
      </c>
      <c r="F294" t="s">
        <v>10</v>
      </c>
      <c r="G294" t="str">
        <f t="shared" si="20"/>
        <v>Федерация бокса</v>
      </c>
    </row>
    <row r="295" spans="1:7" x14ac:dyDescent="0.3">
      <c r="A295">
        <v>2000</v>
      </c>
      <c r="B295" t="s">
        <v>366</v>
      </c>
      <c r="C295" t="s">
        <v>162</v>
      </c>
      <c r="D295" t="s">
        <v>178</v>
      </c>
      <c r="E295">
        <v>2</v>
      </c>
      <c r="F295" t="s">
        <v>26</v>
      </c>
      <c r="G295" t="str">
        <f t="shared" si="20"/>
        <v>Федерация бокса</v>
      </c>
    </row>
    <row r="296" spans="1:7" x14ac:dyDescent="0.3">
      <c r="A296">
        <v>2000</v>
      </c>
      <c r="B296" t="s">
        <v>367</v>
      </c>
      <c r="C296" t="s">
        <v>180</v>
      </c>
      <c r="D296" t="s">
        <v>181</v>
      </c>
      <c r="E296" t="s">
        <v>368</v>
      </c>
      <c r="F296" t="s">
        <v>10</v>
      </c>
      <c r="G296" t="str">
        <f>HYPERLINK("#federations!A14", "Федерация гребли на байдарках и каноэ")</f>
        <v>Федерация гребли на байдарках и каноэ</v>
      </c>
    </row>
    <row r="297" spans="1:7" x14ac:dyDescent="0.3">
      <c r="A297">
        <v>2000</v>
      </c>
      <c r="B297" t="s">
        <v>367</v>
      </c>
      <c r="C297" t="s">
        <v>180</v>
      </c>
      <c r="D297" t="s">
        <v>184</v>
      </c>
      <c r="E297" t="s">
        <v>369</v>
      </c>
      <c r="F297" t="s">
        <v>10</v>
      </c>
      <c r="G297" t="str">
        <f>HYPERLINK("#federations!A14", "Федерация гребли на байдарках и каноэ")</f>
        <v>Федерация гребли на байдарках и каноэ</v>
      </c>
    </row>
    <row r="298" spans="1:7" x14ac:dyDescent="0.3">
      <c r="A298">
        <v>2000</v>
      </c>
      <c r="B298" t="s">
        <v>370</v>
      </c>
      <c r="C298" t="s">
        <v>180</v>
      </c>
      <c r="D298" t="s">
        <v>186</v>
      </c>
      <c r="E298" t="s">
        <v>371</v>
      </c>
      <c r="F298" t="s">
        <v>10</v>
      </c>
      <c r="G298" t="str">
        <f>HYPERLINK("#federations!A14", "Федерация гребли на байдарках и каноэ")</f>
        <v>Федерация гребли на байдарках и каноэ</v>
      </c>
    </row>
    <row r="299" spans="1:7" x14ac:dyDescent="0.3">
      <c r="A299">
        <v>2000</v>
      </c>
      <c r="B299" t="s">
        <v>370</v>
      </c>
      <c r="C299" t="s">
        <v>180</v>
      </c>
      <c r="D299" t="s">
        <v>187</v>
      </c>
      <c r="E299" t="s">
        <v>351</v>
      </c>
      <c r="F299" t="s">
        <v>10</v>
      </c>
      <c r="G299" t="str">
        <f>HYPERLINK("#federations!A14", "Федерация гребли на байдарках и каноэ")</f>
        <v>Федерация гребли на байдарках и каноэ</v>
      </c>
    </row>
    <row r="300" spans="1:7" x14ac:dyDescent="0.3">
      <c r="A300">
        <v>2000</v>
      </c>
      <c r="B300" t="s">
        <v>192</v>
      </c>
      <c r="C300" t="s">
        <v>190</v>
      </c>
      <c r="D300" t="s">
        <v>191</v>
      </c>
      <c r="E300">
        <v>2</v>
      </c>
      <c r="F300" t="s">
        <v>26</v>
      </c>
      <c r="G300" t="str">
        <f t="shared" ref="G300:G308" si="21">HYPERLINK("#federations!A8", "Федерация велоспорта")</f>
        <v>Федерация велоспорта</v>
      </c>
    </row>
    <row r="301" spans="1:7" x14ac:dyDescent="0.3">
      <c r="A301">
        <v>2000</v>
      </c>
      <c r="B301" t="s">
        <v>194</v>
      </c>
      <c r="C301" t="s">
        <v>190</v>
      </c>
      <c r="D301" t="s">
        <v>191</v>
      </c>
      <c r="E301">
        <v>45</v>
      </c>
      <c r="F301" t="s">
        <v>10</v>
      </c>
      <c r="G301" t="str">
        <f t="shared" si="21"/>
        <v>Федерация велоспорта</v>
      </c>
    </row>
    <row r="302" spans="1:7" x14ac:dyDescent="0.3">
      <c r="A302">
        <v>2000</v>
      </c>
      <c r="B302" t="s">
        <v>193</v>
      </c>
      <c r="C302" t="s">
        <v>190</v>
      </c>
      <c r="D302" t="s">
        <v>191</v>
      </c>
      <c r="E302">
        <v>52</v>
      </c>
      <c r="F302" t="s">
        <v>10</v>
      </c>
      <c r="G302" t="str">
        <f t="shared" si="21"/>
        <v>Федерация велоспорта</v>
      </c>
    </row>
    <row r="303" spans="1:7" x14ac:dyDescent="0.3">
      <c r="A303">
        <v>2000</v>
      </c>
      <c r="B303" t="s">
        <v>372</v>
      </c>
      <c r="C303" t="s">
        <v>190</v>
      </c>
      <c r="D303" t="s">
        <v>191</v>
      </c>
      <c r="E303">
        <v>56</v>
      </c>
      <c r="F303" t="s">
        <v>10</v>
      </c>
      <c r="G303" t="str">
        <f t="shared" si="21"/>
        <v>Федерация велоспорта</v>
      </c>
    </row>
    <row r="304" spans="1:7" x14ac:dyDescent="0.3">
      <c r="A304">
        <v>2000</v>
      </c>
      <c r="B304" t="s">
        <v>189</v>
      </c>
      <c r="C304" t="s">
        <v>190</v>
      </c>
      <c r="D304" t="s">
        <v>191</v>
      </c>
      <c r="E304">
        <v>72</v>
      </c>
      <c r="F304" t="s">
        <v>10</v>
      </c>
      <c r="G304" t="str">
        <f t="shared" si="21"/>
        <v>Федерация велоспорта</v>
      </c>
    </row>
    <row r="305" spans="1:7" x14ac:dyDescent="0.3">
      <c r="A305">
        <v>2000</v>
      </c>
      <c r="B305" t="s">
        <v>194</v>
      </c>
      <c r="C305" t="s">
        <v>190</v>
      </c>
      <c r="D305" t="s">
        <v>373</v>
      </c>
      <c r="E305">
        <v>6</v>
      </c>
      <c r="F305" t="s">
        <v>10</v>
      </c>
      <c r="G305" t="str">
        <f t="shared" si="21"/>
        <v>Федерация велоспорта</v>
      </c>
    </row>
    <row r="306" spans="1:7" x14ac:dyDescent="0.3">
      <c r="A306">
        <v>2000</v>
      </c>
      <c r="B306" t="s">
        <v>192</v>
      </c>
      <c r="C306" t="s">
        <v>190</v>
      </c>
      <c r="D306" t="s">
        <v>373</v>
      </c>
      <c r="E306">
        <v>27</v>
      </c>
      <c r="F306" t="s">
        <v>10</v>
      </c>
      <c r="G306" t="str">
        <f t="shared" si="21"/>
        <v>Федерация велоспорта</v>
      </c>
    </row>
    <row r="307" spans="1:7" x14ac:dyDescent="0.3">
      <c r="A307">
        <v>2000</v>
      </c>
      <c r="B307" t="s">
        <v>198</v>
      </c>
      <c r="C307" t="s">
        <v>199</v>
      </c>
      <c r="D307" t="s">
        <v>200</v>
      </c>
      <c r="E307">
        <v>17</v>
      </c>
      <c r="F307" t="s">
        <v>10</v>
      </c>
      <c r="G307" t="str">
        <f t="shared" si="21"/>
        <v>Федерация велоспорта</v>
      </c>
    </row>
    <row r="308" spans="1:7" x14ac:dyDescent="0.3">
      <c r="A308">
        <v>2000</v>
      </c>
      <c r="B308" t="s">
        <v>201</v>
      </c>
      <c r="C308" t="s">
        <v>199</v>
      </c>
      <c r="D308" t="s">
        <v>202</v>
      </c>
      <c r="E308">
        <v>20</v>
      </c>
      <c r="F308" t="s">
        <v>10</v>
      </c>
      <c r="G308" t="str">
        <f t="shared" si="21"/>
        <v>Федерация велоспорта</v>
      </c>
    </row>
    <row r="309" spans="1:7" x14ac:dyDescent="0.3">
      <c r="A309">
        <v>2000</v>
      </c>
      <c r="B309" t="s">
        <v>374</v>
      </c>
      <c r="C309" t="s">
        <v>205</v>
      </c>
      <c r="D309" t="s">
        <v>375</v>
      </c>
      <c r="E309">
        <v>42</v>
      </c>
      <c r="F309" t="s">
        <v>10</v>
      </c>
      <c r="G309" t="str">
        <f t="shared" ref="G309:G315" si="22">HYPERLINK("#federations!A9", "Федерация водных видов спорта")</f>
        <v>Федерация водных видов спорта</v>
      </c>
    </row>
    <row r="310" spans="1:7" x14ac:dyDescent="0.3">
      <c r="A310">
        <v>2000</v>
      </c>
      <c r="B310" t="s">
        <v>376</v>
      </c>
      <c r="C310" t="s">
        <v>205</v>
      </c>
      <c r="D310" t="s">
        <v>206</v>
      </c>
      <c r="E310">
        <v>31</v>
      </c>
      <c r="F310" t="s">
        <v>10</v>
      </c>
      <c r="G310" t="str">
        <f t="shared" si="22"/>
        <v>Федерация водных видов спорта</v>
      </c>
    </row>
    <row r="311" spans="1:7" x14ac:dyDescent="0.3">
      <c r="A311">
        <v>2000</v>
      </c>
      <c r="B311" t="s">
        <v>204</v>
      </c>
      <c r="C311" t="s">
        <v>205</v>
      </c>
      <c r="D311" t="s">
        <v>206</v>
      </c>
      <c r="E311">
        <v>41</v>
      </c>
      <c r="F311" t="s">
        <v>10</v>
      </c>
      <c r="G311" t="str">
        <f t="shared" si="22"/>
        <v>Федерация водных видов спорта</v>
      </c>
    </row>
    <row r="312" spans="1:7" x14ac:dyDescent="0.3">
      <c r="A312">
        <v>2000</v>
      </c>
      <c r="B312" t="s">
        <v>208</v>
      </c>
      <c r="C312" t="s">
        <v>205</v>
      </c>
      <c r="D312" t="s">
        <v>209</v>
      </c>
      <c r="E312">
        <v>9</v>
      </c>
      <c r="F312" t="s">
        <v>10</v>
      </c>
      <c r="G312" t="str">
        <f t="shared" si="22"/>
        <v>Федерация водных видов спорта</v>
      </c>
    </row>
    <row r="313" spans="1:7" x14ac:dyDescent="0.3">
      <c r="A313">
        <v>2000</v>
      </c>
      <c r="B313" t="s">
        <v>377</v>
      </c>
      <c r="C313" t="s">
        <v>205</v>
      </c>
      <c r="D313" t="s">
        <v>209</v>
      </c>
      <c r="E313">
        <v>28</v>
      </c>
      <c r="F313" t="s">
        <v>10</v>
      </c>
      <c r="G313" t="str">
        <f t="shared" si="22"/>
        <v>Федерация водных видов спорта</v>
      </c>
    </row>
    <row r="314" spans="1:7" x14ac:dyDescent="0.3">
      <c r="A314">
        <v>2000</v>
      </c>
      <c r="B314" t="s">
        <v>212</v>
      </c>
      <c r="C314" t="s">
        <v>205</v>
      </c>
      <c r="D314" t="s">
        <v>211</v>
      </c>
      <c r="E314">
        <v>9</v>
      </c>
      <c r="F314" t="s">
        <v>10</v>
      </c>
      <c r="G314" t="str">
        <f t="shared" si="22"/>
        <v>Федерация водных видов спорта</v>
      </c>
    </row>
    <row r="315" spans="1:7" x14ac:dyDescent="0.3">
      <c r="A315">
        <v>2000</v>
      </c>
      <c r="B315" t="s">
        <v>208</v>
      </c>
      <c r="C315" t="s">
        <v>205</v>
      </c>
      <c r="D315" t="s">
        <v>211</v>
      </c>
      <c r="E315">
        <v>15</v>
      </c>
      <c r="F315" t="s">
        <v>10</v>
      </c>
      <c r="G315" t="str">
        <f t="shared" si="22"/>
        <v>Федерация водных видов спорта</v>
      </c>
    </row>
    <row r="316" spans="1:7" x14ac:dyDescent="0.3">
      <c r="A316">
        <v>2000</v>
      </c>
      <c r="B316" t="s">
        <v>378</v>
      </c>
      <c r="C316" t="s">
        <v>214</v>
      </c>
      <c r="D316" t="s">
        <v>215</v>
      </c>
      <c r="E316">
        <v>40</v>
      </c>
      <c r="F316" t="s">
        <v>10</v>
      </c>
      <c r="G316" t="str">
        <f>HYPERLINK("#federations!A36", "Федерация фехтования")</f>
        <v>Федерация фехтования</v>
      </c>
    </row>
    <row r="317" spans="1:7" x14ac:dyDescent="0.3">
      <c r="A317">
        <v>2000</v>
      </c>
      <c r="B317" t="s">
        <v>379</v>
      </c>
      <c r="C317" t="s">
        <v>214</v>
      </c>
      <c r="D317" t="s">
        <v>380</v>
      </c>
      <c r="E317">
        <v>40</v>
      </c>
      <c r="F317" t="s">
        <v>10</v>
      </c>
      <c r="G317" t="str">
        <f>HYPERLINK("#federations!A36", "Федерация фехтования")</f>
        <v>Федерация фехтования</v>
      </c>
    </row>
    <row r="318" spans="1:7" x14ac:dyDescent="0.3">
      <c r="A318">
        <v>2000</v>
      </c>
      <c r="B318" t="s">
        <v>381</v>
      </c>
      <c r="C318" t="s">
        <v>214</v>
      </c>
      <c r="D318" t="s">
        <v>382</v>
      </c>
      <c r="E318">
        <v>35</v>
      </c>
      <c r="F318" t="s">
        <v>10</v>
      </c>
      <c r="G318" t="str">
        <f>HYPERLINK("#federations!A36", "Федерация фехтования")</f>
        <v>Федерация фехтования</v>
      </c>
    </row>
    <row r="319" spans="1:7" x14ac:dyDescent="0.3">
      <c r="A319">
        <v>2000</v>
      </c>
      <c r="B319" t="s">
        <v>383</v>
      </c>
      <c r="C319" t="s">
        <v>214</v>
      </c>
      <c r="D319" t="s">
        <v>384</v>
      </c>
      <c r="E319">
        <v>38</v>
      </c>
      <c r="F319" t="s">
        <v>10</v>
      </c>
      <c r="G319" t="str">
        <f>HYPERLINK("#federations!A36", "Федерация фехтования")</f>
        <v>Федерация фехтования</v>
      </c>
    </row>
    <row r="320" spans="1:7" x14ac:dyDescent="0.3">
      <c r="A320">
        <v>2000</v>
      </c>
      <c r="B320" t="s">
        <v>385</v>
      </c>
      <c r="C320" t="s">
        <v>214</v>
      </c>
      <c r="D320" t="s">
        <v>386</v>
      </c>
      <c r="E320">
        <v>38</v>
      </c>
      <c r="F320" t="s">
        <v>10</v>
      </c>
      <c r="G320" t="str">
        <f>HYPERLINK("#federations!A36", "Федерация фехтования")</f>
        <v>Федерация фехтования</v>
      </c>
    </row>
    <row r="321" spans="1:7" x14ac:dyDescent="0.3">
      <c r="A321">
        <v>2000</v>
      </c>
      <c r="B321" t="s">
        <v>387</v>
      </c>
      <c r="C321" t="s">
        <v>217</v>
      </c>
      <c r="D321" t="s">
        <v>388</v>
      </c>
      <c r="E321">
        <f>5</f>
        <v>5</v>
      </c>
      <c r="F321" t="s">
        <v>10</v>
      </c>
      <c r="G321" t="str">
        <f t="shared" ref="G321:G328" si="23">HYPERLINK("#federations!A15", "Федерация дзюдо")</f>
        <v>Федерация дзюдо</v>
      </c>
    </row>
    <row r="322" spans="1:7" x14ac:dyDescent="0.3">
      <c r="A322">
        <v>2000</v>
      </c>
      <c r="B322" t="s">
        <v>389</v>
      </c>
      <c r="C322" t="s">
        <v>217</v>
      </c>
      <c r="D322" t="s">
        <v>218</v>
      </c>
      <c r="E322">
        <f>9</f>
        <v>9</v>
      </c>
      <c r="F322" t="s">
        <v>10</v>
      </c>
      <c r="G322" t="str">
        <f t="shared" si="23"/>
        <v>Федерация дзюдо</v>
      </c>
    </row>
    <row r="323" spans="1:7" x14ac:dyDescent="0.3">
      <c r="A323">
        <v>2000</v>
      </c>
      <c r="B323" t="s">
        <v>390</v>
      </c>
      <c r="C323" t="s">
        <v>217</v>
      </c>
      <c r="D323" t="s">
        <v>220</v>
      </c>
      <c r="E323" t="s">
        <v>391</v>
      </c>
      <c r="F323" t="s">
        <v>10</v>
      </c>
      <c r="G323" t="str">
        <f t="shared" si="23"/>
        <v>Федерация дзюдо</v>
      </c>
    </row>
    <row r="324" spans="1:7" x14ac:dyDescent="0.3">
      <c r="A324">
        <v>2000</v>
      </c>
      <c r="B324" t="s">
        <v>221</v>
      </c>
      <c r="C324" t="s">
        <v>217</v>
      </c>
      <c r="D324" t="s">
        <v>174</v>
      </c>
      <c r="E324">
        <f>9</f>
        <v>9</v>
      </c>
      <c r="F324" t="s">
        <v>10</v>
      </c>
      <c r="G324" t="str">
        <f t="shared" si="23"/>
        <v>Федерация дзюдо</v>
      </c>
    </row>
    <row r="325" spans="1:7" x14ac:dyDescent="0.3">
      <c r="A325">
        <v>2000</v>
      </c>
      <c r="B325" t="s">
        <v>224</v>
      </c>
      <c r="C325" t="s">
        <v>217</v>
      </c>
      <c r="D325" t="s">
        <v>223</v>
      </c>
      <c r="E325" t="s">
        <v>391</v>
      </c>
      <c r="F325" t="s">
        <v>10</v>
      </c>
      <c r="G325" t="str">
        <f t="shared" si="23"/>
        <v>Федерация дзюдо</v>
      </c>
    </row>
    <row r="326" spans="1:7" x14ac:dyDescent="0.3">
      <c r="A326">
        <v>2000</v>
      </c>
      <c r="B326" t="s">
        <v>392</v>
      </c>
      <c r="C326" t="s">
        <v>217</v>
      </c>
      <c r="D326" t="s">
        <v>225</v>
      </c>
      <c r="E326" t="s">
        <v>391</v>
      </c>
      <c r="F326" t="s">
        <v>10</v>
      </c>
      <c r="G326" t="str">
        <f t="shared" si="23"/>
        <v>Федерация дзюдо</v>
      </c>
    </row>
    <row r="327" spans="1:7" x14ac:dyDescent="0.3">
      <c r="A327">
        <v>2000</v>
      </c>
      <c r="B327" t="s">
        <v>393</v>
      </c>
      <c r="C327" t="s">
        <v>217</v>
      </c>
      <c r="D327" t="s">
        <v>227</v>
      </c>
      <c r="E327">
        <f>13</f>
        <v>13</v>
      </c>
      <c r="F327" t="s">
        <v>10</v>
      </c>
      <c r="G327" t="str">
        <f t="shared" si="23"/>
        <v>Федерация дзюдо</v>
      </c>
    </row>
    <row r="328" spans="1:7" x14ac:dyDescent="0.3">
      <c r="A328">
        <v>2000</v>
      </c>
      <c r="B328" t="s">
        <v>394</v>
      </c>
      <c r="C328" t="s">
        <v>217</v>
      </c>
      <c r="D328" t="s">
        <v>395</v>
      </c>
      <c r="E328" t="s">
        <v>391</v>
      </c>
      <c r="F328" t="s">
        <v>10</v>
      </c>
      <c r="G328" t="str">
        <f t="shared" si="23"/>
        <v>Федерация дзюдо</v>
      </c>
    </row>
    <row r="329" spans="1:7" x14ac:dyDescent="0.3">
      <c r="A329">
        <v>2000</v>
      </c>
      <c r="B329" t="s">
        <v>396</v>
      </c>
      <c r="C329" t="s">
        <v>397</v>
      </c>
      <c r="D329" t="s">
        <v>398</v>
      </c>
      <c r="E329">
        <v>16</v>
      </c>
      <c r="F329" t="s">
        <v>10</v>
      </c>
      <c r="G329" t="s">
        <v>399</v>
      </c>
    </row>
    <row r="330" spans="1:7" x14ac:dyDescent="0.3">
      <c r="A330">
        <v>2000</v>
      </c>
      <c r="B330" t="s">
        <v>400</v>
      </c>
      <c r="C330" t="s">
        <v>236</v>
      </c>
      <c r="D330" t="s">
        <v>401</v>
      </c>
      <c r="E330">
        <f>23</f>
        <v>23</v>
      </c>
      <c r="F330" t="s">
        <v>10</v>
      </c>
      <c r="G330" t="str">
        <f t="shared" ref="G330:G339" si="24">HYPERLINK("#federations!A31", "Федерация спортивной стрельбы")</f>
        <v>Федерация спортивной стрельбы</v>
      </c>
    </row>
    <row r="331" spans="1:7" x14ac:dyDescent="0.3">
      <c r="A331">
        <v>2000</v>
      </c>
      <c r="B331" t="s">
        <v>235</v>
      </c>
      <c r="C331" t="s">
        <v>236</v>
      </c>
      <c r="D331" t="s">
        <v>237</v>
      </c>
      <c r="E331">
        <f>12</f>
        <v>12</v>
      </c>
      <c r="F331" t="s">
        <v>10</v>
      </c>
      <c r="G331" t="str">
        <f t="shared" si="24"/>
        <v>Федерация спортивной стрельбы</v>
      </c>
    </row>
    <row r="332" spans="1:7" x14ac:dyDescent="0.3">
      <c r="A332">
        <v>2000</v>
      </c>
      <c r="B332" t="s">
        <v>400</v>
      </c>
      <c r="C332" t="s">
        <v>236</v>
      </c>
      <c r="D332" t="s">
        <v>402</v>
      </c>
      <c r="E332">
        <v>8</v>
      </c>
      <c r="F332" t="s">
        <v>10</v>
      </c>
      <c r="G332" t="str">
        <f t="shared" si="24"/>
        <v>Федерация спортивной стрельбы</v>
      </c>
    </row>
    <row r="333" spans="1:7" x14ac:dyDescent="0.3">
      <c r="A333">
        <v>2000</v>
      </c>
      <c r="B333" t="s">
        <v>403</v>
      </c>
      <c r="C333" t="s">
        <v>236</v>
      </c>
      <c r="D333" t="s">
        <v>404</v>
      </c>
      <c r="E333">
        <v>7</v>
      </c>
      <c r="F333" t="s">
        <v>10</v>
      </c>
      <c r="G333" t="str">
        <f t="shared" si="24"/>
        <v>Федерация спортивной стрельбы</v>
      </c>
    </row>
    <row r="334" spans="1:7" x14ac:dyDescent="0.3">
      <c r="A334">
        <v>2000</v>
      </c>
      <c r="B334" t="s">
        <v>405</v>
      </c>
      <c r="C334" t="s">
        <v>236</v>
      </c>
      <c r="D334" t="s">
        <v>245</v>
      </c>
      <c r="E334">
        <v>6</v>
      </c>
      <c r="F334" t="s">
        <v>10</v>
      </c>
      <c r="G334" t="str">
        <f t="shared" si="24"/>
        <v>Федерация спортивной стрельбы</v>
      </c>
    </row>
    <row r="335" spans="1:7" x14ac:dyDescent="0.3">
      <c r="A335">
        <v>2000</v>
      </c>
      <c r="B335" t="s">
        <v>246</v>
      </c>
      <c r="C335" t="s">
        <v>236</v>
      </c>
      <c r="D335" t="s">
        <v>245</v>
      </c>
      <c r="E335">
        <f>9</f>
        <v>9</v>
      </c>
      <c r="F335" t="s">
        <v>10</v>
      </c>
      <c r="G335" t="str">
        <f t="shared" si="24"/>
        <v>Федерация спортивной стрельбы</v>
      </c>
    </row>
    <row r="336" spans="1:7" x14ac:dyDescent="0.3">
      <c r="A336">
        <v>2000</v>
      </c>
      <c r="B336" t="s">
        <v>246</v>
      </c>
      <c r="C336" t="s">
        <v>236</v>
      </c>
      <c r="D336" t="s">
        <v>247</v>
      </c>
      <c r="E336">
        <f>11</f>
        <v>11</v>
      </c>
      <c r="F336" t="s">
        <v>10</v>
      </c>
      <c r="G336" t="str">
        <f t="shared" si="24"/>
        <v>Федерация спортивной стрельбы</v>
      </c>
    </row>
    <row r="337" spans="1:7" x14ac:dyDescent="0.3">
      <c r="A337">
        <v>2000</v>
      </c>
      <c r="B337" t="s">
        <v>405</v>
      </c>
      <c r="C337" t="s">
        <v>236</v>
      </c>
      <c r="D337" t="s">
        <v>247</v>
      </c>
      <c r="E337">
        <f>28</f>
        <v>28</v>
      </c>
      <c r="F337" t="s">
        <v>10</v>
      </c>
      <c r="G337" t="str">
        <f t="shared" si="24"/>
        <v>Федерация спортивной стрельбы</v>
      </c>
    </row>
    <row r="338" spans="1:7" x14ac:dyDescent="0.3">
      <c r="A338">
        <v>2000</v>
      </c>
      <c r="B338" t="s">
        <v>406</v>
      </c>
      <c r="C338" t="s">
        <v>236</v>
      </c>
      <c r="D338" t="s">
        <v>407</v>
      </c>
      <c r="E338">
        <f>20</f>
        <v>20</v>
      </c>
      <c r="F338" t="s">
        <v>10</v>
      </c>
      <c r="G338" t="str">
        <f t="shared" si="24"/>
        <v>Федерация спортивной стрельбы</v>
      </c>
    </row>
    <row r="339" spans="1:7" x14ac:dyDescent="0.3">
      <c r="A339">
        <v>2000</v>
      </c>
      <c r="B339" t="s">
        <v>406</v>
      </c>
      <c r="C339" t="s">
        <v>236</v>
      </c>
      <c r="D339" t="s">
        <v>408</v>
      </c>
      <c r="E339">
        <v>7</v>
      </c>
      <c r="F339" t="s">
        <v>10</v>
      </c>
      <c r="G339" t="str">
        <f t="shared" si="24"/>
        <v>Федерация спортивной стрельбы</v>
      </c>
    </row>
    <row r="340" spans="1:7" x14ac:dyDescent="0.3">
      <c r="A340">
        <v>2000</v>
      </c>
      <c r="B340" t="s">
        <v>248</v>
      </c>
      <c r="C340" t="s">
        <v>249</v>
      </c>
      <c r="D340" t="s">
        <v>250</v>
      </c>
      <c r="E340">
        <v>40</v>
      </c>
      <c r="F340" t="s">
        <v>10</v>
      </c>
      <c r="G340" t="str">
        <f t="shared" ref="G340:G348" si="25">HYPERLINK("#federations!A9", "Федерация водных видов спорта")</f>
        <v>Федерация водных видов спорта</v>
      </c>
    </row>
    <row r="341" spans="1:7" x14ac:dyDescent="0.3">
      <c r="A341">
        <v>2000</v>
      </c>
      <c r="B341" t="s">
        <v>409</v>
      </c>
      <c r="C341" t="s">
        <v>249</v>
      </c>
      <c r="D341" t="s">
        <v>252</v>
      </c>
      <c r="E341">
        <v>53</v>
      </c>
      <c r="F341" t="s">
        <v>10</v>
      </c>
      <c r="G341" t="str">
        <f t="shared" si="25"/>
        <v>Федерация водных видов спорта</v>
      </c>
    </row>
    <row r="342" spans="1:7" x14ac:dyDescent="0.3">
      <c r="A342">
        <v>2000</v>
      </c>
      <c r="B342" t="s">
        <v>410</v>
      </c>
      <c r="C342" t="s">
        <v>249</v>
      </c>
      <c r="D342" t="s">
        <v>253</v>
      </c>
      <c r="E342">
        <v>48</v>
      </c>
      <c r="F342" t="s">
        <v>10</v>
      </c>
      <c r="G342" t="str">
        <f t="shared" si="25"/>
        <v>Федерация водных видов спорта</v>
      </c>
    </row>
    <row r="343" spans="1:7" x14ac:dyDescent="0.3">
      <c r="A343">
        <v>2000</v>
      </c>
      <c r="B343" t="s">
        <v>411</v>
      </c>
      <c r="C343" t="s">
        <v>249</v>
      </c>
      <c r="D343" t="s">
        <v>255</v>
      </c>
      <c r="E343">
        <v>52</v>
      </c>
      <c r="F343" t="s">
        <v>10</v>
      </c>
      <c r="G343" t="str">
        <f t="shared" si="25"/>
        <v>Федерация водных видов спорта</v>
      </c>
    </row>
    <row r="344" spans="1:7" x14ac:dyDescent="0.3">
      <c r="A344">
        <v>2000</v>
      </c>
      <c r="B344" t="s">
        <v>256</v>
      </c>
      <c r="C344" t="s">
        <v>249</v>
      </c>
      <c r="D344" t="s">
        <v>257</v>
      </c>
      <c r="E344">
        <v>54</v>
      </c>
      <c r="F344" t="s">
        <v>10</v>
      </c>
      <c r="G344" t="str">
        <f t="shared" si="25"/>
        <v>Федерация водных видов спорта</v>
      </c>
    </row>
    <row r="345" spans="1:7" x14ac:dyDescent="0.3">
      <c r="A345">
        <v>2000</v>
      </c>
      <c r="B345" t="s">
        <v>258</v>
      </c>
      <c r="C345" t="s">
        <v>249</v>
      </c>
      <c r="D345" t="s">
        <v>259</v>
      </c>
      <c r="E345">
        <v>49</v>
      </c>
      <c r="F345" t="s">
        <v>10</v>
      </c>
      <c r="G345" t="str">
        <f t="shared" si="25"/>
        <v>Федерация водных видов спорта</v>
      </c>
    </row>
    <row r="346" spans="1:7" x14ac:dyDescent="0.3">
      <c r="A346">
        <v>2000</v>
      </c>
      <c r="B346" t="s">
        <v>412</v>
      </c>
      <c r="C346" t="s">
        <v>249</v>
      </c>
      <c r="D346" t="s">
        <v>260</v>
      </c>
      <c r="E346">
        <v>29</v>
      </c>
      <c r="F346" t="s">
        <v>10</v>
      </c>
      <c r="G346" t="str">
        <f t="shared" si="25"/>
        <v>Федерация водных видов спорта</v>
      </c>
    </row>
    <row r="347" spans="1:7" x14ac:dyDescent="0.3">
      <c r="A347">
        <v>2000</v>
      </c>
      <c r="B347" t="s">
        <v>412</v>
      </c>
      <c r="C347" t="s">
        <v>249</v>
      </c>
      <c r="D347" t="s">
        <v>413</v>
      </c>
      <c r="E347">
        <v>39</v>
      </c>
      <c r="F347" t="s">
        <v>10</v>
      </c>
      <c r="G347" t="str">
        <f t="shared" si="25"/>
        <v>Федерация водных видов спорта</v>
      </c>
    </row>
    <row r="348" spans="1:7" x14ac:dyDescent="0.3">
      <c r="A348">
        <v>2000</v>
      </c>
      <c r="B348" t="s">
        <v>414</v>
      </c>
      <c r="C348" t="s">
        <v>249</v>
      </c>
      <c r="D348" t="s">
        <v>415</v>
      </c>
      <c r="E348">
        <v>28</v>
      </c>
      <c r="F348" t="s">
        <v>10</v>
      </c>
      <c r="G348" t="str">
        <f t="shared" si="25"/>
        <v>Федерация водных видов спорта</v>
      </c>
    </row>
    <row r="349" spans="1:7" x14ac:dyDescent="0.3">
      <c r="A349">
        <v>2000</v>
      </c>
      <c r="B349" t="s">
        <v>416</v>
      </c>
      <c r="C349" t="s">
        <v>417</v>
      </c>
      <c r="D349" t="s">
        <v>418</v>
      </c>
      <c r="E349">
        <v>4</v>
      </c>
      <c r="F349" t="s">
        <v>10</v>
      </c>
      <c r="G349" t="s">
        <v>419</v>
      </c>
    </row>
    <row r="350" spans="1:7" x14ac:dyDescent="0.3">
      <c r="A350">
        <v>2000</v>
      </c>
      <c r="B350" t="s">
        <v>420</v>
      </c>
      <c r="C350" t="s">
        <v>417</v>
      </c>
      <c r="D350" t="s">
        <v>418</v>
      </c>
      <c r="E350">
        <v>47</v>
      </c>
      <c r="F350" t="s">
        <v>10</v>
      </c>
      <c r="G350" t="s">
        <v>419</v>
      </c>
    </row>
    <row r="351" spans="1:7" x14ac:dyDescent="0.3">
      <c r="A351">
        <v>2000</v>
      </c>
      <c r="B351" t="s">
        <v>421</v>
      </c>
      <c r="C351" t="s">
        <v>265</v>
      </c>
      <c r="D351" t="s">
        <v>167</v>
      </c>
      <c r="E351">
        <v>13</v>
      </c>
      <c r="F351" t="s">
        <v>10</v>
      </c>
      <c r="G351" t="str">
        <f t="shared" ref="G351:G356" si="26">HYPERLINK("#federations!A35", "Федерация тяжелой атлетики")</f>
        <v>Федерация тяжелой атлетики</v>
      </c>
    </row>
    <row r="352" spans="1:7" x14ac:dyDescent="0.3">
      <c r="A352">
        <v>2000</v>
      </c>
      <c r="B352" t="s">
        <v>422</v>
      </c>
      <c r="C352" t="s">
        <v>265</v>
      </c>
      <c r="D352" t="s">
        <v>223</v>
      </c>
      <c r="E352">
        <v>4</v>
      </c>
      <c r="F352" t="s">
        <v>10</v>
      </c>
      <c r="G352" t="str">
        <f t="shared" si="26"/>
        <v>Федерация тяжелой атлетики</v>
      </c>
    </row>
    <row r="353" spans="1:7" x14ac:dyDescent="0.3">
      <c r="A353">
        <v>2000</v>
      </c>
      <c r="B353" t="s">
        <v>423</v>
      </c>
      <c r="C353" t="s">
        <v>265</v>
      </c>
      <c r="D353" t="s">
        <v>270</v>
      </c>
      <c r="E353">
        <v>12</v>
      </c>
      <c r="F353" t="s">
        <v>10</v>
      </c>
      <c r="G353" t="str">
        <f t="shared" si="26"/>
        <v>Федерация тяжелой атлетики</v>
      </c>
    </row>
    <row r="354" spans="1:7" x14ac:dyDescent="0.3">
      <c r="A354">
        <v>2000</v>
      </c>
      <c r="B354" t="s">
        <v>269</v>
      </c>
      <c r="C354" t="s">
        <v>265</v>
      </c>
      <c r="D354" t="s">
        <v>270</v>
      </c>
      <c r="E354">
        <v>13</v>
      </c>
      <c r="F354" t="s">
        <v>10</v>
      </c>
      <c r="G354" t="str">
        <f t="shared" si="26"/>
        <v>Федерация тяжелой атлетики</v>
      </c>
    </row>
    <row r="355" spans="1:7" x14ac:dyDescent="0.3">
      <c r="A355">
        <v>2000</v>
      </c>
      <c r="B355" t="s">
        <v>271</v>
      </c>
      <c r="C355" t="s">
        <v>265</v>
      </c>
      <c r="D355" t="s">
        <v>227</v>
      </c>
      <c r="E355" t="s">
        <v>197</v>
      </c>
      <c r="F355" t="s">
        <v>10</v>
      </c>
      <c r="G355" t="str">
        <f t="shared" si="26"/>
        <v>Федерация тяжелой атлетики</v>
      </c>
    </row>
    <row r="356" spans="1:7" x14ac:dyDescent="0.3">
      <c r="A356">
        <v>2000</v>
      </c>
      <c r="B356" t="s">
        <v>424</v>
      </c>
      <c r="C356" t="s">
        <v>265</v>
      </c>
      <c r="D356" t="s">
        <v>395</v>
      </c>
      <c r="E356" t="s">
        <v>197</v>
      </c>
      <c r="F356" t="s">
        <v>10</v>
      </c>
      <c r="G356" t="str">
        <f t="shared" si="26"/>
        <v>Федерация тяжелой атлетики</v>
      </c>
    </row>
    <row r="357" spans="1:7" x14ac:dyDescent="0.3">
      <c r="A357">
        <v>2000</v>
      </c>
      <c r="B357" t="s">
        <v>425</v>
      </c>
      <c r="C357" t="s">
        <v>275</v>
      </c>
      <c r="D357" t="s">
        <v>278</v>
      </c>
      <c r="E357">
        <v>9</v>
      </c>
      <c r="F357" t="s">
        <v>10</v>
      </c>
      <c r="G357" t="str">
        <f t="shared" ref="G357:G367" si="27">HYPERLINK("#federations!A7", "Федерация борьбы")</f>
        <v>Федерация борьбы</v>
      </c>
    </row>
    <row r="358" spans="1:7" x14ac:dyDescent="0.3">
      <c r="A358">
        <v>2000</v>
      </c>
      <c r="B358" t="s">
        <v>277</v>
      </c>
      <c r="C358" t="s">
        <v>275</v>
      </c>
      <c r="D358" t="s">
        <v>426</v>
      </c>
      <c r="E358">
        <v>19</v>
      </c>
      <c r="F358" t="s">
        <v>10</v>
      </c>
      <c r="G358" t="str">
        <f t="shared" si="27"/>
        <v>Федерация борьбы</v>
      </c>
    </row>
    <row r="359" spans="1:7" x14ac:dyDescent="0.3">
      <c r="A359">
        <v>2000</v>
      </c>
      <c r="B359" t="s">
        <v>427</v>
      </c>
      <c r="C359" t="s">
        <v>275</v>
      </c>
      <c r="D359" t="s">
        <v>428</v>
      </c>
      <c r="E359">
        <v>7</v>
      </c>
      <c r="F359" t="s">
        <v>10</v>
      </c>
      <c r="G359" t="str">
        <f t="shared" si="27"/>
        <v>Федерация борьбы</v>
      </c>
    </row>
    <row r="360" spans="1:7" x14ac:dyDescent="0.3">
      <c r="A360">
        <v>2000</v>
      </c>
      <c r="B360" t="s">
        <v>279</v>
      </c>
      <c r="C360" t="s">
        <v>275</v>
      </c>
      <c r="D360" t="s">
        <v>282</v>
      </c>
      <c r="E360">
        <v>10</v>
      </c>
      <c r="F360" t="s">
        <v>10</v>
      </c>
      <c r="G360" t="str">
        <f t="shared" si="27"/>
        <v>Федерация борьбы</v>
      </c>
    </row>
    <row r="361" spans="1:7" x14ac:dyDescent="0.3">
      <c r="A361">
        <v>2000</v>
      </c>
      <c r="B361" t="s">
        <v>283</v>
      </c>
      <c r="C361" t="s">
        <v>275</v>
      </c>
      <c r="D361" t="s">
        <v>429</v>
      </c>
      <c r="E361">
        <v>6</v>
      </c>
      <c r="F361" t="s">
        <v>10</v>
      </c>
      <c r="G361" t="str">
        <f t="shared" si="27"/>
        <v>Федерация борьбы</v>
      </c>
    </row>
    <row r="362" spans="1:7" x14ac:dyDescent="0.3">
      <c r="A362">
        <v>2000</v>
      </c>
      <c r="B362" t="s">
        <v>285</v>
      </c>
      <c r="C362" t="s">
        <v>275</v>
      </c>
      <c r="D362" t="s">
        <v>288</v>
      </c>
      <c r="E362">
        <v>6</v>
      </c>
      <c r="F362" t="s">
        <v>10</v>
      </c>
      <c r="G362" t="str">
        <f t="shared" si="27"/>
        <v>Федерация борьбы</v>
      </c>
    </row>
    <row r="363" spans="1:7" x14ac:dyDescent="0.3">
      <c r="A363">
        <v>2000</v>
      </c>
      <c r="B363" t="s">
        <v>430</v>
      </c>
      <c r="C363" t="s">
        <v>275</v>
      </c>
      <c r="D363" t="s">
        <v>431</v>
      </c>
      <c r="E363">
        <v>18</v>
      </c>
      <c r="F363" t="s">
        <v>10</v>
      </c>
      <c r="G363" t="str">
        <f t="shared" si="27"/>
        <v>Федерация борьбы</v>
      </c>
    </row>
    <row r="364" spans="1:7" x14ac:dyDescent="0.3">
      <c r="A364">
        <v>2000</v>
      </c>
      <c r="B364" t="s">
        <v>432</v>
      </c>
      <c r="C364" t="s">
        <v>275</v>
      </c>
      <c r="D364" t="s">
        <v>290</v>
      </c>
      <c r="E364">
        <v>19</v>
      </c>
      <c r="F364" t="s">
        <v>10</v>
      </c>
      <c r="G364" t="str">
        <f t="shared" si="27"/>
        <v>Федерация борьбы</v>
      </c>
    </row>
    <row r="365" spans="1:7" x14ac:dyDescent="0.3">
      <c r="A365">
        <v>2000</v>
      </c>
      <c r="B365" t="s">
        <v>433</v>
      </c>
      <c r="C365" t="s">
        <v>275</v>
      </c>
      <c r="D365" t="s">
        <v>292</v>
      </c>
      <c r="E365">
        <v>4</v>
      </c>
      <c r="F365" t="s">
        <v>10</v>
      </c>
      <c r="G365" t="str">
        <f t="shared" si="27"/>
        <v>Федерация борьбы</v>
      </c>
    </row>
    <row r="366" spans="1:7" x14ac:dyDescent="0.3">
      <c r="A366">
        <v>2000</v>
      </c>
      <c r="B366" t="s">
        <v>289</v>
      </c>
      <c r="C366" t="s">
        <v>275</v>
      </c>
      <c r="D366" t="s">
        <v>294</v>
      </c>
      <c r="E366">
        <v>10</v>
      </c>
      <c r="F366" t="s">
        <v>10</v>
      </c>
      <c r="G366" t="str">
        <f t="shared" si="27"/>
        <v>Федерация борьбы</v>
      </c>
    </row>
    <row r="367" spans="1:7" x14ac:dyDescent="0.3">
      <c r="A367">
        <v>2000</v>
      </c>
      <c r="B367" t="s">
        <v>293</v>
      </c>
      <c r="C367" t="s">
        <v>275</v>
      </c>
      <c r="D367" t="s">
        <v>434</v>
      </c>
      <c r="E367">
        <v>2</v>
      </c>
      <c r="F367" t="s">
        <v>26</v>
      </c>
      <c r="G367" t="str">
        <f t="shared" si="27"/>
        <v>Федерация борьбы</v>
      </c>
    </row>
    <row r="368" spans="1:7" x14ac:dyDescent="0.3">
      <c r="A368">
        <v>2002</v>
      </c>
      <c r="B368" t="s">
        <v>435</v>
      </c>
      <c r="C368" t="s">
        <v>8</v>
      </c>
      <c r="D368" t="s">
        <v>298</v>
      </c>
      <c r="E368">
        <v>53</v>
      </c>
      <c r="F368" t="s">
        <v>10</v>
      </c>
      <c r="G368" t="str">
        <f>HYPERLINK("#federations!A21", "Федерация лыжного спорта")</f>
        <v>Федерация лыжного спорта</v>
      </c>
    </row>
    <row r="369" spans="1:7" x14ac:dyDescent="0.3">
      <c r="A369">
        <v>2002</v>
      </c>
      <c r="B369" t="s">
        <v>435</v>
      </c>
      <c r="C369" t="s">
        <v>8</v>
      </c>
      <c r="D369" t="s">
        <v>436</v>
      </c>
      <c r="E369" t="s">
        <v>197</v>
      </c>
      <c r="F369" t="s">
        <v>10</v>
      </c>
      <c r="G369" t="str">
        <f>HYPERLINK("#federations!A21", "Федерация лыжного спорта")</f>
        <v>Федерация лыжного спорта</v>
      </c>
    </row>
    <row r="370" spans="1:7" x14ac:dyDescent="0.3">
      <c r="A370">
        <v>2002</v>
      </c>
      <c r="B370" t="s">
        <v>437</v>
      </c>
      <c r="C370" t="s">
        <v>8</v>
      </c>
      <c r="D370" t="s">
        <v>300</v>
      </c>
      <c r="E370" t="s">
        <v>197</v>
      </c>
      <c r="F370" t="s">
        <v>10</v>
      </c>
      <c r="G370" t="str">
        <f>HYPERLINK("#federations!A21", "Федерация лыжного спорта")</f>
        <v>Федерация лыжного спорта</v>
      </c>
    </row>
    <row r="371" spans="1:7" x14ac:dyDescent="0.3">
      <c r="A371">
        <v>2002</v>
      </c>
      <c r="B371" t="s">
        <v>437</v>
      </c>
      <c r="C371" t="s">
        <v>8</v>
      </c>
      <c r="D371" t="s">
        <v>438</v>
      </c>
      <c r="E371">
        <v>34</v>
      </c>
      <c r="F371" t="s">
        <v>10</v>
      </c>
      <c r="G371" t="str">
        <f>HYPERLINK("#federations!A21", "Федерация лыжного спорта")</f>
        <v>Федерация лыжного спорта</v>
      </c>
    </row>
    <row r="372" spans="1:7" x14ac:dyDescent="0.3">
      <c r="A372">
        <v>2002</v>
      </c>
      <c r="B372" t="s">
        <v>16</v>
      </c>
      <c r="C372" t="s">
        <v>17</v>
      </c>
      <c r="D372" t="s">
        <v>18</v>
      </c>
      <c r="E372">
        <v>79</v>
      </c>
      <c r="F372" t="s">
        <v>10</v>
      </c>
      <c r="G372" t="str">
        <f>HYPERLINK("#federations!A5", "Федерация биатлона")</f>
        <v>Федерация биатлона</v>
      </c>
    </row>
    <row r="373" spans="1:7" x14ac:dyDescent="0.3">
      <c r="A373">
        <v>2002</v>
      </c>
      <c r="B373" t="s">
        <v>16</v>
      </c>
      <c r="C373" t="s">
        <v>17</v>
      </c>
      <c r="D373" t="s">
        <v>19</v>
      </c>
      <c r="E373">
        <v>49</v>
      </c>
      <c r="F373" t="s">
        <v>10</v>
      </c>
      <c r="G373" t="str">
        <f>HYPERLINK("#federations!A5", "Федерация биатлона")</f>
        <v>Федерация биатлона</v>
      </c>
    </row>
    <row r="374" spans="1:7" x14ac:dyDescent="0.3">
      <c r="A374">
        <v>2002</v>
      </c>
      <c r="B374" t="s">
        <v>439</v>
      </c>
      <c r="C374" t="s">
        <v>17</v>
      </c>
      <c r="D374" t="s">
        <v>21</v>
      </c>
      <c r="E374">
        <v>62</v>
      </c>
      <c r="F374" t="s">
        <v>10</v>
      </c>
      <c r="G374" t="str">
        <f>HYPERLINK("#federations!A5", "Федерация биатлона")</f>
        <v>Федерация биатлона</v>
      </c>
    </row>
    <row r="375" spans="1:7" x14ac:dyDescent="0.3">
      <c r="A375">
        <v>2002</v>
      </c>
      <c r="B375" t="s">
        <v>439</v>
      </c>
      <c r="C375" t="s">
        <v>17</v>
      </c>
      <c r="D375" t="s">
        <v>22</v>
      </c>
      <c r="E375">
        <v>60</v>
      </c>
      <c r="F375" t="s">
        <v>10</v>
      </c>
      <c r="G375" t="str">
        <f>HYPERLINK("#federations!A5", "Федерация биатлона")</f>
        <v>Федерация биатлона</v>
      </c>
    </row>
    <row r="376" spans="1:7" x14ac:dyDescent="0.3">
      <c r="A376">
        <v>2002</v>
      </c>
      <c r="B376" t="s">
        <v>440</v>
      </c>
      <c r="C376" t="s">
        <v>24</v>
      </c>
      <c r="D376" t="s">
        <v>441</v>
      </c>
      <c r="E376">
        <v>33</v>
      </c>
      <c r="F376" t="s">
        <v>10</v>
      </c>
      <c r="G376" t="str">
        <f t="shared" ref="G376:G413" si="28">HYPERLINK("#federations!A21", "Федерация лыжных видов спорта")</f>
        <v>Федерация лыжных видов спорта</v>
      </c>
    </row>
    <row r="377" spans="1:7" x14ac:dyDescent="0.3">
      <c r="A377">
        <v>2002</v>
      </c>
      <c r="B377" t="s">
        <v>442</v>
      </c>
      <c r="C377" t="s">
        <v>24</v>
      </c>
      <c r="D377" t="s">
        <v>441</v>
      </c>
      <c r="E377">
        <v>42</v>
      </c>
      <c r="F377" t="s">
        <v>10</v>
      </c>
      <c r="G377" t="str">
        <f t="shared" si="28"/>
        <v>Федерация лыжных видов спорта</v>
      </c>
    </row>
    <row r="378" spans="1:7" x14ac:dyDescent="0.3">
      <c r="A378">
        <v>2002</v>
      </c>
      <c r="B378" t="s">
        <v>306</v>
      </c>
      <c r="C378" t="s">
        <v>24</v>
      </c>
      <c r="D378" t="s">
        <v>441</v>
      </c>
      <c r="E378">
        <v>49</v>
      </c>
      <c r="F378" t="s">
        <v>10</v>
      </c>
      <c r="G378" t="str">
        <f t="shared" si="28"/>
        <v>Федерация лыжных видов спорта</v>
      </c>
    </row>
    <row r="379" spans="1:7" x14ac:dyDescent="0.3">
      <c r="A379">
        <v>2002</v>
      </c>
      <c r="B379" t="s">
        <v>443</v>
      </c>
      <c r="C379" t="s">
        <v>24</v>
      </c>
      <c r="D379" t="s">
        <v>441</v>
      </c>
      <c r="E379">
        <v>50</v>
      </c>
      <c r="F379" t="s">
        <v>10</v>
      </c>
      <c r="G379" t="str">
        <f t="shared" si="28"/>
        <v>Федерация лыжных видов спорта</v>
      </c>
    </row>
    <row r="380" spans="1:7" x14ac:dyDescent="0.3">
      <c r="A380">
        <v>2002</v>
      </c>
      <c r="B380" t="s">
        <v>444</v>
      </c>
      <c r="C380" t="s">
        <v>24</v>
      </c>
      <c r="D380" t="s">
        <v>445</v>
      </c>
      <c r="E380">
        <v>18</v>
      </c>
      <c r="F380" t="s">
        <v>10</v>
      </c>
      <c r="G380" t="str">
        <f t="shared" si="28"/>
        <v>Федерация лыжных видов спорта</v>
      </c>
    </row>
    <row r="381" spans="1:7" x14ac:dyDescent="0.3">
      <c r="A381">
        <v>2002</v>
      </c>
      <c r="B381" t="s">
        <v>442</v>
      </c>
      <c r="C381" t="s">
        <v>24</v>
      </c>
      <c r="D381" t="s">
        <v>445</v>
      </c>
      <c r="E381">
        <v>37</v>
      </c>
      <c r="F381" t="s">
        <v>10</v>
      </c>
      <c r="G381" t="str">
        <f t="shared" si="28"/>
        <v>Федерация лыжных видов спорта</v>
      </c>
    </row>
    <row r="382" spans="1:7" x14ac:dyDescent="0.3">
      <c r="A382">
        <v>2002</v>
      </c>
      <c r="B382" t="s">
        <v>28</v>
      </c>
      <c r="C382" t="s">
        <v>24</v>
      </c>
      <c r="D382" t="s">
        <v>445</v>
      </c>
      <c r="E382">
        <v>42</v>
      </c>
      <c r="F382" t="s">
        <v>10</v>
      </c>
      <c r="G382" t="str">
        <f t="shared" si="28"/>
        <v>Федерация лыжных видов спорта</v>
      </c>
    </row>
    <row r="383" spans="1:7" x14ac:dyDescent="0.3">
      <c r="A383">
        <v>2002</v>
      </c>
      <c r="B383" t="s">
        <v>446</v>
      </c>
      <c r="C383" t="s">
        <v>24</v>
      </c>
      <c r="D383" t="s">
        <v>445</v>
      </c>
      <c r="E383">
        <v>44</v>
      </c>
      <c r="F383" t="s">
        <v>10</v>
      </c>
      <c r="G383" t="str">
        <f t="shared" si="28"/>
        <v>Федерация лыжных видов спорта</v>
      </c>
    </row>
    <row r="384" spans="1:7" x14ac:dyDescent="0.3">
      <c r="A384">
        <v>2002</v>
      </c>
      <c r="B384" t="s">
        <v>29</v>
      </c>
      <c r="C384" t="s">
        <v>24</v>
      </c>
      <c r="D384" t="s">
        <v>30</v>
      </c>
      <c r="E384">
        <v>18</v>
      </c>
      <c r="F384" t="s">
        <v>10</v>
      </c>
      <c r="G384" t="str">
        <f t="shared" si="28"/>
        <v>Федерация лыжных видов спорта</v>
      </c>
    </row>
    <row r="385" spans="1:7" x14ac:dyDescent="0.3">
      <c r="A385">
        <v>2002</v>
      </c>
      <c r="B385" t="s">
        <v>440</v>
      </c>
      <c r="C385" t="s">
        <v>24</v>
      </c>
      <c r="D385" t="s">
        <v>30</v>
      </c>
      <c r="E385">
        <v>22</v>
      </c>
      <c r="F385" t="s">
        <v>10</v>
      </c>
      <c r="G385" t="str">
        <f t="shared" si="28"/>
        <v>Федерация лыжных видов спорта</v>
      </c>
    </row>
    <row r="386" spans="1:7" x14ac:dyDescent="0.3">
      <c r="A386">
        <v>2002</v>
      </c>
      <c r="B386" t="s">
        <v>443</v>
      </c>
      <c r="C386" t="s">
        <v>24</v>
      </c>
      <c r="D386" t="s">
        <v>30</v>
      </c>
      <c r="E386">
        <v>37</v>
      </c>
      <c r="F386" t="s">
        <v>10</v>
      </c>
      <c r="G386" t="str">
        <f t="shared" si="28"/>
        <v>Федерация лыжных видов спорта</v>
      </c>
    </row>
    <row r="387" spans="1:7" x14ac:dyDescent="0.3">
      <c r="A387">
        <v>2002</v>
      </c>
      <c r="B387" t="s">
        <v>306</v>
      </c>
      <c r="C387" t="s">
        <v>24</v>
      </c>
      <c r="D387" t="s">
        <v>30</v>
      </c>
      <c r="E387">
        <v>46</v>
      </c>
      <c r="F387" t="s">
        <v>10</v>
      </c>
      <c r="G387" t="str">
        <f t="shared" si="28"/>
        <v>Федерация лыжных видов спорта</v>
      </c>
    </row>
    <row r="388" spans="1:7" x14ac:dyDescent="0.3">
      <c r="A388">
        <v>2002</v>
      </c>
      <c r="B388" t="s">
        <v>29</v>
      </c>
      <c r="C388" t="s">
        <v>24</v>
      </c>
      <c r="D388" t="s">
        <v>32</v>
      </c>
      <c r="E388">
        <v>13</v>
      </c>
      <c r="F388" t="s">
        <v>10</v>
      </c>
      <c r="G388" t="str">
        <f t="shared" si="28"/>
        <v>Федерация лыжных видов спорта</v>
      </c>
    </row>
    <row r="389" spans="1:7" x14ac:dyDescent="0.3">
      <c r="A389">
        <v>2002</v>
      </c>
      <c r="B389" t="s">
        <v>444</v>
      </c>
      <c r="C389" t="s">
        <v>24</v>
      </c>
      <c r="D389" t="s">
        <v>32</v>
      </c>
      <c r="E389">
        <v>23</v>
      </c>
      <c r="F389" t="s">
        <v>10</v>
      </c>
      <c r="G389" t="str">
        <f t="shared" si="28"/>
        <v>Федерация лыжных видов спорта</v>
      </c>
    </row>
    <row r="390" spans="1:7" x14ac:dyDescent="0.3">
      <c r="A390">
        <v>2002</v>
      </c>
      <c r="B390" t="s">
        <v>443</v>
      </c>
      <c r="C390" t="s">
        <v>24</v>
      </c>
      <c r="D390" t="s">
        <v>32</v>
      </c>
      <c r="E390">
        <v>34</v>
      </c>
      <c r="F390" t="s">
        <v>10</v>
      </c>
      <c r="G390" t="str">
        <f t="shared" si="28"/>
        <v>Федерация лыжных видов спорта</v>
      </c>
    </row>
    <row r="391" spans="1:7" x14ac:dyDescent="0.3">
      <c r="A391">
        <v>2002</v>
      </c>
      <c r="B391" t="s">
        <v>446</v>
      </c>
      <c r="C391" t="s">
        <v>24</v>
      </c>
      <c r="D391" t="s">
        <v>32</v>
      </c>
      <c r="E391">
        <v>35</v>
      </c>
      <c r="F391" t="s">
        <v>10</v>
      </c>
      <c r="G391" t="str">
        <f t="shared" si="28"/>
        <v>Федерация лыжных видов спорта</v>
      </c>
    </row>
    <row r="392" spans="1:7" x14ac:dyDescent="0.3">
      <c r="A392">
        <v>2002</v>
      </c>
      <c r="B392" t="s">
        <v>29</v>
      </c>
      <c r="C392" t="s">
        <v>24</v>
      </c>
      <c r="D392" t="s">
        <v>447</v>
      </c>
      <c r="E392">
        <v>15</v>
      </c>
      <c r="F392" t="s">
        <v>10</v>
      </c>
      <c r="G392" t="str">
        <f t="shared" si="28"/>
        <v>Федерация лыжных видов спорта</v>
      </c>
    </row>
    <row r="393" spans="1:7" x14ac:dyDescent="0.3">
      <c r="A393">
        <v>2002</v>
      </c>
      <c r="B393" t="s">
        <v>444</v>
      </c>
      <c r="C393" t="s">
        <v>24</v>
      </c>
      <c r="D393" t="s">
        <v>447</v>
      </c>
      <c r="E393">
        <v>21</v>
      </c>
      <c r="F393" t="s">
        <v>10</v>
      </c>
      <c r="G393" t="str">
        <f t="shared" si="28"/>
        <v>Федерация лыжных видов спорта</v>
      </c>
    </row>
    <row r="394" spans="1:7" x14ac:dyDescent="0.3">
      <c r="A394">
        <v>2002</v>
      </c>
      <c r="B394" t="s">
        <v>440</v>
      </c>
      <c r="C394" t="s">
        <v>24</v>
      </c>
      <c r="D394" t="s">
        <v>447</v>
      </c>
      <c r="E394">
        <v>39</v>
      </c>
      <c r="F394" t="s">
        <v>10</v>
      </c>
      <c r="G394" t="str">
        <f t="shared" si="28"/>
        <v>Федерация лыжных видов спорта</v>
      </c>
    </row>
    <row r="395" spans="1:7" x14ac:dyDescent="0.3">
      <c r="A395">
        <v>2002</v>
      </c>
      <c r="B395" t="s">
        <v>442</v>
      </c>
      <c r="C395" t="s">
        <v>24</v>
      </c>
      <c r="D395" t="s">
        <v>447</v>
      </c>
      <c r="E395">
        <v>48</v>
      </c>
      <c r="F395" t="s">
        <v>10</v>
      </c>
      <c r="G395" t="str">
        <f t="shared" si="28"/>
        <v>Федерация лыжных видов спорта</v>
      </c>
    </row>
    <row r="396" spans="1:7" x14ac:dyDescent="0.3">
      <c r="A396">
        <v>2002</v>
      </c>
      <c r="B396" t="s">
        <v>448</v>
      </c>
      <c r="C396" t="s">
        <v>24</v>
      </c>
      <c r="D396" t="s">
        <v>449</v>
      </c>
      <c r="E396">
        <v>51</v>
      </c>
      <c r="F396" t="s">
        <v>10</v>
      </c>
      <c r="G396" t="str">
        <f t="shared" si="28"/>
        <v>Федерация лыжных видов спорта</v>
      </c>
    </row>
    <row r="397" spans="1:7" x14ac:dyDescent="0.3">
      <c r="A397">
        <v>2002</v>
      </c>
      <c r="B397" t="s">
        <v>450</v>
      </c>
      <c r="C397" t="s">
        <v>24</v>
      </c>
      <c r="D397" t="s">
        <v>449</v>
      </c>
      <c r="E397">
        <v>53</v>
      </c>
      <c r="F397" t="s">
        <v>10</v>
      </c>
      <c r="G397" t="str">
        <f t="shared" si="28"/>
        <v>Федерация лыжных видов спорта</v>
      </c>
    </row>
    <row r="398" spans="1:7" x14ac:dyDescent="0.3">
      <c r="A398">
        <v>2002</v>
      </c>
      <c r="B398" t="s">
        <v>308</v>
      </c>
      <c r="C398" t="s">
        <v>24</v>
      </c>
      <c r="D398" t="s">
        <v>451</v>
      </c>
      <c r="E398">
        <v>21</v>
      </c>
      <c r="F398" t="s">
        <v>10</v>
      </c>
      <c r="G398" t="str">
        <f t="shared" si="28"/>
        <v>Федерация лыжных видов спорта</v>
      </c>
    </row>
    <row r="399" spans="1:7" x14ac:dyDescent="0.3">
      <c r="A399">
        <v>2002</v>
      </c>
      <c r="B399" t="s">
        <v>307</v>
      </c>
      <c r="C399" t="s">
        <v>24</v>
      </c>
      <c r="D399" t="s">
        <v>451</v>
      </c>
      <c r="E399">
        <v>24</v>
      </c>
      <c r="F399" t="s">
        <v>10</v>
      </c>
      <c r="G399" t="str">
        <f t="shared" si="28"/>
        <v>Федерация лыжных видов спорта</v>
      </c>
    </row>
    <row r="400" spans="1:7" x14ac:dyDescent="0.3">
      <c r="A400">
        <v>2002</v>
      </c>
      <c r="B400" t="s">
        <v>311</v>
      </c>
      <c r="C400" t="s">
        <v>24</v>
      </c>
      <c r="D400" t="s">
        <v>451</v>
      </c>
      <c r="E400">
        <v>29</v>
      </c>
      <c r="F400" t="s">
        <v>10</v>
      </c>
      <c r="G400" t="str">
        <f t="shared" si="28"/>
        <v>Федерация лыжных видов спорта</v>
      </c>
    </row>
    <row r="401" spans="1:7" x14ac:dyDescent="0.3">
      <c r="A401">
        <v>2002</v>
      </c>
      <c r="B401" t="s">
        <v>309</v>
      </c>
      <c r="C401" t="s">
        <v>24</v>
      </c>
      <c r="D401" t="s">
        <v>451</v>
      </c>
      <c r="E401">
        <v>33</v>
      </c>
      <c r="F401" t="s">
        <v>10</v>
      </c>
      <c r="G401" t="str">
        <f t="shared" si="28"/>
        <v>Федерация лыжных видов спорта</v>
      </c>
    </row>
    <row r="402" spans="1:7" x14ac:dyDescent="0.3">
      <c r="A402">
        <v>2002</v>
      </c>
      <c r="B402" t="s">
        <v>307</v>
      </c>
      <c r="C402" t="s">
        <v>24</v>
      </c>
      <c r="D402" t="s">
        <v>22</v>
      </c>
      <c r="E402">
        <v>25</v>
      </c>
      <c r="F402" t="s">
        <v>10</v>
      </c>
      <c r="G402" t="str">
        <f t="shared" si="28"/>
        <v>Федерация лыжных видов спорта</v>
      </c>
    </row>
    <row r="403" spans="1:7" x14ac:dyDescent="0.3">
      <c r="A403">
        <v>2002</v>
      </c>
      <c r="B403" t="s">
        <v>308</v>
      </c>
      <c r="C403" t="s">
        <v>24</v>
      </c>
      <c r="D403" t="s">
        <v>22</v>
      </c>
      <c r="E403">
        <v>33</v>
      </c>
      <c r="F403" t="s">
        <v>10</v>
      </c>
      <c r="G403" t="str">
        <f t="shared" si="28"/>
        <v>Федерация лыжных видов спорта</v>
      </c>
    </row>
    <row r="404" spans="1:7" x14ac:dyDescent="0.3">
      <c r="A404">
        <v>2002</v>
      </c>
      <c r="B404" t="s">
        <v>450</v>
      </c>
      <c r="C404" t="s">
        <v>24</v>
      </c>
      <c r="D404" t="s">
        <v>22</v>
      </c>
      <c r="E404">
        <v>45</v>
      </c>
      <c r="F404" t="s">
        <v>10</v>
      </c>
      <c r="G404" t="str">
        <f t="shared" si="28"/>
        <v>Федерация лыжных видов спорта</v>
      </c>
    </row>
    <row r="405" spans="1:7" x14ac:dyDescent="0.3">
      <c r="A405">
        <v>2002</v>
      </c>
      <c r="B405" t="s">
        <v>448</v>
      </c>
      <c r="C405" t="s">
        <v>24</v>
      </c>
      <c r="D405" t="s">
        <v>22</v>
      </c>
      <c r="E405">
        <v>49</v>
      </c>
      <c r="F405" t="s">
        <v>10</v>
      </c>
      <c r="G405" t="str">
        <f t="shared" si="28"/>
        <v>Федерация лыжных видов спорта</v>
      </c>
    </row>
    <row r="406" spans="1:7" x14ac:dyDescent="0.3">
      <c r="A406">
        <v>2002</v>
      </c>
      <c r="B406" t="s">
        <v>308</v>
      </c>
      <c r="C406" t="s">
        <v>24</v>
      </c>
      <c r="D406" t="s">
        <v>41</v>
      </c>
      <c r="E406">
        <v>16</v>
      </c>
      <c r="F406" t="s">
        <v>10</v>
      </c>
      <c r="G406" t="str">
        <f t="shared" si="28"/>
        <v>Федерация лыжных видов спорта</v>
      </c>
    </row>
    <row r="407" spans="1:7" x14ac:dyDescent="0.3">
      <c r="A407">
        <v>2002</v>
      </c>
      <c r="B407" t="s">
        <v>307</v>
      </c>
      <c r="C407" t="s">
        <v>24</v>
      </c>
      <c r="D407" t="s">
        <v>41</v>
      </c>
      <c r="E407">
        <v>17</v>
      </c>
      <c r="F407" t="s">
        <v>10</v>
      </c>
      <c r="G407" t="str">
        <f t="shared" si="28"/>
        <v>Федерация лыжных видов спорта</v>
      </c>
    </row>
    <row r="408" spans="1:7" x14ac:dyDescent="0.3">
      <c r="A408">
        <v>2002</v>
      </c>
      <c r="B408" t="s">
        <v>311</v>
      </c>
      <c r="C408" t="s">
        <v>24</v>
      </c>
      <c r="D408" t="s">
        <v>41</v>
      </c>
      <c r="E408">
        <v>32</v>
      </c>
      <c r="F408" t="s">
        <v>10</v>
      </c>
      <c r="G408" t="str">
        <f t="shared" si="28"/>
        <v>Федерация лыжных видов спорта</v>
      </c>
    </row>
    <row r="409" spans="1:7" x14ac:dyDescent="0.3">
      <c r="A409">
        <v>2002</v>
      </c>
      <c r="B409" t="s">
        <v>309</v>
      </c>
      <c r="C409" t="s">
        <v>24</v>
      </c>
      <c r="D409" t="s">
        <v>41</v>
      </c>
      <c r="E409">
        <v>37</v>
      </c>
      <c r="F409" t="s">
        <v>10</v>
      </c>
      <c r="G409" t="str">
        <f t="shared" si="28"/>
        <v>Федерация лыжных видов спорта</v>
      </c>
    </row>
    <row r="410" spans="1:7" x14ac:dyDescent="0.3">
      <c r="A410">
        <v>2002</v>
      </c>
      <c r="B410" t="s">
        <v>307</v>
      </c>
      <c r="C410" t="s">
        <v>24</v>
      </c>
      <c r="D410" t="s">
        <v>452</v>
      </c>
      <c r="E410">
        <v>15</v>
      </c>
      <c r="F410" t="s">
        <v>10</v>
      </c>
      <c r="G410" t="str">
        <f t="shared" si="28"/>
        <v>Федерация лыжных видов спорта</v>
      </c>
    </row>
    <row r="411" spans="1:7" x14ac:dyDescent="0.3">
      <c r="A411">
        <v>2002</v>
      </c>
      <c r="B411" t="s">
        <v>308</v>
      </c>
      <c r="C411" t="s">
        <v>24</v>
      </c>
      <c r="D411" t="s">
        <v>452</v>
      </c>
      <c r="E411">
        <v>24</v>
      </c>
      <c r="F411" t="s">
        <v>10</v>
      </c>
      <c r="G411" t="str">
        <f t="shared" si="28"/>
        <v>Федерация лыжных видов спорта</v>
      </c>
    </row>
    <row r="412" spans="1:7" x14ac:dyDescent="0.3">
      <c r="A412">
        <v>2002</v>
      </c>
      <c r="B412" t="s">
        <v>309</v>
      </c>
      <c r="C412" t="s">
        <v>24</v>
      </c>
      <c r="D412" t="s">
        <v>452</v>
      </c>
      <c r="E412">
        <v>43</v>
      </c>
      <c r="F412" t="s">
        <v>10</v>
      </c>
      <c r="G412" t="str">
        <f t="shared" si="28"/>
        <v>Федерация лыжных видов спорта</v>
      </c>
    </row>
    <row r="413" spans="1:7" x14ac:dyDescent="0.3">
      <c r="A413">
        <v>2002</v>
      </c>
      <c r="B413" t="s">
        <v>311</v>
      </c>
      <c r="C413" t="s">
        <v>24</v>
      </c>
      <c r="D413" t="s">
        <v>452</v>
      </c>
      <c r="E413">
        <v>47</v>
      </c>
      <c r="F413" t="s">
        <v>10</v>
      </c>
      <c r="G413" t="str">
        <f t="shared" si="28"/>
        <v>Федерация лыжных видов спорта</v>
      </c>
    </row>
    <row r="414" spans="1:7" x14ac:dyDescent="0.3">
      <c r="A414">
        <v>2002</v>
      </c>
      <c r="B414" t="s">
        <v>44</v>
      </c>
      <c r="C414" t="s">
        <v>45</v>
      </c>
      <c r="D414" t="s">
        <v>46</v>
      </c>
      <c r="E414">
        <v>24</v>
      </c>
      <c r="F414" t="s">
        <v>10</v>
      </c>
      <c r="G414" t="str">
        <f>HYPERLINK("#federations!A21", "Федерация лыжного спорта")</f>
        <v>Федерация лыжного спорта</v>
      </c>
    </row>
    <row r="415" spans="1:7" x14ac:dyDescent="0.3">
      <c r="A415">
        <v>2002</v>
      </c>
      <c r="B415" t="s">
        <v>319</v>
      </c>
      <c r="C415" t="s">
        <v>53</v>
      </c>
      <c r="D415" t="s">
        <v>54</v>
      </c>
      <c r="E415">
        <v>32</v>
      </c>
      <c r="F415" t="s">
        <v>10</v>
      </c>
      <c r="G415" t="str">
        <f t="shared" ref="G415:G422" si="29">HYPERLINK("#federations!A21", "Федерация лыжных видов спорта")</f>
        <v>Федерация лыжных видов спорта</v>
      </c>
    </row>
    <row r="416" spans="1:7" x14ac:dyDescent="0.3">
      <c r="A416">
        <v>2002</v>
      </c>
      <c r="B416" t="s">
        <v>453</v>
      </c>
      <c r="C416" t="s">
        <v>53</v>
      </c>
      <c r="D416" t="s">
        <v>54</v>
      </c>
      <c r="E416">
        <v>38</v>
      </c>
      <c r="F416" t="s">
        <v>10</v>
      </c>
      <c r="G416" t="str">
        <f t="shared" si="29"/>
        <v>Федерация лыжных видов спорта</v>
      </c>
    </row>
    <row r="417" spans="1:7" x14ac:dyDescent="0.3">
      <c r="A417">
        <v>2002</v>
      </c>
      <c r="B417" t="s">
        <v>320</v>
      </c>
      <c r="C417" t="s">
        <v>53</v>
      </c>
      <c r="D417" t="s">
        <v>54</v>
      </c>
      <c r="E417">
        <f>44</f>
        <v>44</v>
      </c>
      <c r="F417" t="s">
        <v>10</v>
      </c>
      <c r="G417" t="str">
        <f t="shared" si="29"/>
        <v>Федерация лыжных видов спорта</v>
      </c>
    </row>
    <row r="418" spans="1:7" x14ac:dyDescent="0.3">
      <c r="A418">
        <v>2002</v>
      </c>
      <c r="B418" t="s">
        <v>454</v>
      </c>
      <c r="C418" t="s">
        <v>53</v>
      </c>
      <c r="D418" t="s">
        <v>54</v>
      </c>
      <c r="E418">
        <v>48</v>
      </c>
      <c r="F418" t="s">
        <v>10</v>
      </c>
      <c r="G418" t="str">
        <f t="shared" si="29"/>
        <v>Федерация лыжных видов спорта</v>
      </c>
    </row>
    <row r="419" spans="1:7" x14ac:dyDescent="0.3">
      <c r="A419">
        <v>2002</v>
      </c>
      <c r="B419" t="s">
        <v>319</v>
      </c>
      <c r="C419" t="s">
        <v>53</v>
      </c>
      <c r="D419" t="s">
        <v>57</v>
      </c>
      <c r="E419">
        <v>30</v>
      </c>
      <c r="F419" t="s">
        <v>10</v>
      </c>
      <c r="G419" t="str">
        <f t="shared" si="29"/>
        <v>Федерация лыжных видов спорта</v>
      </c>
    </row>
    <row r="420" spans="1:7" x14ac:dyDescent="0.3">
      <c r="A420">
        <v>2002</v>
      </c>
      <c r="B420" t="s">
        <v>453</v>
      </c>
      <c r="C420" t="s">
        <v>53</v>
      </c>
      <c r="D420" t="s">
        <v>57</v>
      </c>
      <c r="E420">
        <v>48</v>
      </c>
      <c r="F420" t="s">
        <v>10</v>
      </c>
      <c r="G420" t="str">
        <f t="shared" si="29"/>
        <v>Федерация лыжных видов спорта</v>
      </c>
    </row>
    <row r="421" spans="1:7" x14ac:dyDescent="0.3">
      <c r="A421">
        <v>2002</v>
      </c>
      <c r="B421" t="s">
        <v>320</v>
      </c>
      <c r="C421" t="s">
        <v>53</v>
      </c>
      <c r="D421" t="s">
        <v>57</v>
      </c>
      <c r="E421" t="s">
        <v>455</v>
      </c>
      <c r="F421" t="s">
        <v>10</v>
      </c>
      <c r="G421" t="str">
        <f t="shared" si="29"/>
        <v>Федерация лыжных видов спорта</v>
      </c>
    </row>
    <row r="422" spans="1:7" x14ac:dyDescent="0.3">
      <c r="A422">
        <v>2002</v>
      </c>
      <c r="B422" t="s">
        <v>454</v>
      </c>
      <c r="C422" t="s">
        <v>53</v>
      </c>
      <c r="D422" t="s">
        <v>57</v>
      </c>
      <c r="E422" t="s">
        <v>88</v>
      </c>
      <c r="F422" t="s">
        <v>10</v>
      </c>
      <c r="G422" t="str">
        <f t="shared" si="29"/>
        <v>Федерация лыжных видов спорта</v>
      </c>
    </row>
    <row r="423" spans="1:7" x14ac:dyDescent="0.3">
      <c r="A423">
        <v>2002</v>
      </c>
      <c r="B423" t="s">
        <v>66</v>
      </c>
      <c r="C423" t="s">
        <v>59</v>
      </c>
      <c r="D423" t="s">
        <v>62</v>
      </c>
      <c r="E423">
        <v>27</v>
      </c>
      <c r="F423" t="s">
        <v>10</v>
      </c>
      <c r="G423" t="str">
        <f t="shared" ref="G423:G437" si="30">HYPERLINK("#federations!A19", "Федерация коньковых видов спорта")</f>
        <v>Федерация коньковых видов спорта</v>
      </c>
    </row>
    <row r="424" spans="1:7" x14ac:dyDescent="0.3">
      <c r="A424">
        <v>2002</v>
      </c>
      <c r="B424" t="s">
        <v>66</v>
      </c>
      <c r="C424" t="s">
        <v>59</v>
      </c>
      <c r="D424" t="s">
        <v>64</v>
      </c>
      <c r="E424">
        <v>16</v>
      </c>
      <c r="F424" t="s">
        <v>10</v>
      </c>
      <c r="G424" t="str">
        <f t="shared" si="30"/>
        <v>Федерация коньковых видов спорта</v>
      </c>
    </row>
    <row r="425" spans="1:7" x14ac:dyDescent="0.3">
      <c r="A425">
        <v>2002</v>
      </c>
      <c r="B425" t="s">
        <v>63</v>
      </c>
      <c r="C425" t="s">
        <v>59</v>
      </c>
      <c r="D425" t="s">
        <v>64</v>
      </c>
      <c r="E425">
        <v>19</v>
      </c>
      <c r="F425" t="s">
        <v>10</v>
      </c>
      <c r="G425" t="str">
        <f t="shared" si="30"/>
        <v>Федерация коньковых видов спорта</v>
      </c>
    </row>
    <row r="426" spans="1:7" x14ac:dyDescent="0.3">
      <c r="A426">
        <v>2002</v>
      </c>
      <c r="B426" t="s">
        <v>456</v>
      </c>
      <c r="C426" t="s">
        <v>59</v>
      </c>
      <c r="D426" t="s">
        <v>64</v>
      </c>
      <c r="E426">
        <v>36</v>
      </c>
      <c r="F426" t="s">
        <v>10</v>
      </c>
      <c r="G426" t="str">
        <f t="shared" si="30"/>
        <v>Федерация коньковых видов спорта</v>
      </c>
    </row>
    <row r="427" spans="1:7" x14ac:dyDescent="0.3">
      <c r="A427">
        <v>2002</v>
      </c>
      <c r="B427" t="s">
        <v>457</v>
      </c>
      <c r="C427" t="s">
        <v>59</v>
      </c>
      <c r="D427" t="s">
        <v>64</v>
      </c>
      <c r="E427">
        <v>39</v>
      </c>
      <c r="F427" t="s">
        <v>10</v>
      </c>
      <c r="G427" t="str">
        <f t="shared" si="30"/>
        <v>Федерация коньковых видов спорта</v>
      </c>
    </row>
    <row r="428" spans="1:7" x14ac:dyDescent="0.3">
      <c r="A428">
        <v>2002</v>
      </c>
      <c r="B428" t="s">
        <v>63</v>
      </c>
      <c r="C428" t="s">
        <v>59</v>
      </c>
      <c r="D428" t="s">
        <v>67</v>
      </c>
      <c r="E428">
        <v>19</v>
      </c>
      <c r="F428" t="s">
        <v>10</v>
      </c>
      <c r="G428" t="str">
        <f t="shared" si="30"/>
        <v>Федерация коньковых видов спорта</v>
      </c>
    </row>
    <row r="429" spans="1:7" x14ac:dyDescent="0.3">
      <c r="A429">
        <v>2002</v>
      </c>
      <c r="B429" t="s">
        <v>458</v>
      </c>
      <c r="C429" t="s">
        <v>59</v>
      </c>
      <c r="D429" t="s">
        <v>67</v>
      </c>
      <c r="E429">
        <v>29</v>
      </c>
      <c r="F429" t="s">
        <v>10</v>
      </c>
      <c r="G429" t="str">
        <f t="shared" si="30"/>
        <v>Федерация коньковых видов спорта</v>
      </c>
    </row>
    <row r="430" spans="1:7" x14ac:dyDescent="0.3">
      <c r="A430">
        <v>2002</v>
      </c>
      <c r="B430" t="s">
        <v>457</v>
      </c>
      <c r="C430" t="s">
        <v>59</v>
      </c>
      <c r="D430" t="s">
        <v>67</v>
      </c>
      <c r="E430">
        <v>31</v>
      </c>
      <c r="F430" t="s">
        <v>10</v>
      </c>
      <c r="G430" t="str">
        <f t="shared" si="30"/>
        <v>Федерация коньковых видов спорта</v>
      </c>
    </row>
    <row r="431" spans="1:7" x14ac:dyDescent="0.3">
      <c r="A431">
        <v>2002</v>
      </c>
      <c r="B431" t="s">
        <v>70</v>
      </c>
      <c r="C431" t="s">
        <v>59</v>
      </c>
      <c r="D431" t="s">
        <v>50</v>
      </c>
      <c r="E431">
        <v>28</v>
      </c>
      <c r="F431" t="s">
        <v>10</v>
      </c>
      <c r="G431" t="str">
        <f t="shared" si="30"/>
        <v>Федерация коньковых видов спорта</v>
      </c>
    </row>
    <row r="432" spans="1:7" x14ac:dyDescent="0.3">
      <c r="A432">
        <v>2002</v>
      </c>
      <c r="B432" t="s">
        <v>459</v>
      </c>
      <c r="C432" t="s">
        <v>59</v>
      </c>
      <c r="D432" t="s">
        <v>322</v>
      </c>
      <c r="E432">
        <v>32</v>
      </c>
      <c r="F432" t="s">
        <v>10</v>
      </c>
      <c r="G432" t="str">
        <f t="shared" si="30"/>
        <v>Федерация коньковых видов спорта</v>
      </c>
    </row>
    <row r="433" spans="1:7" x14ac:dyDescent="0.3">
      <c r="A433">
        <v>2002</v>
      </c>
      <c r="B433" t="s">
        <v>460</v>
      </c>
      <c r="C433" t="s">
        <v>59</v>
      </c>
      <c r="D433" t="s">
        <v>322</v>
      </c>
      <c r="E433">
        <v>37</v>
      </c>
      <c r="F433" t="s">
        <v>10</v>
      </c>
      <c r="G433" t="str">
        <f t="shared" si="30"/>
        <v>Федерация коньковых видов спорта</v>
      </c>
    </row>
    <row r="434" spans="1:7" x14ac:dyDescent="0.3">
      <c r="A434">
        <v>2002</v>
      </c>
      <c r="B434" t="s">
        <v>70</v>
      </c>
      <c r="C434" t="s">
        <v>59</v>
      </c>
      <c r="D434" t="s">
        <v>71</v>
      </c>
      <c r="E434">
        <v>16</v>
      </c>
      <c r="F434" t="s">
        <v>10</v>
      </c>
      <c r="G434" t="str">
        <f t="shared" si="30"/>
        <v>Федерация коньковых видов спорта</v>
      </c>
    </row>
    <row r="435" spans="1:7" x14ac:dyDescent="0.3">
      <c r="A435">
        <v>2002</v>
      </c>
      <c r="B435" t="s">
        <v>460</v>
      </c>
      <c r="C435" t="s">
        <v>59</v>
      </c>
      <c r="D435" t="s">
        <v>71</v>
      </c>
      <c r="E435">
        <v>27</v>
      </c>
      <c r="F435" t="s">
        <v>10</v>
      </c>
      <c r="G435" t="str">
        <f t="shared" si="30"/>
        <v>Федерация коньковых видов спорта</v>
      </c>
    </row>
    <row r="436" spans="1:7" x14ac:dyDescent="0.3">
      <c r="A436">
        <v>2002</v>
      </c>
      <c r="B436" t="s">
        <v>459</v>
      </c>
      <c r="C436" t="s">
        <v>59</v>
      </c>
      <c r="D436" t="s">
        <v>71</v>
      </c>
      <c r="E436">
        <v>28</v>
      </c>
      <c r="F436" t="s">
        <v>10</v>
      </c>
      <c r="G436" t="str">
        <f t="shared" si="30"/>
        <v>Федерация коньковых видов спорта</v>
      </c>
    </row>
    <row r="437" spans="1:7" x14ac:dyDescent="0.3">
      <c r="A437">
        <v>2002</v>
      </c>
      <c r="B437" t="s">
        <v>70</v>
      </c>
      <c r="C437" t="s">
        <v>59</v>
      </c>
      <c r="D437" t="s">
        <v>73</v>
      </c>
      <c r="E437" t="s">
        <v>197</v>
      </c>
      <c r="F437" t="s">
        <v>10</v>
      </c>
      <c r="G437" t="str">
        <f t="shared" si="30"/>
        <v>Федерация коньковых видов спорта</v>
      </c>
    </row>
    <row r="438" spans="1:7" x14ac:dyDescent="0.3">
      <c r="A438">
        <v>2004</v>
      </c>
      <c r="B438" t="s">
        <v>324</v>
      </c>
      <c r="C438" t="s">
        <v>75</v>
      </c>
      <c r="D438" t="s">
        <v>76</v>
      </c>
      <c r="E438">
        <v>18</v>
      </c>
      <c r="F438" t="s">
        <v>10</v>
      </c>
      <c r="G438" t="str">
        <f>HYPERLINK("#federations!A30", "Федерация стрельбы из лука, арбалета, дартса")</f>
        <v>Федерация стрельбы из лука, арбалета, дартса</v>
      </c>
    </row>
    <row r="439" spans="1:7" x14ac:dyDescent="0.3">
      <c r="A439">
        <v>2004</v>
      </c>
      <c r="B439" t="s">
        <v>461</v>
      </c>
      <c r="C439" t="s">
        <v>75</v>
      </c>
      <c r="D439" t="s">
        <v>80</v>
      </c>
      <c r="E439">
        <v>23</v>
      </c>
      <c r="F439" t="s">
        <v>10</v>
      </c>
      <c r="G439" t="str">
        <f>HYPERLINK("#federations!A30", "Федерация стрельбы из лука, арбалета, дартса")</f>
        <v>Федерация стрельбы из лука, арбалета, дартса</v>
      </c>
    </row>
    <row r="440" spans="1:7" x14ac:dyDescent="0.3">
      <c r="A440">
        <v>2004</v>
      </c>
      <c r="B440" t="s">
        <v>462</v>
      </c>
      <c r="C440" t="s">
        <v>75</v>
      </c>
      <c r="D440" t="s">
        <v>80</v>
      </c>
      <c r="E440">
        <v>57</v>
      </c>
      <c r="F440" t="s">
        <v>10</v>
      </c>
      <c r="G440" t="str">
        <f>HYPERLINK("#federations!A30", "Федерация стрельбы из лука, арбалета, дартса")</f>
        <v>Федерация стрельбы из лука, арбалета, дартса</v>
      </c>
    </row>
    <row r="441" spans="1:7" x14ac:dyDescent="0.3">
      <c r="A441">
        <v>2004</v>
      </c>
      <c r="B441" t="s">
        <v>463</v>
      </c>
      <c r="C441" t="s">
        <v>84</v>
      </c>
      <c r="D441" t="s">
        <v>85</v>
      </c>
      <c r="E441">
        <v>14</v>
      </c>
      <c r="F441" t="s">
        <v>10</v>
      </c>
      <c r="G441" t="str">
        <f t="shared" ref="G441:G447" si="31">HYPERLINK("#federations!A12", "Федерация гимнастики")</f>
        <v>Федерация гимнастики</v>
      </c>
    </row>
    <row r="442" spans="1:7" x14ac:dyDescent="0.3">
      <c r="A442">
        <v>2004</v>
      </c>
      <c r="B442" t="s">
        <v>463</v>
      </c>
      <c r="C442" t="s">
        <v>84</v>
      </c>
      <c r="D442" t="s">
        <v>89</v>
      </c>
      <c r="E442" t="s">
        <v>464</v>
      </c>
      <c r="F442" t="s">
        <v>10</v>
      </c>
      <c r="G442" t="str">
        <f t="shared" si="31"/>
        <v>Федерация гимнастики</v>
      </c>
    </row>
    <row r="443" spans="1:7" x14ac:dyDescent="0.3">
      <c r="A443">
        <v>2004</v>
      </c>
      <c r="B443" t="s">
        <v>463</v>
      </c>
      <c r="C443" t="s">
        <v>84</v>
      </c>
      <c r="D443" t="s">
        <v>92</v>
      </c>
      <c r="E443" t="s">
        <v>465</v>
      </c>
      <c r="F443" t="s">
        <v>10</v>
      </c>
      <c r="G443" t="str">
        <f t="shared" si="31"/>
        <v>Федерация гимнастики</v>
      </c>
    </row>
    <row r="444" spans="1:7" x14ac:dyDescent="0.3">
      <c r="A444">
        <v>2004</v>
      </c>
      <c r="B444" t="s">
        <v>463</v>
      </c>
      <c r="C444" t="s">
        <v>84</v>
      </c>
      <c r="D444" t="s">
        <v>95</v>
      </c>
      <c r="E444">
        <v>8</v>
      </c>
      <c r="F444" t="s">
        <v>10</v>
      </c>
      <c r="G444" t="str">
        <f t="shared" si="31"/>
        <v>Федерация гимнастики</v>
      </c>
    </row>
    <row r="445" spans="1:7" x14ac:dyDescent="0.3">
      <c r="A445">
        <v>2004</v>
      </c>
      <c r="B445" t="s">
        <v>463</v>
      </c>
      <c r="C445" t="s">
        <v>84</v>
      </c>
      <c r="D445" t="s">
        <v>97</v>
      </c>
      <c r="E445" t="s">
        <v>466</v>
      </c>
      <c r="F445" t="s">
        <v>10</v>
      </c>
      <c r="G445" t="str">
        <f t="shared" si="31"/>
        <v>Федерация гимнастики</v>
      </c>
    </row>
    <row r="446" spans="1:7" x14ac:dyDescent="0.3">
      <c r="A446">
        <v>2004</v>
      </c>
      <c r="B446" t="s">
        <v>463</v>
      </c>
      <c r="C446" t="s">
        <v>84</v>
      </c>
      <c r="D446" t="s">
        <v>100</v>
      </c>
      <c r="E446" t="s">
        <v>467</v>
      </c>
      <c r="F446" t="s">
        <v>10</v>
      </c>
      <c r="G446" t="str">
        <f t="shared" si="31"/>
        <v>Федерация гимнастики</v>
      </c>
    </row>
    <row r="447" spans="1:7" x14ac:dyDescent="0.3">
      <c r="A447">
        <v>2004</v>
      </c>
      <c r="B447" t="s">
        <v>463</v>
      </c>
      <c r="C447" t="s">
        <v>84</v>
      </c>
      <c r="D447" t="s">
        <v>103</v>
      </c>
      <c r="E447" t="s">
        <v>468</v>
      </c>
      <c r="F447" t="s">
        <v>10</v>
      </c>
      <c r="G447" t="str">
        <f t="shared" si="31"/>
        <v>Федерация гимнастики</v>
      </c>
    </row>
    <row r="448" spans="1:7" x14ac:dyDescent="0.3">
      <c r="A448">
        <v>2004</v>
      </c>
      <c r="B448" t="s">
        <v>336</v>
      </c>
      <c r="C448" t="s">
        <v>118</v>
      </c>
      <c r="D448" t="s">
        <v>119</v>
      </c>
      <c r="E448" t="s">
        <v>469</v>
      </c>
      <c r="F448" t="s">
        <v>10</v>
      </c>
      <c r="G448" t="str">
        <f t="shared" ref="G448:G468" si="32">HYPERLINK("#federations!A20", "Федерация легкой атлетики")</f>
        <v>Федерация легкой атлетики</v>
      </c>
    </row>
    <row r="449" spans="1:7" x14ac:dyDescent="0.3">
      <c r="A449">
        <v>2004</v>
      </c>
      <c r="B449" t="s">
        <v>470</v>
      </c>
      <c r="C449" t="s">
        <v>118</v>
      </c>
      <c r="D449" t="s">
        <v>471</v>
      </c>
      <c r="E449" t="s">
        <v>472</v>
      </c>
      <c r="F449" t="s">
        <v>10</v>
      </c>
      <c r="G449" t="str">
        <f t="shared" si="32"/>
        <v>Федерация легкой атлетики</v>
      </c>
    </row>
    <row r="450" spans="1:7" x14ac:dyDescent="0.3">
      <c r="A450">
        <v>2004</v>
      </c>
      <c r="B450" t="s">
        <v>473</v>
      </c>
      <c r="C450" t="s">
        <v>118</v>
      </c>
      <c r="D450" t="s">
        <v>474</v>
      </c>
      <c r="E450" t="s">
        <v>475</v>
      </c>
      <c r="F450" t="s">
        <v>10</v>
      </c>
      <c r="G450" t="str">
        <f t="shared" si="32"/>
        <v>Федерация легкой атлетики</v>
      </c>
    </row>
    <row r="451" spans="1:7" x14ac:dyDescent="0.3">
      <c r="A451">
        <v>2004</v>
      </c>
      <c r="B451" t="s">
        <v>123</v>
      </c>
      <c r="C451" t="s">
        <v>118</v>
      </c>
      <c r="D451" t="s">
        <v>124</v>
      </c>
      <c r="E451">
        <v>27</v>
      </c>
      <c r="F451" t="s">
        <v>10</v>
      </c>
      <c r="G451" t="str">
        <f t="shared" si="32"/>
        <v>Федерация легкой атлетики</v>
      </c>
    </row>
    <row r="452" spans="1:7" x14ac:dyDescent="0.3">
      <c r="A452">
        <v>2004</v>
      </c>
      <c r="B452" t="s">
        <v>125</v>
      </c>
      <c r="C452" t="s">
        <v>118</v>
      </c>
      <c r="D452" t="s">
        <v>126</v>
      </c>
      <c r="E452">
        <v>20</v>
      </c>
      <c r="F452" t="s">
        <v>10</v>
      </c>
      <c r="G452" t="str">
        <f t="shared" si="32"/>
        <v>Федерация легкой атлетики</v>
      </c>
    </row>
    <row r="453" spans="1:7" x14ac:dyDescent="0.3">
      <c r="A453">
        <v>2004</v>
      </c>
      <c r="B453" t="s">
        <v>476</v>
      </c>
      <c r="C453" t="s">
        <v>118</v>
      </c>
      <c r="D453" t="s">
        <v>126</v>
      </c>
      <c r="E453">
        <v>37</v>
      </c>
      <c r="F453" t="s">
        <v>10</v>
      </c>
      <c r="G453" t="str">
        <f t="shared" si="32"/>
        <v>Федерация легкой атлетики</v>
      </c>
    </row>
    <row r="454" spans="1:7" x14ac:dyDescent="0.3">
      <c r="A454">
        <v>2004</v>
      </c>
      <c r="B454" t="s">
        <v>477</v>
      </c>
      <c r="C454" t="s">
        <v>118</v>
      </c>
      <c r="D454" t="s">
        <v>128</v>
      </c>
      <c r="E454" t="s">
        <v>134</v>
      </c>
      <c r="F454" t="s">
        <v>10</v>
      </c>
      <c r="G454" t="str">
        <f t="shared" si="32"/>
        <v>Федерация легкой атлетики</v>
      </c>
    </row>
    <row r="455" spans="1:7" x14ac:dyDescent="0.3">
      <c r="A455">
        <v>2004</v>
      </c>
      <c r="B455" t="s">
        <v>478</v>
      </c>
      <c r="C455" t="s">
        <v>118</v>
      </c>
      <c r="D455" t="s">
        <v>130</v>
      </c>
      <c r="E455" t="s">
        <v>134</v>
      </c>
      <c r="F455" t="s">
        <v>10</v>
      </c>
      <c r="G455" t="str">
        <f t="shared" si="32"/>
        <v>Федерация легкой атлетики</v>
      </c>
    </row>
    <row r="456" spans="1:7" x14ac:dyDescent="0.3">
      <c r="A456">
        <v>2004</v>
      </c>
      <c r="B456" t="s">
        <v>479</v>
      </c>
      <c r="C456" t="s">
        <v>118</v>
      </c>
      <c r="D456" t="s">
        <v>480</v>
      </c>
      <c r="E456">
        <v>3</v>
      </c>
      <c r="F456" t="s">
        <v>170</v>
      </c>
      <c r="G456" t="str">
        <f t="shared" si="32"/>
        <v>Федерация легкой атлетики</v>
      </c>
    </row>
    <row r="457" spans="1:7" x14ac:dyDescent="0.3">
      <c r="A457">
        <v>2004</v>
      </c>
      <c r="B457" t="s">
        <v>344</v>
      </c>
      <c r="C457" t="s">
        <v>118</v>
      </c>
      <c r="D457" t="s">
        <v>136</v>
      </c>
      <c r="E457" t="s">
        <v>481</v>
      </c>
      <c r="F457" t="s">
        <v>10</v>
      </c>
      <c r="G457" t="str">
        <f t="shared" si="32"/>
        <v>Федерация легкой атлетики</v>
      </c>
    </row>
    <row r="458" spans="1:7" x14ac:dyDescent="0.3">
      <c r="A458">
        <v>2004</v>
      </c>
      <c r="B458" t="s">
        <v>138</v>
      </c>
      <c r="C458" t="s">
        <v>118</v>
      </c>
      <c r="D458" t="s">
        <v>139</v>
      </c>
      <c r="E458" t="s">
        <v>472</v>
      </c>
      <c r="F458" t="s">
        <v>10</v>
      </c>
      <c r="G458" t="str">
        <f t="shared" si="32"/>
        <v>Федерация легкой атлетики</v>
      </c>
    </row>
    <row r="459" spans="1:7" x14ac:dyDescent="0.3">
      <c r="A459">
        <v>2004</v>
      </c>
      <c r="B459" t="s">
        <v>482</v>
      </c>
      <c r="C459" t="s">
        <v>118</v>
      </c>
      <c r="D459" t="s">
        <v>483</v>
      </c>
      <c r="E459" t="s">
        <v>484</v>
      </c>
      <c r="F459" t="s">
        <v>10</v>
      </c>
      <c r="G459" t="str">
        <f t="shared" si="32"/>
        <v>Федерация легкой атлетики</v>
      </c>
    </row>
    <row r="460" spans="1:7" x14ac:dyDescent="0.3">
      <c r="A460">
        <v>2004</v>
      </c>
      <c r="B460" t="s">
        <v>485</v>
      </c>
      <c r="C460" t="s">
        <v>118</v>
      </c>
      <c r="D460" t="s">
        <v>144</v>
      </c>
      <c r="E460" t="s">
        <v>188</v>
      </c>
      <c r="F460" t="s">
        <v>10</v>
      </c>
      <c r="G460" t="str">
        <f t="shared" si="32"/>
        <v>Федерация легкой атлетики</v>
      </c>
    </row>
    <row r="461" spans="1:7" x14ac:dyDescent="0.3">
      <c r="A461">
        <v>2004</v>
      </c>
      <c r="B461" t="s">
        <v>146</v>
      </c>
      <c r="C461" t="s">
        <v>118</v>
      </c>
      <c r="D461" t="s">
        <v>352</v>
      </c>
      <c r="E461">
        <v>28</v>
      </c>
      <c r="F461" t="s">
        <v>10</v>
      </c>
      <c r="G461" t="str">
        <f t="shared" si="32"/>
        <v>Федерация легкой атлетики</v>
      </c>
    </row>
    <row r="462" spans="1:7" x14ac:dyDescent="0.3">
      <c r="A462">
        <v>2004</v>
      </c>
      <c r="B462" t="s">
        <v>353</v>
      </c>
      <c r="C462" t="s">
        <v>118</v>
      </c>
      <c r="D462" t="s">
        <v>352</v>
      </c>
      <c r="E462">
        <v>50</v>
      </c>
      <c r="F462" t="s">
        <v>10</v>
      </c>
      <c r="G462" t="str">
        <f t="shared" si="32"/>
        <v>Федерация легкой атлетики</v>
      </c>
    </row>
    <row r="463" spans="1:7" x14ac:dyDescent="0.3">
      <c r="A463">
        <v>2004</v>
      </c>
      <c r="B463" t="s">
        <v>486</v>
      </c>
      <c r="C463" t="s">
        <v>118</v>
      </c>
      <c r="D463" t="s">
        <v>150</v>
      </c>
      <c r="E463" t="s">
        <v>487</v>
      </c>
      <c r="F463" t="s">
        <v>10</v>
      </c>
      <c r="G463" t="str">
        <f t="shared" si="32"/>
        <v>Федерация легкой атлетики</v>
      </c>
    </row>
    <row r="464" spans="1:7" x14ac:dyDescent="0.3">
      <c r="A464">
        <v>2004</v>
      </c>
      <c r="B464" t="s">
        <v>154</v>
      </c>
      <c r="C464" t="s">
        <v>118</v>
      </c>
      <c r="D464" t="s">
        <v>152</v>
      </c>
      <c r="E464">
        <v>11</v>
      </c>
      <c r="F464" t="s">
        <v>10</v>
      </c>
      <c r="G464" t="str">
        <f t="shared" si="32"/>
        <v>Федерация легкой атлетики</v>
      </c>
    </row>
    <row r="465" spans="1:7" x14ac:dyDescent="0.3">
      <c r="A465">
        <v>2004</v>
      </c>
      <c r="B465" t="s">
        <v>488</v>
      </c>
      <c r="C465" t="s">
        <v>118</v>
      </c>
      <c r="D465" t="s">
        <v>357</v>
      </c>
      <c r="E465" t="s">
        <v>489</v>
      </c>
      <c r="F465" t="s">
        <v>10</v>
      </c>
      <c r="G465" t="str">
        <f t="shared" si="32"/>
        <v>Федерация легкой атлетики</v>
      </c>
    </row>
    <row r="466" spans="1:7" x14ac:dyDescent="0.3">
      <c r="A466">
        <v>2004</v>
      </c>
      <c r="B466" t="s">
        <v>360</v>
      </c>
      <c r="C466" t="s">
        <v>118</v>
      </c>
      <c r="D466" t="s">
        <v>157</v>
      </c>
      <c r="E466" t="s">
        <v>490</v>
      </c>
      <c r="F466" t="s">
        <v>10</v>
      </c>
      <c r="G466" t="str">
        <f t="shared" si="32"/>
        <v>Федерация легкой атлетики</v>
      </c>
    </row>
    <row r="467" spans="1:7" x14ac:dyDescent="0.3">
      <c r="A467">
        <v>2004</v>
      </c>
      <c r="B467" t="s">
        <v>361</v>
      </c>
      <c r="C467" t="s">
        <v>118</v>
      </c>
      <c r="D467" t="s">
        <v>160</v>
      </c>
      <c r="E467">
        <v>22</v>
      </c>
      <c r="F467" t="s">
        <v>10</v>
      </c>
      <c r="G467" t="str">
        <f t="shared" si="32"/>
        <v>Федерация легкой атлетики</v>
      </c>
    </row>
    <row r="468" spans="1:7" x14ac:dyDescent="0.3">
      <c r="A468">
        <v>2004</v>
      </c>
      <c r="B468" t="s">
        <v>159</v>
      </c>
      <c r="C468" t="s">
        <v>118</v>
      </c>
      <c r="D468" t="s">
        <v>160</v>
      </c>
      <c r="E468" t="s">
        <v>197</v>
      </c>
      <c r="F468" t="s">
        <v>10</v>
      </c>
      <c r="G468" t="str">
        <f t="shared" si="32"/>
        <v>Федерация легкой атлетики</v>
      </c>
    </row>
    <row r="469" spans="1:7" x14ac:dyDescent="0.3">
      <c r="A469">
        <v>2004</v>
      </c>
      <c r="B469" t="s">
        <v>491</v>
      </c>
      <c r="C469" t="s">
        <v>162</v>
      </c>
      <c r="D469" t="s">
        <v>163</v>
      </c>
      <c r="E469">
        <f>9</f>
        <v>9</v>
      </c>
      <c r="F469" t="s">
        <v>10</v>
      </c>
      <c r="G469" t="str">
        <f t="shared" ref="G469:G476" si="33">HYPERLINK("#federations!A6", "Федерация бокса")</f>
        <v>Федерация бокса</v>
      </c>
    </row>
    <row r="470" spans="1:7" x14ac:dyDescent="0.3">
      <c r="A470">
        <v>2004</v>
      </c>
      <c r="B470" t="s">
        <v>492</v>
      </c>
      <c r="C470" t="s">
        <v>162</v>
      </c>
      <c r="D470" t="s">
        <v>167</v>
      </c>
      <c r="E470">
        <f>5</f>
        <v>5</v>
      </c>
      <c r="F470" t="s">
        <v>10</v>
      </c>
      <c r="G470" t="str">
        <f t="shared" si="33"/>
        <v>Федерация бокса</v>
      </c>
    </row>
    <row r="471" spans="1:7" x14ac:dyDescent="0.3">
      <c r="A471">
        <v>2004</v>
      </c>
      <c r="B471" t="s">
        <v>493</v>
      </c>
      <c r="C471" t="s">
        <v>162</v>
      </c>
      <c r="D471" t="s">
        <v>220</v>
      </c>
      <c r="E471">
        <f>3</f>
        <v>3</v>
      </c>
      <c r="F471" t="s">
        <v>170</v>
      </c>
      <c r="G471" t="str">
        <f t="shared" si="33"/>
        <v>Федерация бокса</v>
      </c>
    </row>
    <row r="472" spans="1:7" x14ac:dyDescent="0.3">
      <c r="A472">
        <v>2004</v>
      </c>
      <c r="B472" t="s">
        <v>363</v>
      </c>
      <c r="C472" t="s">
        <v>162</v>
      </c>
      <c r="D472" t="s">
        <v>169</v>
      </c>
      <c r="E472">
        <f>5</f>
        <v>5</v>
      </c>
      <c r="F472" t="s">
        <v>10</v>
      </c>
      <c r="G472" t="str">
        <f t="shared" si="33"/>
        <v>Федерация бокса</v>
      </c>
    </row>
    <row r="473" spans="1:7" x14ac:dyDescent="0.3">
      <c r="A473">
        <v>2004</v>
      </c>
      <c r="B473" t="s">
        <v>494</v>
      </c>
      <c r="C473" t="s">
        <v>162</v>
      </c>
      <c r="D473" t="s">
        <v>172</v>
      </c>
      <c r="E473">
        <v>1</v>
      </c>
      <c r="F473" t="s">
        <v>33</v>
      </c>
      <c r="G473" t="str">
        <f t="shared" si="33"/>
        <v>Федерация бокса</v>
      </c>
    </row>
    <row r="474" spans="1:7" x14ac:dyDescent="0.3">
      <c r="A474">
        <v>2004</v>
      </c>
      <c r="B474" t="s">
        <v>495</v>
      </c>
      <c r="C474" t="s">
        <v>162</v>
      </c>
      <c r="D474" t="s">
        <v>223</v>
      </c>
      <c r="E474">
        <v>2</v>
      </c>
      <c r="F474" t="s">
        <v>26</v>
      </c>
      <c r="G474" t="str">
        <f t="shared" si="33"/>
        <v>Федерация бокса</v>
      </c>
    </row>
    <row r="475" spans="1:7" x14ac:dyDescent="0.3">
      <c r="A475">
        <v>2004</v>
      </c>
      <c r="B475" t="s">
        <v>496</v>
      </c>
      <c r="C475" t="s">
        <v>162</v>
      </c>
      <c r="D475" t="s">
        <v>176</v>
      </c>
      <c r="E475">
        <f>9</f>
        <v>9</v>
      </c>
      <c r="F475" t="s">
        <v>10</v>
      </c>
      <c r="G475" t="str">
        <f t="shared" si="33"/>
        <v>Федерация бокса</v>
      </c>
    </row>
    <row r="476" spans="1:7" x14ac:dyDescent="0.3">
      <c r="A476">
        <v>2004</v>
      </c>
      <c r="B476" t="s">
        <v>366</v>
      </c>
      <c r="C476" t="s">
        <v>162</v>
      </c>
      <c r="D476" t="s">
        <v>178</v>
      </c>
      <c r="E476">
        <f>5</f>
        <v>5</v>
      </c>
      <c r="F476" t="s">
        <v>10</v>
      </c>
      <c r="G476" t="str">
        <f t="shared" si="33"/>
        <v>Федерация бокса</v>
      </c>
    </row>
    <row r="477" spans="1:7" x14ac:dyDescent="0.3">
      <c r="A477">
        <v>2004</v>
      </c>
      <c r="B477" t="s">
        <v>370</v>
      </c>
      <c r="C477" t="s">
        <v>180</v>
      </c>
      <c r="D477" t="s">
        <v>186</v>
      </c>
      <c r="E477" t="s">
        <v>188</v>
      </c>
      <c r="F477" t="s">
        <v>10</v>
      </c>
      <c r="G477" t="str">
        <f>HYPERLINK("#federations!A14", "Федерация гребли на байдарках и каноэ")</f>
        <v>Федерация гребли на байдарках и каноэ</v>
      </c>
    </row>
    <row r="478" spans="1:7" x14ac:dyDescent="0.3">
      <c r="A478">
        <v>2004</v>
      </c>
      <c r="B478" t="s">
        <v>370</v>
      </c>
      <c r="C478" t="s">
        <v>180</v>
      </c>
      <c r="D478" t="s">
        <v>187</v>
      </c>
      <c r="E478" t="s">
        <v>497</v>
      </c>
      <c r="F478" t="s">
        <v>10</v>
      </c>
      <c r="G478" t="str">
        <f>HYPERLINK("#federations!A14", "Федерация гребли на байдарках и каноэ")</f>
        <v>Федерация гребли на байдарках и каноэ</v>
      </c>
    </row>
    <row r="479" spans="1:7" x14ac:dyDescent="0.3">
      <c r="A479">
        <v>2004</v>
      </c>
      <c r="B479" t="s">
        <v>498</v>
      </c>
      <c r="C479" t="s">
        <v>180</v>
      </c>
      <c r="D479" t="s">
        <v>499</v>
      </c>
      <c r="E479" t="s">
        <v>500</v>
      </c>
      <c r="F479" t="s">
        <v>10</v>
      </c>
      <c r="G479" t="str">
        <f>HYPERLINK("#federations!A14", "Федерация гребли на байдарках и каноэ")</f>
        <v>Федерация гребли на байдарках и каноэ</v>
      </c>
    </row>
    <row r="480" spans="1:7" x14ac:dyDescent="0.3">
      <c r="A480">
        <v>2004</v>
      </c>
      <c r="B480" t="s">
        <v>192</v>
      </c>
      <c r="C480" t="s">
        <v>190</v>
      </c>
      <c r="D480" t="s">
        <v>191</v>
      </c>
      <c r="E480">
        <v>32</v>
      </c>
      <c r="F480" t="s">
        <v>10</v>
      </c>
      <c r="G480" t="str">
        <f t="shared" ref="G480:G488" si="34">HYPERLINK("#federations!A8", "Федерация велоспорта")</f>
        <v>Федерация велоспорта</v>
      </c>
    </row>
    <row r="481" spans="1:7" x14ac:dyDescent="0.3">
      <c r="A481">
        <v>2004</v>
      </c>
      <c r="B481" t="s">
        <v>372</v>
      </c>
      <c r="C481" t="s">
        <v>190</v>
      </c>
      <c r="D481" t="s">
        <v>191</v>
      </c>
      <c r="E481">
        <v>50</v>
      </c>
      <c r="F481" t="s">
        <v>10</v>
      </c>
      <c r="G481" t="str">
        <f t="shared" si="34"/>
        <v>Федерация велоспорта</v>
      </c>
    </row>
    <row r="482" spans="1:7" x14ac:dyDescent="0.3">
      <c r="A482">
        <v>2004</v>
      </c>
      <c r="B482" t="s">
        <v>501</v>
      </c>
      <c r="C482" t="s">
        <v>190</v>
      </c>
      <c r="D482" t="s">
        <v>191</v>
      </c>
      <c r="E482">
        <v>67</v>
      </c>
      <c r="F482" t="s">
        <v>10</v>
      </c>
      <c r="G482" t="str">
        <f t="shared" si="34"/>
        <v>Федерация велоспорта</v>
      </c>
    </row>
    <row r="483" spans="1:7" x14ac:dyDescent="0.3">
      <c r="A483">
        <v>2004</v>
      </c>
      <c r="B483" t="s">
        <v>502</v>
      </c>
      <c r="C483" t="s">
        <v>190</v>
      </c>
      <c r="D483" t="s">
        <v>191</v>
      </c>
      <c r="E483">
        <v>70</v>
      </c>
      <c r="F483" t="s">
        <v>10</v>
      </c>
      <c r="G483" t="str">
        <f t="shared" si="34"/>
        <v>Федерация велоспорта</v>
      </c>
    </row>
    <row r="484" spans="1:7" x14ac:dyDescent="0.3">
      <c r="A484">
        <v>2004</v>
      </c>
      <c r="B484" t="s">
        <v>503</v>
      </c>
      <c r="C484" t="s">
        <v>190</v>
      </c>
      <c r="D484" t="s">
        <v>191</v>
      </c>
      <c r="E484" t="s">
        <v>197</v>
      </c>
      <c r="F484" t="s">
        <v>10</v>
      </c>
      <c r="G484" t="str">
        <f t="shared" si="34"/>
        <v>Федерация велоспорта</v>
      </c>
    </row>
    <row r="485" spans="1:7" x14ac:dyDescent="0.3">
      <c r="A485">
        <v>2004</v>
      </c>
      <c r="B485" t="s">
        <v>192</v>
      </c>
      <c r="C485" t="s">
        <v>190</v>
      </c>
      <c r="D485" t="s">
        <v>373</v>
      </c>
      <c r="E485">
        <v>5</v>
      </c>
      <c r="F485" t="s">
        <v>10</v>
      </c>
      <c r="G485" t="str">
        <f t="shared" si="34"/>
        <v>Федерация велоспорта</v>
      </c>
    </row>
    <row r="486" spans="1:7" x14ac:dyDescent="0.3">
      <c r="A486">
        <v>2004</v>
      </c>
      <c r="B486" t="s">
        <v>501</v>
      </c>
      <c r="C486" t="s">
        <v>190</v>
      </c>
      <c r="D486" t="s">
        <v>373</v>
      </c>
      <c r="E486" t="s">
        <v>197</v>
      </c>
      <c r="F486" t="s">
        <v>10</v>
      </c>
      <c r="G486" t="str">
        <f t="shared" si="34"/>
        <v>Федерация велоспорта</v>
      </c>
    </row>
    <row r="487" spans="1:7" x14ac:dyDescent="0.3">
      <c r="A487">
        <v>2004</v>
      </c>
      <c r="B487" t="s">
        <v>504</v>
      </c>
      <c r="C487" t="s">
        <v>199</v>
      </c>
      <c r="D487" t="s">
        <v>200</v>
      </c>
      <c r="E487">
        <v>14</v>
      </c>
      <c r="F487" t="s">
        <v>10</v>
      </c>
      <c r="G487" t="str">
        <f t="shared" si="34"/>
        <v>Федерация велоспорта</v>
      </c>
    </row>
    <row r="488" spans="1:7" x14ac:dyDescent="0.3">
      <c r="A488">
        <v>2004</v>
      </c>
      <c r="B488" t="s">
        <v>505</v>
      </c>
      <c r="C488" t="s">
        <v>199</v>
      </c>
      <c r="D488" t="s">
        <v>202</v>
      </c>
      <c r="E488">
        <v>15</v>
      </c>
      <c r="F488" t="s">
        <v>10</v>
      </c>
      <c r="G488" t="str">
        <f t="shared" si="34"/>
        <v>Федерация велоспорта</v>
      </c>
    </row>
    <row r="489" spans="1:7" x14ac:dyDescent="0.3">
      <c r="A489">
        <v>2004</v>
      </c>
      <c r="B489" t="s">
        <v>387</v>
      </c>
      <c r="C489" t="s">
        <v>217</v>
      </c>
      <c r="D489" t="s">
        <v>388</v>
      </c>
      <c r="E489" t="s">
        <v>391</v>
      </c>
      <c r="F489" t="s">
        <v>10</v>
      </c>
      <c r="G489" t="str">
        <f t="shared" ref="G489:G496" si="35">HYPERLINK("#federations!A15", "Федерация дзюдо")</f>
        <v>Федерация дзюдо</v>
      </c>
    </row>
    <row r="490" spans="1:7" x14ac:dyDescent="0.3">
      <c r="A490">
        <v>2004</v>
      </c>
      <c r="B490" t="s">
        <v>506</v>
      </c>
      <c r="C490" t="s">
        <v>217</v>
      </c>
      <c r="D490" t="s">
        <v>218</v>
      </c>
      <c r="E490" t="s">
        <v>391</v>
      </c>
      <c r="F490" t="s">
        <v>10</v>
      </c>
      <c r="G490" t="str">
        <f t="shared" si="35"/>
        <v>Федерация дзюдо</v>
      </c>
    </row>
    <row r="491" spans="1:7" x14ac:dyDescent="0.3">
      <c r="A491">
        <v>2004</v>
      </c>
      <c r="B491" t="s">
        <v>507</v>
      </c>
      <c r="C491" t="s">
        <v>217</v>
      </c>
      <c r="D491" t="s">
        <v>220</v>
      </c>
      <c r="E491" t="s">
        <v>391</v>
      </c>
      <c r="F491" t="s">
        <v>10</v>
      </c>
      <c r="G491" t="str">
        <f t="shared" si="35"/>
        <v>Федерация дзюдо</v>
      </c>
    </row>
    <row r="492" spans="1:7" x14ac:dyDescent="0.3">
      <c r="A492">
        <v>2004</v>
      </c>
      <c r="B492" t="s">
        <v>392</v>
      </c>
      <c r="C492" t="s">
        <v>217</v>
      </c>
      <c r="D492" t="s">
        <v>225</v>
      </c>
      <c r="E492">
        <f>7</f>
        <v>7</v>
      </c>
      <c r="F492" t="s">
        <v>10</v>
      </c>
      <c r="G492" t="str">
        <f t="shared" si="35"/>
        <v>Федерация дзюдо</v>
      </c>
    </row>
    <row r="493" spans="1:7" x14ac:dyDescent="0.3">
      <c r="A493">
        <v>2004</v>
      </c>
      <c r="B493" t="s">
        <v>508</v>
      </c>
      <c r="C493" t="s">
        <v>217</v>
      </c>
      <c r="D493" t="s">
        <v>227</v>
      </c>
      <c r="E493" t="s">
        <v>391</v>
      </c>
      <c r="F493" t="s">
        <v>10</v>
      </c>
      <c r="G493" t="str">
        <f t="shared" si="35"/>
        <v>Федерация дзюдо</v>
      </c>
    </row>
    <row r="494" spans="1:7" x14ac:dyDescent="0.3">
      <c r="A494">
        <v>2004</v>
      </c>
      <c r="B494" t="s">
        <v>509</v>
      </c>
      <c r="C494" t="s">
        <v>217</v>
      </c>
      <c r="D494" t="s">
        <v>510</v>
      </c>
      <c r="E494" t="s">
        <v>391</v>
      </c>
      <c r="F494" t="s">
        <v>10</v>
      </c>
      <c r="G494" t="str">
        <f t="shared" si="35"/>
        <v>Федерация дзюдо</v>
      </c>
    </row>
    <row r="495" spans="1:7" x14ac:dyDescent="0.3">
      <c r="A495">
        <v>2004</v>
      </c>
      <c r="B495" t="s">
        <v>511</v>
      </c>
      <c r="C495" t="s">
        <v>217</v>
      </c>
      <c r="D495" t="s">
        <v>512</v>
      </c>
      <c r="E495" t="s">
        <v>391</v>
      </c>
      <c r="F495" t="s">
        <v>10</v>
      </c>
      <c r="G495" t="str">
        <f t="shared" si="35"/>
        <v>Федерация дзюдо</v>
      </c>
    </row>
    <row r="496" spans="1:7" x14ac:dyDescent="0.3">
      <c r="A496">
        <v>2004</v>
      </c>
      <c r="B496" t="s">
        <v>513</v>
      </c>
      <c r="C496" t="s">
        <v>217</v>
      </c>
      <c r="D496" t="s">
        <v>231</v>
      </c>
      <c r="E496" t="s">
        <v>391</v>
      </c>
      <c r="F496" t="s">
        <v>10</v>
      </c>
      <c r="G496" t="str">
        <f t="shared" si="35"/>
        <v>Федерация дзюдо</v>
      </c>
    </row>
    <row r="497" spans="1:7" x14ac:dyDescent="0.3">
      <c r="A497">
        <v>2004</v>
      </c>
      <c r="B497" t="s">
        <v>514</v>
      </c>
      <c r="C497" t="s">
        <v>233</v>
      </c>
      <c r="D497" t="s">
        <v>80</v>
      </c>
      <c r="E497">
        <v>14</v>
      </c>
      <c r="F497" t="s">
        <v>10</v>
      </c>
      <c r="G497" t="str">
        <f>HYPERLINK("#federations!A27", "Федерация современного пятиборья")</f>
        <v>Федерация современного пятиборья</v>
      </c>
    </row>
    <row r="498" spans="1:7" x14ac:dyDescent="0.3">
      <c r="A498">
        <v>2004</v>
      </c>
      <c r="B498" t="s">
        <v>515</v>
      </c>
      <c r="C498" t="s">
        <v>233</v>
      </c>
      <c r="D498" t="s">
        <v>80</v>
      </c>
      <c r="E498">
        <v>30</v>
      </c>
      <c r="F498" t="s">
        <v>10</v>
      </c>
      <c r="G498" t="str">
        <f>HYPERLINK("#federations!A27", "Федерация современного пятиборья")</f>
        <v>Федерация современного пятиборья</v>
      </c>
    </row>
    <row r="499" spans="1:7" x14ac:dyDescent="0.3">
      <c r="A499">
        <v>2004</v>
      </c>
      <c r="B499" t="s">
        <v>516</v>
      </c>
      <c r="C499" t="s">
        <v>517</v>
      </c>
      <c r="D499" t="s">
        <v>80</v>
      </c>
      <c r="E499">
        <v>4</v>
      </c>
      <c r="F499" t="s">
        <v>10</v>
      </c>
      <c r="G499" t="str">
        <f>HYPERLINK("#federations!A12", "Федерация гимнастики")</f>
        <v>Федерация гимнастики</v>
      </c>
    </row>
    <row r="500" spans="1:7" x14ac:dyDescent="0.3">
      <c r="A500">
        <v>2004</v>
      </c>
      <c r="B500" t="s">
        <v>518</v>
      </c>
      <c r="C500" t="s">
        <v>236</v>
      </c>
      <c r="D500" t="s">
        <v>401</v>
      </c>
      <c r="E500">
        <f>23</f>
        <v>23</v>
      </c>
      <c r="F500" t="s">
        <v>10</v>
      </c>
      <c r="G500" t="str">
        <f t="shared" ref="G500:G506" si="36">HYPERLINK("#federations!A31", "Федерация спортивной стрельбы")</f>
        <v>Федерация спортивной стрельбы</v>
      </c>
    </row>
    <row r="501" spans="1:7" x14ac:dyDescent="0.3">
      <c r="A501">
        <v>2004</v>
      </c>
      <c r="B501" t="s">
        <v>518</v>
      </c>
      <c r="C501" t="s">
        <v>236</v>
      </c>
      <c r="D501" t="s">
        <v>402</v>
      </c>
      <c r="E501">
        <v>6</v>
      </c>
      <c r="F501" t="s">
        <v>10</v>
      </c>
      <c r="G501" t="str">
        <f t="shared" si="36"/>
        <v>Федерация спортивной стрельбы</v>
      </c>
    </row>
    <row r="502" spans="1:7" x14ac:dyDescent="0.3">
      <c r="A502">
        <v>2004</v>
      </c>
      <c r="B502" t="s">
        <v>519</v>
      </c>
      <c r="C502" t="s">
        <v>236</v>
      </c>
      <c r="D502" t="s">
        <v>243</v>
      </c>
      <c r="E502">
        <v>16</v>
      </c>
      <c r="F502" t="s">
        <v>10</v>
      </c>
      <c r="G502" t="str">
        <f t="shared" si="36"/>
        <v>Федерация спортивной стрельбы</v>
      </c>
    </row>
    <row r="503" spans="1:7" x14ac:dyDescent="0.3">
      <c r="A503">
        <v>2004</v>
      </c>
      <c r="B503" t="s">
        <v>244</v>
      </c>
      <c r="C503" t="s">
        <v>236</v>
      </c>
      <c r="D503" t="s">
        <v>245</v>
      </c>
      <c r="E503">
        <v>33</v>
      </c>
      <c r="F503" t="s">
        <v>10</v>
      </c>
      <c r="G503" t="str">
        <f t="shared" si="36"/>
        <v>Федерация спортивной стрельбы</v>
      </c>
    </row>
    <row r="504" spans="1:7" x14ac:dyDescent="0.3">
      <c r="A504">
        <v>2004</v>
      </c>
      <c r="B504" t="s">
        <v>244</v>
      </c>
      <c r="C504" t="s">
        <v>236</v>
      </c>
      <c r="D504" t="s">
        <v>247</v>
      </c>
      <c r="E504">
        <f>13</f>
        <v>13</v>
      </c>
      <c r="F504" t="s">
        <v>10</v>
      </c>
      <c r="G504" t="str">
        <f t="shared" si="36"/>
        <v>Федерация спортивной стрельбы</v>
      </c>
    </row>
    <row r="505" spans="1:7" x14ac:dyDescent="0.3">
      <c r="A505">
        <v>2004</v>
      </c>
      <c r="B505" t="s">
        <v>406</v>
      </c>
      <c r="C505" t="s">
        <v>236</v>
      </c>
      <c r="D505" t="s">
        <v>407</v>
      </c>
      <c r="E505">
        <f>12</f>
        <v>12</v>
      </c>
      <c r="F505" t="s">
        <v>10</v>
      </c>
      <c r="G505" t="str">
        <f t="shared" si="36"/>
        <v>Федерация спортивной стрельбы</v>
      </c>
    </row>
    <row r="506" spans="1:7" x14ac:dyDescent="0.3">
      <c r="A506">
        <v>2004</v>
      </c>
      <c r="B506" t="s">
        <v>406</v>
      </c>
      <c r="C506" t="s">
        <v>236</v>
      </c>
      <c r="D506" t="s">
        <v>408</v>
      </c>
      <c r="E506">
        <v>4</v>
      </c>
      <c r="F506" t="s">
        <v>10</v>
      </c>
      <c r="G506" t="str">
        <f t="shared" si="36"/>
        <v>Федерация спортивной стрельбы</v>
      </c>
    </row>
    <row r="507" spans="1:7" x14ac:dyDescent="0.3">
      <c r="A507">
        <v>2004</v>
      </c>
      <c r="B507" t="s">
        <v>520</v>
      </c>
      <c r="C507" t="s">
        <v>249</v>
      </c>
      <c r="D507" t="s">
        <v>250</v>
      </c>
      <c r="E507">
        <v>55</v>
      </c>
      <c r="F507" t="s">
        <v>10</v>
      </c>
      <c r="G507" t="str">
        <f t="shared" ref="G507:G519" si="37">HYPERLINK("#federations!A9", "Федерация водных видов спорта")</f>
        <v>Федерация водных видов спорта</v>
      </c>
    </row>
    <row r="508" spans="1:7" x14ac:dyDescent="0.3">
      <c r="A508">
        <v>2004</v>
      </c>
      <c r="B508" t="s">
        <v>521</v>
      </c>
      <c r="C508" t="s">
        <v>249</v>
      </c>
      <c r="D508" t="s">
        <v>252</v>
      </c>
      <c r="E508">
        <v>51</v>
      </c>
      <c r="F508" t="s">
        <v>10</v>
      </c>
      <c r="G508" t="str">
        <f t="shared" si="37"/>
        <v>Федерация водных видов спорта</v>
      </c>
    </row>
    <row r="509" spans="1:7" x14ac:dyDescent="0.3">
      <c r="A509">
        <v>2004</v>
      </c>
      <c r="B509" t="s">
        <v>522</v>
      </c>
      <c r="C509" t="s">
        <v>249</v>
      </c>
      <c r="D509" t="s">
        <v>253</v>
      </c>
      <c r="E509">
        <v>55</v>
      </c>
      <c r="F509" t="s">
        <v>10</v>
      </c>
      <c r="G509" t="str">
        <f t="shared" si="37"/>
        <v>Федерация водных видов спорта</v>
      </c>
    </row>
    <row r="510" spans="1:7" x14ac:dyDescent="0.3">
      <c r="A510">
        <v>2004</v>
      </c>
      <c r="B510" t="s">
        <v>523</v>
      </c>
      <c r="C510" t="s">
        <v>249</v>
      </c>
      <c r="D510" t="s">
        <v>255</v>
      </c>
      <c r="E510">
        <v>41</v>
      </c>
      <c r="F510" t="s">
        <v>10</v>
      </c>
      <c r="G510" t="str">
        <f t="shared" si="37"/>
        <v>Федерация водных видов спорта</v>
      </c>
    </row>
    <row r="511" spans="1:7" x14ac:dyDescent="0.3">
      <c r="A511">
        <v>2004</v>
      </c>
      <c r="B511" t="s">
        <v>524</v>
      </c>
      <c r="C511" t="s">
        <v>249</v>
      </c>
      <c r="D511" t="s">
        <v>257</v>
      </c>
      <c r="E511">
        <v>5</v>
      </c>
      <c r="F511" t="s">
        <v>10</v>
      </c>
      <c r="G511" t="str">
        <f t="shared" si="37"/>
        <v>Федерация водных видов спорта</v>
      </c>
    </row>
    <row r="512" spans="1:7" x14ac:dyDescent="0.3">
      <c r="A512">
        <v>2004</v>
      </c>
      <c r="B512" t="s">
        <v>524</v>
      </c>
      <c r="C512" t="s">
        <v>249</v>
      </c>
      <c r="D512" t="s">
        <v>525</v>
      </c>
      <c r="E512">
        <v>5</v>
      </c>
      <c r="F512" t="s">
        <v>10</v>
      </c>
      <c r="G512" t="str">
        <f t="shared" si="37"/>
        <v>Федерация водных видов спорта</v>
      </c>
    </row>
    <row r="513" spans="1:7" x14ac:dyDescent="0.3">
      <c r="A513">
        <v>2004</v>
      </c>
      <c r="B513" t="s">
        <v>526</v>
      </c>
      <c r="C513" t="s">
        <v>249</v>
      </c>
      <c r="D513" t="s">
        <v>259</v>
      </c>
      <c r="E513">
        <v>41</v>
      </c>
      <c r="F513" t="s">
        <v>10</v>
      </c>
      <c r="G513" t="str">
        <f t="shared" si="37"/>
        <v>Федерация водных видов спорта</v>
      </c>
    </row>
    <row r="514" spans="1:7" x14ac:dyDescent="0.3">
      <c r="A514">
        <v>2004</v>
      </c>
      <c r="B514" t="s">
        <v>527</v>
      </c>
      <c r="C514" t="s">
        <v>249</v>
      </c>
      <c r="D514" t="s">
        <v>260</v>
      </c>
      <c r="E514" t="s">
        <v>51</v>
      </c>
      <c r="F514" t="s">
        <v>10</v>
      </c>
      <c r="G514" t="str">
        <f t="shared" si="37"/>
        <v>Федерация водных видов спорта</v>
      </c>
    </row>
    <row r="515" spans="1:7" x14ac:dyDescent="0.3">
      <c r="A515">
        <v>2004</v>
      </c>
      <c r="B515" t="s">
        <v>528</v>
      </c>
      <c r="C515" t="s">
        <v>249</v>
      </c>
      <c r="D515" t="s">
        <v>262</v>
      </c>
      <c r="E515">
        <v>39</v>
      </c>
      <c r="F515" t="s">
        <v>10</v>
      </c>
      <c r="G515" t="str">
        <f t="shared" si="37"/>
        <v>Федерация водных видов спорта</v>
      </c>
    </row>
    <row r="516" spans="1:7" x14ac:dyDescent="0.3">
      <c r="A516">
        <v>2004</v>
      </c>
      <c r="B516" t="s">
        <v>528</v>
      </c>
      <c r="C516" t="s">
        <v>249</v>
      </c>
      <c r="D516" t="s">
        <v>263</v>
      </c>
      <c r="E516">
        <v>41</v>
      </c>
      <c r="F516" t="s">
        <v>10</v>
      </c>
      <c r="G516" t="str">
        <f t="shared" si="37"/>
        <v>Федерация водных видов спорта</v>
      </c>
    </row>
    <row r="517" spans="1:7" x14ac:dyDescent="0.3">
      <c r="A517">
        <v>2004</v>
      </c>
      <c r="B517" t="s">
        <v>529</v>
      </c>
      <c r="C517" t="s">
        <v>249</v>
      </c>
      <c r="D517" t="s">
        <v>530</v>
      </c>
      <c r="E517">
        <v>41</v>
      </c>
      <c r="F517" t="s">
        <v>10</v>
      </c>
      <c r="G517" t="str">
        <f t="shared" si="37"/>
        <v>Федерация водных видов спорта</v>
      </c>
    </row>
    <row r="518" spans="1:7" x14ac:dyDescent="0.3">
      <c r="A518">
        <v>2004</v>
      </c>
      <c r="B518" t="s">
        <v>531</v>
      </c>
      <c r="C518" t="s">
        <v>249</v>
      </c>
      <c r="D518" t="s">
        <v>532</v>
      </c>
      <c r="E518">
        <v>38</v>
      </c>
      <c r="F518" t="s">
        <v>10</v>
      </c>
      <c r="G518" t="str">
        <f t="shared" si="37"/>
        <v>Федерация водных видов спорта</v>
      </c>
    </row>
    <row r="519" spans="1:7" x14ac:dyDescent="0.3">
      <c r="A519">
        <v>2004</v>
      </c>
      <c r="B519" t="s">
        <v>414</v>
      </c>
      <c r="C519" t="s">
        <v>249</v>
      </c>
      <c r="D519" t="s">
        <v>415</v>
      </c>
      <c r="E519">
        <v>28</v>
      </c>
      <c r="F519" t="s">
        <v>10</v>
      </c>
      <c r="G519" t="str">
        <f t="shared" si="37"/>
        <v>Федерация водных видов спорта</v>
      </c>
    </row>
    <row r="520" spans="1:7" x14ac:dyDescent="0.3">
      <c r="A520">
        <v>2004</v>
      </c>
      <c r="B520" t="s">
        <v>533</v>
      </c>
      <c r="C520" t="s">
        <v>534</v>
      </c>
      <c r="D520" t="s">
        <v>227</v>
      </c>
      <c r="E520">
        <f>5</f>
        <v>5</v>
      </c>
      <c r="F520" t="s">
        <v>10</v>
      </c>
      <c r="G520" t="str">
        <f>HYPERLINK("#federations!A32", "Федерация тхэквондо")</f>
        <v>Федерация тхэквондо</v>
      </c>
    </row>
    <row r="521" spans="1:7" x14ac:dyDescent="0.3">
      <c r="A521">
        <v>2004</v>
      </c>
      <c r="B521" t="s">
        <v>535</v>
      </c>
      <c r="C521" t="s">
        <v>417</v>
      </c>
      <c r="D521" t="s">
        <v>418</v>
      </c>
      <c r="E521">
        <v>17</v>
      </c>
      <c r="F521" t="s">
        <v>10</v>
      </c>
      <c r="G521" t="s">
        <v>419</v>
      </c>
    </row>
    <row r="522" spans="1:7" x14ac:dyDescent="0.3">
      <c r="A522">
        <v>2004</v>
      </c>
      <c r="B522" t="s">
        <v>416</v>
      </c>
      <c r="C522" t="s">
        <v>417</v>
      </c>
      <c r="D522" t="s">
        <v>418</v>
      </c>
      <c r="E522">
        <v>25</v>
      </c>
      <c r="F522" t="s">
        <v>10</v>
      </c>
      <c r="G522" t="s">
        <v>419</v>
      </c>
    </row>
    <row r="523" spans="1:7" x14ac:dyDescent="0.3">
      <c r="A523">
        <v>2004</v>
      </c>
      <c r="B523" t="s">
        <v>536</v>
      </c>
      <c r="C523" t="s">
        <v>417</v>
      </c>
      <c r="D523" t="s">
        <v>537</v>
      </c>
      <c r="E523">
        <v>41</v>
      </c>
      <c r="F523" t="s">
        <v>10</v>
      </c>
      <c r="G523" t="s">
        <v>419</v>
      </c>
    </row>
    <row r="524" spans="1:7" x14ac:dyDescent="0.3">
      <c r="A524">
        <v>2004</v>
      </c>
      <c r="B524" t="s">
        <v>422</v>
      </c>
      <c r="C524" t="s">
        <v>265</v>
      </c>
      <c r="D524" t="s">
        <v>223</v>
      </c>
      <c r="E524">
        <v>2</v>
      </c>
      <c r="F524" t="s">
        <v>26</v>
      </c>
      <c r="G524" t="str">
        <f>HYPERLINK("#federations!A35", "Федерация тяжелой атлетики")</f>
        <v>Федерация тяжелой атлетики</v>
      </c>
    </row>
    <row r="525" spans="1:7" x14ac:dyDescent="0.3">
      <c r="A525">
        <v>2004</v>
      </c>
      <c r="B525" t="s">
        <v>538</v>
      </c>
      <c r="C525" t="s">
        <v>265</v>
      </c>
      <c r="D525" t="s">
        <v>270</v>
      </c>
      <c r="E525">
        <v>7</v>
      </c>
      <c r="F525" t="s">
        <v>10</v>
      </c>
      <c r="G525" t="str">
        <f>HYPERLINK("#federations!A35", "Федерация тяжелой атлетики")</f>
        <v>Федерация тяжелой атлетики</v>
      </c>
    </row>
    <row r="526" spans="1:7" x14ac:dyDescent="0.3">
      <c r="A526">
        <v>2004</v>
      </c>
      <c r="B526" t="s">
        <v>424</v>
      </c>
      <c r="C526" t="s">
        <v>265</v>
      </c>
      <c r="D526" t="s">
        <v>395</v>
      </c>
      <c r="E526">
        <v>6</v>
      </c>
      <c r="F526" t="s">
        <v>10</v>
      </c>
      <c r="G526" t="str">
        <f>HYPERLINK("#federations!A35", "Федерация тяжелой атлетики")</f>
        <v>Федерация тяжелой атлетики</v>
      </c>
    </row>
    <row r="527" spans="1:7" x14ac:dyDescent="0.3">
      <c r="A527">
        <v>2004</v>
      </c>
      <c r="B527" t="s">
        <v>539</v>
      </c>
      <c r="C527" t="s">
        <v>275</v>
      </c>
      <c r="D527" t="s">
        <v>426</v>
      </c>
      <c r="E527">
        <v>17</v>
      </c>
      <c r="F527" t="s">
        <v>10</v>
      </c>
      <c r="G527" t="str">
        <f t="shared" ref="G527:G538" si="38">HYPERLINK("#federations!A7", "Федерация борьбы")</f>
        <v>Федерация борьбы</v>
      </c>
    </row>
    <row r="528" spans="1:7" x14ac:dyDescent="0.3">
      <c r="A528">
        <v>2004</v>
      </c>
      <c r="B528" t="s">
        <v>540</v>
      </c>
      <c r="C528" t="s">
        <v>275</v>
      </c>
      <c r="D528" t="s">
        <v>428</v>
      </c>
      <c r="E528">
        <v>6</v>
      </c>
      <c r="F528" t="s">
        <v>10</v>
      </c>
      <c r="G528" t="str">
        <f t="shared" si="38"/>
        <v>Федерация борьбы</v>
      </c>
    </row>
    <row r="529" spans="1:7" x14ac:dyDescent="0.3">
      <c r="A529">
        <v>2004</v>
      </c>
      <c r="B529" t="s">
        <v>427</v>
      </c>
      <c r="C529" t="s">
        <v>275</v>
      </c>
      <c r="D529" t="s">
        <v>280</v>
      </c>
      <c r="E529">
        <v>3</v>
      </c>
      <c r="F529" t="s">
        <v>170</v>
      </c>
      <c r="G529" t="str">
        <f t="shared" si="38"/>
        <v>Федерация борьбы</v>
      </c>
    </row>
    <row r="530" spans="1:7" x14ac:dyDescent="0.3">
      <c r="A530">
        <v>2004</v>
      </c>
      <c r="B530" t="s">
        <v>541</v>
      </c>
      <c r="C530" t="s">
        <v>275</v>
      </c>
      <c r="D530" t="s">
        <v>282</v>
      </c>
      <c r="E530">
        <v>5</v>
      </c>
      <c r="F530" t="s">
        <v>10</v>
      </c>
      <c r="G530" t="str">
        <f t="shared" si="38"/>
        <v>Федерация борьбы</v>
      </c>
    </row>
    <row r="531" spans="1:7" x14ac:dyDescent="0.3">
      <c r="A531">
        <v>2004</v>
      </c>
      <c r="B531" t="s">
        <v>542</v>
      </c>
      <c r="C531" t="s">
        <v>275</v>
      </c>
      <c r="D531" t="s">
        <v>429</v>
      </c>
      <c r="E531">
        <v>21</v>
      </c>
      <c r="F531" t="s">
        <v>10</v>
      </c>
      <c r="G531" t="str">
        <f t="shared" si="38"/>
        <v>Федерация борьбы</v>
      </c>
    </row>
    <row r="532" spans="1:7" x14ac:dyDescent="0.3">
      <c r="A532">
        <v>2004</v>
      </c>
      <c r="B532" t="s">
        <v>543</v>
      </c>
      <c r="C532" t="s">
        <v>275</v>
      </c>
      <c r="D532" t="s">
        <v>544</v>
      </c>
      <c r="E532">
        <v>2</v>
      </c>
      <c r="F532" t="s">
        <v>26</v>
      </c>
      <c r="G532" t="str">
        <f t="shared" si="38"/>
        <v>Федерация борьбы</v>
      </c>
    </row>
    <row r="533" spans="1:7" x14ac:dyDescent="0.3">
      <c r="A533">
        <v>2004</v>
      </c>
      <c r="B533" t="s">
        <v>545</v>
      </c>
      <c r="C533" t="s">
        <v>275</v>
      </c>
      <c r="D533" t="s">
        <v>431</v>
      </c>
      <c r="E533">
        <v>19</v>
      </c>
      <c r="F533" t="s">
        <v>10</v>
      </c>
      <c r="G533" t="str">
        <f t="shared" si="38"/>
        <v>Федерация борьбы</v>
      </c>
    </row>
    <row r="534" spans="1:7" x14ac:dyDescent="0.3">
      <c r="A534">
        <v>2004</v>
      </c>
      <c r="B534" t="s">
        <v>546</v>
      </c>
      <c r="C534" t="s">
        <v>275</v>
      </c>
      <c r="D534" t="s">
        <v>290</v>
      </c>
      <c r="E534">
        <v>4</v>
      </c>
      <c r="F534" t="s">
        <v>10</v>
      </c>
      <c r="G534" t="str">
        <f t="shared" si="38"/>
        <v>Федерация борьбы</v>
      </c>
    </row>
    <row r="535" spans="1:7" x14ac:dyDescent="0.3">
      <c r="A535">
        <v>2004</v>
      </c>
      <c r="B535" t="s">
        <v>433</v>
      </c>
      <c r="C535" t="s">
        <v>275</v>
      </c>
      <c r="D535" t="s">
        <v>292</v>
      </c>
      <c r="E535">
        <v>2</v>
      </c>
      <c r="F535" t="s">
        <v>26</v>
      </c>
      <c r="G535" t="str">
        <f t="shared" si="38"/>
        <v>Федерация борьбы</v>
      </c>
    </row>
    <row r="536" spans="1:7" x14ac:dyDescent="0.3">
      <c r="A536">
        <v>2004</v>
      </c>
      <c r="B536" t="s">
        <v>289</v>
      </c>
      <c r="C536" t="s">
        <v>275</v>
      </c>
      <c r="D536" t="s">
        <v>294</v>
      </c>
      <c r="E536">
        <v>18</v>
      </c>
      <c r="F536" t="s">
        <v>10</v>
      </c>
      <c r="G536" t="str">
        <f t="shared" si="38"/>
        <v>Федерация борьбы</v>
      </c>
    </row>
    <row r="537" spans="1:7" x14ac:dyDescent="0.3">
      <c r="A537">
        <v>2004</v>
      </c>
      <c r="B537" t="s">
        <v>293</v>
      </c>
      <c r="C537" t="s">
        <v>275</v>
      </c>
      <c r="D537" t="s">
        <v>434</v>
      </c>
      <c r="E537">
        <v>10</v>
      </c>
      <c r="F537" t="s">
        <v>10</v>
      </c>
      <c r="G537" t="str">
        <f t="shared" si="38"/>
        <v>Федерация борьбы</v>
      </c>
    </row>
    <row r="538" spans="1:7" x14ac:dyDescent="0.3">
      <c r="A538">
        <v>2004</v>
      </c>
      <c r="B538" t="s">
        <v>547</v>
      </c>
      <c r="C538" t="s">
        <v>275</v>
      </c>
      <c r="D538" t="s">
        <v>296</v>
      </c>
      <c r="E538">
        <v>4</v>
      </c>
      <c r="F538" t="s">
        <v>10</v>
      </c>
      <c r="G538" t="str">
        <f t="shared" si="38"/>
        <v>Федерация борьбы</v>
      </c>
    </row>
    <row r="539" spans="1:7" x14ac:dyDescent="0.3">
      <c r="A539">
        <v>2006</v>
      </c>
      <c r="B539" t="s">
        <v>548</v>
      </c>
      <c r="C539" t="s">
        <v>8</v>
      </c>
      <c r="D539" t="s">
        <v>298</v>
      </c>
      <c r="E539">
        <v>33</v>
      </c>
      <c r="F539" t="s">
        <v>10</v>
      </c>
      <c r="G539" t="str">
        <f>HYPERLINK("#federations!A21", "Федерация лыжного спорта")</f>
        <v>Федерация лыжного спорта</v>
      </c>
    </row>
    <row r="540" spans="1:7" x14ac:dyDescent="0.3">
      <c r="A540">
        <v>2006</v>
      </c>
      <c r="B540" t="s">
        <v>548</v>
      </c>
      <c r="C540" t="s">
        <v>8</v>
      </c>
      <c r="D540" t="s">
        <v>436</v>
      </c>
      <c r="E540" t="s">
        <v>197</v>
      </c>
      <c r="F540" t="s">
        <v>10</v>
      </c>
      <c r="G540" t="str">
        <f>HYPERLINK("#federations!A21", "Федерация лыжного спорта")</f>
        <v>Федерация лыжного спорта</v>
      </c>
    </row>
    <row r="541" spans="1:7" x14ac:dyDescent="0.3">
      <c r="A541">
        <v>2006</v>
      </c>
      <c r="B541" t="s">
        <v>549</v>
      </c>
      <c r="C541" t="s">
        <v>8</v>
      </c>
      <c r="D541" t="s">
        <v>300</v>
      </c>
      <c r="E541">
        <v>36</v>
      </c>
      <c r="F541" t="s">
        <v>10</v>
      </c>
      <c r="G541" t="str">
        <f>HYPERLINK("#federations!A21", "Федерация лыжного спорта")</f>
        <v>Федерация лыжного спорта</v>
      </c>
    </row>
    <row r="542" spans="1:7" x14ac:dyDescent="0.3">
      <c r="A542">
        <v>2006</v>
      </c>
      <c r="B542" t="s">
        <v>549</v>
      </c>
      <c r="C542" t="s">
        <v>8</v>
      </c>
      <c r="D542" t="s">
        <v>438</v>
      </c>
      <c r="E542">
        <v>47</v>
      </c>
      <c r="F542" t="s">
        <v>10</v>
      </c>
      <c r="G542" t="str">
        <f>HYPERLINK("#federations!A21", "Федерация лыжного спорта")</f>
        <v>Федерация лыжного спорта</v>
      </c>
    </row>
    <row r="543" spans="1:7" x14ac:dyDescent="0.3">
      <c r="A543">
        <v>2006</v>
      </c>
      <c r="B543" t="s">
        <v>550</v>
      </c>
      <c r="C543" t="s">
        <v>17</v>
      </c>
      <c r="D543" t="s">
        <v>18</v>
      </c>
      <c r="E543">
        <v>56</v>
      </c>
      <c r="F543" t="s">
        <v>10</v>
      </c>
      <c r="G543" t="str">
        <f t="shared" ref="G543:G548" si="39">HYPERLINK("#federations!A5", "Федерация биатлона")</f>
        <v>Федерация биатлона</v>
      </c>
    </row>
    <row r="544" spans="1:7" x14ac:dyDescent="0.3">
      <c r="A544">
        <v>2006</v>
      </c>
      <c r="B544" t="s">
        <v>550</v>
      </c>
      <c r="C544" t="s">
        <v>17</v>
      </c>
      <c r="D544" t="s">
        <v>551</v>
      </c>
      <c r="E544">
        <v>53</v>
      </c>
      <c r="F544" t="s">
        <v>10</v>
      </c>
      <c r="G544" t="str">
        <f t="shared" si="39"/>
        <v>Федерация биатлона</v>
      </c>
    </row>
    <row r="545" spans="1:7" x14ac:dyDescent="0.3">
      <c r="A545">
        <v>2006</v>
      </c>
      <c r="B545" t="s">
        <v>550</v>
      </c>
      <c r="C545" t="s">
        <v>17</v>
      </c>
      <c r="D545" t="s">
        <v>19</v>
      </c>
      <c r="E545">
        <v>73</v>
      </c>
      <c r="F545" t="s">
        <v>10</v>
      </c>
      <c r="G545" t="str">
        <f t="shared" si="39"/>
        <v>Федерация биатлона</v>
      </c>
    </row>
    <row r="546" spans="1:7" x14ac:dyDescent="0.3">
      <c r="A546">
        <v>2006</v>
      </c>
      <c r="B546" t="s">
        <v>552</v>
      </c>
      <c r="C546" t="s">
        <v>17</v>
      </c>
      <c r="D546" t="s">
        <v>21</v>
      </c>
      <c r="E546">
        <v>52</v>
      </c>
      <c r="F546" t="s">
        <v>10</v>
      </c>
      <c r="G546" t="str">
        <f t="shared" si="39"/>
        <v>Федерация биатлона</v>
      </c>
    </row>
    <row r="547" spans="1:7" x14ac:dyDescent="0.3">
      <c r="A547">
        <v>2006</v>
      </c>
      <c r="B547" t="s">
        <v>552</v>
      </c>
      <c r="C547" t="s">
        <v>17</v>
      </c>
      <c r="D547" t="s">
        <v>553</v>
      </c>
      <c r="E547" t="s">
        <v>197</v>
      </c>
      <c r="F547" t="s">
        <v>10</v>
      </c>
      <c r="G547" t="str">
        <f t="shared" si="39"/>
        <v>Федерация биатлона</v>
      </c>
    </row>
    <row r="548" spans="1:7" x14ac:dyDescent="0.3">
      <c r="A548">
        <v>2006</v>
      </c>
      <c r="B548" t="s">
        <v>552</v>
      </c>
      <c r="C548" t="s">
        <v>17</v>
      </c>
      <c r="D548" t="s">
        <v>22</v>
      </c>
      <c r="E548">
        <v>49</v>
      </c>
      <c r="F548" t="s">
        <v>10</v>
      </c>
      <c r="G548" t="str">
        <f t="shared" si="39"/>
        <v>Федерация биатлона</v>
      </c>
    </row>
    <row r="549" spans="1:7" x14ac:dyDescent="0.3">
      <c r="A549">
        <v>2006</v>
      </c>
      <c r="B549" t="s">
        <v>554</v>
      </c>
      <c r="C549" t="s">
        <v>24</v>
      </c>
      <c r="D549" t="s">
        <v>441</v>
      </c>
      <c r="E549">
        <v>14</v>
      </c>
      <c r="F549" t="s">
        <v>10</v>
      </c>
      <c r="G549" t="str">
        <f t="shared" ref="G549:G580" si="40">HYPERLINK("#federations!A21", "Федерация лыжных видов спорта")</f>
        <v>Федерация лыжных видов спорта</v>
      </c>
    </row>
    <row r="550" spans="1:7" x14ac:dyDescent="0.3">
      <c r="A550">
        <v>2006</v>
      </c>
      <c r="B550" t="s">
        <v>440</v>
      </c>
      <c r="C550" t="s">
        <v>24</v>
      </c>
      <c r="D550" t="s">
        <v>441</v>
      </c>
      <c r="E550">
        <v>35</v>
      </c>
      <c r="F550" t="s">
        <v>10</v>
      </c>
      <c r="G550" t="str">
        <f t="shared" si="40"/>
        <v>Федерация лыжных видов спорта</v>
      </c>
    </row>
    <row r="551" spans="1:7" x14ac:dyDescent="0.3">
      <c r="A551">
        <v>2006</v>
      </c>
      <c r="B551" t="s">
        <v>555</v>
      </c>
      <c r="C551" t="s">
        <v>24</v>
      </c>
      <c r="D551" t="s">
        <v>441</v>
      </c>
      <c r="E551">
        <v>45</v>
      </c>
      <c r="F551" t="s">
        <v>10</v>
      </c>
      <c r="G551" t="str">
        <f t="shared" si="40"/>
        <v>Федерация лыжных видов спорта</v>
      </c>
    </row>
    <row r="552" spans="1:7" x14ac:dyDescent="0.3">
      <c r="A552">
        <v>2006</v>
      </c>
      <c r="B552" t="s">
        <v>556</v>
      </c>
      <c r="C552" t="s">
        <v>24</v>
      </c>
      <c r="D552" t="s">
        <v>441</v>
      </c>
      <c r="E552">
        <v>55</v>
      </c>
      <c r="F552" t="s">
        <v>10</v>
      </c>
      <c r="G552" t="str">
        <f t="shared" si="40"/>
        <v>Федерация лыжных видов спорта</v>
      </c>
    </row>
    <row r="553" spans="1:7" x14ac:dyDescent="0.3">
      <c r="A553">
        <v>2006</v>
      </c>
      <c r="B553" t="s">
        <v>557</v>
      </c>
      <c r="C553" t="s">
        <v>24</v>
      </c>
      <c r="D553" t="s">
        <v>445</v>
      </c>
      <c r="E553">
        <v>30</v>
      </c>
      <c r="F553" t="s">
        <v>10</v>
      </c>
      <c r="G553" t="str">
        <f t="shared" si="40"/>
        <v>Федерация лыжных видов спорта</v>
      </c>
    </row>
    <row r="554" spans="1:7" x14ac:dyDescent="0.3">
      <c r="A554">
        <v>2006</v>
      </c>
      <c r="B554" t="s">
        <v>443</v>
      </c>
      <c r="C554" t="s">
        <v>24</v>
      </c>
      <c r="D554" t="s">
        <v>445</v>
      </c>
      <c r="E554">
        <v>36</v>
      </c>
      <c r="F554" t="s">
        <v>10</v>
      </c>
      <c r="G554" t="str">
        <f t="shared" si="40"/>
        <v>Федерация лыжных видов спорта</v>
      </c>
    </row>
    <row r="555" spans="1:7" x14ac:dyDescent="0.3">
      <c r="A555">
        <v>2006</v>
      </c>
      <c r="B555" t="s">
        <v>444</v>
      </c>
      <c r="C555" t="s">
        <v>24</v>
      </c>
      <c r="D555" t="s">
        <v>445</v>
      </c>
      <c r="E555">
        <v>37</v>
      </c>
      <c r="F555" t="s">
        <v>10</v>
      </c>
      <c r="G555" t="str">
        <f t="shared" si="40"/>
        <v>Федерация лыжных видов спорта</v>
      </c>
    </row>
    <row r="556" spans="1:7" x14ac:dyDescent="0.3">
      <c r="A556">
        <v>2006</v>
      </c>
      <c r="B556" t="s">
        <v>558</v>
      </c>
      <c r="C556" t="s">
        <v>24</v>
      </c>
      <c r="D556" t="s">
        <v>445</v>
      </c>
      <c r="E556">
        <v>39</v>
      </c>
      <c r="F556" t="s">
        <v>10</v>
      </c>
      <c r="G556" t="str">
        <f t="shared" si="40"/>
        <v>Федерация лыжных видов спорта</v>
      </c>
    </row>
    <row r="557" spans="1:7" x14ac:dyDescent="0.3">
      <c r="A557">
        <v>2006</v>
      </c>
      <c r="B557" t="s">
        <v>443</v>
      </c>
      <c r="C557" t="s">
        <v>24</v>
      </c>
      <c r="D557" t="s">
        <v>32</v>
      </c>
      <c r="E557">
        <v>13</v>
      </c>
      <c r="F557" t="s">
        <v>10</v>
      </c>
      <c r="G557" t="str">
        <f t="shared" si="40"/>
        <v>Федерация лыжных видов спорта</v>
      </c>
    </row>
    <row r="558" spans="1:7" x14ac:dyDescent="0.3">
      <c r="A558">
        <v>2006</v>
      </c>
      <c r="B558" t="s">
        <v>444</v>
      </c>
      <c r="C558" t="s">
        <v>24</v>
      </c>
      <c r="D558" t="s">
        <v>32</v>
      </c>
      <c r="E558">
        <v>29</v>
      </c>
      <c r="F558" t="s">
        <v>10</v>
      </c>
      <c r="G558" t="str">
        <f t="shared" si="40"/>
        <v>Федерация лыжных видов спорта</v>
      </c>
    </row>
    <row r="559" spans="1:7" x14ac:dyDescent="0.3">
      <c r="A559">
        <v>2006</v>
      </c>
      <c r="B559" t="s">
        <v>442</v>
      </c>
      <c r="C559" t="s">
        <v>24</v>
      </c>
      <c r="D559" t="s">
        <v>32</v>
      </c>
      <c r="E559">
        <v>37</v>
      </c>
      <c r="F559" t="s">
        <v>10</v>
      </c>
      <c r="G559" t="str">
        <f t="shared" si="40"/>
        <v>Федерация лыжных видов спорта</v>
      </c>
    </row>
    <row r="560" spans="1:7" x14ac:dyDescent="0.3">
      <c r="A560">
        <v>2006</v>
      </c>
      <c r="B560" t="s">
        <v>559</v>
      </c>
      <c r="C560" t="s">
        <v>24</v>
      </c>
      <c r="D560" t="s">
        <v>32</v>
      </c>
      <c r="E560">
        <v>54</v>
      </c>
      <c r="F560" t="s">
        <v>10</v>
      </c>
      <c r="G560" t="str">
        <f t="shared" si="40"/>
        <v>Федерация лыжных видов спорта</v>
      </c>
    </row>
    <row r="561" spans="1:7" x14ac:dyDescent="0.3">
      <c r="A561">
        <v>2006</v>
      </c>
      <c r="B561" t="s">
        <v>443</v>
      </c>
      <c r="C561" t="s">
        <v>24</v>
      </c>
      <c r="D561" t="s">
        <v>560</v>
      </c>
      <c r="E561">
        <v>9</v>
      </c>
      <c r="F561" t="s">
        <v>10</v>
      </c>
      <c r="G561" t="str">
        <f t="shared" si="40"/>
        <v>Федерация лыжных видов спорта</v>
      </c>
    </row>
    <row r="562" spans="1:7" x14ac:dyDescent="0.3">
      <c r="A562">
        <v>2006</v>
      </c>
      <c r="B562" t="s">
        <v>444</v>
      </c>
      <c r="C562" t="s">
        <v>24</v>
      </c>
      <c r="D562" t="s">
        <v>560</v>
      </c>
      <c r="E562">
        <v>29</v>
      </c>
      <c r="F562" t="s">
        <v>10</v>
      </c>
      <c r="G562" t="str">
        <f t="shared" si="40"/>
        <v>Федерация лыжных видов спорта</v>
      </c>
    </row>
    <row r="563" spans="1:7" x14ac:dyDescent="0.3">
      <c r="A563">
        <v>2006</v>
      </c>
      <c r="B563" t="s">
        <v>557</v>
      </c>
      <c r="C563" t="s">
        <v>24</v>
      </c>
      <c r="D563" t="s">
        <v>560</v>
      </c>
      <c r="E563">
        <v>44</v>
      </c>
      <c r="F563" t="s">
        <v>10</v>
      </c>
      <c r="G563" t="str">
        <f t="shared" si="40"/>
        <v>Федерация лыжных видов спорта</v>
      </c>
    </row>
    <row r="564" spans="1:7" x14ac:dyDescent="0.3">
      <c r="A564">
        <v>2006</v>
      </c>
      <c r="B564" t="s">
        <v>559</v>
      </c>
      <c r="C564" t="s">
        <v>24</v>
      </c>
      <c r="D564" t="s">
        <v>560</v>
      </c>
      <c r="E564">
        <v>60</v>
      </c>
      <c r="F564" t="s">
        <v>10</v>
      </c>
      <c r="G564" t="str">
        <f t="shared" si="40"/>
        <v>Федерация лыжных видов спорта</v>
      </c>
    </row>
    <row r="565" spans="1:7" x14ac:dyDescent="0.3">
      <c r="A565">
        <v>2006</v>
      </c>
      <c r="B565" t="s">
        <v>561</v>
      </c>
      <c r="C565" t="s">
        <v>24</v>
      </c>
      <c r="D565" t="s">
        <v>449</v>
      </c>
      <c r="E565">
        <f>38</f>
        <v>38</v>
      </c>
      <c r="F565" t="s">
        <v>10</v>
      </c>
      <c r="G565" t="str">
        <f t="shared" si="40"/>
        <v>Федерация лыжных видов спорта</v>
      </c>
    </row>
    <row r="566" spans="1:7" x14ac:dyDescent="0.3">
      <c r="A566">
        <v>2006</v>
      </c>
      <c r="B566" t="s">
        <v>448</v>
      </c>
      <c r="C566" t="s">
        <v>24</v>
      </c>
      <c r="D566" t="s">
        <v>449</v>
      </c>
      <c r="E566">
        <v>45</v>
      </c>
      <c r="F566" t="s">
        <v>10</v>
      </c>
      <c r="G566" t="str">
        <f t="shared" si="40"/>
        <v>Федерация лыжных видов спорта</v>
      </c>
    </row>
    <row r="567" spans="1:7" x14ac:dyDescent="0.3">
      <c r="A567">
        <v>2006</v>
      </c>
      <c r="B567" t="s">
        <v>307</v>
      </c>
      <c r="C567" t="s">
        <v>24</v>
      </c>
      <c r="D567" t="s">
        <v>449</v>
      </c>
      <c r="E567">
        <v>46</v>
      </c>
      <c r="F567" t="s">
        <v>10</v>
      </c>
      <c r="G567" t="str">
        <f t="shared" si="40"/>
        <v>Федерация лыжных видов спорта</v>
      </c>
    </row>
    <row r="568" spans="1:7" x14ac:dyDescent="0.3">
      <c r="A568">
        <v>2006</v>
      </c>
      <c r="B568" t="s">
        <v>450</v>
      </c>
      <c r="C568" t="s">
        <v>24</v>
      </c>
      <c r="D568" t="s">
        <v>449</v>
      </c>
      <c r="E568">
        <v>60</v>
      </c>
      <c r="F568" t="s">
        <v>10</v>
      </c>
      <c r="G568" t="str">
        <f t="shared" si="40"/>
        <v>Федерация лыжных видов спорта</v>
      </c>
    </row>
    <row r="569" spans="1:7" x14ac:dyDescent="0.3">
      <c r="A569">
        <v>2006</v>
      </c>
      <c r="B569" t="s">
        <v>562</v>
      </c>
      <c r="C569" t="s">
        <v>24</v>
      </c>
      <c r="D569" t="s">
        <v>451</v>
      </c>
      <c r="E569">
        <v>14</v>
      </c>
      <c r="F569" t="s">
        <v>10</v>
      </c>
      <c r="G569" t="str">
        <f t="shared" si="40"/>
        <v>Федерация лыжных видов спорта</v>
      </c>
    </row>
    <row r="570" spans="1:7" x14ac:dyDescent="0.3">
      <c r="A570">
        <v>2006</v>
      </c>
      <c r="B570" t="s">
        <v>563</v>
      </c>
      <c r="C570" t="s">
        <v>24</v>
      </c>
      <c r="D570" t="s">
        <v>451</v>
      </c>
      <c r="E570">
        <v>40</v>
      </c>
      <c r="F570" t="s">
        <v>10</v>
      </c>
      <c r="G570" t="str">
        <f t="shared" si="40"/>
        <v>Федерация лыжных видов спорта</v>
      </c>
    </row>
    <row r="571" spans="1:7" x14ac:dyDescent="0.3">
      <c r="A571">
        <v>2006</v>
      </c>
      <c r="B571" t="s">
        <v>311</v>
      </c>
      <c r="C571" t="s">
        <v>24</v>
      </c>
      <c r="D571" t="s">
        <v>451</v>
      </c>
      <c r="E571">
        <v>42</v>
      </c>
      <c r="F571" t="s">
        <v>10</v>
      </c>
      <c r="G571" t="str">
        <f t="shared" si="40"/>
        <v>Федерация лыжных видов спорта</v>
      </c>
    </row>
    <row r="572" spans="1:7" x14ac:dyDescent="0.3">
      <c r="A572">
        <v>2006</v>
      </c>
      <c r="B572" t="s">
        <v>448</v>
      </c>
      <c r="C572" t="s">
        <v>24</v>
      </c>
      <c r="D572" t="s">
        <v>451</v>
      </c>
      <c r="E572">
        <v>61</v>
      </c>
      <c r="F572" t="s">
        <v>10</v>
      </c>
      <c r="G572" t="str">
        <f t="shared" si="40"/>
        <v>Федерация лыжных видов спорта</v>
      </c>
    </row>
    <row r="573" spans="1:7" x14ac:dyDescent="0.3">
      <c r="A573">
        <v>2006</v>
      </c>
      <c r="B573" t="s">
        <v>307</v>
      </c>
      <c r="C573" t="s">
        <v>24</v>
      </c>
      <c r="D573" t="s">
        <v>41</v>
      </c>
      <c r="E573">
        <v>15</v>
      </c>
      <c r="F573" t="s">
        <v>10</v>
      </c>
      <c r="G573" t="str">
        <f t="shared" si="40"/>
        <v>Федерация лыжных видов спорта</v>
      </c>
    </row>
    <row r="574" spans="1:7" x14ac:dyDescent="0.3">
      <c r="A574">
        <v>2006</v>
      </c>
      <c r="B574" t="s">
        <v>561</v>
      </c>
      <c r="C574" t="s">
        <v>24</v>
      </c>
      <c r="D574" t="s">
        <v>41</v>
      </c>
      <c r="E574">
        <v>19</v>
      </c>
      <c r="F574" t="s">
        <v>10</v>
      </c>
      <c r="G574" t="str">
        <f t="shared" si="40"/>
        <v>Федерация лыжных видов спорта</v>
      </c>
    </row>
    <row r="575" spans="1:7" x14ac:dyDescent="0.3">
      <c r="A575">
        <v>2006</v>
      </c>
      <c r="B575" t="s">
        <v>448</v>
      </c>
      <c r="C575" t="s">
        <v>24</v>
      </c>
      <c r="D575" t="s">
        <v>41</v>
      </c>
      <c r="E575">
        <v>38</v>
      </c>
      <c r="F575" t="s">
        <v>10</v>
      </c>
      <c r="G575" t="str">
        <f t="shared" si="40"/>
        <v>Федерация лыжных видов спорта</v>
      </c>
    </row>
    <row r="576" spans="1:7" x14ac:dyDescent="0.3">
      <c r="A576">
        <v>2006</v>
      </c>
      <c r="B576" t="s">
        <v>562</v>
      </c>
      <c r="C576" t="s">
        <v>24</v>
      </c>
      <c r="D576" t="s">
        <v>41</v>
      </c>
      <c r="E576">
        <v>40</v>
      </c>
      <c r="F576" t="s">
        <v>10</v>
      </c>
      <c r="G576" t="str">
        <f t="shared" si="40"/>
        <v>Федерация лыжных видов спорта</v>
      </c>
    </row>
    <row r="577" spans="1:7" x14ac:dyDescent="0.3">
      <c r="A577">
        <v>2006</v>
      </c>
      <c r="B577" t="s">
        <v>562</v>
      </c>
      <c r="C577" t="s">
        <v>24</v>
      </c>
      <c r="D577" t="s">
        <v>564</v>
      </c>
      <c r="E577">
        <v>12</v>
      </c>
      <c r="F577" t="s">
        <v>10</v>
      </c>
      <c r="G577" t="str">
        <f t="shared" si="40"/>
        <v>Федерация лыжных видов спорта</v>
      </c>
    </row>
    <row r="578" spans="1:7" x14ac:dyDescent="0.3">
      <c r="A578">
        <v>2006</v>
      </c>
      <c r="B578" t="s">
        <v>561</v>
      </c>
      <c r="C578" t="s">
        <v>24</v>
      </c>
      <c r="D578" t="s">
        <v>564</v>
      </c>
      <c r="E578">
        <v>25</v>
      </c>
      <c r="F578" t="s">
        <v>10</v>
      </c>
      <c r="G578" t="str">
        <f t="shared" si="40"/>
        <v>Федерация лыжных видов спорта</v>
      </c>
    </row>
    <row r="579" spans="1:7" x14ac:dyDescent="0.3">
      <c r="A579">
        <v>2006</v>
      </c>
      <c r="B579" t="s">
        <v>307</v>
      </c>
      <c r="C579" t="s">
        <v>24</v>
      </c>
      <c r="D579" t="s">
        <v>564</v>
      </c>
      <c r="E579">
        <v>41</v>
      </c>
      <c r="F579" t="s">
        <v>10</v>
      </c>
      <c r="G579" t="str">
        <f t="shared" si="40"/>
        <v>Федерация лыжных видов спорта</v>
      </c>
    </row>
    <row r="580" spans="1:7" x14ac:dyDescent="0.3">
      <c r="A580">
        <v>2006</v>
      </c>
      <c r="B580" t="s">
        <v>563</v>
      </c>
      <c r="C580" t="s">
        <v>24</v>
      </c>
      <c r="D580" t="s">
        <v>564</v>
      </c>
      <c r="E580">
        <v>50</v>
      </c>
      <c r="F580" t="s">
        <v>10</v>
      </c>
      <c r="G580" t="str">
        <f t="shared" si="40"/>
        <v>Федерация лыжных видов спорта</v>
      </c>
    </row>
    <row r="581" spans="1:7" x14ac:dyDescent="0.3">
      <c r="A581">
        <v>2006</v>
      </c>
      <c r="B581" t="s">
        <v>565</v>
      </c>
      <c r="C581" t="s">
        <v>45</v>
      </c>
      <c r="D581" t="s">
        <v>46</v>
      </c>
      <c r="E581">
        <v>33</v>
      </c>
      <c r="F581" t="s">
        <v>10</v>
      </c>
      <c r="G581" t="str">
        <f>HYPERLINK("#federations!A21", "Федерация лыжного спорта")</f>
        <v>Федерация лыжного спорта</v>
      </c>
    </row>
    <row r="582" spans="1:7" x14ac:dyDescent="0.3">
      <c r="A582">
        <v>2006</v>
      </c>
      <c r="B582" t="s">
        <v>566</v>
      </c>
      <c r="C582" t="s">
        <v>45</v>
      </c>
      <c r="D582" t="s">
        <v>317</v>
      </c>
      <c r="E582">
        <v>25</v>
      </c>
      <c r="F582" t="s">
        <v>10</v>
      </c>
      <c r="G582" t="str">
        <f>HYPERLINK("#federations!A21", "Федерация лыжного спорта")</f>
        <v>Федерация лыжного спорта</v>
      </c>
    </row>
    <row r="583" spans="1:7" x14ac:dyDescent="0.3">
      <c r="A583">
        <v>2006</v>
      </c>
      <c r="B583" t="s">
        <v>567</v>
      </c>
      <c r="C583" t="s">
        <v>45</v>
      </c>
      <c r="D583" t="s">
        <v>317</v>
      </c>
      <c r="E583">
        <v>28</v>
      </c>
      <c r="F583" t="s">
        <v>10</v>
      </c>
      <c r="G583" t="str">
        <f>HYPERLINK("#federations!A21", "Федерация лыжного спорта")</f>
        <v>Федерация лыжного спорта</v>
      </c>
    </row>
    <row r="584" spans="1:7" x14ac:dyDescent="0.3">
      <c r="A584">
        <v>2006</v>
      </c>
      <c r="B584" t="s">
        <v>568</v>
      </c>
      <c r="C584" t="s">
        <v>53</v>
      </c>
      <c r="D584" t="s">
        <v>54</v>
      </c>
      <c r="E584">
        <v>26</v>
      </c>
      <c r="F584" t="s">
        <v>10</v>
      </c>
      <c r="G584" t="str">
        <f t="shared" ref="G584:G591" si="41">HYPERLINK("#federations!A21", "Федерация лыжных видов спорта")</f>
        <v>Федерация лыжных видов спорта</v>
      </c>
    </row>
    <row r="585" spans="1:7" x14ac:dyDescent="0.3">
      <c r="A585">
        <v>2006</v>
      </c>
      <c r="B585" t="s">
        <v>569</v>
      </c>
      <c r="C585" t="s">
        <v>53</v>
      </c>
      <c r="D585" t="s">
        <v>54</v>
      </c>
      <c r="E585">
        <v>46</v>
      </c>
      <c r="F585" t="s">
        <v>10</v>
      </c>
      <c r="G585" t="str">
        <f t="shared" si="41"/>
        <v>Федерация лыжных видов спорта</v>
      </c>
    </row>
    <row r="586" spans="1:7" x14ac:dyDescent="0.3">
      <c r="A586">
        <v>2006</v>
      </c>
      <c r="B586" t="s">
        <v>570</v>
      </c>
      <c r="C586" t="s">
        <v>53</v>
      </c>
      <c r="D586" t="s">
        <v>54</v>
      </c>
      <c r="E586" t="s">
        <v>571</v>
      </c>
      <c r="F586" t="s">
        <v>10</v>
      </c>
      <c r="G586" t="str">
        <f t="shared" si="41"/>
        <v>Федерация лыжных видов спорта</v>
      </c>
    </row>
    <row r="587" spans="1:7" x14ac:dyDescent="0.3">
      <c r="A587">
        <v>2006</v>
      </c>
      <c r="B587" t="s">
        <v>572</v>
      </c>
      <c r="C587" t="s">
        <v>53</v>
      </c>
      <c r="D587" t="s">
        <v>54</v>
      </c>
      <c r="E587" t="s">
        <v>134</v>
      </c>
      <c r="F587" t="s">
        <v>10</v>
      </c>
      <c r="G587" t="str">
        <f t="shared" si="41"/>
        <v>Федерация лыжных видов спорта</v>
      </c>
    </row>
    <row r="588" spans="1:7" x14ac:dyDescent="0.3">
      <c r="A588">
        <v>2006</v>
      </c>
      <c r="B588" t="s">
        <v>568</v>
      </c>
      <c r="C588" t="s">
        <v>53</v>
      </c>
      <c r="D588" t="s">
        <v>57</v>
      </c>
      <c r="E588">
        <v>31</v>
      </c>
      <c r="F588" t="s">
        <v>10</v>
      </c>
      <c r="G588" t="str">
        <f t="shared" si="41"/>
        <v>Федерация лыжных видов спорта</v>
      </c>
    </row>
    <row r="589" spans="1:7" x14ac:dyDescent="0.3">
      <c r="A589">
        <v>2006</v>
      </c>
      <c r="B589" t="s">
        <v>569</v>
      </c>
      <c r="C589" t="s">
        <v>53</v>
      </c>
      <c r="D589" t="s">
        <v>57</v>
      </c>
      <c r="E589">
        <v>46</v>
      </c>
      <c r="F589" t="s">
        <v>10</v>
      </c>
      <c r="G589" t="str">
        <f t="shared" si="41"/>
        <v>Федерация лыжных видов спорта</v>
      </c>
    </row>
    <row r="590" spans="1:7" x14ac:dyDescent="0.3">
      <c r="A590">
        <v>2006</v>
      </c>
      <c r="B590" t="s">
        <v>572</v>
      </c>
      <c r="C590" t="s">
        <v>53</v>
      </c>
      <c r="D590" t="s">
        <v>57</v>
      </c>
      <c r="E590">
        <v>48</v>
      </c>
      <c r="F590" t="s">
        <v>10</v>
      </c>
      <c r="G590" t="str">
        <f t="shared" si="41"/>
        <v>Федерация лыжных видов спорта</v>
      </c>
    </row>
    <row r="591" spans="1:7" x14ac:dyDescent="0.3">
      <c r="A591">
        <v>2006</v>
      </c>
      <c r="B591" t="s">
        <v>570</v>
      </c>
      <c r="C591" t="s">
        <v>53</v>
      </c>
      <c r="D591" t="s">
        <v>57</v>
      </c>
      <c r="E591" t="s">
        <v>573</v>
      </c>
      <c r="F591" t="s">
        <v>10</v>
      </c>
      <c r="G591" t="str">
        <f t="shared" si="41"/>
        <v>Федерация лыжных видов спорта</v>
      </c>
    </row>
    <row r="592" spans="1:7" x14ac:dyDescent="0.3">
      <c r="A592">
        <v>2006</v>
      </c>
      <c r="B592" t="s">
        <v>574</v>
      </c>
      <c r="C592" t="s">
        <v>59</v>
      </c>
      <c r="D592" t="s">
        <v>60</v>
      </c>
      <c r="E592">
        <v>34</v>
      </c>
      <c r="F592" t="s">
        <v>10</v>
      </c>
      <c r="G592" t="str">
        <f>HYPERLINK("#federations!A19", "Федерация коньковых видов спорта")</f>
        <v>Федерация коньковых видов спорта</v>
      </c>
    </row>
    <row r="593" spans="1:7" x14ac:dyDescent="0.3">
      <c r="A593">
        <v>2006</v>
      </c>
      <c r="B593" t="s">
        <v>574</v>
      </c>
      <c r="C593" t="s">
        <v>59</v>
      </c>
      <c r="D593" t="s">
        <v>62</v>
      </c>
      <c r="E593">
        <v>36</v>
      </c>
      <c r="F593" t="s">
        <v>10</v>
      </c>
      <c r="G593" t="str">
        <f>HYPERLINK("#federations!A19", "Федерация коньковых видов спорта")</f>
        <v>Федерация коньковых видов спорта</v>
      </c>
    </row>
    <row r="594" spans="1:7" x14ac:dyDescent="0.3">
      <c r="A594">
        <v>2006</v>
      </c>
      <c r="B594" t="s">
        <v>575</v>
      </c>
      <c r="C594" t="s">
        <v>59</v>
      </c>
      <c r="D594" t="s">
        <v>64</v>
      </c>
      <c r="E594">
        <v>39</v>
      </c>
      <c r="F594" t="s">
        <v>10</v>
      </c>
      <c r="G594" t="str">
        <f>HYPERLINK("#federations!A19", "Федерация коньковых видов спорта")</f>
        <v>Федерация коньковых видов спорта</v>
      </c>
    </row>
    <row r="595" spans="1:7" x14ac:dyDescent="0.3">
      <c r="A595">
        <v>2006</v>
      </c>
      <c r="B595" t="s">
        <v>576</v>
      </c>
      <c r="C595" t="s">
        <v>59</v>
      </c>
      <c r="D595" t="s">
        <v>67</v>
      </c>
      <c r="E595">
        <v>23</v>
      </c>
      <c r="F595" t="s">
        <v>10</v>
      </c>
      <c r="G595" t="str">
        <f>HYPERLINK("#federations!A19", "Федерация коньковых видов спорта")</f>
        <v>Федерация коньковых видов спорта</v>
      </c>
    </row>
    <row r="596" spans="1:7" x14ac:dyDescent="0.3">
      <c r="A596">
        <v>2006</v>
      </c>
      <c r="B596" t="s">
        <v>577</v>
      </c>
      <c r="C596" t="s">
        <v>59</v>
      </c>
      <c r="D596" t="s">
        <v>71</v>
      </c>
      <c r="E596">
        <v>28</v>
      </c>
      <c r="F596" t="s">
        <v>10</v>
      </c>
      <c r="G596" t="str">
        <f>HYPERLINK("#federations!A19", "Федерация коньковых видов спорта")</f>
        <v>Федерация коньковых видов спорта</v>
      </c>
    </row>
    <row r="597" spans="1:7" x14ac:dyDescent="0.3">
      <c r="A597">
        <v>2008</v>
      </c>
      <c r="B597" t="s">
        <v>578</v>
      </c>
      <c r="C597" t="s">
        <v>75</v>
      </c>
      <c r="D597" t="s">
        <v>80</v>
      </c>
      <c r="E597">
        <f>40</f>
        <v>40</v>
      </c>
      <c r="F597" t="s">
        <v>10</v>
      </c>
      <c r="G597" t="str">
        <f>HYPERLINK("#federations!A30", "Федерация стрельбы из лука, арбалета, дартса")</f>
        <v>Федерация стрельбы из лука, арбалета, дартса</v>
      </c>
    </row>
    <row r="598" spans="1:7" x14ac:dyDescent="0.3">
      <c r="A598">
        <v>2008</v>
      </c>
      <c r="B598" t="s">
        <v>579</v>
      </c>
      <c r="C598" t="s">
        <v>118</v>
      </c>
      <c r="D598" t="s">
        <v>337</v>
      </c>
      <c r="E598" t="s">
        <v>580</v>
      </c>
      <c r="F598" t="s">
        <v>10</v>
      </c>
      <c r="G598" t="str">
        <f t="shared" ref="G598:G617" si="42">HYPERLINK("#federations!A20", "Федерация легкой атлетики")</f>
        <v>Федерация легкой атлетики</v>
      </c>
    </row>
    <row r="599" spans="1:7" x14ac:dyDescent="0.3">
      <c r="A599">
        <v>2008</v>
      </c>
      <c r="B599" t="s">
        <v>581</v>
      </c>
      <c r="C599" t="s">
        <v>118</v>
      </c>
      <c r="D599" t="s">
        <v>582</v>
      </c>
      <c r="E599">
        <v>70</v>
      </c>
      <c r="F599" t="s">
        <v>10</v>
      </c>
      <c r="G599" t="str">
        <f t="shared" si="42"/>
        <v>Федерация легкой атлетики</v>
      </c>
    </row>
    <row r="600" spans="1:7" x14ac:dyDescent="0.3">
      <c r="A600">
        <v>2008</v>
      </c>
      <c r="B600" t="s">
        <v>473</v>
      </c>
      <c r="C600" t="s">
        <v>118</v>
      </c>
      <c r="D600" t="s">
        <v>474</v>
      </c>
      <c r="E600" t="s">
        <v>583</v>
      </c>
      <c r="F600" t="s">
        <v>10</v>
      </c>
      <c r="G600" t="str">
        <f t="shared" si="42"/>
        <v>Федерация легкой атлетики</v>
      </c>
    </row>
    <row r="601" spans="1:7" x14ac:dyDescent="0.3">
      <c r="A601">
        <v>2008</v>
      </c>
      <c r="B601" t="s">
        <v>476</v>
      </c>
      <c r="C601" t="s">
        <v>118</v>
      </c>
      <c r="D601" t="s">
        <v>124</v>
      </c>
      <c r="E601">
        <v>42</v>
      </c>
      <c r="F601" t="s">
        <v>10</v>
      </c>
      <c r="G601" t="str">
        <f t="shared" si="42"/>
        <v>Федерация легкой атлетики</v>
      </c>
    </row>
    <row r="602" spans="1:7" x14ac:dyDescent="0.3">
      <c r="A602">
        <v>2008</v>
      </c>
      <c r="B602" t="s">
        <v>584</v>
      </c>
      <c r="C602" t="s">
        <v>118</v>
      </c>
      <c r="D602" t="s">
        <v>340</v>
      </c>
      <c r="E602" t="s">
        <v>585</v>
      </c>
      <c r="F602" t="s">
        <v>10</v>
      </c>
      <c r="G602" t="str">
        <f t="shared" si="42"/>
        <v>Федерация легкой атлетики</v>
      </c>
    </row>
    <row r="603" spans="1:7" x14ac:dyDescent="0.3">
      <c r="A603">
        <v>2008</v>
      </c>
      <c r="B603" t="s">
        <v>478</v>
      </c>
      <c r="C603" t="s">
        <v>118</v>
      </c>
      <c r="D603" t="s">
        <v>130</v>
      </c>
      <c r="E603" t="s">
        <v>586</v>
      </c>
      <c r="F603" t="s">
        <v>10</v>
      </c>
      <c r="G603" t="str">
        <f t="shared" si="42"/>
        <v>Федерация легкой атлетики</v>
      </c>
    </row>
    <row r="604" spans="1:7" x14ac:dyDescent="0.3">
      <c r="A604">
        <v>2008</v>
      </c>
      <c r="B604" t="s">
        <v>479</v>
      </c>
      <c r="C604" t="s">
        <v>118</v>
      </c>
      <c r="D604" t="s">
        <v>480</v>
      </c>
      <c r="E604" t="s">
        <v>197</v>
      </c>
      <c r="F604" t="s">
        <v>10</v>
      </c>
      <c r="G604" t="str">
        <f t="shared" si="42"/>
        <v>Федерация легкой атлетики</v>
      </c>
    </row>
    <row r="605" spans="1:7" x14ac:dyDescent="0.3">
      <c r="A605">
        <v>2008</v>
      </c>
      <c r="B605" t="s">
        <v>587</v>
      </c>
      <c r="C605" t="s">
        <v>118</v>
      </c>
      <c r="D605" t="s">
        <v>139</v>
      </c>
      <c r="E605" t="s">
        <v>588</v>
      </c>
      <c r="F605" t="s">
        <v>10</v>
      </c>
      <c r="G605" t="str">
        <f t="shared" si="42"/>
        <v>Федерация легкой атлетики</v>
      </c>
    </row>
    <row r="606" spans="1:7" x14ac:dyDescent="0.3">
      <c r="A606">
        <v>2008</v>
      </c>
      <c r="B606" t="s">
        <v>589</v>
      </c>
      <c r="C606" t="s">
        <v>118</v>
      </c>
      <c r="D606" t="s">
        <v>350</v>
      </c>
      <c r="E606" t="s">
        <v>590</v>
      </c>
      <c r="F606" t="s">
        <v>10</v>
      </c>
      <c r="G606" t="str">
        <f t="shared" si="42"/>
        <v>Федерация легкой атлетики</v>
      </c>
    </row>
    <row r="607" spans="1:7" x14ac:dyDescent="0.3">
      <c r="A607">
        <v>2008</v>
      </c>
      <c r="B607" t="s">
        <v>591</v>
      </c>
      <c r="C607" t="s">
        <v>118</v>
      </c>
      <c r="D607" t="s">
        <v>350</v>
      </c>
      <c r="E607" t="s">
        <v>472</v>
      </c>
      <c r="F607" t="s">
        <v>10</v>
      </c>
      <c r="G607" t="str">
        <f t="shared" si="42"/>
        <v>Федерация легкой атлетики</v>
      </c>
    </row>
    <row r="608" spans="1:7" x14ac:dyDescent="0.3">
      <c r="A608">
        <v>2008</v>
      </c>
      <c r="B608" t="s">
        <v>592</v>
      </c>
      <c r="C608" t="s">
        <v>118</v>
      </c>
      <c r="D608" t="s">
        <v>144</v>
      </c>
      <c r="E608" t="s">
        <v>593</v>
      </c>
      <c r="F608" t="s">
        <v>10</v>
      </c>
      <c r="G608" t="str">
        <f t="shared" si="42"/>
        <v>Федерация легкой атлетики</v>
      </c>
    </row>
    <row r="609" spans="1:7" x14ac:dyDescent="0.3">
      <c r="A609">
        <v>2008</v>
      </c>
      <c r="B609" t="s">
        <v>146</v>
      </c>
      <c r="C609" t="s">
        <v>118</v>
      </c>
      <c r="D609" t="s">
        <v>352</v>
      </c>
      <c r="E609">
        <v>29</v>
      </c>
      <c r="F609" t="s">
        <v>10</v>
      </c>
      <c r="G609" t="str">
        <f t="shared" si="42"/>
        <v>Федерация легкой атлетики</v>
      </c>
    </row>
    <row r="610" spans="1:7" x14ac:dyDescent="0.3">
      <c r="A610">
        <v>2008</v>
      </c>
      <c r="B610" t="s">
        <v>486</v>
      </c>
      <c r="C610" t="s">
        <v>118</v>
      </c>
      <c r="D610" t="s">
        <v>150</v>
      </c>
      <c r="E610">
        <f>7</f>
        <v>7</v>
      </c>
      <c r="F610" t="s">
        <v>10</v>
      </c>
      <c r="G610" t="str">
        <f t="shared" si="42"/>
        <v>Федерация легкой атлетики</v>
      </c>
    </row>
    <row r="611" spans="1:7" x14ac:dyDescent="0.3">
      <c r="A611">
        <v>2008</v>
      </c>
      <c r="B611" t="s">
        <v>594</v>
      </c>
      <c r="C611" t="s">
        <v>118</v>
      </c>
      <c r="D611" t="s">
        <v>150</v>
      </c>
      <c r="E611" t="s">
        <v>489</v>
      </c>
      <c r="F611" t="s">
        <v>10</v>
      </c>
      <c r="G611" t="str">
        <f t="shared" si="42"/>
        <v>Федерация легкой атлетики</v>
      </c>
    </row>
    <row r="612" spans="1:7" x14ac:dyDescent="0.3">
      <c r="A612">
        <v>2008</v>
      </c>
      <c r="B612" t="s">
        <v>595</v>
      </c>
      <c r="C612" t="s">
        <v>118</v>
      </c>
      <c r="D612" t="s">
        <v>152</v>
      </c>
      <c r="E612" t="s">
        <v>359</v>
      </c>
      <c r="F612" t="s">
        <v>10</v>
      </c>
      <c r="G612" t="str">
        <f t="shared" si="42"/>
        <v>Федерация легкой атлетики</v>
      </c>
    </row>
    <row r="613" spans="1:7" x14ac:dyDescent="0.3">
      <c r="A613">
        <v>2008</v>
      </c>
      <c r="B613" t="s">
        <v>595</v>
      </c>
      <c r="C613" t="s">
        <v>118</v>
      </c>
      <c r="D613" t="s">
        <v>357</v>
      </c>
      <c r="E613">
        <v>2</v>
      </c>
      <c r="F613" t="s">
        <v>26</v>
      </c>
      <c r="G613" t="str">
        <f t="shared" si="42"/>
        <v>Федерация легкой атлетики</v>
      </c>
    </row>
    <row r="614" spans="1:7" x14ac:dyDescent="0.3">
      <c r="A614">
        <v>2008</v>
      </c>
      <c r="B614" t="s">
        <v>356</v>
      </c>
      <c r="C614" t="s">
        <v>118</v>
      </c>
      <c r="D614" t="s">
        <v>357</v>
      </c>
      <c r="E614" t="s">
        <v>489</v>
      </c>
      <c r="F614" t="s">
        <v>10</v>
      </c>
      <c r="G614" t="str">
        <f t="shared" si="42"/>
        <v>Федерация легкой атлетики</v>
      </c>
    </row>
    <row r="615" spans="1:7" x14ac:dyDescent="0.3">
      <c r="A615">
        <v>2008</v>
      </c>
      <c r="B615" t="s">
        <v>596</v>
      </c>
      <c r="C615" t="s">
        <v>118</v>
      </c>
      <c r="D615" t="s">
        <v>357</v>
      </c>
      <c r="E615" t="s">
        <v>586</v>
      </c>
      <c r="F615" t="s">
        <v>10</v>
      </c>
      <c r="G615" t="str">
        <f t="shared" si="42"/>
        <v>Федерация легкой атлетики</v>
      </c>
    </row>
    <row r="616" spans="1:7" x14ac:dyDescent="0.3">
      <c r="A616">
        <v>2008</v>
      </c>
      <c r="B616" t="s">
        <v>360</v>
      </c>
      <c r="C616" t="s">
        <v>118</v>
      </c>
      <c r="D616" t="s">
        <v>157</v>
      </c>
      <c r="E616" t="s">
        <v>586</v>
      </c>
      <c r="F616" t="s">
        <v>10</v>
      </c>
      <c r="G616" t="str">
        <f t="shared" si="42"/>
        <v>Федерация легкой атлетики</v>
      </c>
    </row>
    <row r="617" spans="1:7" x14ac:dyDescent="0.3">
      <c r="A617">
        <v>2008</v>
      </c>
      <c r="B617" t="s">
        <v>361</v>
      </c>
      <c r="C617" t="s">
        <v>118</v>
      </c>
      <c r="D617" t="s">
        <v>160</v>
      </c>
      <c r="E617" t="s">
        <v>197</v>
      </c>
      <c r="F617" t="s">
        <v>10</v>
      </c>
      <c r="G617" t="str">
        <f t="shared" si="42"/>
        <v>Федерация легкой атлетики</v>
      </c>
    </row>
    <row r="618" spans="1:7" x14ac:dyDescent="0.3">
      <c r="A618">
        <v>2008</v>
      </c>
      <c r="B618" t="s">
        <v>597</v>
      </c>
      <c r="C618" t="s">
        <v>162</v>
      </c>
      <c r="D618" t="s">
        <v>598</v>
      </c>
      <c r="E618">
        <f>5</f>
        <v>5</v>
      </c>
      <c r="F618" t="s">
        <v>10</v>
      </c>
      <c r="G618" t="str">
        <f t="shared" ref="G618:G627" si="43">HYPERLINK("#federations!A6", "Федерация бокса")</f>
        <v>Федерация бокса</v>
      </c>
    </row>
    <row r="619" spans="1:7" x14ac:dyDescent="0.3">
      <c r="A619">
        <v>2008</v>
      </c>
      <c r="B619" t="s">
        <v>599</v>
      </c>
      <c r="C619" t="s">
        <v>162</v>
      </c>
      <c r="D619" t="s">
        <v>163</v>
      </c>
      <c r="E619">
        <f>9</f>
        <v>9</v>
      </c>
      <c r="F619" t="s">
        <v>10</v>
      </c>
      <c r="G619" t="str">
        <f t="shared" si="43"/>
        <v>Федерация бокса</v>
      </c>
    </row>
    <row r="620" spans="1:7" x14ac:dyDescent="0.3">
      <c r="A620">
        <v>2008</v>
      </c>
      <c r="B620" t="s">
        <v>600</v>
      </c>
      <c r="C620" t="s">
        <v>162</v>
      </c>
      <c r="D620" t="s">
        <v>165</v>
      </c>
      <c r="E620">
        <f>9</f>
        <v>9</v>
      </c>
      <c r="F620" t="s">
        <v>10</v>
      </c>
      <c r="G620" t="str">
        <f t="shared" si="43"/>
        <v>Федерация бокса</v>
      </c>
    </row>
    <row r="621" spans="1:7" x14ac:dyDescent="0.3">
      <c r="A621">
        <v>2008</v>
      </c>
      <c r="B621" t="s">
        <v>492</v>
      </c>
      <c r="C621" t="s">
        <v>162</v>
      </c>
      <c r="D621" t="s">
        <v>167</v>
      </c>
      <c r="E621">
        <f>17</f>
        <v>17</v>
      </c>
      <c r="F621" t="s">
        <v>10</v>
      </c>
      <c r="G621" t="str">
        <f t="shared" si="43"/>
        <v>Федерация бокса</v>
      </c>
    </row>
    <row r="622" spans="1:7" x14ac:dyDescent="0.3">
      <c r="A622">
        <v>2008</v>
      </c>
      <c r="B622" t="s">
        <v>601</v>
      </c>
      <c r="C622" t="s">
        <v>162</v>
      </c>
      <c r="D622" t="s">
        <v>220</v>
      </c>
      <c r="E622">
        <f>9</f>
        <v>9</v>
      </c>
      <c r="F622" t="s">
        <v>10</v>
      </c>
      <c r="G622" t="str">
        <f t="shared" si="43"/>
        <v>Федерация бокса</v>
      </c>
    </row>
    <row r="623" spans="1:7" x14ac:dyDescent="0.3">
      <c r="A623">
        <v>2008</v>
      </c>
      <c r="B623" t="s">
        <v>602</v>
      </c>
      <c r="C623" t="s">
        <v>162</v>
      </c>
      <c r="D623" t="s">
        <v>169</v>
      </c>
      <c r="E623">
        <f>5</f>
        <v>5</v>
      </c>
      <c r="F623" t="s">
        <v>10</v>
      </c>
      <c r="G623" t="str">
        <f t="shared" si="43"/>
        <v>Федерация бокса</v>
      </c>
    </row>
    <row r="624" spans="1:7" x14ac:dyDescent="0.3">
      <c r="A624">
        <v>2008</v>
      </c>
      <c r="B624" t="s">
        <v>603</v>
      </c>
      <c r="C624" t="s">
        <v>162</v>
      </c>
      <c r="D624" t="s">
        <v>172</v>
      </c>
      <c r="E624">
        <v>1</v>
      </c>
      <c r="F624" t="s">
        <v>33</v>
      </c>
      <c r="G624" t="str">
        <f t="shared" si="43"/>
        <v>Федерация бокса</v>
      </c>
    </row>
    <row r="625" spans="1:7" x14ac:dyDescent="0.3">
      <c r="A625">
        <v>2008</v>
      </c>
      <c r="B625" t="s">
        <v>494</v>
      </c>
      <c r="C625" t="s">
        <v>162</v>
      </c>
      <c r="D625" t="s">
        <v>223</v>
      </c>
      <c r="E625">
        <f>5</f>
        <v>5</v>
      </c>
      <c r="F625" t="s">
        <v>10</v>
      </c>
      <c r="G625" t="str">
        <f t="shared" si="43"/>
        <v>Федерация бокса</v>
      </c>
    </row>
    <row r="626" spans="1:7" x14ac:dyDescent="0.3">
      <c r="A626">
        <v>2008</v>
      </c>
      <c r="B626" t="s">
        <v>604</v>
      </c>
      <c r="C626" t="s">
        <v>162</v>
      </c>
      <c r="D626" t="s">
        <v>176</v>
      </c>
      <c r="E626">
        <f>3</f>
        <v>3</v>
      </c>
      <c r="F626" t="s">
        <v>170</v>
      </c>
      <c r="G626" t="str">
        <f t="shared" si="43"/>
        <v>Федерация бокса</v>
      </c>
    </row>
    <row r="627" spans="1:7" x14ac:dyDescent="0.3">
      <c r="A627">
        <v>2008</v>
      </c>
      <c r="B627" t="s">
        <v>605</v>
      </c>
      <c r="C627" t="s">
        <v>162</v>
      </c>
      <c r="D627" t="s">
        <v>178</v>
      </c>
      <c r="E627">
        <f>5</f>
        <v>5</v>
      </c>
      <c r="F627" t="s">
        <v>10</v>
      </c>
      <c r="G627" t="str">
        <f t="shared" si="43"/>
        <v>Федерация бокса</v>
      </c>
    </row>
    <row r="628" spans="1:7" x14ac:dyDescent="0.3">
      <c r="A628">
        <v>2008</v>
      </c>
      <c r="B628" t="s">
        <v>606</v>
      </c>
      <c r="C628" t="s">
        <v>607</v>
      </c>
      <c r="D628" t="s">
        <v>608</v>
      </c>
      <c r="E628">
        <v>12</v>
      </c>
      <c r="F628" t="s">
        <v>10</v>
      </c>
      <c r="G628" t="str">
        <f>HYPERLINK("#federations!A14", "Федерация гребли на байдарках и каноэ")</f>
        <v>Федерация гребли на байдарках и каноэ</v>
      </c>
    </row>
    <row r="629" spans="1:7" x14ac:dyDescent="0.3">
      <c r="A629">
        <v>2008</v>
      </c>
      <c r="B629" t="s">
        <v>609</v>
      </c>
      <c r="C629" t="s">
        <v>180</v>
      </c>
      <c r="D629" t="s">
        <v>181</v>
      </c>
      <c r="E629" t="s">
        <v>610</v>
      </c>
      <c r="F629" t="s">
        <v>10</v>
      </c>
      <c r="G629" t="str">
        <f>HYPERLINK("#federations!A14", "Федерация гребли на байдарках и каноэ")</f>
        <v>Федерация гребли на байдарках и каноэ</v>
      </c>
    </row>
    <row r="630" spans="1:7" x14ac:dyDescent="0.3">
      <c r="A630">
        <v>2008</v>
      </c>
      <c r="B630" t="s">
        <v>609</v>
      </c>
      <c r="C630" t="s">
        <v>180</v>
      </c>
      <c r="D630" t="s">
        <v>184</v>
      </c>
      <c r="E630" t="s">
        <v>369</v>
      </c>
      <c r="F630" t="s">
        <v>10</v>
      </c>
      <c r="G630" t="str">
        <f>HYPERLINK("#federations!A14", "Федерация гребли на байдарках и каноэ")</f>
        <v>Федерация гребли на байдарках и каноэ</v>
      </c>
    </row>
    <row r="631" spans="1:7" x14ac:dyDescent="0.3">
      <c r="A631">
        <v>2008</v>
      </c>
      <c r="B631" t="s">
        <v>611</v>
      </c>
      <c r="C631" t="s">
        <v>180</v>
      </c>
      <c r="D631" t="s">
        <v>186</v>
      </c>
      <c r="E631" t="s">
        <v>612</v>
      </c>
      <c r="F631" t="s">
        <v>10</v>
      </c>
      <c r="G631" t="str">
        <f>HYPERLINK("#federations!A14", "Федерация гребли на байдарках и каноэ")</f>
        <v>Федерация гребли на байдарках и каноэ</v>
      </c>
    </row>
    <row r="632" spans="1:7" x14ac:dyDescent="0.3">
      <c r="A632">
        <v>2008</v>
      </c>
      <c r="B632" t="s">
        <v>611</v>
      </c>
      <c r="C632" t="s">
        <v>180</v>
      </c>
      <c r="D632" t="s">
        <v>187</v>
      </c>
      <c r="E632" t="s">
        <v>369</v>
      </c>
      <c r="F632" t="s">
        <v>10</v>
      </c>
      <c r="G632" t="str">
        <f>HYPERLINK("#federations!A14", "Федерация гребли на байдарках и каноэ")</f>
        <v>Федерация гребли на байдарках и каноэ</v>
      </c>
    </row>
    <row r="633" spans="1:7" x14ac:dyDescent="0.3">
      <c r="A633">
        <v>2008</v>
      </c>
      <c r="B633" t="s">
        <v>502</v>
      </c>
      <c r="C633" t="s">
        <v>190</v>
      </c>
      <c r="D633" t="s">
        <v>191</v>
      </c>
      <c r="E633">
        <v>43</v>
      </c>
      <c r="F633" t="s">
        <v>10</v>
      </c>
      <c r="G633" t="str">
        <f>HYPERLINK("#federations!A8", "Федерация велоспорта")</f>
        <v>Федерация велоспорта</v>
      </c>
    </row>
    <row r="634" spans="1:7" x14ac:dyDescent="0.3">
      <c r="A634">
        <v>2008</v>
      </c>
      <c r="B634" t="s">
        <v>503</v>
      </c>
      <c r="C634" t="s">
        <v>190</v>
      </c>
      <c r="D634" t="s">
        <v>191</v>
      </c>
      <c r="E634" t="s">
        <v>197</v>
      </c>
      <c r="F634" t="s">
        <v>10</v>
      </c>
      <c r="G634" t="str">
        <f>HYPERLINK("#federations!A8", "Федерация велоспорта")</f>
        <v>Федерация велоспорта</v>
      </c>
    </row>
    <row r="635" spans="1:7" x14ac:dyDescent="0.3">
      <c r="A635">
        <v>2008</v>
      </c>
      <c r="B635" t="s">
        <v>502</v>
      </c>
      <c r="C635" t="s">
        <v>190</v>
      </c>
      <c r="D635" t="s">
        <v>373</v>
      </c>
      <c r="E635">
        <v>23</v>
      </c>
      <c r="F635" t="s">
        <v>10</v>
      </c>
      <c r="G635" t="str">
        <f>HYPERLINK("#federations!A8", "Федерация велоспорта")</f>
        <v>Федерация велоспорта</v>
      </c>
    </row>
    <row r="636" spans="1:7" x14ac:dyDescent="0.3">
      <c r="A636">
        <v>2008</v>
      </c>
      <c r="B636" t="s">
        <v>613</v>
      </c>
      <c r="C636" t="s">
        <v>190</v>
      </c>
      <c r="D636" t="s">
        <v>196</v>
      </c>
      <c r="E636">
        <v>10</v>
      </c>
      <c r="F636" t="s">
        <v>10</v>
      </c>
      <c r="G636" t="str">
        <f>HYPERLINK("#federations!A8", "Федерация велоспорта")</f>
        <v>Федерация велоспорта</v>
      </c>
    </row>
    <row r="637" spans="1:7" x14ac:dyDescent="0.3">
      <c r="A637">
        <v>2008</v>
      </c>
      <c r="B637" t="s">
        <v>613</v>
      </c>
      <c r="C637" t="s">
        <v>190</v>
      </c>
      <c r="D637" t="s">
        <v>614</v>
      </c>
      <c r="E637">
        <v>9</v>
      </c>
      <c r="F637" t="s">
        <v>10</v>
      </c>
      <c r="G637" t="str">
        <f>HYPERLINK("#federations!A8", "Федерация велоспорта")</f>
        <v>Федерация велоспорта</v>
      </c>
    </row>
    <row r="638" spans="1:7" x14ac:dyDescent="0.3">
      <c r="A638">
        <v>2008</v>
      </c>
      <c r="B638" t="s">
        <v>615</v>
      </c>
      <c r="C638" t="s">
        <v>217</v>
      </c>
      <c r="D638" t="s">
        <v>388</v>
      </c>
      <c r="E638">
        <f>21</f>
        <v>21</v>
      </c>
      <c r="F638" t="s">
        <v>10</v>
      </c>
      <c r="G638" t="str">
        <f t="shared" ref="G638:G647" si="44">HYPERLINK("#federations!A15", "Федерация дзюдо")</f>
        <v>Федерация дзюдо</v>
      </c>
    </row>
    <row r="639" spans="1:7" x14ac:dyDescent="0.3">
      <c r="A639">
        <v>2008</v>
      </c>
      <c r="B639" t="s">
        <v>616</v>
      </c>
      <c r="C639" t="s">
        <v>217</v>
      </c>
      <c r="D639" t="s">
        <v>220</v>
      </c>
      <c r="E639">
        <f>13</f>
        <v>13</v>
      </c>
      <c r="F639" t="s">
        <v>10</v>
      </c>
      <c r="G639" t="str">
        <f t="shared" si="44"/>
        <v>Федерация дзюдо</v>
      </c>
    </row>
    <row r="640" spans="1:7" x14ac:dyDescent="0.3">
      <c r="A640">
        <v>2008</v>
      </c>
      <c r="B640" t="s">
        <v>392</v>
      </c>
      <c r="C640" t="s">
        <v>217</v>
      </c>
      <c r="D640" t="s">
        <v>225</v>
      </c>
      <c r="E640">
        <v>2</v>
      </c>
      <c r="F640" t="s">
        <v>26</v>
      </c>
      <c r="G640" t="str">
        <f t="shared" si="44"/>
        <v>Федерация дзюдо</v>
      </c>
    </row>
    <row r="641" spans="1:7" x14ac:dyDescent="0.3">
      <c r="A641">
        <v>2008</v>
      </c>
      <c r="B641" t="s">
        <v>508</v>
      </c>
      <c r="C641" t="s">
        <v>217</v>
      </c>
      <c r="D641" t="s">
        <v>227</v>
      </c>
      <c r="E641">
        <f>17</f>
        <v>17</v>
      </c>
      <c r="F641" t="s">
        <v>10</v>
      </c>
      <c r="G641" t="str">
        <f t="shared" si="44"/>
        <v>Федерация дзюдо</v>
      </c>
    </row>
    <row r="642" spans="1:7" x14ac:dyDescent="0.3">
      <c r="A642">
        <v>2008</v>
      </c>
      <c r="B642" t="s">
        <v>617</v>
      </c>
      <c r="C642" t="s">
        <v>217</v>
      </c>
      <c r="D642" t="s">
        <v>510</v>
      </c>
      <c r="E642">
        <f>9</f>
        <v>9</v>
      </c>
      <c r="F642" t="s">
        <v>10</v>
      </c>
      <c r="G642" t="str">
        <f t="shared" si="44"/>
        <v>Федерация дзюдо</v>
      </c>
    </row>
    <row r="643" spans="1:7" x14ac:dyDescent="0.3">
      <c r="A643">
        <v>2008</v>
      </c>
      <c r="B643" t="s">
        <v>511</v>
      </c>
      <c r="C643" t="s">
        <v>217</v>
      </c>
      <c r="D643" t="s">
        <v>512</v>
      </c>
      <c r="E643">
        <f>5</f>
        <v>5</v>
      </c>
      <c r="F643" t="s">
        <v>10</v>
      </c>
      <c r="G643" t="str">
        <f t="shared" si="44"/>
        <v>Федерация дзюдо</v>
      </c>
    </row>
    <row r="644" spans="1:7" x14ac:dyDescent="0.3">
      <c r="A644">
        <v>2008</v>
      </c>
      <c r="B644" t="s">
        <v>618</v>
      </c>
      <c r="C644" t="s">
        <v>217</v>
      </c>
      <c r="D644" t="s">
        <v>619</v>
      </c>
      <c r="E644">
        <f>19</f>
        <v>19</v>
      </c>
      <c r="F644" t="s">
        <v>10</v>
      </c>
      <c r="G644" t="str">
        <f t="shared" si="44"/>
        <v>Федерация дзюдо</v>
      </c>
    </row>
    <row r="645" spans="1:7" x14ac:dyDescent="0.3">
      <c r="A645">
        <v>2008</v>
      </c>
      <c r="B645" t="s">
        <v>620</v>
      </c>
      <c r="C645" t="s">
        <v>217</v>
      </c>
      <c r="D645" t="s">
        <v>621</v>
      </c>
      <c r="E645">
        <f>20</f>
        <v>20</v>
      </c>
      <c r="F645" t="s">
        <v>10</v>
      </c>
      <c r="G645" t="str">
        <f t="shared" si="44"/>
        <v>Федерация дзюдо</v>
      </c>
    </row>
    <row r="646" spans="1:7" x14ac:dyDescent="0.3">
      <c r="A646">
        <v>2008</v>
      </c>
      <c r="B646" t="s">
        <v>622</v>
      </c>
      <c r="C646" t="s">
        <v>217</v>
      </c>
      <c r="D646" t="s">
        <v>231</v>
      </c>
      <c r="E646">
        <f>9</f>
        <v>9</v>
      </c>
      <c r="F646" t="s">
        <v>10</v>
      </c>
      <c r="G646" t="str">
        <f t="shared" si="44"/>
        <v>Федерация дзюдо</v>
      </c>
    </row>
    <row r="647" spans="1:7" x14ac:dyDescent="0.3">
      <c r="A647">
        <v>2008</v>
      </c>
      <c r="B647" t="s">
        <v>623</v>
      </c>
      <c r="C647" t="s">
        <v>217</v>
      </c>
      <c r="D647" t="s">
        <v>395</v>
      </c>
      <c r="E647">
        <f>9</f>
        <v>9</v>
      </c>
      <c r="F647" t="s">
        <v>10</v>
      </c>
      <c r="G647" t="str">
        <f t="shared" si="44"/>
        <v>Федерация дзюдо</v>
      </c>
    </row>
    <row r="648" spans="1:7" x14ac:dyDescent="0.3">
      <c r="A648">
        <v>2008</v>
      </c>
      <c r="B648" t="s">
        <v>624</v>
      </c>
      <c r="C648" t="s">
        <v>233</v>
      </c>
      <c r="D648" t="s">
        <v>80</v>
      </c>
      <c r="E648">
        <v>25</v>
      </c>
      <c r="F648" t="s">
        <v>10</v>
      </c>
      <c r="G648" t="str">
        <f>HYPERLINK("#federations!A27", "Федерация современного пятиборья")</f>
        <v>Федерация современного пятиборья</v>
      </c>
    </row>
    <row r="649" spans="1:7" x14ac:dyDescent="0.3">
      <c r="A649">
        <v>2008</v>
      </c>
      <c r="B649" t="s">
        <v>514</v>
      </c>
      <c r="C649" t="s">
        <v>233</v>
      </c>
      <c r="D649" t="s">
        <v>80</v>
      </c>
      <c r="E649">
        <v>35</v>
      </c>
      <c r="F649" t="s">
        <v>10</v>
      </c>
      <c r="G649" t="str">
        <f>HYPERLINK("#federations!A27", "Федерация современного пятиборья")</f>
        <v>Федерация современного пятиборья</v>
      </c>
    </row>
    <row r="650" spans="1:7" x14ac:dyDescent="0.3">
      <c r="A650">
        <v>2008</v>
      </c>
      <c r="B650" t="s">
        <v>516</v>
      </c>
      <c r="C650" t="s">
        <v>517</v>
      </c>
      <c r="D650" t="s">
        <v>80</v>
      </c>
      <c r="E650">
        <v>5</v>
      </c>
      <c r="F650" t="s">
        <v>10</v>
      </c>
      <c r="G650" t="str">
        <f>HYPERLINK("#federations!A12", "Федерация гимнастики")</f>
        <v>Федерация гимнастики</v>
      </c>
    </row>
    <row r="651" spans="1:7" x14ac:dyDescent="0.3">
      <c r="A651">
        <v>2008</v>
      </c>
      <c r="B651" t="s">
        <v>625</v>
      </c>
      <c r="C651" t="s">
        <v>397</v>
      </c>
      <c r="D651" t="s">
        <v>626</v>
      </c>
      <c r="E651">
        <v>18</v>
      </c>
      <c r="F651" t="s">
        <v>10</v>
      </c>
      <c r="G651" t="s">
        <v>399</v>
      </c>
    </row>
    <row r="652" spans="1:7" x14ac:dyDescent="0.3">
      <c r="A652">
        <v>2008</v>
      </c>
      <c r="B652" t="s">
        <v>627</v>
      </c>
      <c r="C652" t="s">
        <v>236</v>
      </c>
      <c r="D652" t="s">
        <v>401</v>
      </c>
      <c r="E652">
        <v>19</v>
      </c>
      <c r="F652" t="s">
        <v>10</v>
      </c>
      <c r="G652" t="str">
        <f t="shared" ref="G652:G664" si="45">HYPERLINK("#federations!A31", "Федерация спортивной стрельбы")</f>
        <v>Федерация спортивной стрельбы</v>
      </c>
    </row>
    <row r="653" spans="1:7" x14ac:dyDescent="0.3">
      <c r="A653">
        <v>2008</v>
      </c>
      <c r="B653" t="s">
        <v>627</v>
      </c>
      <c r="C653" t="s">
        <v>236</v>
      </c>
      <c r="D653" t="s">
        <v>402</v>
      </c>
      <c r="E653">
        <v>16</v>
      </c>
      <c r="F653" t="s">
        <v>10</v>
      </c>
      <c r="G653" t="str">
        <f t="shared" si="45"/>
        <v>Федерация спортивной стрельбы</v>
      </c>
    </row>
    <row r="654" spans="1:7" x14ac:dyDescent="0.3">
      <c r="A654">
        <v>2008</v>
      </c>
      <c r="B654" t="s">
        <v>628</v>
      </c>
      <c r="C654" t="s">
        <v>236</v>
      </c>
      <c r="D654" t="s">
        <v>239</v>
      </c>
      <c r="E654">
        <v>38</v>
      </c>
      <c r="F654" t="s">
        <v>10</v>
      </c>
      <c r="G654" t="str">
        <f t="shared" si="45"/>
        <v>Федерация спортивной стрельбы</v>
      </c>
    </row>
    <row r="655" spans="1:7" x14ac:dyDescent="0.3">
      <c r="A655">
        <v>2008</v>
      </c>
      <c r="B655" t="s">
        <v>629</v>
      </c>
      <c r="C655" t="s">
        <v>236</v>
      </c>
      <c r="D655" t="s">
        <v>239</v>
      </c>
      <c r="E655">
        <v>42</v>
      </c>
      <c r="F655" t="s">
        <v>10</v>
      </c>
      <c r="G655" t="str">
        <f t="shared" si="45"/>
        <v>Федерация спортивной стрельбы</v>
      </c>
    </row>
    <row r="656" spans="1:7" x14ac:dyDescent="0.3">
      <c r="A656">
        <v>2008</v>
      </c>
      <c r="B656" t="s">
        <v>629</v>
      </c>
      <c r="C656" t="s">
        <v>236</v>
      </c>
      <c r="D656" t="s">
        <v>240</v>
      </c>
      <c r="E656">
        <v>27</v>
      </c>
      <c r="F656" t="s">
        <v>10</v>
      </c>
      <c r="G656" t="str">
        <f t="shared" si="45"/>
        <v>Федерация спортивной стрельбы</v>
      </c>
    </row>
    <row r="657" spans="1:7" x14ac:dyDescent="0.3">
      <c r="A657">
        <v>2008</v>
      </c>
      <c r="B657" t="s">
        <v>628</v>
      </c>
      <c r="C657" t="s">
        <v>236</v>
      </c>
      <c r="D657" t="s">
        <v>240</v>
      </c>
      <c r="E657">
        <v>32</v>
      </c>
      <c r="F657" t="s">
        <v>10</v>
      </c>
      <c r="G657" t="str">
        <f t="shared" si="45"/>
        <v>Федерация спортивной стрельбы</v>
      </c>
    </row>
    <row r="658" spans="1:7" x14ac:dyDescent="0.3">
      <c r="A658">
        <v>2008</v>
      </c>
      <c r="B658" t="s">
        <v>628</v>
      </c>
      <c r="C658" t="s">
        <v>236</v>
      </c>
      <c r="D658" t="s">
        <v>241</v>
      </c>
      <c r="E658">
        <v>20</v>
      </c>
      <c r="F658" t="s">
        <v>10</v>
      </c>
      <c r="G658" t="str">
        <f t="shared" si="45"/>
        <v>Федерация спортивной стрельбы</v>
      </c>
    </row>
    <row r="659" spans="1:7" x14ac:dyDescent="0.3">
      <c r="A659">
        <v>2008</v>
      </c>
      <c r="B659" t="s">
        <v>629</v>
      </c>
      <c r="C659" t="s">
        <v>236</v>
      </c>
      <c r="D659" t="s">
        <v>241</v>
      </c>
      <c r="E659">
        <v>42</v>
      </c>
      <c r="F659" t="s">
        <v>10</v>
      </c>
      <c r="G659" t="str">
        <f t="shared" si="45"/>
        <v>Федерация спортивной стрельбы</v>
      </c>
    </row>
    <row r="660" spans="1:7" x14ac:dyDescent="0.3">
      <c r="A660">
        <v>2008</v>
      </c>
      <c r="B660" t="s">
        <v>630</v>
      </c>
      <c r="C660" t="s">
        <v>236</v>
      </c>
      <c r="D660" t="s">
        <v>245</v>
      </c>
      <c r="E660">
        <v>13</v>
      </c>
      <c r="F660" t="s">
        <v>10</v>
      </c>
      <c r="G660" t="str">
        <f t="shared" si="45"/>
        <v>Федерация спортивной стрельбы</v>
      </c>
    </row>
    <row r="661" spans="1:7" x14ac:dyDescent="0.3">
      <c r="A661">
        <v>2008</v>
      </c>
      <c r="B661" t="s">
        <v>630</v>
      </c>
      <c r="C661" t="s">
        <v>236</v>
      </c>
      <c r="D661" t="s">
        <v>247</v>
      </c>
      <c r="E661">
        <v>31</v>
      </c>
      <c r="F661" t="s">
        <v>10</v>
      </c>
      <c r="G661" t="str">
        <f t="shared" si="45"/>
        <v>Федерация спортивной стрельбы</v>
      </c>
    </row>
    <row r="662" spans="1:7" x14ac:dyDescent="0.3">
      <c r="A662">
        <v>2008</v>
      </c>
      <c r="B662" t="s">
        <v>406</v>
      </c>
      <c r="C662" t="s">
        <v>236</v>
      </c>
      <c r="D662" t="s">
        <v>407</v>
      </c>
      <c r="E662">
        <v>6</v>
      </c>
      <c r="F662" t="s">
        <v>10</v>
      </c>
      <c r="G662" t="str">
        <f t="shared" si="45"/>
        <v>Федерация спортивной стрельбы</v>
      </c>
    </row>
    <row r="663" spans="1:7" x14ac:dyDescent="0.3">
      <c r="A663">
        <v>2008</v>
      </c>
      <c r="B663" t="s">
        <v>406</v>
      </c>
      <c r="C663" t="s">
        <v>236</v>
      </c>
      <c r="D663" t="s">
        <v>408</v>
      </c>
      <c r="E663">
        <v>6</v>
      </c>
      <c r="F663" t="s">
        <v>10</v>
      </c>
      <c r="G663" t="str">
        <f t="shared" si="45"/>
        <v>Федерация спортивной стрельбы</v>
      </c>
    </row>
    <row r="664" spans="1:7" x14ac:dyDescent="0.3">
      <c r="A664">
        <v>2008</v>
      </c>
      <c r="B664" t="s">
        <v>631</v>
      </c>
      <c r="C664" t="s">
        <v>236</v>
      </c>
      <c r="D664" t="s">
        <v>632</v>
      </c>
      <c r="E664">
        <v>6</v>
      </c>
      <c r="F664" t="s">
        <v>10</v>
      </c>
      <c r="G664" t="str">
        <f t="shared" si="45"/>
        <v>Федерация спортивной стрельбы</v>
      </c>
    </row>
    <row r="665" spans="1:7" x14ac:dyDescent="0.3">
      <c r="A665">
        <v>2008</v>
      </c>
      <c r="B665" t="s">
        <v>633</v>
      </c>
      <c r="C665" t="s">
        <v>249</v>
      </c>
      <c r="D665" t="s">
        <v>250</v>
      </c>
      <c r="E665">
        <v>48</v>
      </c>
      <c r="F665" t="s">
        <v>10</v>
      </c>
      <c r="G665" t="str">
        <f t="shared" ref="G665:G680" si="46">HYPERLINK("#federations!A9", "Федерация водных видов спорта")</f>
        <v>Федерация водных видов спорта</v>
      </c>
    </row>
    <row r="666" spans="1:7" x14ac:dyDescent="0.3">
      <c r="A666">
        <v>2008</v>
      </c>
      <c r="B666" t="s">
        <v>634</v>
      </c>
      <c r="C666" t="s">
        <v>249</v>
      </c>
      <c r="D666" t="s">
        <v>252</v>
      </c>
      <c r="E666">
        <v>52</v>
      </c>
      <c r="F666" t="s">
        <v>10</v>
      </c>
      <c r="G666" t="str">
        <f t="shared" si="46"/>
        <v>Федерация водных видов спорта</v>
      </c>
    </row>
    <row r="667" spans="1:7" x14ac:dyDescent="0.3">
      <c r="A667">
        <v>2008</v>
      </c>
      <c r="B667" t="s">
        <v>635</v>
      </c>
      <c r="C667" t="s">
        <v>249</v>
      </c>
      <c r="D667" t="s">
        <v>253</v>
      </c>
      <c r="E667">
        <v>52</v>
      </c>
      <c r="F667" t="s">
        <v>10</v>
      </c>
      <c r="G667" t="str">
        <f t="shared" si="46"/>
        <v>Федерация водных видов спорта</v>
      </c>
    </row>
    <row r="668" spans="1:7" x14ac:dyDescent="0.3">
      <c r="A668">
        <v>2008</v>
      </c>
      <c r="B668" t="s">
        <v>636</v>
      </c>
      <c r="C668" t="s">
        <v>249</v>
      </c>
      <c r="D668" t="s">
        <v>637</v>
      </c>
      <c r="E668">
        <v>36</v>
      </c>
      <c r="F668" t="s">
        <v>10</v>
      </c>
      <c r="G668" t="str">
        <f t="shared" si="46"/>
        <v>Федерация водных видов спорта</v>
      </c>
    </row>
    <row r="669" spans="1:7" x14ac:dyDescent="0.3">
      <c r="A669">
        <v>2008</v>
      </c>
      <c r="B669" t="s">
        <v>523</v>
      </c>
      <c r="C669" t="s">
        <v>249</v>
      </c>
      <c r="D669" t="s">
        <v>255</v>
      </c>
      <c r="E669">
        <v>42</v>
      </c>
      <c r="F669" t="s">
        <v>10</v>
      </c>
      <c r="G669" t="str">
        <f t="shared" si="46"/>
        <v>Федерация водных видов спорта</v>
      </c>
    </row>
    <row r="670" spans="1:7" x14ac:dyDescent="0.3">
      <c r="A670">
        <v>2008</v>
      </c>
      <c r="B670" t="s">
        <v>636</v>
      </c>
      <c r="C670" t="s">
        <v>249</v>
      </c>
      <c r="D670" t="s">
        <v>638</v>
      </c>
      <c r="E670">
        <v>33</v>
      </c>
      <c r="F670" t="s">
        <v>10</v>
      </c>
      <c r="G670" t="str">
        <f t="shared" si="46"/>
        <v>Федерация водных видов спорта</v>
      </c>
    </row>
    <row r="671" spans="1:7" x14ac:dyDescent="0.3">
      <c r="A671">
        <v>2008</v>
      </c>
      <c r="B671" t="s">
        <v>524</v>
      </c>
      <c r="C671" t="s">
        <v>249</v>
      </c>
      <c r="D671" t="s">
        <v>257</v>
      </c>
      <c r="E671">
        <v>17</v>
      </c>
      <c r="F671" t="s">
        <v>10</v>
      </c>
      <c r="G671" t="str">
        <f t="shared" si="46"/>
        <v>Федерация водных видов спорта</v>
      </c>
    </row>
    <row r="672" spans="1:7" x14ac:dyDescent="0.3">
      <c r="A672">
        <v>2008</v>
      </c>
      <c r="B672" t="s">
        <v>527</v>
      </c>
      <c r="C672" t="s">
        <v>249</v>
      </c>
      <c r="D672" t="s">
        <v>257</v>
      </c>
      <c r="E672">
        <f>35</f>
        <v>35</v>
      </c>
      <c r="F672" t="s">
        <v>10</v>
      </c>
      <c r="G672" t="str">
        <f t="shared" si="46"/>
        <v>Федерация водных видов спорта</v>
      </c>
    </row>
    <row r="673" spans="1:7" x14ac:dyDescent="0.3">
      <c r="A673">
        <v>2008</v>
      </c>
      <c r="B673" t="s">
        <v>524</v>
      </c>
      <c r="C673" t="s">
        <v>249</v>
      </c>
      <c r="D673" t="s">
        <v>525</v>
      </c>
      <c r="E673">
        <v>15</v>
      </c>
      <c r="F673" t="s">
        <v>10</v>
      </c>
      <c r="G673" t="str">
        <f t="shared" si="46"/>
        <v>Федерация водных видов спорта</v>
      </c>
    </row>
    <row r="674" spans="1:7" x14ac:dyDescent="0.3">
      <c r="A674">
        <v>2008</v>
      </c>
      <c r="B674" t="s">
        <v>527</v>
      </c>
      <c r="C674" t="s">
        <v>249</v>
      </c>
      <c r="D674" t="s">
        <v>525</v>
      </c>
      <c r="E674">
        <v>25</v>
      </c>
      <c r="F674" t="s">
        <v>10</v>
      </c>
      <c r="G674" t="str">
        <f t="shared" si="46"/>
        <v>Федерация водных видов спорта</v>
      </c>
    </row>
    <row r="675" spans="1:7" x14ac:dyDescent="0.3">
      <c r="A675">
        <v>2008</v>
      </c>
      <c r="B675" t="s">
        <v>526</v>
      </c>
      <c r="C675" t="s">
        <v>249</v>
      </c>
      <c r="D675" t="s">
        <v>259</v>
      </c>
      <c r="E675">
        <v>56</v>
      </c>
      <c r="F675" t="s">
        <v>10</v>
      </c>
      <c r="G675" t="str">
        <f t="shared" si="46"/>
        <v>Федерация водных видов спорта</v>
      </c>
    </row>
    <row r="676" spans="1:7" x14ac:dyDescent="0.3">
      <c r="A676">
        <v>2008</v>
      </c>
      <c r="B676" t="s">
        <v>639</v>
      </c>
      <c r="C676" t="s">
        <v>249</v>
      </c>
      <c r="D676" t="s">
        <v>260</v>
      </c>
      <c r="E676">
        <v>37</v>
      </c>
      <c r="F676" t="s">
        <v>10</v>
      </c>
      <c r="G676" t="str">
        <f t="shared" si="46"/>
        <v>Федерация водных видов спорта</v>
      </c>
    </row>
    <row r="677" spans="1:7" x14ac:dyDescent="0.3">
      <c r="A677">
        <v>2008</v>
      </c>
      <c r="B677" t="s">
        <v>639</v>
      </c>
      <c r="C677" t="s">
        <v>249</v>
      </c>
      <c r="D677" t="s">
        <v>413</v>
      </c>
      <c r="E677">
        <v>26</v>
      </c>
      <c r="F677" t="s">
        <v>10</v>
      </c>
      <c r="G677" t="str">
        <f t="shared" si="46"/>
        <v>Федерация водных видов спорта</v>
      </c>
    </row>
    <row r="678" spans="1:7" x14ac:dyDescent="0.3">
      <c r="A678">
        <v>2008</v>
      </c>
      <c r="B678" t="s">
        <v>414</v>
      </c>
      <c r="C678" t="s">
        <v>249</v>
      </c>
      <c r="D678" t="s">
        <v>262</v>
      </c>
      <c r="E678">
        <v>46</v>
      </c>
      <c r="F678" t="s">
        <v>10</v>
      </c>
      <c r="G678" t="str">
        <f t="shared" si="46"/>
        <v>Федерация водных видов спорта</v>
      </c>
    </row>
    <row r="679" spans="1:7" x14ac:dyDescent="0.3">
      <c r="A679">
        <v>2008</v>
      </c>
      <c r="B679" t="s">
        <v>640</v>
      </c>
      <c r="C679" t="s">
        <v>249</v>
      </c>
      <c r="D679" t="s">
        <v>532</v>
      </c>
      <c r="E679">
        <v>45</v>
      </c>
      <c r="F679" t="s">
        <v>10</v>
      </c>
      <c r="G679" t="str">
        <f t="shared" si="46"/>
        <v>Федерация водных видов спорта</v>
      </c>
    </row>
    <row r="680" spans="1:7" x14ac:dyDescent="0.3">
      <c r="A680">
        <v>2008</v>
      </c>
      <c r="B680" t="s">
        <v>641</v>
      </c>
      <c r="C680" t="s">
        <v>249</v>
      </c>
      <c r="D680" t="s">
        <v>642</v>
      </c>
      <c r="E680">
        <v>34</v>
      </c>
      <c r="F680" t="s">
        <v>10</v>
      </c>
      <c r="G680" t="str">
        <f t="shared" si="46"/>
        <v>Федерация водных видов спорта</v>
      </c>
    </row>
    <row r="681" spans="1:7" x14ac:dyDescent="0.3">
      <c r="A681">
        <v>2008</v>
      </c>
      <c r="B681" t="s">
        <v>643</v>
      </c>
      <c r="C681" t="s">
        <v>644</v>
      </c>
      <c r="D681" t="s">
        <v>645</v>
      </c>
      <c r="E681">
        <f>64</f>
        <v>64</v>
      </c>
      <c r="F681" t="s">
        <v>10</v>
      </c>
      <c r="G681" t="str">
        <f>HYPERLINK("#federations!A22", "Федерация настольного тенниса")</f>
        <v>Федерация настольного тенниса</v>
      </c>
    </row>
    <row r="682" spans="1:7" x14ac:dyDescent="0.3">
      <c r="A682">
        <v>2008</v>
      </c>
      <c r="B682" t="s">
        <v>646</v>
      </c>
      <c r="C682" t="s">
        <v>534</v>
      </c>
      <c r="D682" t="s">
        <v>227</v>
      </c>
      <c r="E682">
        <f>3</f>
        <v>3</v>
      </c>
      <c r="F682" t="s">
        <v>170</v>
      </c>
      <c r="G682" t="str">
        <f>HYPERLINK("#federations!A32", "Федерация тхэквондо")</f>
        <v>Федерация тхэквондо</v>
      </c>
    </row>
    <row r="683" spans="1:7" x14ac:dyDescent="0.3">
      <c r="A683">
        <v>2008</v>
      </c>
      <c r="B683" t="s">
        <v>647</v>
      </c>
      <c r="C683" t="s">
        <v>534</v>
      </c>
      <c r="D683" t="s">
        <v>648</v>
      </c>
      <c r="E683">
        <f>11</f>
        <v>11</v>
      </c>
      <c r="F683" t="s">
        <v>10</v>
      </c>
      <c r="G683" t="str">
        <f>HYPERLINK("#federations!A32", "Федерация тхэквондо")</f>
        <v>Федерация тхэквондо</v>
      </c>
    </row>
    <row r="684" spans="1:7" x14ac:dyDescent="0.3">
      <c r="A684">
        <v>2008</v>
      </c>
      <c r="B684" t="s">
        <v>535</v>
      </c>
      <c r="C684" t="s">
        <v>417</v>
      </c>
      <c r="D684" t="s">
        <v>418</v>
      </c>
      <c r="E684">
        <v>21</v>
      </c>
      <c r="F684" t="s">
        <v>10</v>
      </c>
      <c r="G684" t="s">
        <v>419</v>
      </c>
    </row>
    <row r="685" spans="1:7" x14ac:dyDescent="0.3">
      <c r="A685">
        <v>2008</v>
      </c>
      <c r="B685" t="s">
        <v>649</v>
      </c>
      <c r="C685" t="s">
        <v>265</v>
      </c>
      <c r="D685" t="s">
        <v>223</v>
      </c>
      <c r="E685">
        <v>9</v>
      </c>
      <c r="F685" t="s">
        <v>10</v>
      </c>
      <c r="G685" t="str">
        <f t="shared" ref="G685:G692" si="47">HYPERLINK("#federations!A35", "Федерация тяжелой атлетики")</f>
        <v>Федерация тяжелой атлетики</v>
      </c>
    </row>
    <row r="686" spans="1:7" x14ac:dyDescent="0.3">
      <c r="A686">
        <v>2008</v>
      </c>
      <c r="B686" t="s">
        <v>650</v>
      </c>
      <c r="C686" t="s">
        <v>265</v>
      </c>
      <c r="D686" t="s">
        <v>176</v>
      </c>
      <c r="E686" t="s">
        <v>51</v>
      </c>
      <c r="F686" t="s">
        <v>10</v>
      </c>
      <c r="G686" t="str">
        <f t="shared" si="47"/>
        <v>Федерация тяжелой атлетики</v>
      </c>
    </row>
    <row r="687" spans="1:7" x14ac:dyDescent="0.3">
      <c r="A687">
        <v>2008</v>
      </c>
      <c r="B687" t="s">
        <v>651</v>
      </c>
      <c r="C687" t="s">
        <v>265</v>
      </c>
      <c r="D687" t="s">
        <v>270</v>
      </c>
      <c r="E687" t="s">
        <v>51</v>
      </c>
      <c r="F687" t="s">
        <v>10</v>
      </c>
      <c r="G687" t="str">
        <f t="shared" si="47"/>
        <v>Федерация тяжелой атлетики</v>
      </c>
    </row>
    <row r="688" spans="1:7" x14ac:dyDescent="0.3">
      <c r="A688">
        <v>2008</v>
      </c>
      <c r="B688" t="s">
        <v>538</v>
      </c>
      <c r="C688" t="s">
        <v>265</v>
      </c>
      <c r="D688" t="s">
        <v>227</v>
      </c>
      <c r="E688">
        <v>4</v>
      </c>
      <c r="F688" t="s">
        <v>10</v>
      </c>
      <c r="G688" t="str">
        <f t="shared" si="47"/>
        <v>Федерация тяжелой атлетики</v>
      </c>
    </row>
    <row r="689" spans="1:7" x14ac:dyDescent="0.3">
      <c r="A689">
        <v>2008</v>
      </c>
      <c r="B689" t="s">
        <v>652</v>
      </c>
      <c r="C689" t="s">
        <v>265</v>
      </c>
      <c r="D689" t="s">
        <v>227</v>
      </c>
      <c r="E689">
        <v>6</v>
      </c>
      <c r="F689" t="s">
        <v>10</v>
      </c>
      <c r="G689" t="str">
        <f t="shared" si="47"/>
        <v>Федерация тяжелой атлетики</v>
      </c>
    </row>
    <row r="690" spans="1:7" x14ac:dyDescent="0.3">
      <c r="A690">
        <v>2008</v>
      </c>
      <c r="B690" t="s">
        <v>653</v>
      </c>
      <c r="C690" t="s">
        <v>265</v>
      </c>
      <c r="D690" t="s">
        <v>621</v>
      </c>
      <c r="E690" t="s">
        <v>51</v>
      </c>
      <c r="F690" t="s">
        <v>10</v>
      </c>
      <c r="G690" t="str">
        <f t="shared" si="47"/>
        <v>Федерация тяжелой атлетики</v>
      </c>
    </row>
    <row r="691" spans="1:7" x14ac:dyDescent="0.3">
      <c r="A691">
        <v>2008</v>
      </c>
      <c r="B691" t="s">
        <v>654</v>
      </c>
      <c r="C691" t="s">
        <v>265</v>
      </c>
      <c r="D691" t="s">
        <v>395</v>
      </c>
      <c r="E691">
        <v>1</v>
      </c>
      <c r="F691" t="s">
        <v>33</v>
      </c>
      <c r="G691" t="str">
        <f t="shared" si="47"/>
        <v>Федерация тяжелой атлетики</v>
      </c>
    </row>
    <row r="692" spans="1:7" x14ac:dyDescent="0.3">
      <c r="A692">
        <v>2008</v>
      </c>
      <c r="B692" t="s">
        <v>655</v>
      </c>
      <c r="C692" t="s">
        <v>265</v>
      </c>
      <c r="D692" t="s">
        <v>656</v>
      </c>
      <c r="E692" t="s">
        <v>51</v>
      </c>
      <c r="F692" t="s">
        <v>10</v>
      </c>
      <c r="G692" t="str">
        <f t="shared" si="47"/>
        <v>Федерация тяжелой атлетики</v>
      </c>
    </row>
    <row r="693" spans="1:7" x14ac:dyDescent="0.3">
      <c r="A693">
        <v>2008</v>
      </c>
      <c r="B693" t="s">
        <v>657</v>
      </c>
      <c r="C693" t="s">
        <v>275</v>
      </c>
      <c r="D693" t="s">
        <v>426</v>
      </c>
      <c r="E693">
        <v>13</v>
      </c>
      <c r="F693" t="s">
        <v>10</v>
      </c>
      <c r="G693" t="str">
        <f t="shared" ref="G693:G708" si="48">HYPERLINK("#federations!A7", "Федерация борьбы")</f>
        <v>Федерация борьбы</v>
      </c>
    </row>
    <row r="694" spans="1:7" x14ac:dyDescent="0.3">
      <c r="A694">
        <v>2008</v>
      </c>
      <c r="B694" t="s">
        <v>539</v>
      </c>
      <c r="C694" t="s">
        <v>275</v>
      </c>
      <c r="D694" t="s">
        <v>428</v>
      </c>
      <c r="E694">
        <v>2</v>
      </c>
      <c r="F694" t="s">
        <v>26</v>
      </c>
      <c r="G694" t="str">
        <f t="shared" si="48"/>
        <v>Федерация борьбы</v>
      </c>
    </row>
    <row r="695" spans="1:7" x14ac:dyDescent="0.3">
      <c r="A695">
        <v>2008</v>
      </c>
      <c r="B695" t="s">
        <v>658</v>
      </c>
      <c r="C695" t="s">
        <v>275</v>
      </c>
      <c r="D695" t="s">
        <v>280</v>
      </c>
      <c r="E695">
        <f>5</f>
        <v>5</v>
      </c>
      <c r="F695" t="s">
        <v>10</v>
      </c>
      <c r="G695" t="str">
        <f t="shared" si="48"/>
        <v>Федерация борьбы</v>
      </c>
    </row>
    <row r="696" spans="1:7" x14ac:dyDescent="0.3">
      <c r="A696">
        <v>2008</v>
      </c>
      <c r="B696" t="s">
        <v>659</v>
      </c>
      <c r="C696" t="s">
        <v>275</v>
      </c>
      <c r="D696" t="s">
        <v>282</v>
      </c>
      <c r="E696">
        <v>8</v>
      </c>
      <c r="F696" t="s">
        <v>10</v>
      </c>
      <c r="G696" t="str">
        <f t="shared" si="48"/>
        <v>Федерация борьбы</v>
      </c>
    </row>
    <row r="697" spans="1:7" x14ac:dyDescent="0.3">
      <c r="A697">
        <v>2008</v>
      </c>
      <c r="B697" t="s">
        <v>660</v>
      </c>
      <c r="C697" t="s">
        <v>275</v>
      </c>
      <c r="D697" t="s">
        <v>284</v>
      </c>
      <c r="E697">
        <f>16</f>
        <v>16</v>
      </c>
      <c r="F697" t="s">
        <v>10</v>
      </c>
      <c r="G697" t="str">
        <f t="shared" si="48"/>
        <v>Федерация борьбы</v>
      </c>
    </row>
    <row r="698" spans="1:7" x14ac:dyDescent="0.3">
      <c r="A698">
        <v>2008</v>
      </c>
      <c r="B698" t="s">
        <v>542</v>
      </c>
      <c r="C698" t="s">
        <v>275</v>
      </c>
      <c r="D698" t="s">
        <v>429</v>
      </c>
      <c r="E698" t="s">
        <v>51</v>
      </c>
      <c r="F698" t="s">
        <v>10</v>
      </c>
      <c r="G698" t="str">
        <f t="shared" si="48"/>
        <v>Федерация борьбы</v>
      </c>
    </row>
    <row r="699" spans="1:7" x14ac:dyDescent="0.3">
      <c r="A699">
        <v>2008</v>
      </c>
      <c r="B699" t="s">
        <v>661</v>
      </c>
      <c r="C699" t="s">
        <v>275</v>
      </c>
      <c r="D699" t="s">
        <v>431</v>
      </c>
      <c r="E699">
        <f>16</f>
        <v>16</v>
      </c>
      <c r="F699" t="s">
        <v>10</v>
      </c>
      <c r="G699" t="str">
        <f t="shared" si="48"/>
        <v>Федерация борьбы</v>
      </c>
    </row>
    <row r="700" spans="1:7" x14ac:dyDescent="0.3">
      <c r="A700">
        <v>2008</v>
      </c>
      <c r="B700" t="s">
        <v>545</v>
      </c>
      <c r="C700" t="s">
        <v>275</v>
      </c>
      <c r="D700" t="s">
        <v>662</v>
      </c>
      <c r="E700">
        <v>11</v>
      </c>
      <c r="F700" t="s">
        <v>10</v>
      </c>
      <c r="G700" t="str">
        <f t="shared" si="48"/>
        <v>Федерация борьбы</v>
      </c>
    </row>
    <row r="701" spans="1:7" x14ac:dyDescent="0.3">
      <c r="A701">
        <v>2008</v>
      </c>
      <c r="B701" t="s">
        <v>546</v>
      </c>
      <c r="C701" t="s">
        <v>275</v>
      </c>
      <c r="D701" t="s">
        <v>290</v>
      </c>
      <c r="E701">
        <f>5</f>
        <v>5</v>
      </c>
      <c r="F701" t="s">
        <v>10</v>
      </c>
      <c r="G701" t="str">
        <f t="shared" si="48"/>
        <v>Федерация борьбы</v>
      </c>
    </row>
    <row r="702" spans="1:7" x14ac:dyDescent="0.3">
      <c r="A702">
        <v>2008</v>
      </c>
      <c r="B702" t="s">
        <v>433</v>
      </c>
      <c r="C702" t="s">
        <v>275</v>
      </c>
      <c r="D702" t="s">
        <v>294</v>
      </c>
      <c r="E702">
        <v>13</v>
      </c>
      <c r="F702" t="s">
        <v>10</v>
      </c>
      <c r="G702" t="str">
        <f t="shared" si="48"/>
        <v>Федерация борьбы</v>
      </c>
    </row>
    <row r="703" spans="1:7" x14ac:dyDescent="0.3">
      <c r="A703">
        <v>2008</v>
      </c>
      <c r="B703" t="s">
        <v>663</v>
      </c>
      <c r="C703" t="s">
        <v>275</v>
      </c>
      <c r="D703" t="s">
        <v>434</v>
      </c>
      <c r="E703" t="s">
        <v>51</v>
      </c>
      <c r="F703" t="s">
        <v>10</v>
      </c>
      <c r="G703" t="str">
        <f t="shared" si="48"/>
        <v>Федерация борьбы</v>
      </c>
    </row>
    <row r="704" spans="1:7" x14ac:dyDescent="0.3">
      <c r="A704">
        <v>2008</v>
      </c>
      <c r="B704" t="s">
        <v>547</v>
      </c>
      <c r="C704" t="s">
        <v>275</v>
      </c>
      <c r="D704" t="s">
        <v>296</v>
      </c>
      <c r="E704">
        <f>3</f>
        <v>3</v>
      </c>
      <c r="F704" t="s">
        <v>170</v>
      </c>
      <c r="G704" t="str">
        <f t="shared" si="48"/>
        <v>Федерация борьбы</v>
      </c>
    </row>
    <row r="705" spans="1:7" x14ac:dyDescent="0.3">
      <c r="A705">
        <v>2008</v>
      </c>
      <c r="B705" t="s">
        <v>664</v>
      </c>
      <c r="C705" t="s">
        <v>275</v>
      </c>
      <c r="D705" t="s">
        <v>665</v>
      </c>
      <c r="E705">
        <f>5</f>
        <v>5</v>
      </c>
      <c r="F705" t="s">
        <v>10</v>
      </c>
      <c r="G705" t="str">
        <f t="shared" si="48"/>
        <v>Федерация борьбы</v>
      </c>
    </row>
    <row r="706" spans="1:7" x14ac:dyDescent="0.3">
      <c r="A706">
        <v>2008</v>
      </c>
      <c r="B706" t="s">
        <v>666</v>
      </c>
      <c r="C706" t="s">
        <v>275</v>
      </c>
      <c r="D706" t="s">
        <v>667</v>
      </c>
      <c r="E706">
        <v>7</v>
      </c>
      <c r="F706" t="s">
        <v>10</v>
      </c>
      <c r="G706" t="str">
        <f t="shared" si="48"/>
        <v>Федерация борьбы</v>
      </c>
    </row>
    <row r="707" spans="1:7" x14ac:dyDescent="0.3">
      <c r="A707">
        <v>2008</v>
      </c>
      <c r="B707" t="s">
        <v>668</v>
      </c>
      <c r="C707" t="s">
        <v>275</v>
      </c>
      <c r="D707" t="s">
        <v>669</v>
      </c>
      <c r="E707">
        <f>3</f>
        <v>3</v>
      </c>
      <c r="F707" t="s">
        <v>170</v>
      </c>
      <c r="G707" t="str">
        <f t="shared" si="48"/>
        <v>Федерация борьбы</v>
      </c>
    </row>
    <row r="708" spans="1:7" x14ac:dyDescent="0.3">
      <c r="A708">
        <v>2008</v>
      </c>
      <c r="B708" t="s">
        <v>670</v>
      </c>
      <c r="C708" t="s">
        <v>275</v>
      </c>
      <c r="D708" t="s">
        <v>671</v>
      </c>
      <c r="E708">
        <v>13</v>
      </c>
      <c r="F708" t="s">
        <v>10</v>
      </c>
      <c r="G708" t="str">
        <f t="shared" si="48"/>
        <v>Федерация борьбы</v>
      </c>
    </row>
    <row r="709" spans="1:7" x14ac:dyDescent="0.3">
      <c r="A709">
        <v>2008</v>
      </c>
      <c r="B709" t="s">
        <v>672</v>
      </c>
      <c r="C709" t="s">
        <v>673</v>
      </c>
      <c r="D709" t="s">
        <v>674</v>
      </c>
      <c r="E709">
        <v>5</v>
      </c>
      <c r="F709" t="s">
        <v>10</v>
      </c>
      <c r="G709" t="s">
        <v>675</v>
      </c>
    </row>
    <row r="710" spans="1:7" x14ac:dyDescent="0.3">
      <c r="A710">
        <v>2010</v>
      </c>
      <c r="B710" t="s">
        <v>676</v>
      </c>
      <c r="C710" t="s">
        <v>8</v>
      </c>
      <c r="D710" t="s">
        <v>9</v>
      </c>
      <c r="E710">
        <v>50</v>
      </c>
      <c r="F710" t="s">
        <v>10</v>
      </c>
      <c r="G710" t="str">
        <f t="shared" ref="G710:G717" si="49">HYPERLINK("#federations!A21", "Федерация лыжного спорта")</f>
        <v>Федерация лыжного спорта</v>
      </c>
    </row>
    <row r="711" spans="1:7" x14ac:dyDescent="0.3">
      <c r="A711">
        <v>2010</v>
      </c>
      <c r="B711" t="s">
        <v>676</v>
      </c>
      <c r="C711" t="s">
        <v>8</v>
      </c>
      <c r="D711" t="s">
        <v>677</v>
      </c>
      <c r="E711">
        <v>43</v>
      </c>
      <c r="F711" t="s">
        <v>10</v>
      </c>
      <c r="G711" t="str">
        <f t="shared" si="49"/>
        <v>Федерация лыжного спорта</v>
      </c>
    </row>
    <row r="712" spans="1:7" x14ac:dyDescent="0.3">
      <c r="A712">
        <v>2010</v>
      </c>
      <c r="B712" t="s">
        <v>676</v>
      </c>
      <c r="C712" t="s">
        <v>8</v>
      </c>
      <c r="D712" t="s">
        <v>298</v>
      </c>
      <c r="E712">
        <v>51</v>
      </c>
      <c r="F712" t="s">
        <v>10</v>
      </c>
      <c r="G712" t="str">
        <f t="shared" si="49"/>
        <v>Федерация лыжного спорта</v>
      </c>
    </row>
    <row r="713" spans="1:7" x14ac:dyDescent="0.3">
      <c r="A713">
        <v>2010</v>
      </c>
      <c r="B713" t="s">
        <v>676</v>
      </c>
      <c r="C713" t="s">
        <v>8</v>
      </c>
      <c r="D713" t="s">
        <v>436</v>
      </c>
      <c r="E713">
        <v>38</v>
      </c>
      <c r="F713" t="s">
        <v>10</v>
      </c>
      <c r="G713" t="str">
        <f t="shared" si="49"/>
        <v>Федерация лыжного спорта</v>
      </c>
    </row>
    <row r="714" spans="1:7" x14ac:dyDescent="0.3">
      <c r="A714">
        <v>2010</v>
      </c>
      <c r="B714" t="s">
        <v>676</v>
      </c>
      <c r="C714" t="s">
        <v>8</v>
      </c>
      <c r="D714" t="s">
        <v>11</v>
      </c>
      <c r="E714">
        <v>33</v>
      </c>
      <c r="F714" t="s">
        <v>10</v>
      </c>
      <c r="G714" t="str">
        <f t="shared" si="49"/>
        <v>Федерация лыжного спорта</v>
      </c>
    </row>
    <row r="715" spans="1:7" x14ac:dyDescent="0.3">
      <c r="A715">
        <v>2010</v>
      </c>
      <c r="B715" t="s">
        <v>678</v>
      </c>
      <c r="C715" t="s">
        <v>8</v>
      </c>
      <c r="D715" t="s">
        <v>13</v>
      </c>
      <c r="E715">
        <v>36</v>
      </c>
      <c r="F715" t="s">
        <v>10</v>
      </c>
      <c r="G715" t="str">
        <f t="shared" si="49"/>
        <v>Федерация лыжного спорта</v>
      </c>
    </row>
    <row r="716" spans="1:7" x14ac:dyDescent="0.3">
      <c r="A716">
        <v>2010</v>
      </c>
      <c r="B716" t="s">
        <v>678</v>
      </c>
      <c r="C716" t="s">
        <v>8</v>
      </c>
      <c r="D716" t="s">
        <v>14</v>
      </c>
      <c r="E716">
        <v>38</v>
      </c>
      <c r="F716" t="s">
        <v>10</v>
      </c>
      <c r="G716" t="str">
        <f t="shared" si="49"/>
        <v>Федерация лыжного спорта</v>
      </c>
    </row>
    <row r="717" spans="1:7" x14ac:dyDescent="0.3">
      <c r="A717">
        <v>2010</v>
      </c>
      <c r="B717" t="s">
        <v>678</v>
      </c>
      <c r="C717" t="s">
        <v>8</v>
      </c>
      <c r="D717" t="s">
        <v>300</v>
      </c>
      <c r="E717" t="s">
        <v>197</v>
      </c>
      <c r="F717" t="s">
        <v>10</v>
      </c>
      <c r="G717" t="str">
        <f t="shared" si="49"/>
        <v>Федерация лыжного спорта</v>
      </c>
    </row>
    <row r="718" spans="1:7" x14ac:dyDescent="0.3">
      <c r="A718">
        <v>2010</v>
      </c>
      <c r="B718" t="s">
        <v>679</v>
      </c>
      <c r="C718" t="s">
        <v>17</v>
      </c>
      <c r="D718" t="s">
        <v>18</v>
      </c>
      <c r="E718">
        <v>39</v>
      </c>
      <c r="F718" t="s">
        <v>10</v>
      </c>
      <c r="G718" t="str">
        <f t="shared" ref="G718:G739" si="50">HYPERLINK("#federations!A5", "Федерация биатлона")</f>
        <v>Федерация биатлона</v>
      </c>
    </row>
    <row r="719" spans="1:7" x14ac:dyDescent="0.3">
      <c r="A719">
        <v>2010</v>
      </c>
      <c r="B719" t="s">
        <v>550</v>
      </c>
      <c r="C719" t="s">
        <v>17</v>
      </c>
      <c r="D719" t="s">
        <v>18</v>
      </c>
      <c r="E719">
        <v>51</v>
      </c>
      <c r="F719" t="s">
        <v>10</v>
      </c>
      <c r="G719" t="str">
        <f t="shared" si="50"/>
        <v>Федерация биатлона</v>
      </c>
    </row>
    <row r="720" spans="1:7" x14ac:dyDescent="0.3">
      <c r="A720">
        <v>2010</v>
      </c>
      <c r="B720" t="s">
        <v>680</v>
      </c>
      <c r="C720" t="s">
        <v>17</v>
      </c>
      <c r="D720" t="s">
        <v>18</v>
      </c>
      <c r="E720">
        <v>72</v>
      </c>
      <c r="F720" t="s">
        <v>10</v>
      </c>
      <c r="G720" t="str">
        <f t="shared" si="50"/>
        <v>Федерация биатлона</v>
      </c>
    </row>
    <row r="721" spans="1:7" x14ac:dyDescent="0.3">
      <c r="A721">
        <v>2010</v>
      </c>
      <c r="B721" t="s">
        <v>681</v>
      </c>
      <c r="C721" t="s">
        <v>17</v>
      </c>
      <c r="D721" t="s">
        <v>18</v>
      </c>
      <c r="E721">
        <v>84</v>
      </c>
      <c r="F721" t="s">
        <v>10</v>
      </c>
      <c r="G721" t="str">
        <f t="shared" si="50"/>
        <v>Федерация биатлона</v>
      </c>
    </row>
    <row r="722" spans="1:7" x14ac:dyDescent="0.3">
      <c r="A722">
        <v>2010</v>
      </c>
      <c r="B722" t="s">
        <v>679</v>
      </c>
      <c r="C722" t="s">
        <v>17</v>
      </c>
      <c r="D722" t="s">
        <v>551</v>
      </c>
      <c r="E722">
        <v>27</v>
      </c>
      <c r="F722" t="s">
        <v>10</v>
      </c>
      <c r="G722" t="str">
        <f t="shared" si="50"/>
        <v>Федерация биатлона</v>
      </c>
    </row>
    <row r="723" spans="1:7" x14ac:dyDescent="0.3">
      <c r="A723">
        <v>2010</v>
      </c>
      <c r="B723" t="s">
        <v>550</v>
      </c>
      <c r="C723" t="s">
        <v>17</v>
      </c>
      <c r="D723" t="s">
        <v>551</v>
      </c>
      <c r="E723">
        <v>49</v>
      </c>
      <c r="F723" t="s">
        <v>10</v>
      </c>
      <c r="G723" t="str">
        <f t="shared" si="50"/>
        <v>Федерация биатлона</v>
      </c>
    </row>
    <row r="724" spans="1:7" x14ac:dyDescent="0.3">
      <c r="A724">
        <v>2010</v>
      </c>
      <c r="B724" t="s">
        <v>550</v>
      </c>
      <c r="C724" t="s">
        <v>17</v>
      </c>
      <c r="D724" t="s">
        <v>19</v>
      </c>
      <c r="E724">
        <v>50</v>
      </c>
      <c r="F724" t="s">
        <v>10</v>
      </c>
      <c r="G724" t="str">
        <f t="shared" si="50"/>
        <v>Федерация биатлона</v>
      </c>
    </row>
    <row r="725" spans="1:7" x14ac:dyDescent="0.3">
      <c r="A725">
        <v>2010</v>
      </c>
      <c r="B725" t="s">
        <v>679</v>
      </c>
      <c r="C725" t="s">
        <v>17</v>
      </c>
      <c r="D725" t="s">
        <v>19</v>
      </c>
      <c r="E725">
        <v>64</v>
      </c>
      <c r="F725" t="s">
        <v>10</v>
      </c>
      <c r="G725" t="str">
        <f t="shared" si="50"/>
        <v>Федерация биатлона</v>
      </c>
    </row>
    <row r="726" spans="1:7" x14ac:dyDescent="0.3">
      <c r="A726">
        <v>2010</v>
      </c>
      <c r="B726" t="s">
        <v>682</v>
      </c>
      <c r="C726" t="s">
        <v>17</v>
      </c>
      <c r="D726" t="s">
        <v>19</v>
      </c>
      <c r="E726">
        <v>69</v>
      </c>
      <c r="F726" t="s">
        <v>10</v>
      </c>
      <c r="G726" t="str">
        <f t="shared" si="50"/>
        <v>Федерация биатлона</v>
      </c>
    </row>
    <row r="727" spans="1:7" x14ac:dyDescent="0.3">
      <c r="A727">
        <v>2010</v>
      </c>
      <c r="B727" t="s">
        <v>680</v>
      </c>
      <c r="C727" t="s">
        <v>17</v>
      </c>
      <c r="D727" t="s">
        <v>19</v>
      </c>
      <c r="E727">
        <v>72</v>
      </c>
      <c r="F727" t="s">
        <v>10</v>
      </c>
      <c r="G727" t="str">
        <f t="shared" si="50"/>
        <v>Федерация биатлона</v>
      </c>
    </row>
    <row r="728" spans="1:7" x14ac:dyDescent="0.3">
      <c r="A728">
        <v>2010</v>
      </c>
      <c r="B728" t="s">
        <v>683</v>
      </c>
      <c r="C728" t="s">
        <v>17</v>
      </c>
      <c r="D728" t="s">
        <v>21</v>
      </c>
      <c r="E728">
        <v>5</v>
      </c>
      <c r="F728" t="s">
        <v>10</v>
      </c>
      <c r="G728" t="str">
        <f t="shared" si="50"/>
        <v>Федерация биатлона</v>
      </c>
    </row>
    <row r="729" spans="1:7" x14ac:dyDescent="0.3">
      <c r="A729">
        <v>2010</v>
      </c>
      <c r="B729" t="s">
        <v>552</v>
      </c>
      <c r="C729" t="s">
        <v>17</v>
      </c>
      <c r="D729" t="s">
        <v>21</v>
      </c>
      <c r="E729">
        <v>51</v>
      </c>
      <c r="F729" t="s">
        <v>10</v>
      </c>
      <c r="G729" t="str">
        <f t="shared" si="50"/>
        <v>Федерация биатлона</v>
      </c>
    </row>
    <row r="730" spans="1:7" x14ac:dyDescent="0.3">
      <c r="A730">
        <v>2010</v>
      </c>
      <c r="B730" t="s">
        <v>684</v>
      </c>
      <c r="C730" t="s">
        <v>17</v>
      </c>
      <c r="D730" t="s">
        <v>21</v>
      </c>
      <c r="E730">
        <v>57</v>
      </c>
      <c r="F730" t="s">
        <v>10</v>
      </c>
      <c r="G730" t="str">
        <f t="shared" si="50"/>
        <v>Федерация биатлона</v>
      </c>
    </row>
    <row r="731" spans="1:7" x14ac:dyDescent="0.3">
      <c r="A731">
        <v>2010</v>
      </c>
      <c r="B731" t="s">
        <v>685</v>
      </c>
      <c r="C731" t="s">
        <v>17</v>
      </c>
      <c r="D731" t="s">
        <v>21</v>
      </c>
      <c r="E731">
        <v>66</v>
      </c>
      <c r="F731" t="s">
        <v>10</v>
      </c>
      <c r="G731" t="str">
        <f t="shared" si="50"/>
        <v>Федерация биатлона</v>
      </c>
    </row>
    <row r="732" spans="1:7" x14ac:dyDescent="0.3">
      <c r="A732">
        <v>2010</v>
      </c>
      <c r="B732" t="s">
        <v>683</v>
      </c>
      <c r="C732" t="s">
        <v>17</v>
      </c>
      <c r="D732" t="s">
        <v>553</v>
      </c>
      <c r="E732">
        <v>10</v>
      </c>
      <c r="F732" t="s">
        <v>10</v>
      </c>
      <c r="G732" t="str">
        <f t="shared" si="50"/>
        <v>Федерация биатлона</v>
      </c>
    </row>
    <row r="733" spans="1:7" x14ac:dyDescent="0.3">
      <c r="A733">
        <v>2010</v>
      </c>
      <c r="B733" t="s">
        <v>552</v>
      </c>
      <c r="C733" t="s">
        <v>17</v>
      </c>
      <c r="D733" t="s">
        <v>553</v>
      </c>
      <c r="E733">
        <v>43</v>
      </c>
      <c r="F733" t="s">
        <v>10</v>
      </c>
      <c r="G733" t="str">
        <f t="shared" si="50"/>
        <v>Федерация биатлона</v>
      </c>
    </row>
    <row r="734" spans="1:7" x14ac:dyDescent="0.3">
      <c r="A734">
        <v>2010</v>
      </c>
      <c r="B734" t="s">
        <v>684</v>
      </c>
      <c r="C734" t="s">
        <v>17</v>
      </c>
      <c r="D734" t="s">
        <v>553</v>
      </c>
      <c r="E734" t="s">
        <v>197</v>
      </c>
      <c r="F734" t="s">
        <v>10</v>
      </c>
      <c r="G734" t="str">
        <f t="shared" si="50"/>
        <v>Федерация биатлона</v>
      </c>
    </row>
    <row r="735" spans="1:7" x14ac:dyDescent="0.3">
      <c r="A735">
        <v>2010</v>
      </c>
      <c r="B735" t="s">
        <v>683</v>
      </c>
      <c r="C735" t="s">
        <v>17</v>
      </c>
      <c r="D735" t="s">
        <v>686</v>
      </c>
      <c r="E735">
        <v>26</v>
      </c>
      <c r="F735" t="s">
        <v>10</v>
      </c>
      <c r="G735" t="str">
        <f t="shared" si="50"/>
        <v>Федерация биатлона</v>
      </c>
    </row>
    <row r="736" spans="1:7" x14ac:dyDescent="0.3">
      <c r="A736">
        <v>2010</v>
      </c>
      <c r="B736" t="s">
        <v>683</v>
      </c>
      <c r="C736" t="s">
        <v>17</v>
      </c>
      <c r="D736" t="s">
        <v>22</v>
      </c>
      <c r="E736">
        <v>2</v>
      </c>
      <c r="F736" t="s">
        <v>26</v>
      </c>
      <c r="G736" t="str">
        <f t="shared" si="50"/>
        <v>Федерация биатлона</v>
      </c>
    </row>
    <row r="737" spans="1:7" x14ac:dyDescent="0.3">
      <c r="A737">
        <v>2010</v>
      </c>
      <c r="B737" t="s">
        <v>552</v>
      </c>
      <c r="C737" t="s">
        <v>17</v>
      </c>
      <c r="D737" t="s">
        <v>22</v>
      </c>
      <c r="E737">
        <v>37</v>
      </c>
      <c r="F737" t="s">
        <v>10</v>
      </c>
      <c r="G737" t="str">
        <f t="shared" si="50"/>
        <v>Федерация биатлона</v>
      </c>
    </row>
    <row r="738" spans="1:7" x14ac:dyDescent="0.3">
      <c r="A738">
        <v>2010</v>
      </c>
      <c r="B738" t="s">
        <v>685</v>
      </c>
      <c r="C738" t="s">
        <v>17</v>
      </c>
      <c r="D738" t="s">
        <v>22</v>
      </c>
      <c r="E738">
        <v>56</v>
      </c>
      <c r="F738" t="s">
        <v>10</v>
      </c>
      <c r="G738" t="str">
        <f t="shared" si="50"/>
        <v>Федерация биатлона</v>
      </c>
    </row>
    <row r="739" spans="1:7" x14ac:dyDescent="0.3">
      <c r="A739">
        <v>2010</v>
      </c>
      <c r="B739" t="s">
        <v>684</v>
      </c>
      <c r="C739" t="s">
        <v>17</v>
      </c>
      <c r="D739" t="s">
        <v>22</v>
      </c>
      <c r="E739">
        <v>70</v>
      </c>
      <c r="F739" t="s">
        <v>10</v>
      </c>
      <c r="G739" t="str">
        <f t="shared" si="50"/>
        <v>Федерация биатлона</v>
      </c>
    </row>
    <row r="740" spans="1:7" x14ac:dyDescent="0.3">
      <c r="A740">
        <v>2010</v>
      </c>
      <c r="B740" t="s">
        <v>558</v>
      </c>
      <c r="C740" t="s">
        <v>24</v>
      </c>
      <c r="D740" t="s">
        <v>441</v>
      </c>
      <c r="E740">
        <v>5</v>
      </c>
      <c r="F740" t="s">
        <v>10</v>
      </c>
      <c r="G740" t="str">
        <f t="shared" ref="G740:G768" si="51">HYPERLINK("#federations!A21", "Федерация лыжных видов спорта")</f>
        <v>Федерация лыжных видов спорта</v>
      </c>
    </row>
    <row r="741" spans="1:7" x14ac:dyDescent="0.3">
      <c r="A741">
        <v>2010</v>
      </c>
      <c r="B741" t="s">
        <v>440</v>
      </c>
      <c r="C741" t="s">
        <v>24</v>
      </c>
      <c r="D741" t="s">
        <v>441</v>
      </c>
      <c r="E741">
        <v>13</v>
      </c>
      <c r="F741" t="s">
        <v>10</v>
      </c>
      <c r="G741" t="str">
        <f t="shared" si="51"/>
        <v>Федерация лыжных видов спорта</v>
      </c>
    </row>
    <row r="742" spans="1:7" x14ac:dyDescent="0.3">
      <c r="A742">
        <v>2010</v>
      </c>
      <c r="B742" t="s">
        <v>556</v>
      </c>
      <c r="C742" t="s">
        <v>24</v>
      </c>
      <c r="D742" t="s">
        <v>441</v>
      </c>
      <c r="E742">
        <v>48</v>
      </c>
      <c r="F742" t="s">
        <v>10</v>
      </c>
      <c r="G742" t="str">
        <f t="shared" si="51"/>
        <v>Федерация лыжных видов спорта</v>
      </c>
    </row>
    <row r="743" spans="1:7" x14ac:dyDescent="0.3">
      <c r="A743">
        <v>2010</v>
      </c>
      <c r="B743" t="s">
        <v>554</v>
      </c>
      <c r="C743" t="s">
        <v>24</v>
      </c>
      <c r="D743" t="s">
        <v>441</v>
      </c>
      <c r="E743">
        <v>52</v>
      </c>
      <c r="F743" t="s">
        <v>10</v>
      </c>
      <c r="G743" t="str">
        <f t="shared" si="51"/>
        <v>Федерация лыжных видов спорта</v>
      </c>
    </row>
    <row r="744" spans="1:7" x14ac:dyDescent="0.3">
      <c r="A744">
        <v>2010</v>
      </c>
      <c r="B744" t="s">
        <v>558</v>
      </c>
      <c r="C744" t="s">
        <v>24</v>
      </c>
      <c r="D744" t="s">
        <v>445</v>
      </c>
      <c r="E744">
        <v>14</v>
      </c>
      <c r="F744" t="s">
        <v>10</v>
      </c>
      <c r="G744" t="str">
        <f t="shared" si="51"/>
        <v>Федерация лыжных видов спорта</v>
      </c>
    </row>
    <row r="745" spans="1:7" x14ac:dyDescent="0.3">
      <c r="A745">
        <v>2010</v>
      </c>
      <c r="B745" t="s">
        <v>440</v>
      </c>
      <c r="C745" t="s">
        <v>24</v>
      </c>
      <c r="D745" t="s">
        <v>445</v>
      </c>
      <c r="E745">
        <v>38</v>
      </c>
      <c r="F745" t="s">
        <v>10</v>
      </c>
      <c r="G745" t="str">
        <f t="shared" si="51"/>
        <v>Федерация лыжных видов спорта</v>
      </c>
    </row>
    <row r="746" spans="1:7" x14ac:dyDescent="0.3">
      <c r="A746">
        <v>2010</v>
      </c>
      <c r="B746" t="s">
        <v>556</v>
      </c>
      <c r="C746" t="s">
        <v>24</v>
      </c>
      <c r="D746" t="s">
        <v>445</v>
      </c>
      <c r="E746">
        <v>47</v>
      </c>
      <c r="F746" t="s">
        <v>10</v>
      </c>
      <c r="G746" t="str">
        <f t="shared" si="51"/>
        <v>Федерация лыжных видов спорта</v>
      </c>
    </row>
    <row r="747" spans="1:7" x14ac:dyDescent="0.3">
      <c r="A747">
        <v>2010</v>
      </c>
      <c r="B747" t="s">
        <v>687</v>
      </c>
      <c r="C747" t="s">
        <v>24</v>
      </c>
      <c r="D747" t="s">
        <v>445</v>
      </c>
      <c r="E747">
        <v>56</v>
      </c>
      <c r="F747" t="s">
        <v>10</v>
      </c>
      <c r="G747" t="str">
        <f t="shared" si="51"/>
        <v>Федерация лыжных видов спорта</v>
      </c>
    </row>
    <row r="748" spans="1:7" x14ac:dyDescent="0.3">
      <c r="A748">
        <v>2010</v>
      </c>
      <c r="B748" t="s">
        <v>558</v>
      </c>
      <c r="C748" t="s">
        <v>24</v>
      </c>
      <c r="D748" t="s">
        <v>32</v>
      </c>
      <c r="E748">
        <v>27</v>
      </c>
      <c r="F748" t="s">
        <v>10</v>
      </c>
      <c r="G748" t="str">
        <f t="shared" si="51"/>
        <v>Федерация лыжных видов спорта</v>
      </c>
    </row>
    <row r="749" spans="1:7" x14ac:dyDescent="0.3">
      <c r="A749">
        <v>2010</v>
      </c>
      <c r="B749" t="s">
        <v>687</v>
      </c>
      <c r="C749" t="s">
        <v>24</v>
      </c>
      <c r="D749" t="s">
        <v>32</v>
      </c>
      <c r="E749">
        <v>39</v>
      </c>
      <c r="F749" t="s">
        <v>10</v>
      </c>
      <c r="G749" t="str">
        <f t="shared" si="51"/>
        <v>Федерация лыжных видов спорта</v>
      </c>
    </row>
    <row r="750" spans="1:7" x14ac:dyDescent="0.3">
      <c r="A750">
        <v>2010</v>
      </c>
      <c r="B750" t="s">
        <v>556</v>
      </c>
      <c r="C750" t="s">
        <v>24</v>
      </c>
      <c r="D750" t="s">
        <v>32</v>
      </c>
      <c r="E750" t="s">
        <v>43</v>
      </c>
      <c r="F750" t="s">
        <v>10</v>
      </c>
      <c r="G750" t="str">
        <f t="shared" si="51"/>
        <v>Федерация лыжных видов спорта</v>
      </c>
    </row>
    <row r="751" spans="1:7" x14ac:dyDescent="0.3">
      <c r="A751">
        <v>2010</v>
      </c>
      <c r="B751" t="s">
        <v>687</v>
      </c>
      <c r="C751" t="s">
        <v>24</v>
      </c>
      <c r="D751" t="s">
        <v>560</v>
      </c>
      <c r="E751">
        <v>28</v>
      </c>
      <c r="F751" t="s">
        <v>10</v>
      </c>
      <c r="G751" t="str">
        <f t="shared" si="51"/>
        <v>Федерация лыжных видов спорта</v>
      </c>
    </row>
    <row r="752" spans="1:7" x14ac:dyDescent="0.3">
      <c r="A752">
        <v>2010</v>
      </c>
      <c r="B752" t="s">
        <v>556</v>
      </c>
      <c r="C752" t="s">
        <v>24</v>
      </c>
      <c r="D752" t="s">
        <v>560</v>
      </c>
      <c r="E752">
        <v>49</v>
      </c>
      <c r="F752" t="s">
        <v>10</v>
      </c>
      <c r="G752" t="str">
        <f t="shared" si="51"/>
        <v>Федерация лыжных видов спорта</v>
      </c>
    </row>
    <row r="753" spans="1:7" x14ac:dyDescent="0.3">
      <c r="A753">
        <v>2010</v>
      </c>
      <c r="B753" t="s">
        <v>307</v>
      </c>
      <c r="C753" t="s">
        <v>24</v>
      </c>
      <c r="D753" t="s">
        <v>449</v>
      </c>
      <c r="E753">
        <v>32</v>
      </c>
      <c r="F753" t="s">
        <v>10</v>
      </c>
      <c r="G753" t="str">
        <f t="shared" si="51"/>
        <v>Федерация лыжных видов спорта</v>
      </c>
    </row>
    <row r="754" spans="1:7" x14ac:dyDescent="0.3">
      <c r="A754">
        <v>2010</v>
      </c>
      <c r="B754" t="s">
        <v>561</v>
      </c>
      <c r="C754" t="s">
        <v>24</v>
      </c>
      <c r="D754" t="s">
        <v>449</v>
      </c>
      <c r="E754">
        <v>36</v>
      </c>
      <c r="F754" t="s">
        <v>10</v>
      </c>
      <c r="G754" t="str">
        <f t="shared" si="51"/>
        <v>Федерация лыжных видов спорта</v>
      </c>
    </row>
    <row r="755" spans="1:7" x14ac:dyDescent="0.3">
      <c r="A755">
        <v>2010</v>
      </c>
      <c r="B755" t="s">
        <v>311</v>
      </c>
      <c r="C755" t="s">
        <v>24</v>
      </c>
      <c r="D755" t="s">
        <v>449</v>
      </c>
      <c r="E755">
        <v>45</v>
      </c>
      <c r="F755" t="s">
        <v>10</v>
      </c>
      <c r="G755" t="str">
        <f t="shared" si="51"/>
        <v>Федерация лыжных видов спорта</v>
      </c>
    </row>
    <row r="756" spans="1:7" x14ac:dyDescent="0.3">
      <c r="A756">
        <v>2010</v>
      </c>
      <c r="B756" t="s">
        <v>688</v>
      </c>
      <c r="C756" t="s">
        <v>24</v>
      </c>
      <c r="D756" t="s">
        <v>449</v>
      </c>
      <c r="E756">
        <v>48</v>
      </c>
      <c r="F756" t="s">
        <v>10</v>
      </c>
      <c r="G756" t="str">
        <f t="shared" si="51"/>
        <v>Федерация лыжных видов спорта</v>
      </c>
    </row>
    <row r="757" spans="1:7" x14ac:dyDescent="0.3">
      <c r="A757">
        <v>2010</v>
      </c>
      <c r="B757" t="s">
        <v>562</v>
      </c>
      <c r="C757" t="s">
        <v>24</v>
      </c>
      <c r="D757" t="s">
        <v>451</v>
      </c>
      <c r="E757">
        <v>10</v>
      </c>
      <c r="F757" t="s">
        <v>10</v>
      </c>
      <c r="G757" t="str">
        <f t="shared" si="51"/>
        <v>Федерация лыжных видов спорта</v>
      </c>
    </row>
    <row r="758" spans="1:7" x14ac:dyDescent="0.3">
      <c r="A758">
        <v>2010</v>
      </c>
      <c r="B758" t="s">
        <v>561</v>
      </c>
      <c r="C758" t="s">
        <v>24</v>
      </c>
      <c r="D758" t="s">
        <v>451</v>
      </c>
      <c r="E758">
        <v>27</v>
      </c>
      <c r="F758" t="s">
        <v>10</v>
      </c>
      <c r="G758" t="str">
        <f t="shared" si="51"/>
        <v>Федерация лыжных видов спорта</v>
      </c>
    </row>
    <row r="759" spans="1:7" x14ac:dyDescent="0.3">
      <c r="A759">
        <v>2010</v>
      </c>
      <c r="B759" t="s">
        <v>689</v>
      </c>
      <c r="C759" t="s">
        <v>24</v>
      </c>
      <c r="D759" t="s">
        <v>451</v>
      </c>
      <c r="E759">
        <v>36</v>
      </c>
      <c r="F759" t="s">
        <v>10</v>
      </c>
      <c r="G759" t="str">
        <f t="shared" si="51"/>
        <v>Федерация лыжных видов спорта</v>
      </c>
    </row>
    <row r="760" spans="1:7" x14ac:dyDescent="0.3">
      <c r="A760">
        <v>2010</v>
      </c>
      <c r="B760" t="s">
        <v>307</v>
      </c>
      <c r="C760" t="s">
        <v>24</v>
      </c>
      <c r="D760" t="s">
        <v>451</v>
      </c>
      <c r="E760">
        <v>39</v>
      </c>
      <c r="F760" t="s">
        <v>10</v>
      </c>
      <c r="G760" t="str">
        <f t="shared" si="51"/>
        <v>Федерация лыжных видов спорта</v>
      </c>
    </row>
    <row r="761" spans="1:7" x14ac:dyDescent="0.3">
      <c r="A761">
        <v>2010</v>
      </c>
      <c r="B761" t="s">
        <v>307</v>
      </c>
      <c r="C761" t="s">
        <v>24</v>
      </c>
      <c r="D761" t="s">
        <v>41</v>
      </c>
      <c r="E761">
        <v>18</v>
      </c>
      <c r="F761" t="s">
        <v>10</v>
      </c>
      <c r="G761" t="str">
        <f t="shared" si="51"/>
        <v>Федерация лыжных видов спорта</v>
      </c>
    </row>
    <row r="762" spans="1:7" x14ac:dyDescent="0.3">
      <c r="A762">
        <v>2010</v>
      </c>
      <c r="B762" t="s">
        <v>561</v>
      </c>
      <c r="C762" t="s">
        <v>24</v>
      </c>
      <c r="D762" t="s">
        <v>41</v>
      </c>
      <c r="E762">
        <v>33</v>
      </c>
      <c r="F762" t="s">
        <v>10</v>
      </c>
      <c r="G762" t="str">
        <f t="shared" si="51"/>
        <v>Федерация лыжных видов спорта</v>
      </c>
    </row>
    <row r="763" spans="1:7" x14ac:dyDescent="0.3">
      <c r="A763">
        <v>2010</v>
      </c>
      <c r="B763" t="s">
        <v>688</v>
      </c>
      <c r="C763" t="s">
        <v>24</v>
      </c>
      <c r="D763" t="s">
        <v>41</v>
      </c>
      <c r="E763">
        <v>34</v>
      </c>
      <c r="F763" t="s">
        <v>10</v>
      </c>
      <c r="G763" t="str">
        <f t="shared" si="51"/>
        <v>Федерация лыжных видов спорта</v>
      </c>
    </row>
    <row r="764" spans="1:7" x14ac:dyDescent="0.3">
      <c r="A764">
        <v>2010</v>
      </c>
      <c r="B764" t="s">
        <v>562</v>
      </c>
      <c r="C764" t="s">
        <v>24</v>
      </c>
      <c r="D764" t="s">
        <v>41</v>
      </c>
      <c r="E764">
        <v>42</v>
      </c>
      <c r="F764" t="s">
        <v>10</v>
      </c>
      <c r="G764" t="str">
        <f t="shared" si="51"/>
        <v>Федерация лыжных видов спорта</v>
      </c>
    </row>
    <row r="765" spans="1:7" x14ac:dyDescent="0.3">
      <c r="A765">
        <v>2010</v>
      </c>
      <c r="B765" t="s">
        <v>562</v>
      </c>
      <c r="C765" t="s">
        <v>24</v>
      </c>
      <c r="D765" t="s">
        <v>564</v>
      </c>
      <c r="E765">
        <v>25</v>
      </c>
      <c r="F765" t="s">
        <v>10</v>
      </c>
      <c r="G765" t="str">
        <f t="shared" si="51"/>
        <v>Федерация лыжных видов спорта</v>
      </c>
    </row>
    <row r="766" spans="1:7" x14ac:dyDescent="0.3">
      <c r="A766">
        <v>2010</v>
      </c>
      <c r="B766" t="s">
        <v>561</v>
      </c>
      <c r="C766" t="s">
        <v>24</v>
      </c>
      <c r="D766" t="s">
        <v>564</v>
      </c>
      <c r="E766">
        <v>28</v>
      </c>
      <c r="F766" t="s">
        <v>10</v>
      </c>
      <c r="G766" t="str">
        <f t="shared" si="51"/>
        <v>Федерация лыжных видов спорта</v>
      </c>
    </row>
    <row r="767" spans="1:7" x14ac:dyDescent="0.3">
      <c r="A767">
        <v>2010</v>
      </c>
      <c r="B767" t="s">
        <v>307</v>
      </c>
      <c r="C767" t="s">
        <v>24</v>
      </c>
      <c r="D767" t="s">
        <v>564</v>
      </c>
      <c r="E767">
        <v>33</v>
      </c>
      <c r="F767" t="s">
        <v>10</v>
      </c>
      <c r="G767" t="str">
        <f t="shared" si="51"/>
        <v>Федерация лыжных видов спорта</v>
      </c>
    </row>
    <row r="768" spans="1:7" x14ac:dyDescent="0.3">
      <c r="A768">
        <v>2010</v>
      </c>
      <c r="B768" t="s">
        <v>688</v>
      </c>
      <c r="C768" t="s">
        <v>24</v>
      </c>
      <c r="D768" t="s">
        <v>564</v>
      </c>
      <c r="E768">
        <v>47</v>
      </c>
      <c r="F768" t="s">
        <v>10</v>
      </c>
      <c r="G768" t="str">
        <f t="shared" si="51"/>
        <v>Федерация лыжных видов спорта</v>
      </c>
    </row>
    <row r="769" spans="1:7" x14ac:dyDescent="0.3">
      <c r="A769">
        <v>2010</v>
      </c>
      <c r="B769" t="s">
        <v>690</v>
      </c>
      <c r="C769" t="s">
        <v>313</v>
      </c>
      <c r="D769" t="s">
        <v>314</v>
      </c>
      <c r="E769">
        <v>11</v>
      </c>
      <c r="F769" t="s">
        <v>10</v>
      </c>
      <c r="G769" t="str">
        <f>HYPERLINK("#federations!A37", "Федерация фигурного катания")</f>
        <v>Федерация фигурного катания</v>
      </c>
    </row>
    <row r="770" spans="1:7" x14ac:dyDescent="0.3">
      <c r="A770">
        <v>2010</v>
      </c>
      <c r="B770" t="s">
        <v>691</v>
      </c>
      <c r="C770" t="s">
        <v>313</v>
      </c>
      <c r="D770" t="s">
        <v>314</v>
      </c>
      <c r="E770" t="s">
        <v>692</v>
      </c>
      <c r="F770" t="s">
        <v>10</v>
      </c>
      <c r="G770" t="str">
        <f>HYPERLINK("#federations!A37", "Федерация фигурного катания")</f>
        <v>Федерация фигурного катания</v>
      </c>
    </row>
    <row r="771" spans="1:7" x14ac:dyDescent="0.3">
      <c r="A771">
        <v>2010</v>
      </c>
      <c r="B771" t="s">
        <v>565</v>
      </c>
      <c r="C771" t="s">
        <v>45</v>
      </c>
      <c r="D771" t="s">
        <v>46</v>
      </c>
      <c r="E771">
        <v>18</v>
      </c>
      <c r="F771" t="s">
        <v>10</v>
      </c>
      <c r="G771" t="str">
        <f t="shared" ref="G771:G776" si="52">HYPERLINK("#federations!A21", "Федерация лыжного спорта")</f>
        <v>Федерация лыжного спорта</v>
      </c>
    </row>
    <row r="772" spans="1:7" x14ac:dyDescent="0.3">
      <c r="A772">
        <v>2010</v>
      </c>
      <c r="B772" t="s">
        <v>693</v>
      </c>
      <c r="C772" t="s">
        <v>45</v>
      </c>
      <c r="D772" t="s">
        <v>46</v>
      </c>
      <c r="E772">
        <v>29</v>
      </c>
      <c r="F772" t="s">
        <v>10</v>
      </c>
      <c r="G772" t="str">
        <f t="shared" si="52"/>
        <v>Федерация лыжного спорта</v>
      </c>
    </row>
    <row r="773" spans="1:7" x14ac:dyDescent="0.3">
      <c r="A773">
        <v>2010</v>
      </c>
      <c r="B773" t="s">
        <v>694</v>
      </c>
      <c r="C773" t="s">
        <v>45</v>
      </c>
      <c r="D773" t="s">
        <v>317</v>
      </c>
      <c r="E773">
        <v>11</v>
      </c>
      <c r="F773" t="s">
        <v>10</v>
      </c>
      <c r="G773" t="str">
        <f t="shared" si="52"/>
        <v>Федерация лыжного спорта</v>
      </c>
    </row>
    <row r="774" spans="1:7" x14ac:dyDescent="0.3">
      <c r="A774">
        <v>2010</v>
      </c>
      <c r="B774" t="s">
        <v>566</v>
      </c>
      <c r="C774" t="s">
        <v>45</v>
      </c>
      <c r="D774" t="s">
        <v>317</v>
      </c>
      <c r="E774">
        <v>14</v>
      </c>
      <c r="F774" t="s">
        <v>10</v>
      </c>
      <c r="G774" t="str">
        <f t="shared" si="52"/>
        <v>Федерация лыжного спорта</v>
      </c>
    </row>
    <row r="775" spans="1:7" x14ac:dyDescent="0.3">
      <c r="A775">
        <v>2010</v>
      </c>
      <c r="B775" t="s">
        <v>567</v>
      </c>
      <c r="C775" t="s">
        <v>45</v>
      </c>
      <c r="D775" t="s">
        <v>317</v>
      </c>
      <c r="E775">
        <v>22</v>
      </c>
      <c r="F775" t="s">
        <v>10</v>
      </c>
      <c r="G775" t="str">
        <f t="shared" si="52"/>
        <v>Федерация лыжного спорта</v>
      </c>
    </row>
    <row r="776" spans="1:7" x14ac:dyDescent="0.3">
      <c r="A776">
        <v>2010</v>
      </c>
      <c r="B776" t="s">
        <v>695</v>
      </c>
      <c r="C776" t="s">
        <v>45</v>
      </c>
      <c r="D776" t="s">
        <v>696</v>
      </c>
      <c r="E776">
        <v>23</v>
      </c>
      <c r="F776" t="s">
        <v>10</v>
      </c>
      <c r="G776" t="str">
        <f t="shared" si="52"/>
        <v>Федерация лыжного спорта</v>
      </c>
    </row>
    <row r="777" spans="1:7" x14ac:dyDescent="0.3">
      <c r="A777">
        <v>2010</v>
      </c>
      <c r="B777" t="s">
        <v>697</v>
      </c>
      <c r="C777" t="s">
        <v>48</v>
      </c>
      <c r="D777" t="s">
        <v>60</v>
      </c>
      <c r="E777" t="s">
        <v>51</v>
      </c>
      <c r="F777" t="s">
        <v>10</v>
      </c>
      <c r="G777" t="str">
        <f>HYPERLINK("#federations!A19", "Федерация коньковых видов спорта")</f>
        <v>Федерация коньковых видов спорта</v>
      </c>
    </row>
    <row r="778" spans="1:7" x14ac:dyDescent="0.3">
      <c r="A778">
        <v>2010</v>
      </c>
      <c r="B778" t="s">
        <v>697</v>
      </c>
      <c r="C778" t="s">
        <v>48</v>
      </c>
      <c r="D778" t="s">
        <v>62</v>
      </c>
      <c r="E778">
        <v>28</v>
      </c>
      <c r="F778" t="s">
        <v>10</v>
      </c>
      <c r="G778" t="str">
        <f>HYPERLINK("#federations!A19", "Федерация коньковых видов спорта")</f>
        <v>Федерация коньковых видов спорта</v>
      </c>
    </row>
    <row r="779" spans="1:7" x14ac:dyDescent="0.3">
      <c r="A779">
        <v>2010</v>
      </c>
      <c r="B779" t="s">
        <v>572</v>
      </c>
      <c r="C779" t="s">
        <v>53</v>
      </c>
      <c r="D779" t="s">
        <v>54</v>
      </c>
      <c r="E779">
        <f>29</f>
        <v>29</v>
      </c>
      <c r="F779" t="s">
        <v>10</v>
      </c>
      <c r="G779" t="str">
        <f>HYPERLINK("#federations!A21", "Федерация лыжных видов спорта")</f>
        <v>Федерация лыжных видов спорта</v>
      </c>
    </row>
    <row r="780" spans="1:7" x14ac:dyDescent="0.3">
      <c r="A780">
        <v>2010</v>
      </c>
      <c r="B780" t="s">
        <v>570</v>
      </c>
      <c r="C780" t="s">
        <v>53</v>
      </c>
      <c r="D780" t="s">
        <v>54</v>
      </c>
      <c r="E780">
        <v>44</v>
      </c>
      <c r="F780" t="s">
        <v>10</v>
      </c>
      <c r="G780" t="str">
        <f>HYPERLINK("#federations!A21", "Федерация лыжных видов спорта")</f>
        <v>Федерация лыжных видов спорта</v>
      </c>
    </row>
    <row r="781" spans="1:7" x14ac:dyDescent="0.3">
      <c r="A781">
        <v>2010</v>
      </c>
      <c r="B781" t="s">
        <v>570</v>
      </c>
      <c r="C781" t="s">
        <v>53</v>
      </c>
      <c r="D781" t="s">
        <v>57</v>
      </c>
      <c r="E781">
        <v>39</v>
      </c>
      <c r="F781" t="s">
        <v>10</v>
      </c>
      <c r="G781" t="str">
        <f>HYPERLINK("#federations!A21", "Федерация лыжных видов спорта")</f>
        <v>Федерация лыжных видов спорта</v>
      </c>
    </row>
    <row r="782" spans="1:7" x14ac:dyDescent="0.3">
      <c r="A782">
        <v>2010</v>
      </c>
      <c r="B782" t="s">
        <v>572</v>
      </c>
      <c r="C782" t="s">
        <v>53</v>
      </c>
      <c r="D782" t="s">
        <v>57</v>
      </c>
      <c r="E782" t="s">
        <v>573</v>
      </c>
      <c r="F782" t="s">
        <v>10</v>
      </c>
      <c r="G782" t="str">
        <f>HYPERLINK("#federations!A21", "Федерация лыжных видов спорта")</f>
        <v>Федерация лыжных видов спорта</v>
      </c>
    </row>
    <row r="783" spans="1:7" x14ac:dyDescent="0.3">
      <c r="A783">
        <v>2010</v>
      </c>
      <c r="B783" t="s">
        <v>698</v>
      </c>
      <c r="C783" t="s">
        <v>59</v>
      </c>
      <c r="D783" t="s">
        <v>60</v>
      </c>
      <c r="E783">
        <v>34</v>
      </c>
      <c r="F783" t="s">
        <v>10</v>
      </c>
      <c r="G783" t="str">
        <f t="shared" ref="G783:G790" si="53">HYPERLINK("#federations!A19", "Федерация коньковых видов спорта")</f>
        <v>Федерация коньковых видов спорта</v>
      </c>
    </row>
    <row r="784" spans="1:7" x14ac:dyDescent="0.3">
      <c r="A784">
        <v>2010</v>
      </c>
      <c r="B784" t="s">
        <v>699</v>
      </c>
      <c r="C784" t="s">
        <v>59</v>
      </c>
      <c r="D784" t="s">
        <v>62</v>
      </c>
      <c r="E784">
        <v>23</v>
      </c>
      <c r="F784" t="s">
        <v>10</v>
      </c>
      <c r="G784" t="str">
        <f t="shared" si="53"/>
        <v>Федерация коньковых видов спорта</v>
      </c>
    </row>
    <row r="785" spans="1:7" x14ac:dyDescent="0.3">
      <c r="A785">
        <v>2010</v>
      </c>
      <c r="B785" t="s">
        <v>698</v>
      </c>
      <c r="C785" t="s">
        <v>59</v>
      </c>
      <c r="D785" t="s">
        <v>62</v>
      </c>
      <c r="E785">
        <v>28</v>
      </c>
      <c r="F785" t="s">
        <v>10</v>
      </c>
      <c r="G785" t="str">
        <f t="shared" si="53"/>
        <v>Федерация коньковых видов спорта</v>
      </c>
    </row>
    <row r="786" spans="1:7" x14ac:dyDescent="0.3">
      <c r="A786">
        <v>2010</v>
      </c>
      <c r="B786" t="s">
        <v>699</v>
      </c>
      <c r="C786" t="s">
        <v>59</v>
      </c>
      <c r="D786" t="s">
        <v>64</v>
      </c>
      <c r="E786">
        <v>23</v>
      </c>
      <c r="F786" t="s">
        <v>10</v>
      </c>
      <c r="G786" t="str">
        <f t="shared" si="53"/>
        <v>Федерация коньковых видов спорта</v>
      </c>
    </row>
    <row r="787" spans="1:7" x14ac:dyDescent="0.3">
      <c r="A787">
        <v>2010</v>
      </c>
      <c r="B787" t="s">
        <v>576</v>
      </c>
      <c r="C787" t="s">
        <v>59</v>
      </c>
      <c r="D787" t="s">
        <v>67</v>
      </c>
      <c r="E787">
        <v>15</v>
      </c>
      <c r="F787" t="s">
        <v>10</v>
      </c>
      <c r="G787" t="str">
        <f t="shared" si="53"/>
        <v>Федерация коньковых видов спорта</v>
      </c>
    </row>
    <row r="788" spans="1:7" x14ac:dyDescent="0.3">
      <c r="A788">
        <v>2010</v>
      </c>
      <c r="B788" t="s">
        <v>700</v>
      </c>
      <c r="C788" t="s">
        <v>59</v>
      </c>
      <c r="D788" t="s">
        <v>49</v>
      </c>
      <c r="E788">
        <v>18</v>
      </c>
      <c r="F788" t="s">
        <v>10</v>
      </c>
      <c r="G788" t="str">
        <f t="shared" si="53"/>
        <v>Федерация коньковых видов спорта</v>
      </c>
    </row>
    <row r="789" spans="1:7" x14ac:dyDescent="0.3">
      <c r="A789">
        <v>2010</v>
      </c>
      <c r="B789" t="s">
        <v>700</v>
      </c>
      <c r="C789" t="s">
        <v>59</v>
      </c>
      <c r="D789" t="s">
        <v>50</v>
      </c>
      <c r="E789">
        <v>16</v>
      </c>
      <c r="F789" t="s">
        <v>10</v>
      </c>
      <c r="G789" t="str">
        <f t="shared" si="53"/>
        <v>Федерация коньковых видов спорта</v>
      </c>
    </row>
    <row r="790" spans="1:7" x14ac:dyDescent="0.3">
      <c r="A790">
        <v>2010</v>
      </c>
      <c r="B790" t="s">
        <v>700</v>
      </c>
      <c r="C790" t="s">
        <v>59</v>
      </c>
      <c r="D790" t="s">
        <v>322</v>
      </c>
      <c r="E790">
        <v>29</v>
      </c>
      <c r="F790" t="s">
        <v>10</v>
      </c>
      <c r="G790" t="str">
        <f t="shared" si="53"/>
        <v>Федерация коньковых видов спорта</v>
      </c>
    </row>
    <row r="791" spans="1:7" x14ac:dyDescent="0.3">
      <c r="A791">
        <v>2012</v>
      </c>
      <c r="B791" t="s">
        <v>701</v>
      </c>
      <c r="C791" t="s">
        <v>75</v>
      </c>
      <c r="D791" t="s">
        <v>76</v>
      </c>
      <c r="E791">
        <f>17</f>
        <v>17</v>
      </c>
      <c r="F791" t="s">
        <v>10</v>
      </c>
      <c r="G791" t="str">
        <f>HYPERLINK("#federations!A30", "Федерация стрельбы из лука, арбалета, дартса")</f>
        <v>Федерация стрельбы из лука, арбалета, дартса</v>
      </c>
    </row>
    <row r="792" spans="1:7" x14ac:dyDescent="0.3">
      <c r="A792">
        <v>2012</v>
      </c>
      <c r="B792" t="s">
        <v>578</v>
      </c>
      <c r="C792" t="s">
        <v>75</v>
      </c>
      <c r="D792" t="s">
        <v>80</v>
      </c>
      <c r="E792">
        <f>33</f>
        <v>33</v>
      </c>
      <c r="F792" t="s">
        <v>10</v>
      </c>
      <c r="G792" t="str">
        <f>HYPERLINK("#federations!A30", "Федерация стрельбы из лука, арбалета, дартса")</f>
        <v>Федерация стрельбы из лука, арбалета, дартса</v>
      </c>
    </row>
    <row r="793" spans="1:7" x14ac:dyDescent="0.3">
      <c r="A793">
        <v>2012</v>
      </c>
      <c r="B793" t="s">
        <v>702</v>
      </c>
      <c r="C793" t="s">
        <v>84</v>
      </c>
      <c r="D793" t="s">
        <v>85</v>
      </c>
      <c r="E793" t="s">
        <v>586</v>
      </c>
      <c r="F793" t="s">
        <v>10</v>
      </c>
      <c r="G793" t="str">
        <f t="shared" ref="G793:G802" si="54">HYPERLINK("#federations!A12", "Федерация гимнастики")</f>
        <v>Федерация гимнастики</v>
      </c>
    </row>
    <row r="794" spans="1:7" x14ac:dyDescent="0.3">
      <c r="A794">
        <v>2012</v>
      </c>
      <c r="B794" t="s">
        <v>702</v>
      </c>
      <c r="C794" t="s">
        <v>84</v>
      </c>
      <c r="D794" t="s">
        <v>89</v>
      </c>
      <c r="E794" t="s">
        <v>703</v>
      </c>
      <c r="F794" t="s">
        <v>10</v>
      </c>
      <c r="G794" t="str">
        <f t="shared" si="54"/>
        <v>Федерация гимнастики</v>
      </c>
    </row>
    <row r="795" spans="1:7" x14ac:dyDescent="0.3">
      <c r="A795">
        <v>2012</v>
      </c>
      <c r="B795" t="s">
        <v>702</v>
      </c>
      <c r="C795" t="s">
        <v>84</v>
      </c>
      <c r="D795" t="s">
        <v>95</v>
      </c>
      <c r="E795" t="s">
        <v>704</v>
      </c>
      <c r="F795" t="s">
        <v>10</v>
      </c>
      <c r="G795" t="str">
        <f t="shared" si="54"/>
        <v>Федерация гимнастики</v>
      </c>
    </row>
    <row r="796" spans="1:7" x14ac:dyDescent="0.3">
      <c r="A796">
        <v>2012</v>
      </c>
      <c r="B796" t="s">
        <v>702</v>
      </c>
      <c r="C796" t="s">
        <v>84</v>
      </c>
      <c r="D796" t="s">
        <v>97</v>
      </c>
      <c r="E796" t="s">
        <v>705</v>
      </c>
      <c r="F796" t="s">
        <v>10</v>
      </c>
      <c r="G796" t="str">
        <f t="shared" si="54"/>
        <v>Федерация гимнастики</v>
      </c>
    </row>
    <row r="797" spans="1:7" x14ac:dyDescent="0.3">
      <c r="A797">
        <v>2012</v>
      </c>
      <c r="B797" t="s">
        <v>702</v>
      </c>
      <c r="C797" t="s">
        <v>84</v>
      </c>
      <c r="D797" t="s">
        <v>100</v>
      </c>
      <c r="E797" t="s">
        <v>706</v>
      </c>
      <c r="F797" t="s">
        <v>10</v>
      </c>
      <c r="G797" t="str">
        <f t="shared" si="54"/>
        <v>Федерация гимнастики</v>
      </c>
    </row>
    <row r="798" spans="1:7" x14ac:dyDescent="0.3">
      <c r="A798">
        <v>2012</v>
      </c>
      <c r="B798" t="s">
        <v>702</v>
      </c>
      <c r="C798" t="s">
        <v>84</v>
      </c>
      <c r="D798" t="s">
        <v>103</v>
      </c>
      <c r="E798" t="s">
        <v>343</v>
      </c>
      <c r="F798" t="s">
        <v>10</v>
      </c>
      <c r="G798" t="str">
        <f t="shared" si="54"/>
        <v>Федерация гимнастики</v>
      </c>
    </row>
    <row r="799" spans="1:7" x14ac:dyDescent="0.3">
      <c r="A799">
        <v>2012</v>
      </c>
      <c r="B799" t="s">
        <v>707</v>
      </c>
      <c r="C799" t="s">
        <v>84</v>
      </c>
      <c r="D799" t="s">
        <v>107</v>
      </c>
      <c r="E799" t="s">
        <v>708</v>
      </c>
      <c r="F799" t="s">
        <v>10</v>
      </c>
      <c r="G799" t="str">
        <f t="shared" si="54"/>
        <v>Федерация гимнастики</v>
      </c>
    </row>
    <row r="800" spans="1:7" x14ac:dyDescent="0.3">
      <c r="A800">
        <v>2012</v>
      </c>
      <c r="B800" t="s">
        <v>707</v>
      </c>
      <c r="C800" t="s">
        <v>84</v>
      </c>
      <c r="D800" t="s">
        <v>109</v>
      </c>
      <c r="E800" t="s">
        <v>709</v>
      </c>
      <c r="F800" t="s">
        <v>10</v>
      </c>
      <c r="G800" t="str">
        <f t="shared" si="54"/>
        <v>Федерация гимнастики</v>
      </c>
    </row>
    <row r="801" spans="1:7" x14ac:dyDescent="0.3">
      <c r="A801">
        <v>2012</v>
      </c>
      <c r="B801" t="s">
        <v>707</v>
      </c>
      <c r="C801" t="s">
        <v>84</v>
      </c>
      <c r="D801" t="s">
        <v>113</v>
      </c>
      <c r="E801" t="s">
        <v>710</v>
      </c>
      <c r="F801" t="s">
        <v>10</v>
      </c>
      <c r="G801" t="str">
        <f t="shared" si="54"/>
        <v>Федерация гимнастики</v>
      </c>
    </row>
    <row r="802" spans="1:7" x14ac:dyDescent="0.3">
      <c r="A802">
        <v>2012</v>
      </c>
      <c r="B802" t="s">
        <v>707</v>
      </c>
      <c r="C802" t="s">
        <v>84</v>
      </c>
      <c r="D802" t="s">
        <v>115</v>
      </c>
      <c r="E802" t="s">
        <v>711</v>
      </c>
      <c r="F802" t="s">
        <v>10</v>
      </c>
      <c r="G802" t="str">
        <f t="shared" si="54"/>
        <v>Федерация гимнастики</v>
      </c>
    </row>
    <row r="803" spans="1:7" x14ac:dyDescent="0.3">
      <c r="A803">
        <v>2012</v>
      </c>
      <c r="B803" t="s">
        <v>579</v>
      </c>
      <c r="C803" t="s">
        <v>118</v>
      </c>
      <c r="D803" t="s">
        <v>337</v>
      </c>
      <c r="E803" t="s">
        <v>712</v>
      </c>
      <c r="F803" t="s">
        <v>10</v>
      </c>
      <c r="G803" t="str">
        <f t="shared" ref="G803:G827" si="55">HYPERLINK("#federations!A20", "Федерация легкой атлетики")</f>
        <v>Федерация легкой атлетики</v>
      </c>
    </row>
    <row r="804" spans="1:7" x14ac:dyDescent="0.3">
      <c r="A804">
        <v>2012</v>
      </c>
      <c r="B804" t="s">
        <v>713</v>
      </c>
      <c r="C804" t="s">
        <v>118</v>
      </c>
      <c r="D804" t="s">
        <v>714</v>
      </c>
      <c r="E804" t="s">
        <v>715</v>
      </c>
      <c r="F804" t="s">
        <v>10</v>
      </c>
      <c r="G804" t="str">
        <f t="shared" si="55"/>
        <v>Федерация легкой атлетики</v>
      </c>
    </row>
    <row r="805" spans="1:7" x14ac:dyDescent="0.3">
      <c r="A805">
        <v>2012</v>
      </c>
      <c r="B805" t="s">
        <v>716</v>
      </c>
      <c r="C805" t="s">
        <v>118</v>
      </c>
      <c r="D805" t="s">
        <v>474</v>
      </c>
      <c r="E805" t="s">
        <v>717</v>
      </c>
      <c r="F805" t="s">
        <v>10</v>
      </c>
      <c r="G805" t="str">
        <f t="shared" si="55"/>
        <v>Федерация легкой атлетики</v>
      </c>
    </row>
    <row r="806" spans="1:7" x14ac:dyDescent="0.3">
      <c r="A806">
        <v>2012</v>
      </c>
      <c r="B806" t="s">
        <v>718</v>
      </c>
      <c r="C806" t="s">
        <v>118</v>
      </c>
      <c r="D806" t="s">
        <v>719</v>
      </c>
      <c r="E806" t="s">
        <v>720</v>
      </c>
      <c r="F806" t="s">
        <v>10</v>
      </c>
      <c r="G806" t="str">
        <f t="shared" si="55"/>
        <v>Федерация легкой атлетики</v>
      </c>
    </row>
    <row r="807" spans="1:7" x14ac:dyDescent="0.3">
      <c r="A807">
        <v>2012</v>
      </c>
      <c r="B807" t="s">
        <v>721</v>
      </c>
      <c r="C807" t="s">
        <v>118</v>
      </c>
      <c r="D807" t="s">
        <v>124</v>
      </c>
      <c r="E807">
        <v>34</v>
      </c>
      <c r="F807" t="s">
        <v>10</v>
      </c>
      <c r="G807" t="str">
        <f t="shared" si="55"/>
        <v>Федерация легкой атлетики</v>
      </c>
    </row>
    <row r="808" spans="1:7" x14ac:dyDescent="0.3">
      <c r="A808">
        <v>2012</v>
      </c>
      <c r="B808" t="s">
        <v>722</v>
      </c>
      <c r="C808" t="s">
        <v>118</v>
      </c>
      <c r="D808" t="s">
        <v>126</v>
      </c>
      <c r="E808">
        <v>46</v>
      </c>
      <c r="F808" t="s">
        <v>10</v>
      </c>
      <c r="G808" t="str">
        <f t="shared" si="55"/>
        <v>Федерация легкой атлетики</v>
      </c>
    </row>
    <row r="809" spans="1:7" x14ac:dyDescent="0.3">
      <c r="A809">
        <v>2012</v>
      </c>
      <c r="B809" t="s">
        <v>723</v>
      </c>
      <c r="C809" t="s">
        <v>118</v>
      </c>
      <c r="D809" t="s">
        <v>128</v>
      </c>
      <c r="E809" t="s">
        <v>724</v>
      </c>
      <c r="F809" t="s">
        <v>10</v>
      </c>
      <c r="G809" t="str">
        <f t="shared" si="55"/>
        <v>Федерация легкой атлетики</v>
      </c>
    </row>
    <row r="810" spans="1:7" x14ac:dyDescent="0.3">
      <c r="A810">
        <v>2012</v>
      </c>
      <c r="B810" t="s">
        <v>725</v>
      </c>
      <c r="C810" t="s">
        <v>118</v>
      </c>
      <c r="D810" t="s">
        <v>130</v>
      </c>
      <c r="E810" t="s">
        <v>726</v>
      </c>
      <c r="F810" t="s">
        <v>10</v>
      </c>
      <c r="G810" t="str">
        <f t="shared" si="55"/>
        <v>Федерация легкой атлетики</v>
      </c>
    </row>
    <row r="811" spans="1:7" x14ac:dyDescent="0.3">
      <c r="A811">
        <v>2012</v>
      </c>
      <c r="B811" t="s">
        <v>478</v>
      </c>
      <c r="C811" t="s">
        <v>118</v>
      </c>
      <c r="D811" t="s">
        <v>130</v>
      </c>
      <c r="E811" t="s">
        <v>727</v>
      </c>
      <c r="F811" t="s">
        <v>10</v>
      </c>
      <c r="G811" t="str">
        <f t="shared" si="55"/>
        <v>Федерация легкой атлетики</v>
      </c>
    </row>
    <row r="812" spans="1:7" x14ac:dyDescent="0.3">
      <c r="A812">
        <v>2012</v>
      </c>
      <c r="B812" t="s">
        <v>479</v>
      </c>
      <c r="C812" t="s">
        <v>118</v>
      </c>
      <c r="D812" t="s">
        <v>480</v>
      </c>
      <c r="E812">
        <v>18</v>
      </c>
      <c r="F812" t="s">
        <v>10</v>
      </c>
      <c r="G812" t="str">
        <f t="shared" si="55"/>
        <v>Федерация легкой атлетики</v>
      </c>
    </row>
    <row r="813" spans="1:7" x14ac:dyDescent="0.3">
      <c r="A813">
        <v>2012</v>
      </c>
      <c r="B813" t="s">
        <v>728</v>
      </c>
      <c r="C813" t="s">
        <v>118</v>
      </c>
      <c r="D813" t="s">
        <v>136</v>
      </c>
      <c r="E813" t="s">
        <v>729</v>
      </c>
      <c r="F813" t="s">
        <v>10</v>
      </c>
      <c r="G813" t="str">
        <f t="shared" si="55"/>
        <v>Федерация легкой атлетики</v>
      </c>
    </row>
    <row r="814" spans="1:7" x14ac:dyDescent="0.3">
      <c r="A814">
        <v>2012</v>
      </c>
      <c r="B814" t="s">
        <v>730</v>
      </c>
      <c r="C814" t="s">
        <v>118</v>
      </c>
      <c r="D814" t="s">
        <v>731</v>
      </c>
      <c r="E814" t="s">
        <v>732</v>
      </c>
      <c r="F814" t="s">
        <v>10</v>
      </c>
      <c r="G814" t="str">
        <f t="shared" si="55"/>
        <v>Федерация легкой атлетики</v>
      </c>
    </row>
    <row r="815" spans="1:7" x14ac:dyDescent="0.3">
      <c r="A815">
        <v>2012</v>
      </c>
      <c r="B815" t="s">
        <v>733</v>
      </c>
      <c r="C815" t="s">
        <v>118</v>
      </c>
      <c r="D815" t="s">
        <v>139</v>
      </c>
      <c r="E815" t="s">
        <v>734</v>
      </c>
      <c r="F815" t="s">
        <v>10</v>
      </c>
      <c r="G815" t="str">
        <f t="shared" si="55"/>
        <v>Федерация легкой атлетики</v>
      </c>
    </row>
    <row r="816" spans="1:7" x14ac:dyDescent="0.3">
      <c r="A816">
        <v>2012</v>
      </c>
      <c r="B816" t="s">
        <v>735</v>
      </c>
      <c r="C816" t="s">
        <v>118</v>
      </c>
      <c r="D816" t="s">
        <v>483</v>
      </c>
      <c r="E816" t="s">
        <v>736</v>
      </c>
      <c r="F816" t="s">
        <v>10</v>
      </c>
      <c r="G816" t="str">
        <f t="shared" si="55"/>
        <v>Федерация легкой атлетики</v>
      </c>
    </row>
    <row r="817" spans="1:7" x14ac:dyDescent="0.3">
      <c r="A817">
        <v>2012</v>
      </c>
      <c r="B817" t="s">
        <v>737</v>
      </c>
      <c r="C817" t="s">
        <v>118</v>
      </c>
      <c r="D817" t="s">
        <v>350</v>
      </c>
      <c r="E817" t="s">
        <v>738</v>
      </c>
      <c r="F817" t="s">
        <v>10</v>
      </c>
      <c r="G817" t="str">
        <f t="shared" si="55"/>
        <v>Федерация легкой атлетики</v>
      </c>
    </row>
    <row r="818" spans="1:7" x14ac:dyDescent="0.3">
      <c r="A818">
        <v>2012</v>
      </c>
      <c r="B818" t="s">
        <v>589</v>
      </c>
      <c r="C818" t="s">
        <v>118</v>
      </c>
      <c r="D818" t="s">
        <v>350</v>
      </c>
      <c r="E818" t="s">
        <v>145</v>
      </c>
      <c r="F818" t="s">
        <v>10</v>
      </c>
      <c r="G818" t="str">
        <f t="shared" si="55"/>
        <v>Федерация легкой атлетики</v>
      </c>
    </row>
    <row r="819" spans="1:7" x14ac:dyDescent="0.3">
      <c r="A819">
        <v>2012</v>
      </c>
      <c r="B819" t="s">
        <v>591</v>
      </c>
      <c r="C819" t="s">
        <v>118</v>
      </c>
      <c r="D819" t="s">
        <v>350</v>
      </c>
      <c r="E819" t="s">
        <v>51</v>
      </c>
      <c r="F819" t="s">
        <v>10</v>
      </c>
      <c r="G819" t="str">
        <f t="shared" si="55"/>
        <v>Федерация легкой атлетики</v>
      </c>
    </row>
    <row r="820" spans="1:7" x14ac:dyDescent="0.3">
      <c r="A820">
        <v>2012</v>
      </c>
      <c r="B820" t="s">
        <v>592</v>
      </c>
      <c r="C820" t="s">
        <v>118</v>
      </c>
      <c r="D820" t="s">
        <v>144</v>
      </c>
      <c r="E820" t="s">
        <v>734</v>
      </c>
      <c r="F820" t="s">
        <v>10</v>
      </c>
      <c r="G820" t="str">
        <f t="shared" si="55"/>
        <v>Федерация легкой атлетики</v>
      </c>
    </row>
    <row r="821" spans="1:7" x14ac:dyDescent="0.3">
      <c r="A821">
        <v>2012</v>
      </c>
      <c r="B821" t="s">
        <v>739</v>
      </c>
      <c r="C821" t="s">
        <v>118</v>
      </c>
      <c r="D821" t="s">
        <v>352</v>
      </c>
      <c r="E821">
        <v>39</v>
      </c>
      <c r="F821" t="s">
        <v>10</v>
      </c>
      <c r="G821" t="str">
        <f t="shared" si="55"/>
        <v>Федерация легкой атлетики</v>
      </c>
    </row>
    <row r="822" spans="1:7" x14ac:dyDescent="0.3">
      <c r="A822">
        <v>2012</v>
      </c>
      <c r="B822" t="s">
        <v>740</v>
      </c>
      <c r="C822" t="s">
        <v>118</v>
      </c>
      <c r="D822" t="s">
        <v>352</v>
      </c>
      <c r="E822" t="s">
        <v>197</v>
      </c>
      <c r="F822" t="s">
        <v>10</v>
      </c>
      <c r="G822" t="str">
        <f t="shared" si="55"/>
        <v>Федерация легкой атлетики</v>
      </c>
    </row>
    <row r="823" spans="1:7" x14ac:dyDescent="0.3">
      <c r="A823">
        <v>2012</v>
      </c>
      <c r="B823" t="s">
        <v>486</v>
      </c>
      <c r="C823" t="s">
        <v>118</v>
      </c>
      <c r="D823" t="s">
        <v>150</v>
      </c>
      <c r="E823" t="s">
        <v>43</v>
      </c>
      <c r="F823" t="s">
        <v>10</v>
      </c>
      <c r="G823" t="str">
        <f t="shared" si="55"/>
        <v>Федерация легкой атлетики</v>
      </c>
    </row>
    <row r="824" spans="1:7" x14ac:dyDescent="0.3">
      <c r="A824">
        <v>2012</v>
      </c>
      <c r="B824" t="s">
        <v>595</v>
      </c>
      <c r="C824" t="s">
        <v>118</v>
      </c>
      <c r="D824" t="s">
        <v>357</v>
      </c>
      <c r="E824">
        <v>1</v>
      </c>
      <c r="F824" t="s">
        <v>33</v>
      </c>
      <c r="G824" t="str">
        <f t="shared" si="55"/>
        <v>Федерация легкой атлетики</v>
      </c>
    </row>
    <row r="825" spans="1:7" x14ac:dyDescent="0.3">
      <c r="A825">
        <v>2012</v>
      </c>
      <c r="B825" t="s">
        <v>741</v>
      </c>
      <c r="C825" t="s">
        <v>118</v>
      </c>
      <c r="D825" t="s">
        <v>357</v>
      </c>
      <c r="E825">
        <v>31</v>
      </c>
      <c r="F825" t="s">
        <v>10</v>
      </c>
      <c r="G825" t="str">
        <f t="shared" si="55"/>
        <v>Федерация легкой атлетики</v>
      </c>
    </row>
    <row r="826" spans="1:7" x14ac:dyDescent="0.3">
      <c r="A826">
        <v>2012</v>
      </c>
      <c r="B826" t="s">
        <v>742</v>
      </c>
      <c r="C826" t="s">
        <v>118</v>
      </c>
      <c r="D826" t="s">
        <v>157</v>
      </c>
      <c r="E826">
        <v>26</v>
      </c>
      <c r="F826" t="s">
        <v>10</v>
      </c>
      <c r="G826" t="str">
        <f t="shared" si="55"/>
        <v>Федерация легкой атлетики</v>
      </c>
    </row>
    <row r="827" spans="1:7" x14ac:dyDescent="0.3">
      <c r="A827">
        <v>2012</v>
      </c>
      <c r="B827" t="s">
        <v>743</v>
      </c>
      <c r="C827" t="s">
        <v>118</v>
      </c>
      <c r="D827" t="s">
        <v>160</v>
      </c>
      <c r="E827">
        <v>30</v>
      </c>
      <c r="F827" t="s">
        <v>10</v>
      </c>
      <c r="G827" t="str">
        <f t="shared" si="55"/>
        <v>Федерация легкой атлетики</v>
      </c>
    </row>
    <row r="828" spans="1:7" x14ac:dyDescent="0.3">
      <c r="A828">
        <v>2012</v>
      </c>
      <c r="B828" t="s">
        <v>597</v>
      </c>
      <c r="C828" t="s">
        <v>162</v>
      </c>
      <c r="D828" t="s">
        <v>598</v>
      </c>
      <c r="E828">
        <f>5</f>
        <v>5</v>
      </c>
      <c r="F828" t="s">
        <v>10</v>
      </c>
      <c r="G828" t="str">
        <f t="shared" ref="G828:G838" si="56">HYPERLINK("#federations!A6", "Федерация бокса")</f>
        <v>Федерация бокса</v>
      </c>
    </row>
    <row r="829" spans="1:7" x14ac:dyDescent="0.3">
      <c r="A829">
        <v>2012</v>
      </c>
      <c r="B829" t="s">
        <v>744</v>
      </c>
      <c r="C829" t="s">
        <v>162</v>
      </c>
      <c r="D829" t="s">
        <v>163</v>
      </c>
      <c r="E829">
        <f>9</f>
        <v>9</v>
      </c>
      <c r="F829" t="s">
        <v>10</v>
      </c>
      <c r="G829" t="str">
        <f t="shared" si="56"/>
        <v>Федерация бокса</v>
      </c>
    </row>
    <row r="830" spans="1:7" x14ac:dyDescent="0.3">
      <c r="A830">
        <v>2012</v>
      </c>
      <c r="B830" t="s">
        <v>600</v>
      </c>
      <c r="C830" t="s">
        <v>162</v>
      </c>
      <c r="D830" t="s">
        <v>165</v>
      </c>
      <c r="E830">
        <f>9</f>
        <v>9</v>
      </c>
      <c r="F830" t="s">
        <v>10</v>
      </c>
      <c r="G830" t="str">
        <f t="shared" si="56"/>
        <v>Федерация бокса</v>
      </c>
    </row>
    <row r="831" spans="1:7" x14ac:dyDescent="0.3">
      <c r="A831">
        <v>2012</v>
      </c>
      <c r="B831" t="s">
        <v>745</v>
      </c>
      <c r="C831" t="s">
        <v>162</v>
      </c>
      <c r="D831" t="s">
        <v>220</v>
      </c>
      <c r="E831">
        <f>5</f>
        <v>5</v>
      </c>
      <c r="F831" t="s">
        <v>10</v>
      </c>
      <c r="G831" t="str">
        <f t="shared" si="56"/>
        <v>Федерация бокса</v>
      </c>
    </row>
    <row r="832" spans="1:7" x14ac:dyDescent="0.3">
      <c r="A832">
        <v>2012</v>
      </c>
      <c r="B832" t="s">
        <v>746</v>
      </c>
      <c r="C832" t="s">
        <v>162</v>
      </c>
      <c r="D832" t="s">
        <v>169</v>
      </c>
      <c r="E832">
        <f>5</f>
        <v>5</v>
      </c>
      <c r="F832" t="s">
        <v>10</v>
      </c>
      <c r="G832" t="str">
        <f t="shared" si="56"/>
        <v>Федерация бокса</v>
      </c>
    </row>
    <row r="833" spans="1:7" x14ac:dyDescent="0.3">
      <c r="A833">
        <v>2012</v>
      </c>
      <c r="B833" t="s">
        <v>602</v>
      </c>
      <c r="C833" t="s">
        <v>162</v>
      </c>
      <c r="D833" t="s">
        <v>172</v>
      </c>
      <c r="E833">
        <v>1</v>
      </c>
      <c r="F833" t="s">
        <v>33</v>
      </c>
      <c r="G833" t="str">
        <f t="shared" si="56"/>
        <v>Федерация бокса</v>
      </c>
    </row>
    <row r="834" spans="1:7" x14ac:dyDescent="0.3">
      <c r="A834">
        <v>2012</v>
      </c>
      <c r="B834" t="s">
        <v>747</v>
      </c>
      <c r="C834" t="s">
        <v>162</v>
      </c>
      <c r="D834" t="s">
        <v>223</v>
      </c>
      <c r="E834">
        <f>16</f>
        <v>16</v>
      </c>
      <c r="F834" t="s">
        <v>10</v>
      </c>
      <c r="G834" t="str">
        <f t="shared" si="56"/>
        <v>Федерация бокса</v>
      </c>
    </row>
    <row r="835" spans="1:7" x14ac:dyDescent="0.3">
      <c r="A835">
        <v>2012</v>
      </c>
      <c r="B835" t="s">
        <v>748</v>
      </c>
      <c r="C835" t="s">
        <v>162</v>
      </c>
      <c r="D835" t="s">
        <v>176</v>
      </c>
      <c r="E835">
        <v>2</v>
      </c>
      <c r="F835" t="s">
        <v>26</v>
      </c>
      <c r="G835" t="str">
        <f t="shared" si="56"/>
        <v>Федерация бокса</v>
      </c>
    </row>
    <row r="836" spans="1:7" x14ac:dyDescent="0.3">
      <c r="A836">
        <v>2012</v>
      </c>
      <c r="B836" t="s">
        <v>749</v>
      </c>
      <c r="C836" t="s">
        <v>162</v>
      </c>
      <c r="D836" t="s">
        <v>178</v>
      </c>
      <c r="E836">
        <f>3</f>
        <v>3</v>
      </c>
      <c r="F836" t="s">
        <v>170</v>
      </c>
      <c r="G836" t="str">
        <f t="shared" si="56"/>
        <v>Федерация бокса</v>
      </c>
    </row>
    <row r="837" spans="1:7" x14ac:dyDescent="0.3">
      <c r="A837">
        <v>2012</v>
      </c>
      <c r="B837" t="s">
        <v>750</v>
      </c>
      <c r="C837" t="s">
        <v>162</v>
      </c>
      <c r="D837" t="s">
        <v>619</v>
      </c>
      <c r="E837">
        <f>9</f>
        <v>9</v>
      </c>
      <c r="F837" t="s">
        <v>10</v>
      </c>
      <c r="G837" t="str">
        <f t="shared" si="56"/>
        <v>Федерация бокса</v>
      </c>
    </row>
    <row r="838" spans="1:7" x14ac:dyDescent="0.3">
      <c r="A838">
        <v>2012</v>
      </c>
      <c r="B838" t="s">
        <v>751</v>
      </c>
      <c r="C838" t="s">
        <v>162</v>
      </c>
      <c r="D838" t="s">
        <v>621</v>
      </c>
      <c r="E838">
        <f>3</f>
        <v>3</v>
      </c>
      <c r="F838" t="s">
        <v>170</v>
      </c>
      <c r="G838" t="str">
        <f t="shared" si="56"/>
        <v>Федерация бокса</v>
      </c>
    </row>
    <row r="839" spans="1:7" x14ac:dyDescent="0.3">
      <c r="A839">
        <v>2012</v>
      </c>
      <c r="B839" t="s">
        <v>752</v>
      </c>
      <c r="C839" t="s">
        <v>607</v>
      </c>
      <c r="D839" t="s">
        <v>753</v>
      </c>
      <c r="E839">
        <v>17</v>
      </c>
      <c r="F839" t="s">
        <v>10</v>
      </c>
      <c r="G839" t="str">
        <f>HYPERLINK("#federations!A14", "Федерация гребли на байдарках и каноэ")</f>
        <v>Федерация гребли на байдарках и каноэ</v>
      </c>
    </row>
    <row r="840" spans="1:7" x14ac:dyDescent="0.3">
      <c r="A840">
        <v>2012</v>
      </c>
      <c r="B840" t="s">
        <v>754</v>
      </c>
      <c r="C840" t="s">
        <v>180</v>
      </c>
      <c r="D840" t="s">
        <v>755</v>
      </c>
      <c r="E840">
        <v>13</v>
      </c>
      <c r="F840" t="s">
        <v>10</v>
      </c>
      <c r="G840" t="str">
        <f>HYPERLINK("#federations!A14", "Федерация гребли на байдарках и каноэ")</f>
        <v>Федерация гребли на байдарках и каноэ</v>
      </c>
    </row>
    <row r="841" spans="1:7" x14ac:dyDescent="0.3">
      <c r="A841">
        <v>2012</v>
      </c>
      <c r="B841" t="s">
        <v>754</v>
      </c>
      <c r="C841" t="s">
        <v>180</v>
      </c>
      <c r="D841" t="s">
        <v>187</v>
      </c>
      <c r="E841">
        <v>16</v>
      </c>
      <c r="F841" t="s">
        <v>10</v>
      </c>
      <c r="G841" t="str">
        <f>HYPERLINK("#federations!A14", "Федерация гребли на байдарках и каноэ")</f>
        <v>Федерация гребли на байдарках и каноэ</v>
      </c>
    </row>
    <row r="842" spans="1:7" x14ac:dyDescent="0.3">
      <c r="A842">
        <v>2012</v>
      </c>
      <c r="B842" t="s">
        <v>498</v>
      </c>
      <c r="C842" t="s">
        <v>180</v>
      </c>
      <c r="D842" t="s">
        <v>756</v>
      </c>
      <c r="E842">
        <v>18</v>
      </c>
      <c r="F842" t="s">
        <v>10</v>
      </c>
      <c r="G842" t="str">
        <f>HYPERLINK("#federations!A14", "Федерация гребли на байдарках и каноэ")</f>
        <v>Федерация гребли на байдарках и каноэ</v>
      </c>
    </row>
    <row r="843" spans="1:7" x14ac:dyDescent="0.3">
      <c r="A843">
        <v>2012</v>
      </c>
      <c r="B843" t="s">
        <v>498</v>
      </c>
      <c r="C843" t="s">
        <v>180</v>
      </c>
      <c r="D843" t="s">
        <v>499</v>
      </c>
      <c r="E843">
        <v>13</v>
      </c>
      <c r="F843" t="s">
        <v>10</v>
      </c>
      <c r="G843" t="str">
        <f>HYPERLINK("#federations!A14", "Федерация гребли на байдарках и каноэ")</f>
        <v>Федерация гребли на байдарках и каноэ</v>
      </c>
    </row>
    <row r="844" spans="1:7" x14ac:dyDescent="0.3">
      <c r="A844">
        <v>2012</v>
      </c>
      <c r="B844" t="s">
        <v>192</v>
      </c>
      <c r="C844" t="s">
        <v>190</v>
      </c>
      <c r="D844" t="s">
        <v>191</v>
      </c>
      <c r="E844">
        <v>1</v>
      </c>
      <c r="F844" t="s">
        <v>33</v>
      </c>
      <c r="G844" t="str">
        <f>HYPERLINK("#federations!A8", "Федерация велоспорта")</f>
        <v>Федерация велоспорта</v>
      </c>
    </row>
    <row r="845" spans="1:7" x14ac:dyDescent="0.3">
      <c r="A845">
        <v>2012</v>
      </c>
      <c r="B845" t="s">
        <v>757</v>
      </c>
      <c r="C845" t="s">
        <v>190</v>
      </c>
      <c r="D845" t="s">
        <v>191</v>
      </c>
      <c r="E845">
        <v>43</v>
      </c>
      <c r="F845" t="s">
        <v>10</v>
      </c>
      <c r="G845" t="str">
        <f>HYPERLINK("#federations!A8", "Федерация велоспорта")</f>
        <v>Федерация велоспорта</v>
      </c>
    </row>
    <row r="846" spans="1:7" x14ac:dyDescent="0.3">
      <c r="A846">
        <v>2012</v>
      </c>
      <c r="B846" t="s">
        <v>192</v>
      </c>
      <c r="C846" t="s">
        <v>190</v>
      </c>
      <c r="D846" t="s">
        <v>373</v>
      </c>
      <c r="E846">
        <v>23</v>
      </c>
      <c r="F846" t="s">
        <v>10</v>
      </c>
      <c r="G846" t="str">
        <f>HYPERLINK("#federations!A8", "Федерация велоспорта")</f>
        <v>Федерация велоспорта</v>
      </c>
    </row>
    <row r="847" spans="1:7" x14ac:dyDescent="0.3">
      <c r="A847">
        <v>2012</v>
      </c>
      <c r="B847" t="s">
        <v>757</v>
      </c>
      <c r="C847" t="s">
        <v>190</v>
      </c>
      <c r="D847" t="s">
        <v>373</v>
      </c>
      <c r="E847">
        <v>31</v>
      </c>
      <c r="F847" t="s">
        <v>10</v>
      </c>
      <c r="G847" t="str">
        <f>HYPERLINK("#federations!A8", "Федерация велоспорта")</f>
        <v>Федерация велоспорта</v>
      </c>
    </row>
    <row r="848" spans="1:7" x14ac:dyDescent="0.3">
      <c r="A848">
        <v>2012</v>
      </c>
      <c r="B848" t="s">
        <v>758</v>
      </c>
      <c r="C848" t="s">
        <v>214</v>
      </c>
      <c r="D848" t="s">
        <v>380</v>
      </c>
      <c r="E848">
        <f>9</f>
        <v>9</v>
      </c>
      <c r="F848" t="s">
        <v>10</v>
      </c>
      <c r="G848" t="str">
        <f>HYPERLINK("#federations!A36", "Федерация фехтования")</f>
        <v>Федерация фехтования</v>
      </c>
    </row>
    <row r="849" spans="1:7" x14ac:dyDescent="0.3">
      <c r="A849">
        <v>2012</v>
      </c>
      <c r="B849" t="s">
        <v>759</v>
      </c>
      <c r="C849" t="s">
        <v>214</v>
      </c>
      <c r="D849" t="s">
        <v>380</v>
      </c>
      <c r="E849">
        <f>17</f>
        <v>17</v>
      </c>
      <c r="F849" t="s">
        <v>10</v>
      </c>
      <c r="G849" t="str">
        <f>HYPERLINK("#federations!A36", "Федерация фехтования")</f>
        <v>Федерация фехтования</v>
      </c>
    </row>
    <row r="850" spans="1:7" x14ac:dyDescent="0.3">
      <c r="A850">
        <v>2012</v>
      </c>
      <c r="B850" t="s">
        <v>760</v>
      </c>
      <c r="C850" t="s">
        <v>214</v>
      </c>
      <c r="D850" t="s">
        <v>761</v>
      </c>
      <c r="E850">
        <f>17</f>
        <v>17</v>
      </c>
      <c r="F850" t="s">
        <v>10</v>
      </c>
      <c r="G850" t="str">
        <f>HYPERLINK("#federations!A36", "Федерация фехтования")</f>
        <v>Федерация фехтования</v>
      </c>
    </row>
    <row r="851" spans="1:7" x14ac:dyDescent="0.3">
      <c r="A851">
        <v>2012</v>
      </c>
      <c r="B851" t="s">
        <v>762</v>
      </c>
      <c r="C851" t="s">
        <v>217</v>
      </c>
      <c r="D851" t="s">
        <v>388</v>
      </c>
      <c r="E851">
        <f>9</f>
        <v>9</v>
      </c>
      <c r="F851" t="s">
        <v>10</v>
      </c>
      <c r="G851" t="str">
        <f t="shared" ref="G851:G859" si="57">HYPERLINK("#federations!A15", "Федерация дзюдо")</f>
        <v>Федерация дзюдо</v>
      </c>
    </row>
    <row r="852" spans="1:7" x14ac:dyDescent="0.3">
      <c r="A852">
        <v>2012</v>
      </c>
      <c r="B852" t="s">
        <v>763</v>
      </c>
      <c r="C852" t="s">
        <v>217</v>
      </c>
      <c r="D852" t="s">
        <v>218</v>
      </c>
      <c r="E852">
        <f>9</f>
        <v>9</v>
      </c>
      <c r="F852" t="s">
        <v>10</v>
      </c>
      <c r="G852" t="str">
        <f t="shared" si="57"/>
        <v>Федерация дзюдо</v>
      </c>
    </row>
    <row r="853" spans="1:7" x14ac:dyDescent="0.3">
      <c r="A853">
        <v>2012</v>
      </c>
      <c r="B853" t="s">
        <v>616</v>
      </c>
      <c r="C853" t="s">
        <v>217</v>
      </c>
      <c r="D853" t="s">
        <v>220</v>
      </c>
      <c r="E853">
        <f>16</f>
        <v>16</v>
      </c>
      <c r="F853" t="s">
        <v>10</v>
      </c>
      <c r="G853" t="str">
        <f t="shared" si="57"/>
        <v>Федерация дзюдо</v>
      </c>
    </row>
    <row r="854" spans="1:7" x14ac:dyDescent="0.3">
      <c r="A854">
        <v>2012</v>
      </c>
      <c r="B854" t="s">
        <v>764</v>
      </c>
      <c r="C854" t="s">
        <v>217</v>
      </c>
      <c r="D854" t="s">
        <v>174</v>
      </c>
      <c r="E854">
        <f>9</f>
        <v>9</v>
      </c>
      <c r="F854" t="s">
        <v>10</v>
      </c>
      <c r="G854" t="str">
        <f t="shared" si="57"/>
        <v>Федерация дзюдо</v>
      </c>
    </row>
    <row r="855" spans="1:7" x14ac:dyDescent="0.3">
      <c r="A855">
        <v>2012</v>
      </c>
      <c r="B855" t="s">
        <v>765</v>
      </c>
      <c r="C855" t="s">
        <v>217</v>
      </c>
      <c r="D855" t="s">
        <v>223</v>
      </c>
      <c r="E855">
        <f>9</f>
        <v>9</v>
      </c>
      <c r="F855" t="s">
        <v>10</v>
      </c>
      <c r="G855" t="str">
        <f t="shared" si="57"/>
        <v>Федерация дзюдо</v>
      </c>
    </row>
    <row r="856" spans="1:7" x14ac:dyDescent="0.3">
      <c r="A856">
        <v>2012</v>
      </c>
      <c r="B856" t="s">
        <v>766</v>
      </c>
      <c r="C856" t="s">
        <v>217</v>
      </c>
      <c r="D856" t="s">
        <v>225</v>
      </c>
      <c r="E856">
        <f>17</f>
        <v>17</v>
      </c>
      <c r="F856" t="s">
        <v>10</v>
      </c>
      <c r="G856" t="str">
        <f t="shared" si="57"/>
        <v>Федерация дзюдо</v>
      </c>
    </row>
    <row r="857" spans="1:7" x14ac:dyDescent="0.3">
      <c r="A857">
        <v>2012</v>
      </c>
      <c r="B857" t="s">
        <v>767</v>
      </c>
      <c r="C857" t="s">
        <v>217</v>
      </c>
      <c r="D857" t="s">
        <v>227</v>
      </c>
      <c r="E857">
        <f>17</f>
        <v>17</v>
      </c>
      <c r="F857" t="s">
        <v>10</v>
      </c>
      <c r="G857" t="str">
        <f t="shared" si="57"/>
        <v>Федерация дзюдо</v>
      </c>
    </row>
    <row r="858" spans="1:7" x14ac:dyDescent="0.3">
      <c r="A858">
        <v>2012</v>
      </c>
      <c r="B858" t="s">
        <v>768</v>
      </c>
      <c r="C858" t="s">
        <v>217</v>
      </c>
      <c r="D858" t="s">
        <v>510</v>
      </c>
      <c r="E858">
        <f>9</f>
        <v>9</v>
      </c>
      <c r="F858" t="s">
        <v>10</v>
      </c>
      <c r="G858" t="str">
        <f t="shared" si="57"/>
        <v>Федерация дзюдо</v>
      </c>
    </row>
    <row r="859" spans="1:7" x14ac:dyDescent="0.3">
      <c r="A859">
        <v>2012</v>
      </c>
      <c r="B859" t="s">
        <v>623</v>
      </c>
      <c r="C859" t="s">
        <v>217</v>
      </c>
      <c r="D859" t="s">
        <v>395</v>
      </c>
      <c r="E859">
        <f>7</f>
        <v>7</v>
      </c>
      <c r="F859" t="s">
        <v>10</v>
      </c>
      <c r="G859" t="str">
        <f t="shared" si="57"/>
        <v>Федерация дзюдо</v>
      </c>
    </row>
    <row r="860" spans="1:7" x14ac:dyDescent="0.3">
      <c r="A860">
        <v>2012</v>
      </c>
      <c r="B860" t="s">
        <v>769</v>
      </c>
      <c r="C860" t="s">
        <v>770</v>
      </c>
      <c r="D860" t="s">
        <v>771</v>
      </c>
      <c r="E860">
        <v>22</v>
      </c>
      <c r="F860" t="s">
        <v>10</v>
      </c>
      <c r="G860" t="s">
        <v>419</v>
      </c>
    </row>
    <row r="861" spans="1:7" x14ac:dyDescent="0.3">
      <c r="A861">
        <v>2012</v>
      </c>
      <c r="B861" t="s">
        <v>772</v>
      </c>
      <c r="C861" t="s">
        <v>233</v>
      </c>
      <c r="D861" t="s">
        <v>76</v>
      </c>
      <c r="E861">
        <v>21</v>
      </c>
      <c r="F861" t="s">
        <v>10</v>
      </c>
      <c r="G861" t="str">
        <f>HYPERLINK("#federations!A27", "Федерация современного пятиборья")</f>
        <v>Федерация современного пятиборья</v>
      </c>
    </row>
    <row r="862" spans="1:7" x14ac:dyDescent="0.3">
      <c r="A862">
        <v>2012</v>
      </c>
      <c r="B862" t="s">
        <v>773</v>
      </c>
      <c r="C862" t="s">
        <v>233</v>
      </c>
      <c r="D862" t="s">
        <v>76</v>
      </c>
      <c r="E862">
        <v>29</v>
      </c>
      <c r="F862" t="s">
        <v>10</v>
      </c>
      <c r="G862" t="str">
        <f>HYPERLINK("#federations!A27", "Федерация современного пятиборья")</f>
        <v>Федерация современного пятиборья</v>
      </c>
    </row>
    <row r="863" spans="1:7" x14ac:dyDescent="0.3">
      <c r="A863">
        <v>2012</v>
      </c>
      <c r="B863" t="s">
        <v>774</v>
      </c>
      <c r="C863" t="s">
        <v>517</v>
      </c>
      <c r="D863" t="s">
        <v>80</v>
      </c>
      <c r="E863">
        <v>15</v>
      </c>
      <c r="F863" t="s">
        <v>10</v>
      </c>
      <c r="G863" t="str">
        <f>HYPERLINK("#federations!A12", "Федерация гимнастики")</f>
        <v>Федерация гимнастики</v>
      </c>
    </row>
    <row r="864" spans="1:7" x14ac:dyDescent="0.3">
      <c r="A864">
        <v>2012</v>
      </c>
      <c r="B864" t="s">
        <v>775</v>
      </c>
      <c r="C864" t="s">
        <v>397</v>
      </c>
      <c r="D864" t="s">
        <v>398</v>
      </c>
      <c r="E864">
        <v>28</v>
      </c>
      <c r="F864" t="s">
        <v>10</v>
      </c>
      <c r="G864" t="s">
        <v>399</v>
      </c>
    </row>
    <row r="865" spans="1:7" x14ac:dyDescent="0.3">
      <c r="A865">
        <v>2012</v>
      </c>
      <c r="B865" t="s">
        <v>776</v>
      </c>
      <c r="C865" t="s">
        <v>397</v>
      </c>
      <c r="D865" t="s">
        <v>626</v>
      </c>
      <c r="E865">
        <v>24</v>
      </c>
      <c r="F865" t="s">
        <v>10</v>
      </c>
      <c r="G865" t="s">
        <v>399</v>
      </c>
    </row>
    <row r="866" spans="1:7" x14ac:dyDescent="0.3">
      <c r="A866">
        <v>2012</v>
      </c>
      <c r="B866" t="s">
        <v>777</v>
      </c>
      <c r="C866" t="s">
        <v>236</v>
      </c>
      <c r="D866" t="s">
        <v>401</v>
      </c>
      <c r="E866">
        <v>40</v>
      </c>
      <c r="F866" t="s">
        <v>10</v>
      </c>
      <c r="G866" t="str">
        <f>HYPERLINK("#federations!A31", "Федерация спортивной стрельбы")</f>
        <v>Федерация спортивной стрельбы</v>
      </c>
    </row>
    <row r="867" spans="1:7" x14ac:dyDescent="0.3">
      <c r="A867">
        <v>2012</v>
      </c>
      <c r="B867" t="s">
        <v>777</v>
      </c>
      <c r="C867" t="s">
        <v>236</v>
      </c>
      <c r="D867" t="s">
        <v>402</v>
      </c>
      <c r="E867">
        <v>34</v>
      </c>
      <c r="F867" t="s">
        <v>10</v>
      </c>
      <c r="G867" t="str">
        <f>HYPERLINK("#federations!A31", "Федерация спортивной стрельбы")</f>
        <v>Федерация спортивной стрельбы</v>
      </c>
    </row>
    <row r="868" spans="1:7" x14ac:dyDescent="0.3">
      <c r="A868">
        <v>2012</v>
      </c>
      <c r="B868" t="s">
        <v>406</v>
      </c>
      <c r="C868" t="s">
        <v>236</v>
      </c>
      <c r="D868" t="s">
        <v>407</v>
      </c>
      <c r="E868">
        <v>22</v>
      </c>
      <c r="F868" t="s">
        <v>10</v>
      </c>
      <c r="G868" t="str">
        <f>HYPERLINK("#federations!A31", "Федерация спортивной стрельбы")</f>
        <v>Федерация спортивной стрельбы</v>
      </c>
    </row>
    <row r="869" spans="1:7" x14ac:dyDescent="0.3">
      <c r="A869">
        <v>2012</v>
      </c>
      <c r="B869" t="s">
        <v>406</v>
      </c>
      <c r="C869" t="s">
        <v>236</v>
      </c>
      <c r="D869" t="s">
        <v>408</v>
      </c>
      <c r="E869">
        <v>24</v>
      </c>
      <c r="F869" t="s">
        <v>10</v>
      </c>
      <c r="G869" t="str">
        <f>HYPERLINK("#federations!A31", "Федерация спортивной стрельбы")</f>
        <v>Федерация спортивной стрельбы</v>
      </c>
    </row>
    <row r="870" spans="1:7" x14ac:dyDescent="0.3">
      <c r="A870">
        <v>2012</v>
      </c>
      <c r="B870" t="s">
        <v>778</v>
      </c>
      <c r="C870" t="s">
        <v>236</v>
      </c>
      <c r="D870" t="s">
        <v>779</v>
      </c>
      <c r="E870">
        <v>9</v>
      </c>
      <c r="F870" t="s">
        <v>10</v>
      </c>
      <c r="G870" t="str">
        <f>HYPERLINK("#federations!A31", "Федерация спортивной стрельбы")</f>
        <v>Федерация спортивной стрельбы</v>
      </c>
    </row>
    <row r="871" spans="1:7" x14ac:dyDescent="0.3">
      <c r="A871">
        <v>2012</v>
      </c>
      <c r="B871" t="s">
        <v>780</v>
      </c>
      <c r="C871" t="s">
        <v>249</v>
      </c>
      <c r="D871" t="s">
        <v>255</v>
      </c>
      <c r="E871">
        <v>38</v>
      </c>
      <c r="F871" t="s">
        <v>10</v>
      </c>
      <c r="G871" t="str">
        <f>HYPERLINK("#federations!A9", "Федерация водных видов спорта")</f>
        <v>Федерация водных видов спорта</v>
      </c>
    </row>
    <row r="872" spans="1:7" x14ac:dyDescent="0.3">
      <c r="A872">
        <v>2012</v>
      </c>
      <c r="B872" t="s">
        <v>780</v>
      </c>
      <c r="C872" t="s">
        <v>249</v>
      </c>
      <c r="D872" t="s">
        <v>638</v>
      </c>
      <c r="E872">
        <v>31</v>
      </c>
      <c r="F872" t="s">
        <v>10</v>
      </c>
      <c r="G872" t="str">
        <f>HYPERLINK("#federations!A9", "Федерация водных видов спорта")</f>
        <v>Федерация водных видов спорта</v>
      </c>
    </row>
    <row r="873" spans="1:7" x14ac:dyDescent="0.3">
      <c r="A873">
        <v>2012</v>
      </c>
      <c r="B873" t="s">
        <v>524</v>
      </c>
      <c r="C873" t="s">
        <v>249</v>
      </c>
      <c r="D873" t="s">
        <v>257</v>
      </c>
      <c r="E873">
        <v>34</v>
      </c>
      <c r="F873" t="s">
        <v>10</v>
      </c>
      <c r="G873" t="str">
        <f>HYPERLINK("#federations!A9", "Федерация водных видов спорта")</f>
        <v>Федерация водных видов спорта</v>
      </c>
    </row>
    <row r="874" spans="1:7" x14ac:dyDescent="0.3">
      <c r="A874">
        <v>2012</v>
      </c>
      <c r="B874" t="s">
        <v>640</v>
      </c>
      <c r="C874" t="s">
        <v>249</v>
      </c>
      <c r="D874" t="s">
        <v>532</v>
      </c>
      <c r="E874">
        <v>38</v>
      </c>
      <c r="F874" t="s">
        <v>10</v>
      </c>
      <c r="G874" t="str">
        <f>HYPERLINK("#federations!A9", "Федерация водных видов спорта")</f>
        <v>Федерация водных видов спорта</v>
      </c>
    </row>
    <row r="875" spans="1:7" x14ac:dyDescent="0.3">
      <c r="A875">
        <v>2012</v>
      </c>
      <c r="B875" t="s">
        <v>781</v>
      </c>
      <c r="C875" t="s">
        <v>534</v>
      </c>
      <c r="D875" t="s">
        <v>163</v>
      </c>
      <c r="E875">
        <f>11</f>
        <v>11</v>
      </c>
      <c r="F875" t="s">
        <v>10</v>
      </c>
      <c r="G875" t="str">
        <f>HYPERLINK("#federations!A32", "Федерация тхэквондо")</f>
        <v>Федерация тхэквондо</v>
      </c>
    </row>
    <row r="876" spans="1:7" x14ac:dyDescent="0.3">
      <c r="A876">
        <v>2012</v>
      </c>
      <c r="B876" t="s">
        <v>782</v>
      </c>
      <c r="C876" t="s">
        <v>534</v>
      </c>
      <c r="D876" t="s">
        <v>648</v>
      </c>
      <c r="E876">
        <f>11</f>
        <v>11</v>
      </c>
      <c r="F876" t="s">
        <v>10</v>
      </c>
      <c r="G876" t="str">
        <f>HYPERLINK("#federations!A32", "Федерация тхэквондо")</f>
        <v>Федерация тхэквондо</v>
      </c>
    </row>
    <row r="877" spans="1:7" x14ac:dyDescent="0.3">
      <c r="A877">
        <v>2012</v>
      </c>
      <c r="B877" t="s">
        <v>783</v>
      </c>
      <c r="C877" t="s">
        <v>534</v>
      </c>
      <c r="D877" t="s">
        <v>395</v>
      </c>
      <c r="E877">
        <f>11</f>
        <v>11</v>
      </c>
      <c r="F877" t="s">
        <v>10</v>
      </c>
      <c r="G877" t="str">
        <f>HYPERLINK("#federations!A32", "Федерация тхэквондо")</f>
        <v>Федерация тхэквондо</v>
      </c>
    </row>
    <row r="878" spans="1:7" x14ac:dyDescent="0.3">
      <c r="A878">
        <v>2012</v>
      </c>
      <c r="B878" t="s">
        <v>784</v>
      </c>
      <c r="C878" t="s">
        <v>785</v>
      </c>
      <c r="D878" t="s">
        <v>314</v>
      </c>
      <c r="E878">
        <f>33</f>
        <v>33</v>
      </c>
      <c r="F878" t="s">
        <v>10</v>
      </c>
      <c r="G878" t="str">
        <f>HYPERLINK("#federations!A33", "Федерация тенниса")</f>
        <v>Федерация тенниса</v>
      </c>
    </row>
    <row r="879" spans="1:7" x14ac:dyDescent="0.3">
      <c r="A879">
        <v>2012</v>
      </c>
      <c r="B879" t="s">
        <v>786</v>
      </c>
      <c r="C879" t="s">
        <v>785</v>
      </c>
      <c r="D879" t="s">
        <v>645</v>
      </c>
      <c r="E879">
        <f>17</f>
        <v>17</v>
      </c>
      <c r="F879" t="s">
        <v>10</v>
      </c>
      <c r="G879" t="str">
        <f>HYPERLINK("#federations!A33", "Федерация тенниса")</f>
        <v>Федерация тенниса</v>
      </c>
    </row>
    <row r="880" spans="1:7" x14ac:dyDescent="0.3">
      <c r="A880">
        <v>2012</v>
      </c>
      <c r="B880" t="s">
        <v>787</v>
      </c>
      <c r="C880" t="s">
        <v>785</v>
      </c>
      <c r="D880" t="s">
        <v>645</v>
      </c>
      <c r="E880">
        <f>33</f>
        <v>33</v>
      </c>
      <c r="F880" t="s">
        <v>10</v>
      </c>
      <c r="G880" t="str">
        <f>HYPERLINK("#federations!A33", "Федерация тенниса")</f>
        <v>Федерация тенниса</v>
      </c>
    </row>
    <row r="881" spans="1:7" x14ac:dyDescent="0.3">
      <c r="A881">
        <v>2012</v>
      </c>
      <c r="B881" t="s">
        <v>788</v>
      </c>
      <c r="C881" t="s">
        <v>265</v>
      </c>
      <c r="D881" t="s">
        <v>223</v>
      </c>
      <c r="E881">
        <v>9</v>
      </c>
      <c r="F881" t="s">
        <v>10</v>
      </c>
      <c r="G881" t="str">
        <f t="shared" ref="G881:G888" si="58">HYPERLINK("#federations!A35", "Федерация тяжелой атлетики")</f>
        <v>Федерация тяжелой атлетики</v>
      </c>
    </row>
    <row r="882" spans="1:7" x14ac:dyDescent="0.3">
      <c r="A882">
        <v>2012</v>
      </c>
      <c r="B882" t="s">
        <v>651</v>
      </c>
      <c r="C882" t="s">
        <v>265</v>
      </c>
      <c r="D882" t="s">
        <v>270</v>
      </c>
      <c r="E882" t="s">
        <v>51</v>
      </c>
      <c r="F882" t="s">
        <v>10</v>
      </c>
      <c r="G882" t="str">
        <f t="shared" si="58"/>
        <v>Федерация тяжелой атлетики</v>
      </c>
    </row>
    <row r="883" spans="1:7" x14ac:dyDescent="0.3">
      <c r="A883">
        <v>2012</v>
      </c>
      <c r="B883" t="s">
        <v>789</v>
      </c>
      <c r="C883" t="s">
        <v>265</v>
      </c>
      <c r="D883" t="s">
        <v>270</v>
      </c>
      <c r="E883" t="s">
        <v>51</v>
      </c>
      <c r="F883" t="s">
        <v>10</v>
      </c>
      <c r="G883" t="str">
        <f t="shared" si="58"/>
        <v>Федерация тяжелой атлетики</v>
      </c>
    </row>
    <row r="884" spans="1:7" x14ac:dyDescent="0.3">
      <c r="A884">
        <v>2012</v>
      </c>
      <c r="B884" t="s">
        <v>790</v>
      </c>
      <c r="C884" t="s">
        <v>265</v>
      </c>
      <c r="D884" t="s">
        <v>227</v>
      </c>
      <c r="E884">
        <v>10</v>
      </c>
      <c r="F884" t="s">
        <v>10</v>
      </c>
      <c r="G884" t="str">
        <f t="shared" si="58"/>
        <v>Федерация тяжелой атлетики</v>
      </c>
    </row>
    <row r="885" spans="1:7" x14ac:dyDescent="0.3">
      <c r="A885">
        <v>2012</v>
      </c>
      <c r="B885" t="s">
        <v>791</v>
      </c>
      <c r="C885" t="s">
        <v>265</v>
      </c>
      <c r="D885" t="s">
        <v>792</v>
      </c>
      <c r="E885" t="s">
        <v>51</v>
      </c>
      <c r="F885" t="s">
        <v>10</v>
      </c>
      <c r="G885" t="str">
        <f t="shared" si="58"/>
        <v>Федерация тяжелой атлетики</v>
      </c>
    </row>
    <row r="886" spans="1:7" x14ac:dyDescent="0.3">
      <c r="A886">
        <v>2012</v>
      </c>
      <c r="B886" t="s">
        <v>793</v>
      </c>
      <c r="C886" t="s">
        <v>265</v>
      </c>
      <c r="D886" t="s">
        <v>621</v>
      </c>
      <c r="E886" t="s">
        <v>51</v>
      </c>
      <c r="F886" t="s">
        <v>10</v>
      </c>
      <c r="G886" t="str">
        <f t="shared" si="58"/>
        <v>Федерация тяжелой атлетики</v>
      </c>
    </row>
    <row r="887" spans="1:7" x14ac:dyDescent="0.3">
      <c r="A887">
        <v>2012</v>
      </c>
      <c r="B887" t="s">
        <v>794</v>
      </c>
      <c r="C887" t="s">
        <v>265</v>
      </c>
      <c r="D887" t="s">
        <v>795</v>
      </c>
      <c r="E887">
        <v>2</v>
      </c>
      <c r="F887" t="s">
        <v>170</v>
      </c>
      <c r="G887" t="str">
        <f t="shared" si="58"/>
        <v>Федерация тяжелой атлетики</v>
      </c>
    </row>
    <row r="888" spans="1:7" x14ac:dyDescent="0.3">
      <c r="A888">
        <v>2012</v>
      </c>
      <c r="B888" t="s">
        <v>796</v>
      </c>
      <c r="C888" t="s">
        <v>265</v>
      </c>
      <c r="D888" t="s">
        <v>395</v>
      </c>
      <c r="E888" t="s">
        <v>51</v>
      </c>
      <c r="F888" t="s">
        <v>10</v>
      </c>
      <c r="G888" t="str">
        <f t="shared" si="58"/>
        <v>Федерация тяжелой атлетики</v>
      </c>
    </row>
    <row r="889" spans="1:7" x14ac:dyDescent="0.3">
      <c r="A889">
        <v>2012</v>
      </c>
      <c r="B889" t="s">
        <v>797</v>
      </c>
      <c r="C889" t="s">
        <v>275</v>
      </c>
      <c r="D889" t="s">
        <v>428</v>
      </c>
      <c r="E889">
        <f>5</f>
        <v>5</v>
      </c>
      <c r="F889" t="s">
        <v>10</v>
      </c>
      <c r="G889" t="str">
        <f t="shared" ref="G889:G903" si="59">HYPERLINK("#federations!A7", "Федерация борьбы")</f>
        <v>Федерация борьбы</v>
      </c>
    </row>
    <row r="890" spans="1:7" x14ac:dyDescent="0.3">
      <c r="A890">
        <v>2012</v>
      </c>
      <c r="B890" t="s">
        <v>658</v>
      </c>
      <c r="C890" t="s">
        <v>275</v>
      </c>
      <c r="D890" t="s">
        <v>280</v>
      </c>
      <c r="E890">
        <v>9</v>
      </c>
      <c r="F890" t="s">
        <v>10</v>
      </c>
      <c r="G890" t="str">
        <f t="shared" si="59"/>
        <v>Федерация борьбы</v>
      </c>
    </row>
    <row r="891" spans="1:7" x14ac:dyDescent="0.3">
      <c r="A891">
        <v>2012</v>
      </c>
      <c r="B891" t="s">
        <v>798</v>
      </c>
      <c r="C891" t="s">
        <v>275</v>
      </c>
      <c r="D891" t="s">
        <v>282</v>
      </c>
      <c r="E891">
        <v>15</v>
      </c>
      <c r="F891" t="s">
        <v>10</v>
      </c>
      <c r="G891" t="str">
        <f t="shared" si="59"/>
        <v>Федерация борьбы</v>
      </c>
    </row>
    <row r="892" spans="1:7" x14ac:dyDescent="0.3">
      <c r="A892">
        <v>2012</v>
      </c>
      <c r="B892" t="s">
        <v>799</v>
      </c>
      <c r="C892" t="s">
        <v>275</v>
      </c>
      <c r="D892" t="s">
        <v>284</v>
      </c>
      <c r="E892">
        <f>3</f>
        <v>3</v>
      </c>
      <c r="F892" t="s">
        <v>170</v>
      </c>
      <c r="G892" t="str">
        <f t="shared" si="59"/>
        <v>Федерация борьбы</v>
      </c>
    </row>
    <row r="893" spans="1:7" x14ac:dyDescent="0.3">
      <c r="A893">
        <v>2012</v>
      </c>
      <c r="B893" t="s">
        <v>800</v>
      </c>
      <c r="C893" t="s">
        <v>275</v>
      </c>
      <c r="D893" t="s">
        <v>544</v>
      </c>
      <c r="E893">
        <f>18</f>
        <v>18</v>
      </c>
      <c r="F893" t="s">
        <v>10</v>
      </c>
      <c r="G893" t="str">
        <f t="shared" si="59"/>
        <v>Федерация борьбы</v>
      </c>
    </row>
    <row r="894" spans="1:7" x14ac:dyDescent="0.3">
      <c r="A894">
        <v>2012</v>
      </c>
      <c r="B894" t="s">
        <v>801</v>
      </c>
      <c r="C894" t="s">
        <v>275</v>
      </c>
      <c r="D894" t="s">
        <v>431</v>
      </c>
      <c r="E894">
        <f>5</f>
        <v>5</v>
      </c>
      <c r="F894" t="s">
        <v>10</v>
      </c>
      <c r="G894" t="str">
        <f t="shared" si="59"/>
        <v>Федерация борьбы</v>
      </c>
    </row>
    <row r="895" spans="1:7" x14ac:dyDescent="0.3">
      <c r="A895">
        <v>2012</v>
      </c>
      <c r="B895" t="s">
        <v>802</v>
      </c>
      <c r="C895" t="s">
        <v>275</v>
      </c>
      <c r="D895" t="s">
        <v>662</v>
      </c>
      <c r="E895">
        <v>12</v>
      </c>
      <c r="F895" t="s">
        <v>10</v>
      </c>
      <c r="G895" t="str">
        <f t="shared" si="59"/>
        <v>Федерация борьбы</v>
      </c>
    </row>
    <row r="896" spans="1:7" x14ac:dyDescent="0.3">
      <c r="A896">
        <v>2012</v>
      </c>
      <c r="B896" t="s">
        <v>803</v>
      </c>
      <c r="C896" t="s">
        <v>275</v>
      </c>
      <c r="D896" t="s">
        <v>290</v>
      </c>
      <c r="E896">
        <f>3</f>
        <v>3</v>
      </c>
      <c r="F896" t="s">
        <v>170</v>
      </c>
      <c r="G896" t="str">
        <f t="shared" si="59"/>
        <v>Федерация борьбы</v>
      </c>
    </row>
    <row r="897" spans="1:7" x14ac:dyDescent="0.3">
      <c r="A897">
        <v>2012</v>
      </c>
      <c r="B897" t="s">
        <v>804</v>
      </c>
      <c r="C897" t="s">
        <v>275</v>
      </c>
      <c r="D897" t="s">
        <v>292</v>
      </c>
      <c r="E897">
        <v>9</v>
      </c>
      <c r="F897" t="s">
        <v>10</v>
      </c>
      <c r="G897" t="str">
        <f t="shared" si="59"/>
        <v>Федерация борьбы</v>
      </c>
    </row>
    <row r="898" spans="1:7" x14ac:dyDescent="0.3">
      <c r="A898">
        <v>2012</v>
      </c>
      <c r="B898" t="s">
        <v>805</v>
      </c>
      <c r="C898" t="s">
        <v>275</v>
      </c>
      <c r="D898" t="s">
        <v>294</v>
      </c>
      <c r="E898">
        <v>19</v>
      </c>
      <c r="F898" t="s">
        <v>10</v>
      </c>
      <c r="G898" t="str">
        <f t="shared" si="59"/>
        <v>Федерация борьбы</v>
      </c>
    </row>
    <row r="899" spans="1:7" x14ac:dyDescent="0.3">
      <c r="A899">
        <v>2012</v>
      </c>
      <c r="B899" t="s">
        <v>663</v>
      </c>
      <c r="C899" t="s">
        <v>275</v>
      </c>
      <c r="D899" t="s">
        <v>434</v>
      </c>
      <c r="E899">
        <f>14</f>
        <v>14</v>
      </c>
      <c r="F899" t="s">
        <v>10</v>
      </c>
      <c r="G899" t="str">
        <f t="shared" si="59"/>
        <v>Федерация борьбы</v>
      </c>
    </row>
    <row r="900" spans="1:7" x14ac:dyDescent="0.3">
      <c r="A900">
        <v>2012</v>
      </c>
      <c r="B900" t="s">
        <v>806</v>
      </c>
      <c r="C900" t="s">
        <v>275</v>
      </c>
      <c r="D900" t="s">
        <v>296</v>
      </c>
      <c r="E900">
        <f>3</f>
        <v>3</v>
      </c>
      <c r="F900" t="s">
        <v>170</v>
      </c>
      <c r="G900" t="str">
        <f t="shared" si="59"/>
        <v>Федерация борьбы</v>
      </c>
    </row>
    <row r="901" spans="1:7" x14ac:dyDescent="0.3">
      <c r="A901">
        <v>2012</v>
      </c>
      <c r="B901" t="s">
        <v>807</v>
      </c>
      <c r="C901" t="s">
        <v>275</v>
      </c>
      <c r="D901" t="s">
        <v>665</v>
      </c>
      <c r="E901">
        <v>15</v>
      </c>
      <c r="F901" t="s">
        <v>10</v>
      </c>
      <c r="G901" t="str">
        <f t="shared" si="59"/>
        <v>Федерация борьбы</v>
      </c>
    </row>
    <row r="902" spans="1:7" x14ac:dyDescent="0.3">
      <c r="A902">
        <v>2012</v>
      </c>
      <c r="B902" t="s">
        <v>668</v>
      </c>
      <c r="C902" t="s">
        <v>275</v>
      </c>
      <c r="D902" t="s">
        <v>669</v>
      </c>
      <c r="E902">
        <v>15</v>
      </c>
      <c r="F902" t="s">
        <v>10</v>
      </c>
      <c r="G902" t="str">
        <f t="shared" si="59"/>
        <v>Федерация борьбы</v>
      </c>
    </row>
    <row r="903" spans="1:7" x14ac:dyDescent="0.3">
      <c r="A903">
        <v>2012</v>
      </c>
      <c r="B903" t="s">
        <v>808</v>
      </c>
      <c r="C903" t="s">
        <v>275</v>
      </c>
      <c r="D903" t="s">
        <v>671</v>
      </c>
      <c r="E903">
        <f>3</f>
        <v>3</v>
      </c>
      <c r="F903" t="s">
        <v>170</v>
      </c>
      <c r="G903" t="str">
        <f t="shared" si="59"/>
        <v>Федерация борьбы</v>
      </c>
    </row>
    <row r="904" spans="1:7" x14ac:dyDescent="0.3">
      <c r="A904">
        <v>2014</v>
      </c>
      <c r="B904" t="s">
        <v>676</v>
      </c>
      <c r="C904" t="s">
        <v>8</v>
      </c>
      <c r="D904" t="s">
        <v>9</v>
      </c>
      <c r="E904">
        <v>33</v>
      </c>
      <c r="F904" t="s">
        <v>10</v>
      </c>
      <c r="G904" t="str">
        <f t="shared" ref="G904:G911" si="60">HYPERLINK("#federations!A21", "Федерация лыжного спорта")</f>
        <v>Федерация лыжного спорта</v>
      </c>
    </row>
    <row r="905" spans="1:7" x14ac:dyDescent="0.3">
      <c r="A905">
        <v>2014</v>
      </c>
      <c r="B905" t="s">
        <v>809</v>
      </c>
      <c r="C905" t="s">
        <v>8</v>
      </c>
      <c r="D905" t="s">
        <v>9</v>
      </c>
      <c r="E905">
        <v>42</v>
      </c>
      <c r="F905" t="s">
        <v>10</v>
      </c>
      <c r="G905" t="str">
        <f t="shared" si="60"/>
        <v>Федерация лыжного спорта</v>
      </c>
    </row>
    <row r="906" spans="1:7" x14ac:dyDescent="0.3">
      <c r="A906">
        <v>2014</v>
      </c>
      <c r="B906" t="s">
        <v>810</v>
      </c>
      <c r="C906" t="s">
        <v>8</v>
      </c>
      <c r="D906" t="s">
        <v>9</v>
      </c>
      <c r="E906">
        <v>43</v>
      </c>
      <c r="F906" t="s">
        <v>10</v>
      </c>
      <c r="G906" t="str">
        <f t="shared" si="60"/>
        <v>Федерация лыжного спорта</v>
      </c>
    </row>
    <row r="907" spans="1:7" x14ac:dyDescent="0.3">
      <c r="A907">
        <v>2014</v>
      </c>
      <c r="B907" t="s">
        <v>810</v>
      </c>
      <c r="C907" t="s">
        <v>8</v>
      </c>
      <c r="D907" t="s">
        <v>677</v>
      </c>
      <c r="E907">
        <v>30</v>
      </c>
      <c r="F907" t="s">
        <v>10</v>
      </c>
      <c r="G907" t="str">
        <f t="shared" si="60"/>
        <v>Федерация лыжного спорта</v>
      </c>
    </row>
    <row r="908" spans="1:7" x14ac:dyDescent="0.3">
      <c r="A908">
        <v>2014</v>
      </c>
      <c r="B908" t="s">
        <v>809</v>
      </c>
      <c r="C908" t="s">
        <v>8</v>
      </c>
      <c r="D908" t="s">
        <v>677</v>
      </c>
      <c r="E908">
        <v>40</v>
      </c>
      <c r="F908" t="s">
        <v>10</v>
      </c>
      <c r="G908" t="str">
        <f t="shared" si="60"/>
        <v>Федерация лыжного спорта</v>
      </c>
    </row>
    <row r="909" spans="1:7" x14ac:dyDescent="0.3">
      <c r="A909">
        <v>2014</v>
      </c>
      <c r="B909" t="s">
        <v>676</v>
      </c>
      <c r="C909" t="s">
        <v>8</v>
      </c>
      <c r="D909" t="s">
        <v>677</v>
      </c>
      <c r="E909">
        <v>44</v>
      </c>
      <c r="F909" t="s">
        <v>10</v>
      </c>
      <c r="G909" t="str">
        <f t="shared" si="60"/>
        <v>Федерация лыжного спорта</v>
      </c>
    </row>
    <row r="910" spans="1:7" x14ac:dyDescent="0.3">
      <c r="A910">
        <v>2014</v>
      </c>
      <c r="B910" t="s">
        <v>676</v>
      </c>
      <c r="C910" t="s">
        <v>8</v>
      </c>
      <c r="D910" t="s">
        <v>11</v>
      </c>
      <c r="E910">
        <v>26</v>
      </c>
      <c r="F910" t="s">
        <v>10</v>
      </c>
      <c r="G910" t="str">
        <f t="shared" si="60"/>
        <v>Федерация лыжного спорта</v>
      </c>
    </row>
    <row r="911" spans="1:7" x14ac:dyDescent="0.3">
      <c r="A911">
        <v>2014</v>
      </c>
      <c r="B911" t="s">
        <v>809</v>
      </c>
      <c r="C911" t="s">
        <v>8</v>
      </c>
      <c r="D911" t="s">
        <v>11</v>
      </c>
      <c r="E911">
        <v>33</v>
      </c>
      <c r="F911" t="s">
        <v>10</v>
      </c>
      <c r="G911" t="str">
        <f t="shared" si="60"/>
        <v>Федерация лыжного спорта</v>
      </c>
    </row>
    <row r="912" spans="1:7" x14ac:dyDescent="0.3">
      <c r="A912">
        <v>2014</v>
      </c>
      <c r="B912" t="s">
        <v>679</v>
      </c>
      <c r="C912" t="s">
        <v>17</v>
      </c>
      <c r="D912" t="s">
        <v>18</v>
      </c>
      <c r="E912">
        <v>42</v>
      </c>
      <c r="F912" t="s">
        <v>10</v>
      </c>
      <c r="G912" t="str">
        <f t="shared" ref="G912:G931" si="61">HYPERLINK("#federations!A5", "Федерация биатлона")</f>
        <v>Федерация биатлона</v>
      </c>
    </row>
    <row r="913" spans="1:7" x14ac:dyDescent="0.3">
      <c r="A913">
        <v>2014</v>
      </c>
      <c r="B913" t="s">
        <v>811</v>
      </c>
      <c r="C913" t="s">
        <v>17</v>
      </c>
      <c r="D913" t="s">
        <v>18</v>
      </c>
      <c r="E913">
        <v>57</v>
      </c>
      <c r="F913" t="s">
        <v>10</v>
      </c>
      <c r="G913" t="str">
        <f t="shared" si="61"/>
        <v>Федерация биатлона</v>
      </c>
    </row>
    <row r="914" spans="1:7" x14ac:dyDescent="0.3">
      <c r="A914">
        <v>2014</v>
      </c>
      <c r="B914" t="s">
        <v>812</v>
      </c>
      <c r="C914" t="s">
        <v>17</v>
      </c>
      <c r="D914" t="s">
        <v>18</v>
      </c>
      <c r="E914">
        <v>78</v>
      </c>
      <c r="F914" t="s">
        <v>10</v>
      </c>
      <c r="G914" t="str">
        <f t="shared" si="61"/>
        <v>Федерация биатлона</v>
      </c>
    </row>
    <row r="915" spans="1:7" x14ac:dyDescent="0.3">
      <c r="A915">
        <v>2014</v>
      </c>
      <c r="B915" t="s">
        <v>680</v>
      </c>
      <c r="C915" t="s">
        <v>17</v>
      </c>
      <c r="D915" t="s">
        <v>18</v>
      </c>
      <c r="E915">
        <v>85</v>
      </c>
      <c r="F915" t="s">
        <v>10</v>
      </c>
      <c r="G915" t="str">
        <f t="shared" si="61"/>
        <v>Федерация биатлона</v>
      </c>
    </row>
    <row r="916" spans="1:7" x14ac:dyDescent="0.3">
      <c r="A916">
        <v>2014</v>
      </c>
      <c r="B916" t="s">
        <v>679</v>
      </c>
      <c r="C916" t="s">
        <v>17</v>
      </c>
      <c r="D916" t="s">
        <v>551</v>
      </c>
      <c r="E916">
        <v>28</v>
      </c>
      <c r="F916" t="s">
        <v>10</v>
      </c>
      <c r="G916" t="str">
        <f t="shared" si="61"/>
        <v>Федерация биатлона</v>
      </c>
    </row>
    <row r="917" spans="1:7" x14ac:dyDescent="0.3">
      <c r="A917">
        <v>2014</v>
      </c>
      <c r="B917" t="s">
        <v>811</v>
      </c>
      <c r="C917" t="s">
        <v>17</v>
      </c>
      <c r="D917" t="s">
        <v>551</v>
      </c>
      <c r="E917">
        <v>56</v>
      </c>
      <c r="F917" t="s">
        <v>10</v>
      </c>
      <c r="G917" t="str">
        <f t="shared" si="61"/>
        <v>Федерация биатлона</v>
      </c>
    </row>
    <row r="918" spans="1:7" x14ac:dyDescent="0.3">
      <c r="A918">
        <v>2014</v>
      </c>
      <c r="B918" t="s">
        <v>679</v>
      </c>
      <c r="C918" t="s">
        <v>17</v>
      </c>
      <c r="D918" t="s">
        <v>19</v>
      </c>
      <c r="E918">
        <v>20</v>
      </c>
      <c r="F918" t="s">
        <v>10</v>
      </c>
      <c r="G918" t="str">
        <f t="shared" si="61"/>
        <v>Федерация биатлона</v>
      </c>
    </row>
    <row r="919" spans="1:7" x14ac:dyDescent="0.3">
      <c r="A919">
        <v>2014</v>
      </c>
      <c r="B919" t="s">
        <v>812</v>
      </c>
      <c r="C919" t="s">
        <v>17</v>
      </c>
      <c r="D919" t="s">
        <v>19</v>
      </c>
      <c r="E919">
        <v>27</v>
      </c>
      <c r="F919" t="s">
        <v>10</v>
      </c>
      <c r="G919" t="str">
        <f t="shared" si="61"/>
        <v>Федерация биатлона</v>
      </c>
    </row>
    <row r="920" spans="1:7" x14ac:dyDescent="0.3">
      <c r="A920">
        <v>2014</v>
      </c>
      <c r="B920" t="s">
        <v>811</v>
      </c>
      <c r="C920" t="s">
        <v>17</v>
      </c>
      <c r="D920" t="s">
        <v>19</v>
      </c>
      <c r="E920">
        <v>74</v>
      </c>
      <c r="F920" t="s">
        <v>10</v>
      </c>
      <c r="G920" t="str">
        <f t="shared" si="61"/>
        <v>Федерация биатлона</v>
      </c>
    </row>
    <row r="921" spans="1:7" x14ac:dyDescent="0.3">
      <c r="A921">
        <v>2014</v>
      </c>
      <c r="B921" t="s">
        <v>682</v>
      </c>
      <c r="C921" t="s">
        <v>17</v>
      </c>
      <c r="D921" t="s">
        <v>19</v>
      </c>
      <c r="E921">
        <v>83</v>
      </c>
      <c r="F921" t="s">
        <v>10</v>
      </c>
      <c r="G921" t="str">
        <f t="shared" si="61"/>
        <v>Федерация биатлона</v>
      </c>
    </row>
    <row r="922" spans="1:7" x14ac:dyDescent="0.3">
      <c r="A922">
        <v>2014</v>
      </c>
      <c r="B922" t="s">
        <v>683</v>
      </c>
      <c r="C922" t="s">
        <v>17</v>
      </c>
      <c r="D922" t="s">
        <v>21</v>
      </c>
      <c r="E922">
        <v>56</v>
      </c>
      <c r="F922" t="s">
        <v>10</v>
      </c>
      <c r="G922" t="str">
        <f t="shared" si="61"/>
        <v>Федерация биатлона</v>
      </c>
    </row>
    <row r="923" spans="1:7" x14ac:dyDescent="0.3">
      <c r="A923">
        <v>2014</v>
      </c>
      <c r="B923" t="s">
        <v>813</v>
      </c>
      <c r="C923" t="s">
        <v>17</v>
      </c>
      <c r="D923" t="s">
        <v>21</v>
      </c>
      <c r="E923">
        <v>57</v>
      </c>
      <c r="F923" t="s">
        <v>10</v>
      </c>
      <c r="G923" t="str">
        <f t="shared" si="61"/>
        <v>Федерация биатлона</v>
      </c>
    </row>
    <row r="924" spans="1:7" x14ac:dyDescent="0.3">
      <c r="A924">
        <v>2014</v>
      </c>
      <c r="B924" t="s">
        <v>814</v>
      </c>
      <c r="C924" t="s">
        <v>17</v>
      </c>
      <c r="D924" t="s">
        <v>21</v>
      </c>
      <c r="E924">
        <v>63</v>
      </c>
      <c r="F924" t="s">
        <v>10</v>
      </c>
      <c r="G924" t="str">
        <f t="shared" si="61"/>
        <v>Федерация биатлона</v>
      </c>
    </row>
    <row r="925" spans="1:7" x14ac:dyDescent="0.3">
      <c r="A925">
        <v>2014</v>
      </c>
      <c r="B925" t="s">
        <v>684</v>
      </c>
      <c r="C925" t="s">
        <v>17</v>
      </c>
      <c r="D925" t="s">
        <v>21</v>
      </c>
      <c r="E925">
        <v>72</v>
      </c>
      <c r="F925" t="s">
        <v>10</v>
      </c>
      <c r="G925" t="str">
        <f t="shared" si="61"/>
        <v>Федерация биатлона</v>
      </c>
    </row>
    <row r="926" spans="1:7" x14ac:dyDescent="0.3">
      <c r="A926">
        <v>2014</v>
      </c>
      <c r="B926" t="s">
        <v>683</v>
      </c>
      <c r="C926" t="s">
        <v>17</v>
      </c>
      <c r="D926" t="s">
        <v>553</v>
      </c>
      <c r="E926">
        <v>36</v>
      </c>
      <c r="F926" t="s">
        <v>10</v>
      </c>
      <c r="G926" t="str">
        <f t="shared" si="61"/>
        <v>Федерация биатлона</v>
      </c>
    </row>
    <row r="927" spans="1:7" x14ac:dyDescent="0.3">
      <c r="A927">
        <v>2014</v>
      </c>
      <c r="B927" t="s">
        <v>813</v>
      </c>
      <c r="C927" t="s">
        <v>17</v>
      </c>
      <c r="D927" t="s">
        <v>553</v>
      </c>
      <c r="E927">
        <v>40</v>
      </c>
      <c r="F927" t="s">
        <v>10</v>
      </c>
      <c r="G927" t="str">
        <f t="shared" si="61"/>
        <v>Федерация биатлона</v>
      </c>
    </row>
    <row r="928" spans="1:7" x14ac:dyDescent="0.3">
      <c r="A928">
        <v>2014</v>
      </c>
      <c r="B928" t="s">
        <v>813</v>
      </c>
      <c r="C928" t="s">
        <v>17</v>
      </c>
      <c r="D928" t="s">
        <v>22</v>
      </c>
      <c r="E928">
        <v>39</v>
      </c>
      <c r="F928" t="s">
        <v>10</v>
      </c>
      <c r="G928" t="str">
        <f t="shared" si="61"/>
        <v>Федерация биатлона</v>
      </c>
    </row>
    <row r="929" spans="1:7" x14ac:dyDescent="0.3">
      <c r="A929">
        <v>2014</v>
      </c>
      <c r="B929" t="s">
        <v>814</v>
      </c>
      <c r="C929" t="s">
        <v>17</v>
      </c>
      <c r="D929" t="s">
        <v>22</v>
      </c>
      <c r="E929">
        <v>40</v>
      </c>
      <c r="F929" t="s">
        <v>10</v>
      </c>
      <c r="G929" t="str">
        <f t="shared" si="61"/>
        <v>Федерация биатлона</v>
      </c>
    </row>
    <row r="930" spans="1:7" x14ac:dyDescent="0.3">
      <c r="A930">
        <v>2014</v>
      </c>
      <c r="B930" t="s">
        <v>683</v>
      </c>
      <c r="C930" t="s">
        <v>17</v>
      </c>
      <c r="D930" t="s">
        <v>22</v>
      </c>
      <c r="E930">
        <v>46</v>
      </c>
      <c r="F930" t="s">
        <v>10</v>
      </c>
      <c r="G930" t="str">
        <f t="shared" si="61"/>
        <v>Федерация биатлона</v>
      </c>
    </row>
    <row r="931" spans="1:7" x14ac:dyDescent="0.3">
      <c r="A931">
        <v>2014</v>
      </c>
      <c r="B931" t="s">
        <v>815</v>
      </c>
      <c r="C931" t="s">
        <v>17</v>
      </c>
      <c r="D931" t="s">
        <v>22</v>
      </c>
      <c r="E931">
        <v>63</v>
      </c>
      <c r="F931" t="s">
        <v>10</v>
      </c>
      <c r="G931" t="str">
        <f t="shared" si="61"/>
        <v>Федерация биатлона</v>
      </c>
    </row>
    <row r="932" spans="1:7" x14ac:dyDescent="0.3">
      <c r="A932">
        <v>2014</v>
      </c>
      <c r="B932" t="s">
        <v>440</v>
      </c>
      <c r="C932" t="s">
        <v>24</v>
      </c>
      <c r="D932" t="s">
        <v>441</v>
      </c>
      <c r="E932">
        <v>25</v>
      </c>
      <c r="F932" t="s">
        <v>10</v>
      </c>
      <c r="G932" t="str">
        <f t="shared" ref="G932:G956" si="62">HYPERLINK("#federations!A21", "Федерация лыжных видов спорта")</f>
        <v>Федерация лыжных видов спорта</v>
      </c>
    </row>
    <row r="933" spans="1:7" x14ac:dyDescent="0.3">
      <c r="A933">
        <v>2014</v>
      </c>
      <c r="B933" t="s">
        <v>816</v>
      </c>
      <c r="C933" t="s">
        <v>24</v>
      </c>
      <c r="D933" t="s">
        <v>441</v>
      </c>
      <c r="E933">
        <v>33</v>
      </c>
      <c r="F933" t="s">
        <v>10</v>
      </c>
      <c r="G933" t="str">
        <f t="shared" si="62"/>
        <v>Федерация лыжных видов спорта</v>
      </c>
    </row>
    <row r="934" spans="1:7" x14ac:dyDescent="0.3">
      <c r="A934">
        <v>2014</v>
      </c>
      <c r="B934" t="s">
        <v>817</v>
      </c>
      <c r="C934" t="s">
        <v>24</v>
      </c>
      <c r="D934" t="s">
        <v>441</v>
      </c>
      <c r="E934">
        <v>58</v>
      </c>
      <c r="F934" t="s">
        <v>10</v>
      </c>
      <c r="G934" t="str">
        <f t="shared" si="62"/>
        <v>Федерация лыжных видов спорта</v>
      </c>
    </row>
    <row r="935" spans="1:7" x14ac:dyDescent="0.3">
      <c r="A935">
        <v>2014</v>
      </c>
      <c r="B935" t="s">
        <v>558</v>
      </c>
      <c r="C935" t="s">
        <v>24</v>
      </c>
      <c r="D935" t="s">
        <v>445</v>
      </c>
      <c r="E935">
        <v>9</v>
      </c>
      <c r="F935" t="s">
        <v>10</v>
      </c>
      <c r="G935" t="str">
        <f t="shared" si="62"/>
        <v>Федерация лыжных видов спорта</v>
      </c>
    </row>
    <row r="936" spans="1:7" x14ac:dyDescent="0.3">
      <c r="A936">
        <v>2014</v>
      </c>
      <c r="B936" t="s">
        <v>440</v>
      </c>
      <c r="C936" t="s">
        <v>24</v>
      </c>
      <c r="D936" t="s">
        <v>445</v>
      </c>
      <c r="E936">
        <v>33</v>
      </c>
      <c r="F936" t="s">
        <v>10</v>
      </c>
      <c r="G936" t="str">
        <f t="shared" si="62"/>
        <v>Федерация лыжных видов спорта</v>
      </c>
    </row>
    <row r="937" spans="1:7" x14ac:dyDescent="0.3">
      <c r="A937">
        <v>2014</v>
      </c>
      <c r="B937" t="s">
        <v>687</v>
      </c>
      <c r="C937" t="s">
        <v>24</v>
      </c>
      <c r="D937" t="s">
        <v>445</v>
      </c>
      <c r="E937">
        <v>34</v>
      </c>
      <c r="F937" t="s">
        <v>10</v>
      </c>
      <c r="G937" t="str">
        <f t="shared" si="62"/>
        <v>Федерация лыжных видов спорта</v>
      </c>
    </row>
    <row r="938" spans="1:7" x14ac:dyDescent="0.3">
      <c r="A938">
        <v>2014</v>
      </c>
      <c r="B938" t="s">
        <v>818</v>
      </c>
      <c r="C938" t="s">
        <v>24</v>
      </c>
      <c r="D938" t="s">
        <v>445</v>
      </c>
      <c r="E938">
        <v>54</v>
      </c>
      <c r="F938" t="s">
        <v>10</v>
      </c>
      <c r="G938" t="str">
        <f t="shared" si="62"/>
        <v>Федерация лыжных видов спорта</v>
      </c>
    </row>
    <row r="939" spans="1:7" x14ac:dyDescent="0.3">
      <c r="A939">
        <v>2014</v>
      </c>
      <c r="B939" t="s">
        <v>819</v>
      </c>
      <c r="C939" t="s">
        <v>24</v>
      </c>
      <c r="D939" t="s">
        <v>32</v>
      </c>
      <c r="E939">
        <v>34</v>
      </c>
      <c r="F939" t="s">
        <v>10</v>
      </c>
      <c r="G939" t="str">
        <f t="shared" si="62"/>
        <v>Федерация лыжных видов спорта</v>
      </c>
    </row>
    <row r="940" spans="1:7" x14ac:dyDescent="0.3">
      <c r="A940">
        <v>2014</v>
      </c>
      <c r="B940" t="s">
        <v>818</v>
      </c>
      <c r="C940" t="s">
        <v>24</v>
      </c>
      <c r="D940" t="s">
        <v>32</v>
      </c>
      <c r="E940">
        <v>48</v>
      </c>
      <c r="F940" t="s">
        <v>10</v>
      </c>
      <c r="G940" t="str">
        <f t="shared" si="62"/>
        <v>Федерация лыжных видов спорта</v>
      </c>
    </row>
    <row r="941" spans="1:7" x14ac:dyDescent="0.3">
      <c r="A941">
        <v>2014</v>
      </c>
      <c r="B941" t="s">
        <v>556</v>
      </c>
      <c r="C941" t="s">
        <v>24</v>
      </c>
      <c r="D941" t="s">
        <v>32</v>
      </c>
      <c r="E941">
        <v>54</v>
      </c>
      <c r="F941" t="s">
        <v>10</v>
      </c>
      <c r="G941" t="str">
        <f t="shared" si="62"/>
        <v>Федерация лыжных видов спорта</v>
      </c>
    </row>
    <row r="942" spans="1:7" x14ac:dyDescent="0.3">
      <c r="A942">
        <v>2014</v>
      </c>
      <c r="B942" t="s">
        <v>687</v>
      </c>
      <c r="C942" t="s">
        <v>24</v>
      </c>
      <c r="D942" t="s">
        <v>32</v>
      </c>
      <c r="E942">
        <v>55</v>
      </c>
      <c r="F942" t="s">
        <v>10</v>
      </c>
      <c r="G942" t="str">
        <f t="shared" si="62"/>
        <v>Федерация лыжных видов спорта</v>
      </c>
    </row>
    <row r="943" spans="1:7" x14ac:dyDescent="0.3">
      <c r="A943">
        <v>2014</v>
      </c>
      <c r="B943" t="s">
        <v>558</v>
      </c>
      <c r="C943" t="s">
        <v>24</v>
      </c>
      <c r="D943" t="s">
        <v>560</v>
      </c>
      <c r="E943">
        <v>15</v>
      </c>
      <c r="F943" t="s">
        <v>10</v>
      </c>
      <c r="G943" t="str">
        <f t="shared" si="62"/>
        <v>Федерация лыжных видов спорта</v>
      </c>
    </row>
    <row r="944" spans="1:7" x14ac:dyDescent="0.3">
      <c r="A944">
        <v>2014</v>
      </c>
      <c r="B944" t="s">
        <v>687</v>
      </c>
      <c r="C944" t="s">
        <v>24</v>
      </c>
      <c r="D944" t="s">
        <v>560</v>
      </c>
      <c r="E944">
        <v>31</v>
      </c>
      <c r="F944" t="s">
        <v>10</v>
      </c>
      <c r="G944" t="str">
        <f t="shared" si="62"/>
        <v>Федерация лыжных видов спорта</v>
      </c>
    </row>
    <row r="945" spans="1:7" x14ac:dyDescent="0.3">
      <c r="A945">
        <v>2014</v>
      </c>
      <c r="B945" t="s">
        <v>556</v>
      </c>
      <c r="C945" t="s">
        <v>24</v>
      </c>
      <c r="D945" t="s">
        <v>560</v>
      </c>
      <c r="E945">
        <v>48</v>
      </c>
      <c r="F945" t="s">
        <v>10</v>
      </c>
      <c r="G945" t="str">
        <f t="shared" si="62"/>
        <v>Федерация лыжных видов спорта</v>
      </c>
    </row>
    <row r="946" spans="1:7" x14ac:dyDescent="0.3">
      <c r="A946">
        <v>2014</v>
      </c>
      <c r="B946" t="s">
        <v>819</v>
      </c>
      <c r="C946" t="s">
        <v>24</v>
      </c>
      <c r="D946" t="s">
        <v>560</v>
      </c>
      <c r="E946">
        <v>55</v>
      </c>
      <c r="F946" t="s">
        <v>10</v>
      </c>
      <c r="G946" t="str">
        <f t="shared" si="62"/>
        <v>Федерация лыжных видов спорта</v>
      </c>
    </row>
    <row r="947" spans="1:7" x14ac:dyDescent="0.3">
      <c r="A947">
        <v>2014</v>
      </c>
      <c r="B947" t="s">
        <v>561</v>
      </c>
      <c r="C947" t="s">
        <v>24</v>
      </c>
      <c r="D947" t="s">
        <v>449</v>
      </c>
      <c r="E947">
        <v>45</v>
      </c>
      <c r="F947" t="s">
        <v>10</v>
      </c>
      <c r="G947" t="str">
        <f t="shared" si="62"/>
        <v>Федерация лыжных видов спорта</v>
      </c>
    </row>
    <row r="948" spans="1:7" x14ac:dyDescent="0.3">
      <c r="A948">
        <v>2014</v>
      </c>
      <c r="B948" t="s">
        <v>820</v>
      </c>
      <c r="C948" t="s">
        <v>24</v>
      </c>
      <c r="D948" t="s">
        <v>449</v>
      </c>
      <c r="E948">
        <v>56</v>
      </c>
      <c r="F948" t="s">
        <v>10</v>
      </c>
      <c r="G948" t="str">
        <f t="shared" si="62"/>
        <v>Федерация лыжных видов спорта</v>
      </c>
    </row>
    <row r="949" spans="1:7" x14ac:dyDescent="0.3">
      <c r="A949">
        <v>2014</v>
      </c>
      <c r="B949" t="s">
        <v>561</v>
      </c>
      <c r="C949" t="s">
        <v>24</v>
      </c>
      <c r="D949" t="s">
        <v>451</v>
      </c>
      <c r="E949">
        <v>33</v>
      </c>
      <c r="F949" t="s">
        <v>10</v>
      </c>
      <c r="G949" t="str">
        <f t="shared" si="62"/>
        <v>Федерация лыжных видов спорта</v>
      </c>
    </row>
    <row r="950" spans="1:7" x14ac:dyDescent="0.3">
      <c r="A950">
        <v>2014</v>
      </c>
      <c r="B950" t="s">
        <v>821</v>
      </c>
      <c r="C950" t="s">
        <v>24</v>
      </c>
      <c r="D950" t="s">
        <v>451</v>
      </c>
      <c r="E950">
        <v>43</v>
      </c>
      <c r="F950" t="s">
        <v>10</v>
      </c>
      <c r="G950" t="str">
        <f t="shared" si="62"/>
        <v>Федерация лыжных видов спорта</v>
      </c>
    </row>
    <row r="951" spans="1:7" x14ac:dyDescent="0.3">
      <c r="A951">
        <v>2014</v>
      </c>
      <c r="B951" t="s">
        <v>820</v>
      </c>
      <c r="C951" t="s">
        <v>24</v>
      </c>
      <c r="D951" t="s">
        <v>451</v>
      </c>
      <c r="E951">
        <v>49</v>
      </c>
      <c r="F951" t="s">
        <v>10</v>
      </c>
      <c r="G951" t="str">
        <f t="shared" si="62"/>
        <v>Федерация лыжных видов спорта</v>
      </c>
    </row>
    <row r="952" spans="1:7" x14ac:dyDescent="0.3">
      <c r="A952">
        <v>2014</v>
      </c>
      <c r="B952" t="s">
        <v>561</v>
      </c>
      <c r="C952" t="s">
        <v>24</v>
      </c>
      <c r="D952" t="s">
        <v>41</v>
      </c>
      <c r="E952">
        <v>45</v>
      </c>
      <c r="F952" t="s">
        <v>10</v>
      </c>
      <c r="G952" t="str">
        <f t="shared" si="62"/>
        <v>Федерация лыжных видов спорта</v>
      </c>
    </row>
    <row r="953" spans="1:7" x14ac:dyDescent="0.3">
      <c r="A953">
        <v>2014</v>
      </c>
      <c r="B953" t="s">
        <v>820</v>
      </c>
      <c r="C953" t="s">
        <v>24</v>
      </c>
      <c r="D953" t="s">
        <v>41</v>
      </c>
      <c r="E953">
        <v>48</v>
      </c>
      <c r="F953" t="s">
        <v>10</v>
      </c>
      <c r="G953" t="str">
        <f t="shared" si="62"/>
        <v>Федерация лыжных видов спорта</v>
      </c>
    </row>
    <row r="954" spans="1:7" x14ac:dyDescent="0.3">
      <c r="A954">
        <v>2014</v>
      </c>
      <c r="B954" t="s">
        <v>561</v>
      </c>
      <c r="C954" t="s">
        <v>24</v>
      </c>
      <c r="D954" t="s">
        <v>564</v>
      </c>
      <c r="E954">
        <v>38</v>
      </c>
      <c r="F954" t="s">
        <v>10</v>
      </c>
      <c r="G954" t="str">
        <f t="shared" si="62"/>
        <v>Федерация лыжных видов спорта</v>
      </c>
    </row>
    <row r="955" spans="1:7" x14ac:dyDescent="0.3">
      <c r="A955">
        <v>2014</v>
      </c>
      <c r="B955" t="s">
        <v>821</v>
      </c>
      <c r="C955" t="s">
        <v>24</v>
      </c>
      <c r="D955" t="s">
        <v>564</v>
      </c>
      <c r="E955">
        <v>39</v>
      </c>
      <c r="F955" t="s">
        <v>10</v>
      </c>
      <c r="G955" t="str">
        <f t="shared" si="62"/>
        <v>Федерация лыжных видов спорта</v>
      </c>
    </row>
    <row r="956" spans="1:7" x14ac:dyDescent="0.3">
      <c r="A956">
        <v>2014</v>
      </c>
      <c r="B956" t="s">
        <v>820</v>
      </c>
      <c r="C956" t="s">
        <v>24</v>
      </c>
      <c r="D956" t="s">
        <v>564</v>
      </c>
      <c r="E956">
        <v>55</v>
      </c>
      <c r="F956" t="s">
        <v>10</v>
      </c>
      <c r="G956" t="str">
        <f t="shared" si="62"/>
        <v>Федерация лыжных видов спорта</v>
      </c>
    </row>
    <row r="957" spans="1:7" x14ac:dyDescent="0.3">
      <c r="A957">
        <v>2014</v>
      </c>
      <c r="B957" t="s">
        <v>690</v>
      </c>
      <c r="C957" t="s">
        <v>313</v>
      </c>
      <c r="D957" t="s">
        <v>314</v>
      </c>
      <c r="E957">
        <v>3</v>
      </c>
      <c r="F957" t="s">
        <v>170</v>
      </c>
      <c r="G957" t="str">
        <f>HYPERLINK("#federations!A37", "Федерация фигурного катания")</f>
        <v>Федерация фигурного катания</v>
      </c>
    </row>
    <row r="958" spans="1:7" x14ac:dyDescent="0.3">
      <c r="A958">
        <v>2014</v>
      </c>
      <c r="B958" t="s">
        <v>691</v>
      </c>
      <c r="C958" t="s">
        <v>313</v>
      </c>
      <c r="D958" t="s">
        <v>314</v>
      </c>
      <c r="E958">
        <v>22</v>
      </c>
      <c r="F958" t="s">
        <v>10</v>
      </c>
      <c r="G958" t="str">
        <f>HYPERLINK("#federations!A37", "Федерация фигурного катания")</f>
        <v>Федерация фигурного катания</v>
      </c>
    </row>
    <row r="959" spans="1:7" x14ac:dyDescent="0.3">
      <c r="A959">
        <v>2014</v>
      </c>
      <c r="B959" t="s">
        <v>565</v>
      </c>
      <c r="C959" t="s">
        <v>45</v>
      </c>
      <c r="D959" t="s">
        <v>46</v>
      </c>
      <c r="E959">
        <v>5</v>
      </c>
      <c r="F959" t="s">
        <v>10</v>
      </c>
      <c r="G959" t="str">
        <f t="shared" ref="G959:G967" si="63">HYPERLINK("#federations!A21", "Федерация лыжного спорта")</f>
        <v>Федерация лыжного спорта</v>
      </c>
    </row>
    <row r="960" spans="1:7" x14ac:dyDescent="0.3">
      <c r="A960">
        <v>2014</v>
      </c>
      <c r="B960" t="s">
        <v>822</v>
      </c>
      <c r="C960" t="s">
        <v>45</v>
      </c>
      <c r="D960" t="s">
        <v>46</v>
      </c>
      <c r="E960">
        <v>10</v>
      </c>
      <c r="F960" t="s">
        <v>10</v>
      </c>
      <c r="G960" t="str">
        <f t="shared" si="63"/>
        <v>Федерация лыжного спорта</v>
      </c>
    </row>
    <row r="961" spans="1:7" x14ac:dyDescent="0.3">
      <c r="A961">
        <v>2014</v>
      </c>
      <c r="B961" t="s">
        <v>693</v>
      </c>
      <c r="C961" t="s">
        <v>45</v>
      </c>
      <c r="D961" t="s">
        <v>46</v>
      </c>
      <c r="E961">
        <v>26</v>
      </c>
      <c r="F961" t="s">
        <v>10</v>
      </c>
      <c r="G961" t="str">
        <f t="shared" si="63"/>
        <v>Федерация лыжного спорта</v>
      </c>
    </row>
    <row r="962" spans="1:7" x14ac:dyDescent="0.3">
      <c r="A962">
        <v>2014</v>
      </c>
      <c r="B962" t="s">
        <v>823</v>
      </c>
      <c r="C962" t="s">
        <v>45</v>
      </c>
      <c r="D962" t="s">
        <v>824</v>
      </c>
      <c r="E962">
        <v>17</v>
      </c>
      <c r="F962" t="s">
        <v>10</v>
      </c>
      <c r="G962" t="str">
        <f t="shared" si="63"/>
        <v>Федерация лыжного спорта</v>
      </c>
    </row>
    <row r="963" spans="1:7" x14ac:dyDescent="0.3">
      <c r="A963">
        <v>2014</v>
      </c>
      <c r="B963" t="s">
        <v>825</v>
      </c>
      <c r="C963" t="s">
        <v>45</v>
      </c>
      <c r="D963" t="s">
        <v>824</v>
      </c>
      <c r="E963">
        <v>19</v>
      </c>
      <c r="F963" t="s">
        <v>10</v>
      </c>
      <c r="G963" t="str">
        <f t="shared" si="63"/>
        <v>Федерация лыжного спорта</v>
      </c>
    </row>
    <row r="964" spans="1:7" x14ac:dyDescent="0.3">
      <c r="A964">
        <v>2014</v>
      </c>
      <c r="B964" t="s">
        <v>694</v>
      </c>
      <c r="C964" t="s">
        <v>45</v>
      </c>
      <c r="D964" t="s">
        <v>317</v>
      </c>
      <c r="E964">
        <v>7</v>
      </c>
      <c r="F964" t="s">
        <v>10</v>
      </c>
      <c r="G964" t="str">
        <f t="shared" si="63"/>
        <v>Федерация лыжного спорта</v>
      </c>
    </row>
    <row r="965" spans="1:7" x14ac:dyDescent="0.3">
      <c r="A965">
        <v>2014</v>
      </c>
      <c r="B965" t="s">
        <v>566</v>
      </c>
      <c r="C965" t="s">
        <v>45</v>
      </c>
      <c r="D965" t="s">
        <v>317</v>
      </c>
      <c r="E965">
        <v>28</v>
      </c>
      <c r="F965" t="s">
        <v>10</v>
      </c>
      <c r="G965" t="str">
        <f t="shared" si="63"/>
        <v>Федерация лыжного спорта</v>
      </c>
    </row>
    <row r="966" spans="1:7" x14ac:dyDescent="0.3">
      <c r="A966">
        <v>2014</v>
      </c>
      <c r="B966" t="s">
        <v>826</v>
      </c>
      <c r="C966" t="s">
        <v>45</v>
      </c>
      <c r="D966" t="s">
        <v>696</v>
      </c>
      <c r="E966">
        <v>6</v>
      </c>
      <c r="F966" t="s">
        <v>10</v>
      </c>
      <c r="G966" t="str">
        <f t="shared" si="63"/>
        <v>Федерация лыжного спорта</v>
      </c>
    </row>
    <row r="967" spans="1:7" x14ac:dyDescent="0.3">
      <c r="A967">
        <v>2014</v>
      </c>
      <c r="B967" t="s">
        <v>695</v>
      </c>
      <c r="C967" t="s">
        <v>45</v>
      </c>
      <c r="D967" t="s">
        <v>696</v>
      </c>
      <c r="E967">
        <v>19</v>
      </c>
      <c r="F967" t="s">
        <v>10</v>
      </c>
      <c r="G967" t="str">
        <f t="shared" si="63"/>
        <v>Федерация лыжного спорта</v>
      </c>
    </row>
    <row r="968" spans="1:7" x14ac:dyDescent="0.3">
      <c r="A968">
        <v>2014</v>
      </c>
      <c r="B968" t="s">
        <v>827</v>
      </c>
      <c r="C968" t="s">
        <v>828</v>
      </c>
      <c r="D968" t="s">
        <v>645</v>
      </c>
      <c r="E968">
        <v>28</v>
      </c>
      <c r="F968" t="s">
        <v>10</v>
      </c>
      <c r="G968" t="s">
        <v>419</v>
      </c>
    </row>
    <row r="969" spans="1:7" x14ac:dyDescent="0.3">
      <c r="A969">
        <v>2014</v>
      </c>
      <c r="B969" t="s">
        <v>697</v>
      </c>
      <c r="C969" t="s">
        <v>48</v>
      </c>
      <c r="D969" t="s">
        <v>60</v>
      </c>
      <c r="E969">
        <v>20</v>
      </c>
      <c r="F969" t="s">
        <v>10</v>
      </c>
      <c r="G969" t="str">
        <f t="shared" ref="G969:G975" si="64">HYPERLINK("#federations!A19", "Федерация коньковых видов спорта")</f>
        <v>Федерация коньковых видов спорта</v>
      </c>
    </row>
    <row r="970" spans="1:7" x14ac:dyDescent="0.3">
      <c r="A970">
        <v>2014</v>
      </c>
      <c r="B970" t="s">
        <v>829</v>
      </c>
      <c r="C970" t="s">
        <v>48</v>
      </c>
      <c r="D970" t="s">
        <v>60</v>
      </c>
      <c r="E970">
        <v>29</v>
      </c>
      <c r="F970" t="s">
        <v>10</v>
      </c>
      <c r="G970" t="str">
        <f t="shared" si="64"/>
        <v>Федерация коньковых видов спорта</v>
      </c>
    </row>
    <row r="971" spans="1:7" x14ac:dyDescent="0.3">
      <c r="A971">
        <v>2014</v>
      </c>
      <c r="B971" t="s">
        <v>697</v>
      </c>
      <c r="C971" t="s">
        <v>48</v>
      </c>
      <c r="D971" t="s">
        <v>64</v>
      </c>
      <c r="E971">
        <v>29</v>
      </c>
      <c r="F971" t="s">
        <v>10</v>
      </c>
      <c r="G971" t="str">
        <f t="shared" si="64"/>
        <v>Федерация коньковых видов спорта</v>
      </c>
    </row>
    <row r="972" spans="1:7" x14ac:dyDescent="0.3">
      <c r="A972">
        <v>2014</v>
      </c>
      <c r="B972" t="s">
        <v>830</v>
      </c>
      <c r="C972" t="s">
        <v>48</v>
      </c>
      <c r="D972" t="s">
        <v>64</v>
      </c>
      <c r="E972">
        <v>31</v>
      </c>
      <c r="F972" t="s">
        <v>10</v>
      </c>
      <c r="G972" t="str">
        <f t="shared" si="64"/>
        <v>Федерация коньковых видов спорта</v>
      </c>
    </row>
    <row r="973" spans="1:7" x14ac:dyDescent="0.3">
      <c r="A973">
        <v>2014</v>
      </c>
      <c r="B973" t="s">
        <v>831</v>
      </c>
      <c r="C973" t="s">
        <v>48</v>
      </c>
      <c r="D973" t="s">
        <v>49</v>
      </c>
      <c r="E973">
        <v>25</v>
      </c>
      <c r="F973" t="s">
        <v>10</v>
      </c>
      <c r="G973" t="str">
        <f t="shared" si="64"/>
        <v>Федерация коньковых видов спорта</v>
      </c>
    </row>
    <row r="974" spans="1:7" x14ac:dyDescent="0.3">
      <c r="A974">
        <v>2014</v>
      </c>
      <c r="B974" t="s">
        <v>831</v>
      </c>
      <c r="C974" t="s">
        <v>48</v>
      </c>
      <c r="D974" t="s">
        <v>50</v>
      </c>
      <c r="E974">
        <v>21</v>
      </c>
      <c r="F974" t="s">
        <v>10</v>
      </c>
      <c r="G974" t="str">
        <f t="shared" si="64"/>
        <v>Федерация коньковых видов спорта</v>
      </c>
    </row>
    <row r="975" spans="1:7" x14ac:dyDescent="0.3">
      <c r="A975">
        <v>2014</v>
      </c>
      <c r="B975" t="s">
        <v>831</v>
      </c>
      <c r="C975" t="s">
        <v>48</v>
      </c>
      <c r="D975" t="s">
        <v>322</v>
      </c>
      <c r="E975">
        <v>25</v>
      </c>
      <c r="F975" t="s">
        <v>10</v>
      </c>
      <c r="G975" t="str">
        <f t="shared" si="64"/>
        <v>Федерация коньковых видов спорта</v>
      </c>
    </row>
    <row r="976" spans="1:7" x14ac:dyDescent="0.3">
      <c r="A976">
        <v>2014</v>
      </c>
      <c r="B976" t="s">
        <v>832</v>
      </c>
      <c r="C976" t="s">
        <v>53</v>
      </c>
      <c r="D976" t="s">
        <v>54</v>
      </c>
      <c r="E976">
        <v>56</v>
      </c>
      <c r="F976" t="s">
        <v>10</v>
      </c>
      <c r="G976" t="str">
        <f>HYPERLINK("#federations!A21", "Федерация лыжных видов спорта")</f>
        <v>Федерация лыжных видов спорта</v>
      </c>
    </row>
    <row r="977" spans="1:7" x14ac:dyDescent="0.3">
      <c r="A977">
        <v>2014</v>
      </c>
      <c r="B977" t="s">
        <v>833</v>
      </c>
      <c r="C977" t="s">
        <v>53</v>
      </c>
      <c r="D977" t="s">
        <v>54</v>
      </c>
      <c r="E977">
        <v>59</v>
      </c>
      <c r="F977" t="s">
        <v>10</v>
      </c>
      <c r="G977" t="str">
        <f>HYPERLINK("#federations!A21", "Федерация лыжных видов спорта")</f>
        <v>Федерация лыжных видов спорта</v>
      </c>
    </row>
    <row r="978" spans="1:7" x14ac:dyDescent="0.3">
      <c r="A978">
        <v>2014</v>
      </c>
      <c r="B978" t="s">
        <v>832</v>
      </c>
      <c r="C978" t="s">
        <v>53</v>
      </c>
      <c r="D978" t="s">
        <v>57</v>
      </c>
      <c r="E978">
        <v>56</v>
      </c>
      <c r="F978" t="s">
        <v>10</v>
      </c>
      <c r="G978" t="str">
        <f>HYPERLINK("#federations!A21", "Федерация лыжных видов спорта")</f>
        <v>Федерация лыжных видов спорта</v>
      </c>
    </row>
    <row r="979" spans="1:7" x14ac:dyDescent="0.3">
      <c r="A979">
        <v>2014</v>
      </c>
      <c r="B979" t="s">
        <v>833</v>
      </c>
      <c r="C979" t="s">
        <v>53</v>
      </c>
      <c r="D979" t="s">
        <v>57</v>
      </c>
      <c r="E979">
        <v>58</v>
      </c>
      <c r="F979" t="s">
        <v>10</v>
      </c>
      <c r="G979" t="str">
        <f>HYPERLINK("#federations!A21", "Федерация лыжных видов спорта")</f>
        <v>Федерация лыжных видов спорта</v>
      </c>
    </row>
    <row r="980" spans="1:7" x14ac:dyDescent="0.3">
      <c r="A980">
        <v>2014</v>
      </c>
      <c r="B980" t="s">
        <v>834</v>
      </c>
      <c r="C980" t="s">
        <v>835</v>
      </c>
      <c r="D980" t="s">
        <v>836</v>
      </c>
      <c r="E980">
        <v>23</v>
      </c>
      <c r="F980" t="s">
        <v>10</v>
      </c>
      <c r="G980" t="s">
        <v>419</v>
      </c>
    </row>
    <row r="981" spans="1:7" x14ac:dyDescent="0.3">
      <c r="A981">
        <v>2014</v>
      </c>
      <c r="B981" t="s">
        <v>834</v>
      </c>
      <c r="C981" t="s">
        <v>835</v>
      </c>
      <c r="D981" t="s">
        <v>837</v>
      </c>
      <c r="E981">
        <v>32</v>
      </c>
      <c r="F981" t="s">
        <v>10</v>
      </c>
      <c r="G981" t="s">
        <v>419</v>
      </c>
    </row>
    <row r="982" spans="1:7" x14ac:dyDescent="0.3">
      <c r="A982">
        <v>2014</v>
      </c>
      <c r="B982" t="s">
        <v>698</v>
      </c>
      <c r="C982" t="s">
        <v>59</v>
      </c>
      <c r="D982" t="s">
        <v>60</v>
      </c>
      <c r="E982">
        <v>7</v>
      </c>
      <c r="F982" t="s">
        <v>10</v>
      </c>
      <c r="G982" t="str">
        <f t="shared" ref="G982:G994" si="65">HYPERLINK("#federations!A19", "Федерация коньковых видов спорта")</f>
        <v>Федерация коньковых видов спорта</v>
      </c>
    </row>
    <row r="983" spans="1:7" x14ac:dyDescent="0.3">
      <c r="A983">
        <v>2014</v>
      </c>
      <c r="B983" t="s">
        <v>699</v>
      </c>
      <c r="C983" t="s">
        <v>59</v>
      </c>
      <c r="D983" t="s">
        <v>62</v>
      </c>
      <c r="E983">
        <v>7</v>
      </c>
      <c r="F983" t="s">
        <v>10</v>
      </c>
      <c r="G983" t="str">
        <f t="shared" si="65"/>
        <v>Федерация коньковых видов спорта</v>
      </c>
    </row>
    <row r="984" spans="1:7" x14ac:dyDescent="0.3">
      <c r="A984">
        <v>2014</v>
      </c>
      <c r="B984" t="s">
        <v>698</v>
      </c>
      <c r="C984" t="s">
        <v>59</v>
      </c>
      <c r="D984" t="s">
        <v>62</v>
      </c>
      <c r="E984">
        <v>13</v>
      </c>
      <c r="F984" t="s">
        <v>10</v>
      </c>
      <c r="G984" t="str">
        <f t="shared" si="65"/>
        <v>Федерация коньковых видов спорта</v>
      </c>
    </row>
    <row r="985" spans="1:7" x14ac:dyDescent="0.3">
      <c r="A985">
        <v>2014</v>
      </c>
      <c r="B985" t="s">
        <v>838</v>
      </c>
      <c r="C985" t="s">
        <v>59</v>
      </c>
      <c r="D985" t="s">
        <v>62</v>
      </c>
      <c r="E985">
        <v>33</v>
      </c>
      <c r="F985" t="s">
        <v>10</v>
      </c>
      <c r="G985" t="str">
        <f t="shared" si="65"/>
        <v>Федерация коньковых видов спорта</v>
      </c>
    </row>
    <row r="986" spans="1:7" x14ac:dyDescent="0.3">
      <c r="A986">
        <v>2014</v>
      </c>
      <c r="B986" t="s">
        <v>699</v>
      </c>
      <c r="C986" t="s">
        <v>59</v>
      </c>
      <c r="D986" t="s">
        <v>64</v>
      </c>
      <c r="E986">
        <v>9</v>
      </c>
      <c r="F986" t="s">
        <v>10</v>
      </c>
      <c r="G986" t="str">
        <f t="shared" si="65"/>
        <v>Федерация коньковых видов спорта</v>
      </c>
    </row>
    <row r="987" spans="1:7" x14ac:dyDescent="0.3">
      <c r="A987">
        <v>2014</v>
      </c>
      <c r="B987" t="s">
        <v>576</v>
      </c>
      <c r="C987" t="s">
        <v>59</v>
      </c>
      <c r="D987" t="s">
        <v>64</v>
      </c>
      <c r="E987">
        <v>30</v>
      </c>
      <c r="F987" t="s">
        <v>10</v>
      </c>
      <c r="G987" t="str">
        <f t="shared" si="65"/>
        <v>Федерация коньковых видов спорта</v>
      </c>
    </row>
    <row r="988" spans="1:7" x14ac:dyDescent="0.3">
      <c r="A988">
        <v>2014</v>
      </c>
      <c r="B988" t="s">
        <v>574</v>
      </c>
      <c r="C988" t="s">
        <v>59</v>
      </c>
      <c r="D988" t="s">
        <v>64</v>
      </c>
      <c r="E988">
        <v>34</v>
      </c>
      <c r="F988" t="s">
        <v>10</v>
      </c>
      <c r="G988" t="str">
        <f t="shared" si="65"/>
        <v>Федерация коньковых видов спорта</v>
      </c>
    </row>
    <row r="989" spans="1:7" x14ac:dyDescent="0.3">
      <c r="A989">
        <v>2014</v>
      </c>
      <c r="B989" t="s">
        <v>838</v>
      </c>
      <c r="C989" t="s">
        <v>59</v>
      </c>
      <c r="D989" t="s">
        <v>64</v>
      </c>
      <c r="E989">
        <v>35</v>
      </c>
      <c r="F989" t="s">
        <v>10</v>
      </c>
      <c r="G989" t="str">
        <f t="shared" si="65"/>
        <v>Федерация коньковых видов спорта</v>
      </c>
    </row>
    <row r="990" spans="1:7" x14ac:dyDescent="0.3">
      <c r="A990">
        <v>2014</v>
      </c>
      <c r="B990" t="s">
        <v>576</v>
      </c>
      <c r="C990" t="s">
        <v>59</v>
      </c>
      <c r="D990" t="s">
        <v>67</v>
      </c>
      <c r="E990">
        <v>15</v>
      </c>
      <c r="F990" t="s">
        <v>10</v>
      </c>
      <c r="G990" t="str">
        <f t="shared" si="65"/>
        <v>Федерация коньковых видов спорта</v>
      </c>
    </row>
    <row r="991" spans="1:7" x14ac:dyDescent="0.3">
      <c r="A991">
        <v>2014</v>
      </c>
      <c r="B991" t="s">
        <v>576</v>
      </c>
      <c r="C991" t="s">
        <v>59</v>
      </c>
      <c r="D991" t="s">
        <v>69</v>
      </c>
      <c r="E991">
        <v>12</v>
      </c>
      <c r="F991" t="s">
        <v>10</v>
      </c>
      <c r="G991" t="str">
        <f t="shared" si="65"/>
        <v>Федерация коньковых видов спорта</v>
      </c>
    </row>
    <row r="992" spans="1:7" x14ac:dyDescent="0.3">
      <c r="A992">
        <v>2014</v>
      </c>
      <c r="B992" t="s">
        <v>700</v>
      </c>
      <c r="C992" t="s">
        <v>59</v>
      </c>
      <c r="D992" t="s">
        <v>49</v>
      </c>
      <c r="E992">
        <v>22</v>
      </c>
      <c r="F992" t="s">
        <v>10</v>
      </c>
      <c r="G992" t="str">
        <f t="shared" si="65"/>
        <v>Федерация коньковых видов спорта</v>
      </c>
    </row>
    <row r="993" spans="1:7" x14ac:dyDescent="0.3">
      <c r="A993">
        <v>2014</v>
      </c>
      <c r="B993" t="s">
        <v>700</v>
      </c>
      <c r="C993" t="s">
        <v>59</v>
      </c>
      <c r="D993" t="s">
        <v>50</v>
      </c>
      <c r="E993">
        <v>19</v>
      </c>
      <c r="F993" t="s">
        <v>10</v>
      </c>
      <c r="G993" t="str">
        <f t="shared" si="65"/>
        <v>Федерация коньковых видов спорта</v>
      </c>
    </row>
    <row r="994" spans="1:7" x14ac:dyDescent="0.3">
      <c r="A994">
        <v>2014</v>
      </c>
      <c r="B994" t="s">
        <v>700</v>
      </c>
      <c r="C994" t="s">
        <v>59</v>
      </c>
      <c r="D994" t="s">
        <v>322</v>
      </c>
      <c r="E994">
        <v>28</v>
      </c>
      <c r="F994" t="s">
        <v>10</v>
      </c>
      <c r="G994" t="str">
        <f t="shared" si="65"/>
        <v>Федерация коньковых видов спорта</v>
      </c>
    </row>
    <row r="995" spans="1:7" x14ac:dyDescent="0.3">
      <c r="A995">
        <v>2016</v>
      </c>
      <c r="B995" t="s">
        <v>839</v>
      </c>
      <c r="C995" t="s">
        <v>75</v>
      </c>
      <c r="D995" t="s">
        <v>76</v>
      </c>
      <c r="E995">
        <f>17</f>
        <v>17</v>
      </c>
      <c r="F995" t="s">
        <v>10</v>
      </c>
      <c r="G995" t="str">
        <f>HYPERLINK("#federations!A30", "Федерация стрельбы из лука, арбалета, дартса")</f>
        <v>Федерация стрельбы из лука, арбалета, дартса</v>
      </c>
    </row>
    <row r="996" spans="1:7" x14ac:dyDescent="0.3">
      <c r="A996">
        <v>2016</v>
      </c>
      <c r="B996" t="s">
        <v>840</v>
      </c>
      <c r="C996" t="s">
        <v>75</v>
      </c>
      <c r="D996" t="s">
        <v>80</v>
      </c>
      <c r="E996">
        <f>33</f>
        <v>33</v>
      </c>
      <c r="F996" t="s">
        <v>10</v>
      </c>
      <c r="G996" t="str">
        <f>HYPERLINK("#federations!A30", "Федерация стрельбы из лука, арбалета, дартса")</f>
        <v>Федерация стрельбы из лука, арбалета, дартса</v>
      </c>
    </row>
    <row r="997" spans="1:7" x14ac:dyDescent="0.3">
      <c r="A997">
        <v>2016</v>
      </c>
      <c r="B997" t="s">
        <v>841</v>
      </c>
      <c r="C997" t="s">
        <v>118</v>
      </c>
      <c r="D997" t="s">
        <v>582</v>
      </c>
      <c r="E997">
        <v>100</v>
      </c>
      <c r="F997" t="s">
        <v>10</v>
      </c>
      <c r="G997" t="str">
        <f t="shared" ref="G997:G1020" si="66">HYPERLINK("#federations!A20", "Федерация легкой атлетики")</f>
        <v>Федерация легкой атлетики</v>
      </c>
    </row>
    <row r="998" spans="1:7" x14ac:dyDescent="0.3">
      <c r="A998">
        <v>2016</v>
      </c>
      <c r="B998" t="s">
        <v>842</v>
      </c>
      <c r="C998" t="s">
        <v>118</v>
      </c>
      <c r="D998" t="s">
        <v>474</v>
      </c>
      <c r="E998" t="s">
        <v>484</v>
      </c>
      <c r="F998" t="s">
        <v>10</v>
      </c>
      <c r="G998" t="str">
        <f t="shared" si="66"/>
        <v>Федерация легкой атлетики</v>
      </c>
    </row>
    <row r="999" spans="1:7" x14ac:dyDescent="0.3">
      <c r="A999">
        <v>2016</v>
      </c>
      <c r="B999" t="s">
        <v>721</v>
      </c>
      <c r="C999" t="s">
        <v>118</v>
      </c>
      <c r="D999" t="s">
        <v>124</v>
      </c>
      <c r="E999">
        <v>34</v>
      </c>
      <c r="F999" t="s">
        <v>10</v>
      </c>
      <c r="G999" t="str">
        <f t="shared" si="66"/>
        <v>Федерация легкой атлетики</v>
      </c>
    </row>
    <row r="1000" spans="1:7" x14ac:dyDescent="0.3">
      <c r="A1000">
        <v>2016</v>
      </c>
      <c r="B1000" t="s">
        <v>478</v>
      </c>
      <c r="C1000" t="s">
        <v>118</v>
      </c>
      <c r="D1000" t="s">
        <v>130</v>
      </c>
      <c r="E1000" t="s">
        <v>134</v>
      </c>
      <c r="F1000" t="s">
        <v>10</v>
      </c>
      <c r="G1000" t="str">
        <f t="shared" si="66"/>
        <v>Федерация легкой атлетики</v>
      </c>
    </row>
    <row r="1001" spans="1:7" x14ac:dyDescent="0.3">
      <c r="A1001">
        <v>2016</v>
      </c>
      <c r="B1001" t="s">
        <v>843</v>
      </c>
      <c r="C1001" t="s">
        <v>118</v>
      </c>
      <c r="D1001" t="s">
        <v>133</v>
      </c>
      <c r="E1001" t="s">
        <v>844</v>
      </c>
      <c r="F1001" t="s">
        <v>10</v>
      </c>
      <c r="G1001" t="str">
        <f t="shared" si="66"/>
        <v>Федерация легкой атлетики</v>
      </c>
    </row>
    <row r="1002" spans="1:7" x14ac:dyDescent="0.3">
      <c r="A1002">
        <v>2016</v>
      </c>
      <c r="B1002" t="s">
        <v>845</v>
      </c>
      <c r="C1002" t="s">
        <v>118</v>
      </c>
      <c r="D1002" t="s">
        <v>846</v>
      </c>
      <c r="E1002" t="s">
        <v>847</v>
      </c>
      <c r="F1002" t="s">
        <v>10</v>
      </c>
      <c r="G1002" t="str">
        <f t="shared" si="66"/>
        <v>Федерация легкой атлетики</v>
      </c>
    </row>
    <row r="1003" spans="1:7" x14ac:dyDescent="0.3">
      <c r="A1003">
        <v>2016</v>
      </c>
      <c r="B1003" t="s">
        <v>730</v>
      </c>
      <c r="C1003" t="s">
        <v>118</v>
      </c>
      <c r="D1003" t="s">
        <v>136</v>
      </c>
      <c r="E1003" t="s">
        <v>848</v>
      </c>
      <c r="F1003" t="s">
        <v>10</v>
      </c>
      <c r="G1003" t="str">
        <f t="shared" si="66"/>
        <v>Федерация легкой атлетики</v>
      </c>
    </row>
    <row r="1004" spans="1:7" x14ac:dyDescent="0.3">
      <c r="A1004">
        <v>2016</v>
      </c>
      <c r="B1004" t="s">
        <v>849</v>
      </c>
      <c r="C1004" t="s">
        <v>118</v>
      </c>
      <c r="D1004" t="s">
        <v>136</v>
      </c>
      <c r="E1004" t="s">
        <v>850</v>
      </c>
      <c r="F1004" t="s">
        <v>10</v>
      </c>
      <c r="G1004" t="str">
        <f t="shared" si="66"/>
        <v>Федерация легкой атлетики</v>
      </c>
    </row>
    <row r="1005" spans="1:7" x14ac:dyDescent="0.3">
      <c r="A1005">
        <v>2016</v>
      </c>
      <c r="B1005" t="s">
        <v>851</v>
      </c>
      <c r="C1005" t="s">
        <v>118</v>
      </c>
      <c r="D1005" t="s">
        <v>136</v>
      </c>
      <c r="E1005" t="s">
        <v>852</v>
      </c>
      <c r="F1005" t="s">
        <v>10</v>
      </c>
      <c r="G1005" t="str">
        <f t="shared" si="66"/>
        <v>Федерация легкой атлетики</v>
      </c>
    </row>
    <row r="1006" spans="1:7" x14ac:dyDescent="0.3">
      <c r="A1006">
        <v>2016</v>
      </c>
      <c r="B1006" t="s">
        <v>849</v>
      </c>
      <c r="C1006" t="s">
        <v>118</v>
      </c>
      <c r="D1006" t="s">
        <v>731</v>
      </c>
      <c r="E1006" t="s">
        <v>853</v>
      </c>
      <c r="F1006" t="s">
        <v>10</v>
      </c>
      <c r="G1006" t="str">
        <f t="shared" si="66"/>
        <v>Федерация легкой атлетики</v>
      </c>
    </row>
    <row r="1007" spans="1:7" x14ac:dyDescent="0.3">
      <c r="A1007">
        <v>2016</v>
      </c>
      <c r="B1007" t="s">
        <v>730</v>
      </c>
      <c r="C1007" t="s">
        <v>118</v>
      </c>
      <c r="D1007" t="s">
        <v>731</v>
      </c>
      <c r="E1007" t="s">
        <v>732</v>
      </c>
      <c r="F1007" t="s">
        <v>10</v>
      </c>
      <c r="G1007" t="str">
        <f t="shared" si="66"/>
        <v>Федерация легкой атлетики</v>
      </c>
    </row>
    <row r="1008" spans="1:7" x14ac:dyDescent="0.3">
      <c r="A1008">
        <v>2016</v>
      </c>
      <c r="B1008" t="s">
        <v>854</v>
      </c>
      <c r="C1008" t="s">
        <v>118</v>
      </c>
      <c r="D1008" t="s">
        <v>139</v>
      </c>
      <c r="E1008" t="s">
        <v>855</v>
      </c>
      <c r="F1008" t="s">
        <v>10</v>
      </c>
      <c r="G1008" t="str">
        <f t="shared" si="66"/>
        <v>Федерация легкой атлетики</v>
      </c>
    </row>
    <row r="1009" spans="1:7" x14ac:dyDescent="0.3">
      <c r="A1009">
        <v>2016</v>
      </c>
      <c r="B1009" t="s">
        <v>856</v>
      </c>
      <c r="C1009" t="s">
        <v>118</v>
      </c>
      <c r="D1009" t="s">
        <v>139</v>
      </c>
      <c r="E1009" t="s">
        <v>51</v>
      </c>
      <c r="F1009" t="s">
        <v>10</v>
      </c>
      <c r="G1009" t="str">
        <f t="shared" si="66"/>
        <v>Федерация легкой атлетики</v>
      </c>
    </row>
    <row r="1010" spans="1:7" x14ac:dyDescent="0.3">
      <c r="A1010">
        <v>2016</v>
      </c>
      <c r="B1010" t="s">
        <v>735</v>
      </c>
      <c r="C1010" t="s">
        <v>118</v>
      </c>
      <c r="D1010" t="s">
        <v>483</v>
      </c>
      <c r="E1010" t="s">
        <v>145</v>
      </c>
      <c r="F1010" t="s">
        <v>10</v>
      </c>
      <c r="G1010" t="str">
        <f t="shared" si="66"/>
        <v>Федерация легкой атлетики</v>
      </c>
    </row>
    <row r="1011" spans="1:7" x14ac:dyDescent="0.3">
      <c r="A1011">
        <v>2016</v>
      </c>
      <c r="B1011" t="s">
        <v>857</v>
      </c>
      <c r="C1011" t="s">
        <v>118</v>
      </c>
      <c r="D1011" t="s">
        <v>348</v>
      </c>
      <c r="E1011">
        <v>122</v>
      </c>
      <c r="F1011" t="s">
        <v>10</v>
      </c>
      <c r="G1011" t="str">
        <f t="shared" si="66"/>
        <v>Федерация легкой атлетики</v>
      </c>
    </row>
    <row r="1012" spans="1:7" x14ac:dyDescent="0.3">
      <c r="A1012">
        <v>2016</v>
      </c>
      <c r="B1012" t="s">
        <v>858</v>
      </c>
      <c r="C1012" t="s">
        <v>118</v>
      </c>
      <c r="D1012" t="s">
        <v>348</v>
      </c>
      <c r="E1012" t="s">
        <v>197</v>
      </c>
      <c r="F1012" t="s">
        <v>10</v>
      </c>
      <c r="G1012" t="str">
        <f t="shared" si="66"/>
        <v>Федерация легкой атлетики</v>
      </c>
    </row>
    <row r="1013" spans="1:7" x14ac:dyDescent="0.3">
      <c r="A1013">
        <v>2016</v>
      </c>
      <c r="B1013" t="s">
        <v>589</v>
      </c>
      <c r="C1013" t="s">
        <v>118</v>
      </c>
      <c r="D1013" t="s">
        <v>350</v>
      </c>
      <c r="E1013" t="s">
        <v>859</v>
      </c>
      <c r="F1013" t="s">
        <v>10</v>
      </c>
      <c r="G1013" t="str">
        <f t="shared" si="66"/>
        <v>Федерация легкой атлетики</v>
      </c>
    </row>
    <row r="1014" spans="1:7" x14ac:dyDescent="0.3">
      <c r="A1014">
        <v>2016</v>
      </c>
      <c r="B1014" t="s">
        <v>860</v>
      </c>
      <c r="C1014" t="s">
        <v>118</v>
      </c>
      <c r="D1014" t="s">
        <v>144</v>
      </c>
      <c r="E1014" t="s">
        <v>861</v>
      </c>
      <c r="F1014" t="s">
        <v>10</v>
      </c>
      <c r="G1014" t="str">
        <f t="shared" si="66"/>
        <v>Федерация легкой атлетики</v>
      </c>
    </row>
    <row r="1015" spans="1:7" x14ac:dyDescent="0.3">
      <c r="A1015">
        <v>2016</v>
      </c>
      <c r="B1015" t="s">
        <v>862</v>
      </c>
      <c r="C1015" t="s">
        <v>118</v>
      </c>
      <c r="D1015" t="s">
        <v>352</v>
      </c>
      <c r="E1015">
        <v>62</v>
      </c>
      <c r="F1015" t="s">
        <v>10</v>
      </c>
      <c r="G1015" t="str">
        <f t="shared" si="66"/>
        <v>Федерация легкой атлетики</v>
      </c>
    </row>
    <row r="1016" spans="1:7" x14ac:dyDescent="0.3">
      <c r="A1016">
        <v>2016</v>
      </c>
      <c r="B1016" t="s">
        <v>863</v>
      </c>
      <c r="C1016" t="s">
        <v>118</v>
      </c>
      <c r="D1016" t="s">
        <v>352</v>
      </c>
      <c r="E1016" t="s">
        <v>51</v>
      </c>
      <c r="F1016" t="s">
        <v>10</v>
      </c>
      <c r="G1016" t="str">
        <f t="shared" si="66"/>
        <v>Федерация легкой атлетики</v>
      </c>
    </row>
    <row r="1017" spans="1:7" x14ac:dyDescent="0.3">
      <c r="A1017">
        <v>2016</v>
      </c>
      <c r="B1017" t="s">
        <v>595</v>
      </c>
      <c r="C1017" t="s">
        <v>118</v>
      </c>
      <c r="D1017" t="s">
        <v>357</v>
      </c>
      <c r="E1017">
        <v>3</v>
      </c>
      <c r="F1017" t="s">
        <v>170</v>
      </c>
      <c r="G1017" t="str">
        <f t="shared" si="66"/>
        <v>Федерация легкой атлетики</v>
      </c>
    </row>
    <row r="1018" spans="1:7" x14ac:dyDescent="0.3">
      <c r="A1018">
        <v>2016</v>
      </c>
      <c r="B1018" t="s">
        <v>864</v>
      </c>
      <c r="C1018" t="s">
        <v>118</v>
      </c>
      <c r="D1018" t="s">
        <v>357</v>
      </c>
      <c r="E1018" t="s">
        <v>865</v>
      </c>
      <c r="F1018" t="s">
        <v>10</v>
      </c>
      <c r="G1018" t="str">
        <f t="shared" si="66"/>
        <v>Федерация легкой атлетики</v>
      </c>
    </row>
    <row r="1019" spans="1:7" x14ac:dyDescent="0.3">
      <c r="A1019">
        <v>2016</v>
      </c>
      <c r="B1019" t="s">
        <v>741</v>
      </c>
      <c r="C1019" t="s">
        <v>118</v>
      </c>
      <c r="D1019" t="s">
        <v>357</v>
      </c>
      <c r="E1019" t="s">
        <v>844</v>
      </c>
      <c r="F1019" t="s">
        <v>10</v>
      </c>
      <c r="G1019" t="str">
        <f t="shared" si="66"/>
        <v>Федерация легкой атлетики</v>
      </c>
    </row>
    <row r="1020" spans="1:7" x14ac:dyDescent="0.3">
      <c r="A1020">
        <v>2016</v>
      </c>
      <c r="B1020" t="s">
        <v>866</v>
      </c>
      <c r="C1020" t="s">
        <v>118</v>
      </c>
      <c r="D1020" t="s">
        <v>867</v>
      </c>
      <c r="E1020" t="s">
        <v>868</v>
      </c>
      <c r="F1020" t="s">
        <v>10</v>
      </c>
      <c r="G1020" t="str">
        <f t="shared" si="66"/>
        <v>Федерация легкой атлетики</v>
      </c>
    </row>
    <row r="1021" spans="1:7" x14ac:dyDescent="0.3">
      <c r="A1021">
        <v>2016</v>
      </c>
      <c r="B1021" t="s">
        <v>597</v>
      </c>
      <c r="C1021" t="s">
        <v>162</v>
      </c>
      <c r="D1021" t="s">
        <v>598</v>
      </c>
      <c r="E1021">
        <f>5</f>
        <v>5</v>
      </c>
      <c r="F1021" t="s">
        <v>10</v>
      </c>
      <c r="G1021" t="str">
        <f t="shared" ref="G1021:G1032" si="67">HYPERLINK("#federations!A6", "Федерация бокса")</f>
        <v>Федерация бокса</v>
      </c>
    </row>
    <row r="1022" spans="1:7" x14ac:dyDescent="0.3">
      <c r="A1022">
        <v>2016</v>
      </c>
      <c r="B1022" t="s">
        <v>869</v>
      </c>
      <c r="C1022" t="s">
        <v>162</v>
      </c>
      <c r="D1022" t="s">
        <v>163</v>
      </c>
      <c r="E1022">
        <f>9</f>
        <v>9</v>
      </c>
      <c r="F1022" t="s">
        <v>10</v>
      </c>
      <c r="G1022" t="str">
        <f t="shared" si="67"/>
        <v>Федерация бокса</v>
      </c>
    </row>
    <row r="1023" spans="1:7" x14ac:dyDescent="0.3">
      <c r="A1023">
        <v>2016</v>
      </c>
      <c r="B1023" t="s">
        <v>870</v>
      </c>
      <c r="C1023" t="s">
        <v>162</v>
      </c>
      <c r="D1023" t="s">
        <v>165</v>
      </c>
      <c r="E1023">
        <f>9</f>
        <v>9</v>
      </c>
      <c r="F1023" t="s">
        <v>10</v>
      </c>
      <c r="G1023" t="str">
        <f t="shared" si="67"/>
        <v>Федерация бокса</v>
      </c>
    </row>
    <row r="1024" spans="1:7" x14ac:dyDescent="0.3">
      <c r="A1024">
        <v>2016</v>
      </c>
      <c r="B1024" t="s">
        <v>871</v>
      </c>
      <c r="C1024" t="s">
        <v>162</v>
      </c>
      <c r="D1024" t="s">
        <v>220</v>
      </c>
      <c r="E1024">
        <f>17</f>
        <v>17</v>
      </c>
      <c r="F1024" t="s">
        <v>10</v>
      </c>
      <c r="G1024" t="str">
        <f t="shared" si="67"/>
        <v>Федерация бокса</v>
      </c>
    </row>
    <row r="1025" spans="1:7" x14ac:dyDescent="0.3">
      <c r="A1025">
        <v>2016</v>
      </c>
      <c r="B1025" t="s">
        <v>872</v>
      </c>
      <c r="C1025" t="s">
        <v>162</v>
      </c>
      <c r="D1025" t="s">
        <v>169</v>
      </c>
      <c r="E1025">
        <f>17</f>
        <v>17</v>
      </c>
      <c r="F1025" t="s">
        <v>10</v>
      </c>
      <c r="G1025" t="str">
        <f t="shared" si="67"/>
        <v>Федерация бокса</v>
      </c>
    </row>
    <row r="1026" spans="1:7" x14ac:dyDescent="0.3">
      <c r="A1026">
        <v>2016</v>
      </c>
      <c r="B1026" t="s">
        <v>746</v>
      </c>
      <c r="C1026" t="s">
        <v>162</v>
      </c>
      <c r="D1026" t="s">
        <v>172</v>
      </c>
      <c r="E1026">
        <v>1</v>
      </c>
      <c r="F1026" t="s">
        <v>33</v>
      </c>
      <c r="G1026" t="str">
        <f t="shared" si="67"/>
        <v>Федерация бокса</v>
      </c>
    </row>
    <row r="1027" spans="1:7" x14ac:dyDescent="0.3">
      <c r="A1027">
        <v>2016</v>
      </c>
      <c r="B1027" t="s">
        <v>873</v>
      </c>
      <c r="C1027" t="s">
        <v>162</v>
      </c>
      <c r="D1027" t="s">
        <v>223</v>
      </c>
      <c r="E1027">
        <f>5</f>
        <v>5</v>
      </c>
      <c r="F1027" t="s">
        <v>10</v>
      </c>
      <c r="G1027" t="str">
        <f t="shared" si="67"/>
        <v>Федерация бокса</v>
      </c>
    </row>
    <row r="1028" spans="1:7" x14ac:dyDescent="0.3">
      <c r="A1028">
        <v>2016</v>
      </c>
      <c r="B1028" t="s">
        <v>748</v>
      </c>
      <c r="C1028" t="s">
        <v>162</v>
      </c>
      <c r="D1028" t="s">
        <v>176</v>
      </c>
      <c r="E1028">
        <v>2</v>
      </c>
      <c r="F1028" t="s">
        <v>26</v>
      </c>
      <c r="G1028" t="str">
        <f t="shared" si="67"/>
        <v>Федерация бокса</v>
      </c>
    </row>
    <row r="1029" spans="1:7" x14ac:dyDescent="0.3">
      <c r="A1029">
        <v>2016</v>
      </c>
      <c r="B1029" t="s">
        <v>874</v>
      </c>
      <c r="C1029" t="s">
        <v>162</v>
      </c>
      <c r="D1029" t="s">
        <v>227</v>
      </c>
      <c r="E1029">
        <v>2</v>
      </c>
      <c r="F1029" t="s">
        <v>26</v>
      </c>
      <c r="G1029" t="str">
        <f t="shared" si="67"/>
        <v>Федерация бокса</v>
      </c>
    </row>
    <row r="1030" spans="1:7" x14ac:dyDescent="0.3">
      <c r="A1030">
        <v>2016</v>
      </c>
      <c r="B1030" t="s">
        <v>749</v>
      </c>
      <c r="C1030" t="s">
        <v>162</v>
      </c>
      <c r="D1030" t="s">
        <v>178</v>
      </c>
      <c r="E1030">
        <f>3</f>
        <v>3</v>
      </c>
      <c r="F1030" t="s">
        <v>170</v>
      </c>
      <c r="G1030" t="str">
        <f t="shared" si="67"/>
        <v>Федерация бокса</v>
      </c>
    </row>
    <row r="1031" spans="1:7" x14ac:dyDescent="0.3">
      <c r="A1031">
        <v>2016</v>
      </c>
      <c r="B1031" t="s">
        <v>875</v>
      </c>
      <c r="C1031" t="s">
        <v>162</v>
      </c>
      <c r="D1031" t="s">
        <v>876</v>
      </c>
      <c r="E1031">
        <f>5</f>
        <v>5</v>
      </c>
      <c r="F1031" t="s">
        <v>10</v>
      </c>
      <c r="G1031" t="str">
        <f t="shared" si="67"/>
        <v>Федерация бокса</v>
      </c>
    </row>
    <row r="1032" spans="1:7" x14ac:dyDescent="0.3">
      <c r="A1032">
        <v>2016</v>
      </c>
      <c r="B1032" t="s">
        <v>877</v>
      </c>
      <c r="C1032" t="s">
        <v>162</v>
      </c>
      <c r="D1032" t="s">
        <v>621</v>
      </c>
      <c r="E1032">
        <f>3</f>
        <v>3</v>
      </c>
      <c r="F1032" t="s">
        <v>170</v>
      </c>
      <c r="G1032" t="str">
        <f t="shared" si="67"/>
        <v>Федерация бокса</v>
      </c>
    </row>
    <row r="1033" spans="1:7" x14ac:dyDescent="0.3">
      <c r="A1033">
        <v>2016</v>
      </c>
      <c r="B1033" t="s">
        <v>878</v>
      </c>
      <c r="C1033" t="s">
        <v>607</v>
      </c>
      <c r="D1033" t="s">
        <v>608</v>
      </c>
      <c r="E1033">
        <v>19</v>
      </c>
      <c r="F1033" t="s">
        <v>10</v>
      </c>
      <c r="G1033" t="str">
        <f t="shared" ref="G1033:G1039" si="68">HYPERLINK("#federations!A14", "Федерация гребли на байдарках и каноэ")</f>
        <v>Федерация гребли на байдарках и каноэ</v>
      </c>
    </row>
    <row r="1034" spans="1:7" x14ac:dyDescent="0.3">
      <c r="A1034">
        <v>2016</v>
      </c>
      <c r="B1034" t="s">
        <v>879</v>
      </c>
      <c r="C1034" t="s">
        <v>180</v>
      </c>
      <c r="D1034" t="s">
        <v>880</v>
      </c>
      <c r="E1034">
        <v>21</v>
      </c>
      <c r="F1034" t="s">
        <v>10</v>
      </c>
      <c r="G1034" t="str">
        <f t="shared" si="68"/>
        <v>Федерация гребли на байдарках и каноэ</v>
      </c>
    </row>
    <row r="1035" spans="1:7" x14ac:dyDescent="0.3">
      <c r="A1035">
        <v>2016</v>
      </c>
      <c r="B1035" t="s">
        <v>881</v>
      </c>
      <c r="C1035" t="s">
        <v>180</v>
      </c>
      <c r="D1035" t="s">
        <v>184</v>
      </c>
      <c r="E1035">
        <v>18</v>
      </c>
      <c r="F1035" t="s">
        <v>10</v>
      </c>
      <c r="G1035" t="str">
        <f t="shared" si="68"/>
        <v>Федерация гребли на байдарках и каноэ</v>
      </c>
    </row>
    <row r="1036" spans="1:7" x14ac:dyDescent="0.3">
      <c r="A1036">
        <v>2016</v>
      </c>
      <c r="B1036" t="s">
        <v>882</v>
      </c>
      <c r="C1036" t="s">
        <v>180</v>
      </c>
      <c r="D1036" t="s">
        <v>755</v>
      </c>
      <c r="E1036">
        <v>14</v>
      </c>
      <c r="F1036" t="s">
        <v>10</v>
      </c>
      <c r="G1036" t="str">
        <f t="shared" si="68"/>
        <v>Федерация гребли на байдарках и каноэ</v>
      </c>
    </row>
    <row r="1037" spans="1:7" x14ac:dyDescent="0.3">
      <c r="A1037">
        <v>2016</v>
      </c>
      <c r="B1037" t="s">
        <v>882</v>
      </c>
      <c r="C1037" t="s">
        <v>180</v>
      </c>
      <c r="D1037" t="s">
        <v>187</v>
      </c>
      <c r="E1037">
        <v>18</v>
      </c>
      <c r="F1037" t="s">
        <v>10</v>
      </c>
      <c r="G1037" t="str">
        <f t="shared" si="68"/>
        <v>Федерация гребли на байдарках и каноэ</v>
      </c>
    </row>
    <row r="1038" spans="1:7" x14ac:dyDescent="0.3">
      <c r="A1038">
        <v>2016</v>
      </c>
      <c r="B1038" t="s">
        <v>883</v>
      </c>
      <c r="C1038" t="s">
        <v>180</v>
      </c>
      <c r="D1038" t="s">
        <v>756</v>
      </c>
      <c r="E1038">
        <v>8</v>
      </c>
      <c r="F1038" t="s">
        <v>10</v>
      </c>
      <c r="G1038" t="str">
        <f t="shared" si="68"/>
        <v>Федерация гребли на байдарках и каноэ</v>
      </c>
    </row>
    <row r="1039" spans="1:7" x14ac:dyDescent="0.3">
      <c r="A1039">
        <v>2016</v>
      </c>
      <c r="B1039" t="s">
        <v>884</v>
      </c>
      <c r="C1039" t="s">
        <v>180</v>
      </c>
      <c r="D1039" t="s">
        <v>499</v>
      </c>
      <c r="E1039">
        <v>19</v>
      </c>
      <c r="F1039" t="s">
        <v>10</v>
      </c>
      <c r="G1039" t="str">
        <f t="shared" si="68"/>
        <v>Федерация гребли на байдарках и каноэ</v>
      </c>
    </row>
    <row r="1040" spans="1:7" x14ac:dyDescent="0.3">
      <c r="A1040">
        <v>2016</v>
      </c>
      <c r="B1040" t="s">
        <v>885</v>
      </c>
      <c r="C1040" t="s">
        <v>190</v>
      </c>
      <c r="D1040" t="s">
        <v>191</v>
      </c>
      <c r="E1040">
        <v>8</v>
      </c>
      <c r="F1040" t="s">
        <v>10</v>
      </c>
      <c r="G1040" t="str">
        <f>HYPERLINK("#federations!A8", "Федерация велоспорта")</f>
        <v>Федерация велоспорта</v>
      </c>
    </row>
    <row r="1041" spans="1:7" x14ac:dyDescent="0.3">
      <c r="A1041">
        <v>2016</v>
      </c>
      <c r="B1041" t="s">
        <v>886</v>
      </c>
      <c r="C1041" t="s">
        <v>190</v>
      </c>
      <c r="D1041" t="s">
        <v>191</v>
      </c>
      <c r="E1041">
        <v>61</v>
      </c>
      <c r="F1041" t="s">
        <v>10</v>
      </c>
      <c r="G1041" t="str">
        <f>HYPERLINK("#federations!A8", "Федерация велоспорта")</f>
        <v>Федерация велоспорта</v>
      </c>
    </row>
    <row r="1042" spans="1:7" x14ac:dyDescent="0.3">
      <c r="A1042">
        <v>2016</v>
      </c>
      <c r="B1042" t="s">
        <v>885</v>
      </c>
      <c r="C1042" t="s">
        <v>190</v>
      </c>
      <c r="D1042" t="s">
        <v>373</v>
      </c>
      <c r="E1042">
        <v>24</v>
      </c>
      <c r="F1042" t="s">
        <v>10</v>
      </c>
      <c r="G1042" t="str">
        <f>HYPERLINK("#federations!A8", "Федерация велоспорта")</f>
        <v>Федерация велоспорта</v>
      </c>
    </row>
    <row r="1043" spans="1:7" x14ac:dyDescent="0.3">
      <c r="A1043">
        <v>2016</v>
      </c>
      <c r="B1043" t="s">
        <v>887</v>
      </c>
      <c r="C1043" t="s">
        <v>199</v>
      </c>
      <c r="D1043" t="s">
        <v>888</v>
      </c>
      <c r="E1043">
        <v>10</v>
      </c>
      <c r="F1043" t="s">
        <v>10</v>
      </c>
      <c r="G1043" t="str">
        <f>HYPERLINK("#federations!A8", "Федерация велоспорта")</f>
        <v>Федерация велоспорта</v>
      </c>
    </row>
    <row r="1044" spans="1:7" x14ac:dyDescent="0.3">
      <c r="A1044">
        <v>2016</v>
      </c>
      <c r="B1044" t="s">
        <v>889</v>
      </c>
      <c r="C1044" t="s">
        <v>214</v>
      </c>
      <c r="D1044" t="s">
        <v>382</v>
      </c>
      <c r="E1044">
        <v>24</v>
      </c>
      <c r="F1044" t="s">
        <v>10</v>
      </c>
      <c r="G1044" t="str">
        <f>HYPERLINK("#federations!A36", "Федерация фехтования")</f>
        <v>Федерация фехтования</v>
      </c>
    </row>
    <row r="1045" spans="1:7" x14ac:dyDescent="0.3">
      <c r="A1045">
        <v>2016</v>
      </c>
      <c r="B1045" t="s">
        <v>890</v>
      </c>
      <c r="C1045" t="s">
        <v>217</v>
      </c>
      <c r="D1045" t="s">
        <v>388</v>
      </c>
      <c r="E1045">
        <v>2</v>
      </c>
      <c r="F1045" t="s">
        <v>26</v>
      </c>
      <c r="G1045" t="str">
        <f t="shared" ref="G1045:G1050" si="69">HYPERLINK("#federations!A15", "Федерация дзюдо")</f>
        <v>Федерация дзюдо</v>
      </c>
    </row>
    <row r="1046" spans="1:7" x14ac:dyDescent="0.3">
      <c r="A1046">
        <v>2016</v>
      </c>
      <c r="B1046" t="s">
        <v>891</v>
      </c>
      <c r="C1046" t="s">
        <v>217</v>
      </c>
      <c r="D1046" t="s">
        <v>218</v>
      </c>
      <c r="E1046">
        <f>17</f>
        <v>17</v>
      </c>
      <c r="F1046" t="s">
        <v>10</v>
      </c>
      <c r="G1046" t="str">
        <f t="shared" si="69"/>
        <v>Федерация дзюдо</v>
      </c>
    </row>
    <row r="1047" spans="1:7" x14ac:dyDescent="0.3">
      <c r="A1047">
        <v>2016</v>
      </c>
      <c r="B1047" t="s">
        <v>892</v>
      </c>
      <c r="C1047" t="s">
        <v>217</v>
      </c>
      <c r="D1047" t="s">
        <v>220</v>
      </c>
      <c r="E1047">
        <f>17</f>
        <v>17</v>
      </c>
      <c r="F1047" t="s">
        <v>10</v>
      </c>
      <c r="G1047" t="str">
        <f t="shared" si="69"/>
        <v>Федерация дзюдо</v>
      </c>
    </row>
    <row r="1048" spans="1:7" x14ac:dyDescent="0.3">
      <c r="A1048">
        <v>2016</v>
      </c>
      <c r="B1048" t="s">
        <v>766</v>
      </c>
      <c r="C1048" t="s">
        <v>217</v>
      </c>
      <c r="D1048" t="s">
        <v>225</v>
      </c>
      <c r="E1048">
        <f>9</f>
        <v>9</v>
      </c>
      <c r="F1048" t="s">
        <v>10</v>
      </c>
      <c r="G1048" t="str">
        <f t="shared" si="69"/>
        <v>Федерация дзюдо</v>
      </c>
    </row>
    <row r="1049" spans="1:7" x14ac:dyDescent="0.3">
      <c r="A1049">
        <v>2016</v>
      </c>
      <c r="B1049" t="s">
        <v>893</v>
      </c>
      <c r="C1049" t="s">
        <v>217</v>
      </c>
      <c r="D1049" t="s">
        <v>510</v>
      </c>
      <c r="E1049">
        <f>3</f>
        <v>3</v>
      </c>
      <c r="F1049" t="s">
        <v>170</v>
      </c>
      <c r="G1049" t="str">
        <f t="shared" si="69"/>
        <v>Федерация дзюдо</v>
      </c>
    </row>
    <row r="1050" spans="1:7" x14ac:dyDescent="0.3">
      <c r="A1050">
        <v>2016</v>
      </c>
      <c r="B1050" t="s">
        <v>894</v>
      </c>
      <c r="C1050" t="s">
        <v>217</v>
      </c>
      <c r="D1050" t="s">
        <v>229</v>
      </c>
      <c r="E1050">
        <f>17</f>
        <v>17</v>
      </c>
      <c r="F1050" t="s">
        <v>10</v>
      </c>
      <c r="G1050" t="str">
        <f t="shared" si="69"/>
        <v>Федерация дзюдо</v>
      </c>
    </row>
    <row r="1051" spans="1:7" x14ac:dyDescent="0.3">
      <c r="A1051">
        <v>2016</v>
      </c>
      <c r="B1051" t="s">
        <v>895</v>
      </c>
      <c r="C1051" t="s">
        <v>770</v>
      </c>
      <c r="D1051" t="s">
        <v>771</v>
      </c>
      <c r="E1051" t="s">
        <v>51</v>
      </c>
      <c r="F1051" t="s">
        <v>10</v>
      </c>
      <c r="G1051" t="s">
        <v>419</v>
      </c>
    </row>
    <row r="1052" spans="1:7" x14ac:dyDescent="0.3">
      <c r="A1052">
        <v>2016</v>
      </c>
      <c r="B1052" t="s">
        <v>773</v>
      </c>
      <c r="C1052" t="s">
        <v>233</v>
      </c>
      <c r="D1052" t="s">
        <v>76</v>
      </c>
      <c r="E1052">
        <v>35</v>
      </c>
      <c r="F1052" t="s">
        <v>10</v>
      </c>
      <c r="G1052" t="str">
        <f>HYPERLINK("#federations!A27", "Федерация современного пятиборья")</f>
        <v>Федерация современного пятиборья</v>
      </c>
    </row>
    <row r="1053" spans="1:7" x14ac:dyDescent="0.3">
      <c r="A1053">
        <v>2016</v>
      </c>
      <c r="B1053" t="s">
        <v>896</v>
      </c>
      <c r="C1053" t="s">
        <v>233</v>
      </c>
      <c r="D1053" t="s">
        <v>80</v>
      </c>
      <c r="E1053">
        <v>9</v>
      </c>
      <c r="F1053" t="s">
        <v>10</v>
      </c>
      <c r="G1053" t="str">
        <f>HYPERLINK("#federations!A27", "Федерация современного пятиборья")</f>
        <v>Федерация современного пятиборья</v>
      </c>
    </row>
    <row r="1054" spans="1:7" x14ac:dyDescent="0.3">
      <c r="A1054">
        <v>2016</v>
      </c>
      <c r="B1054" t="s">
        <v>897</v>
      </c>
      <c r="C1054" t="s">
        <v>517</v>
      </c>
      <c r="D1054" t="s">
        <v>80</v>
      </c>
      <c r="E1054">
        <v>12</v>
      </c>
      <c r="F1054" t="s">
        <v>10</v>
      </c>
      <c r="G1054" t="str">
        <f>HYPERLINK("#federations!A12", "Федерация гимнастики")</f>
        <v>Федерация гимнастики</v>
      </c>
    </row>
    <row r="1055" spans="1:7" x14ac:dyDescent="0.3">
      <c r="A1055">
        <v>2016</v>
      </c>
      <c r="B1055" t="s">
        <v>775</v>
      </c>
      <c r="C1055" t="s">
        <v>397</v>
      </c>
      <c r="D1055" t="s">
        <v>398</v>
      </c>
      <c r="E1055">
        <v>31</v>
      </c>
      <c r="F1055" t="s">
        <v>10</v>
      </c>
      <c r="G1055" t="s">
        <v>399</v>
      </c>
    </row>
    <row r="1056" spans="1:7" x14ac:dyDescent="0.3">
      <c r="A1056">
        <v>2016</v>
      </c>
      <c r="B1056" t="s">
        <v>776</v>
      </c>
      <c r="C1056" t="s">
        <v>397</v>
      </c>
      <c r="D1056" t="s">
        <v>626</v>
      </c>
      <c r="E1056">
        <v>26</v>
      </c>
      <c r="F1056" t="s">
        <v>10</v>
      </c>
      <c r="G1056" t="s">
        <v>399</v>
      </c>
    </row>
    <row r="1057" spans="1:7" x14ac:dyDescent="0.3">
      <c r="A1057">
        <v>2016</v>
      </c>
      <c r="B1057" t="s">
        <v>518</v>
      </c>
      <c r="C1057" t="s">
        <v>236</v>
      </c>
      <c r="D1057" t="s">
        <v>401</v>
      </c>
      <c r="E1057">
        <v>23</v>
      </c>
      <c r="F1057" t="s">
        <v>10</v>
      </c>
      <c r="G1057" t="str">
        <f t="shared" ref="G1057:G1066" si="70">HYPERLINK("#federations!A31", "Федерация спортивной стрельбы")</f>
        <v>Федерация спортивной стрельбы</v>
      </c>
    </row>
    <row r="1058" spans="1:7" x14ac:dyDescent="0.3">
      <c r="A1058">
        <v>2016</v>
      </c>
      <c r="B1058" t="s">
        <v>627</v>
      </c>
      <c r="C1058" t="s">
        <v>236</v>
      </c>
      <c r="D1058" t="s">
        <v>401</v>
      </c>
      <c r="E1058">
        <v>40</v>
      </c>
      <c r="F1058" t="s">
        <v>10</v>
      </c>
      <c r="G1058" t="str">
        <f t="shared" si="70"/>
        <v>Федерация спортивной стрельбы</v>
      </c>
    </row>
    <row r="1059" spans="1:7" x14ac:dyDescent="0.3">
      <c r="A1059">
        <v>2016</v>
      </c>
      <c r="B1059" t="s">
        <v>627</v>
      </c>
      <c r="C1059" t="s">
        <v>236</v>
      </c>
      <c r="D1059" t="s">
        <v>402</v>
      </c>
      <c r="E1059">
        <v>13</v>
      </c>
      <c r="F1059" t="s">
        <v>10</v>
      </c>
      <c r="G1059" t="str">
        <f t="shared" si="70"/>
        <v>Федерация спортивной стрельбы</v>
      </c>
    </row>
    <row r="1060" spans="1:7" x14ac:dyDescent="0.3">
      <c r="A1060">
        <v>2016</v>
      </c>
      <c r="B1060" t="s">
        <v>518</v>
      </c>
      <c r="C1060" t="s">
        <v>236</v>
      </c>
      <c r="D1060" t="s">
        <v>402</v>
      </c>
      <c r="E1060">
        <v>36</v>
      </c>
      <c r="F1060" t="s">
        <v>10</v>
      </c>
      <c r="G1060" t="str">
        <f t="shared" si="70"/>
        <v>Федерация спортивной стрельбы</v>
      </c>
    </row>
    <row r="1061" spans="1:7" x14ac:dyDescent="0.3">
      <c r="A1061">
        <v>2016</v>
      </c>
      <c r="B1061" t="s">
        <v>629</v>
      </c>
      <c r="C1061" t="s">
        <v>236</v>
      </c>
      <c r="D1061" t="s">
        <v>239</v>
      </c>
      <c r="E1061">
        <v>44</v>
      </c>
      <c r="F1061" t="s">
        <v>10</v>
      </c>
      <c r="G1061" t="str">
        <f t="shared" si="70"/>
        <v>Федерация спортивной стрельбы</v>
      </c>
    </row>
    <row r="1062" spans="1:7" x14ac:dyDescent="0.3">
      <c r="A1062">
        <v>2016</v>
      </c>
      <c r="B1062" t="s">
        <v>629</v>
      </c>
      <c r="C1062" t="s">
        <v>236</v>
      </c>
      <c r="D1062" t="s">
        <v>240</v>
      </c>
      <c r="E1062">
        <v>29</v>
      </c>
      <c r="F1062" t="s">
        <v>10</v>
      </c>
      <c r="G1062" t="str">
        <f t="shared" si="70"/>
        <v>Федерация спортивной стрельбы</v>
      </c>
    </row>
    <row r="1063" spans="1:7" x14ac:dyDescent="0.3">
      <c r="A1063">
        <v>2016</v>
      </c>
      <c r="B1063" t="s">
        <v>629</v>
      </c>
      <c r="C1063" t="s">
        <v>236</v>
      </c>
      <c r="D1063" t="s">
        <v>241</v>
      </c>
      <c r="E1063">
        <v>25</v>
      </c>
      <c r="F1063" t="s">
        <v>10</v>
      </c>
      <c r="G1063" t="str">
        <f t="shared" si="70"/>
        <v>Федерация спортивной стрельбы</v>
      </c>
    </row>
    <row r="1064" spans="1:7" x14ac:dyDescent="0.3">
      <c r="A1064">
        <v>2016</v>
      </c>
      <c r="B1064" t="s">
        <v>898</v>
      </c>
      <c r="C1064" t="s">
        <v>236</v>
      </c>
      <c r="D1064" t="s">
        <v>407</v>
      </c>
      <c r="E1064">
        <v>37</v>
      </c>
      <c r="F1064" t="s">
        <v>10</v>
      </c>
      <c r="G1064" t="str">
        <f t="shared" si="70"/>
        <v>Федерация спортивной стрельбы</v>
      </c>
    </row>
    <row r="1065" spans="1:7" x14ac:dyDescent="0.3">
      <c r="A1065">
        <v>2016</v>
      </c>
      <c r="B1065" t="s">
        <v>898</v>
      </c>
      <c r="C1065" t="s">
        <v>236</v>
      </c>
      <c r="D1065" t="s">
        <v>408</v>
      </c>
      <c r="E1065">
        <v>26</v>
      </c>
      <c r="F1065" t="s">
        <v>10</v>
      </c>
      <c r="G1065" t="str">
        <f t="shared" si="70"/>
        <v>Федерация спортивной стрельбы</v>
      </c>
    </row>
    <row r="1066" spans="1:7" x14ac:dyDescent="0.3">
      <c r="A1066">
        <v>2016</v>
      </c>
      <c r="B1066" t="s">
        <v>899</v>
      </c>
      <c r="C1066" t="s">
        <v>236</v>
      </c>
      <c r="D1066" t="s">
        <v>632</v>
      </c>
      <c r="E1066">
        <v>8</v>
      </c>
      <c r="F1066" t="s">
        <v>10</v>
      </c>
      <c r="G1066" t="str">
        <f t="shared" si="70"/>
        <v>Федерация спортивной стрельбы</v>
      </c>
    </row>
    <row r="1067" spans="1:7" x14ac:dyDescent="0.3">
      <c r="A1067">
        <v>2016</v>
      </c>
      <c r="B1067" t="s">
        <v>900</v>
      </c>
      <c r="C1067" t="s">
        <v>249</v>
      </c>
      <c r="D1067" t="s">
        <v>257</v>
      </c>
      <c r="E1067">
        <v>8</v>
      </c>
      <c r="F1067" t="s">
        <v>10</v>
      </c>
      <c r="G1067" t="str">
        <f>HYPERLINK("#federations!A9", "Федерация водных видов спорта")</f>
        <v>Федерация водных видов спорта</v>
      </c>
    </row>
    <row r="1068" spans="1:7" x14ac:dyDescent="0.3">
      <c r="A1068">
        <v>2016</v>
      </c>
      <c r="B1068" t="s">
        <v>900</v>
      </c>
      <c r="C1068" t="s">
        <v>249</v>
      </c>
      <c r="D1068" t="s">
        <v>525</v>
      </c>
      <c r="E1068">
        <v>1</v>
      </c>
      <c r="F1068" t="s">
        <v>33</v>
      </c>
      <c r="G1068" t="str">
        <f>HYPERLINK("#federations!A9", "Федерация водных видов спорта")</f>
        <v>Федерация водных видов спорта</v>
      </c>
    </row>
    <row r="1069" spans="1:7" x14ac:dyDescent="0.3">
      <c r="A1069">
        <v>2016</v>
      </c>
      <c r="B1069" t="s">
        <v>640</v>
      </c>
      <c r="C1069" t="s">
        <v>249</v>
      </c>
      <c r="D1069" t="s">
        <v>532</v>
      </c>
      <c r="E1069">
        <v>20</v>
      </c>
      <c r="F1069" t="s">
        <v>10</v>
      </c>
      <c r="G1069" t="str">
        <f>HYPERLINK("#federations!A9", "Федерация водных видов спорта")</f>
        <v>Федерация водных видов спорта</v>
      </c>
    </row>
    <row r="1070" spans="1:7" x14ac:dyDescent="0.3">
      <c r="A1070">
        <v>2016</v>
      </c>
      <c r="B1070" t="s">
        <v>901</v>
      </c>
      <c r="C1070" t="s">
        <v>644</v>
      </c>
      <c r="D1070" t="s">
        <v>314</v>
      </c>
      <c r="E1070">
        <f>49</f>
        <v>49</v>
      </c>
      <c r="F1070" t="s">
        <v>10</v>
      </c>
      <c r="G1070" t="str">
        <f>HYPERLINK("#federations!A22", "Федерация настольного тенниса")</f>
        <v>Федерация настольного тенниса</v>
      </c>
    </row>
    <row r="1071" spans="1:7" x14ac:dyDescent="0.3">
      <c r="A1071">
        <v>2016</v>
      </c>
      <c r="B1071" t="s">
        <v>902</v>
      </c>
      <c r="C1071" t="s">
        <v>534</v>
      </c>
      <c r="D1071" t="s">
        <v>227</v>
      </c>
      <c r="E1071">
        <f>7</f>
        <v>7</v>
      </c>
      <c r="F1071" t="s">
        <v>10</v>
      </c>
      <c r="G1071" t="str">
        <f>HYPERLINK("#federations!A32", "Федерация тхэквондо")</f>
        <v>Федерация тхэквондо</v>
      </c>
    </row>
    <row r="1072" spans="1:7" x14ac:dyDescent="0.3">
      <c r="A1072">
        <v>2016</v>
      </c>
      <c r="B1072" t="s">
        <v>903</v>
      </c>
      <c r="C1072" t="s">
        <v>534</v>
      </c>
      <c r="D1072" t="s">
        <v>876</v>
      </c>
      <c r="E1072">
        <f>11</f>
        <v>11</v>
      </c>
      <c r="F1072" t="s">
        <v>10</v>
      </c>
      <c r="G1072" t="str">
        <f>HYPERLINK("#federations!A32", "Федерация тхэквондо")</f>
        <v>Федерация тхэквондо</v>
      </c>
    </row>
    <row r="1073" spans="1:7" x14ac:dyDescent="0.3">
      <c r="A1073">
        <v>2016</v>
      </c>
      <c r="B1073" t="s">
        <v>904</v>
      </c>
      <c r="C1073" t="s">
        <v>534</v>
      </c>
      <c r="D1073" t="s">
        <v>648</v>
      </c>
      <c r="E1073">
        <f>11</f>
        <v>11</v>
      </c>
      <c r="F1073" t="s">
        <v>10</v>
      </c>
      <c r="G1073" t="str">
        <f>HYPERLINK("#federations!A32", "Федерация тхэквондо")</f>
        <v>Федерация тхэквондо</v>
      </c>
    </row>
    <row r="1074" spans="1:7" x14ac:dyDescent="0.3">
      <c r="A1074">
        <v>2016</v>
      </c>
      <c r="B1074" t="s">
        <v>786</v>
      </c>
      <c r="C1074" t="s">
        <v>785</v>
      </c>
      <c r="D1074" t="s">
        <v>645</v>
      </c>
      <c r="E1074">
        <f>33</f>
        <v>33</v>
      </c>
      <c r="F1074" t="s">
        <v>10</v>
      </c>
      <c r="G1074" t="str">
        <f>HYPERLINK("#federations!A33", "Федерация тенниса")</f>
        <v>Федерация тенниса</v>
      </c>
    </row>
    <row r="1075" spans="1:7" x14ac:dyDescent="0.3">
      <c r="A1075">
        <v>2016</v>
      </c>
      <c r="B1075" t="s">
        <v>905</v>
      </c>
      <c r="C1075" t="s">
        <v>906</v>
      </c>
      <c r="D1075" t="s">
        <v>76</v>
      </c>
      <c r="E1075" t="s">
        <v>907</v>
      </c>
      <c r="F1075" t="s">
        <v>10</v>
      </c>
      <c r="G1075" t="s">
        <v>419</v>
      </c>
    </row>
    <row r="1076" spans="1:7" x14ac:dyDescent="0.3">
      <c r="A1076">
        <v>2016</v>
      </c>
      <c r="B1076" t="s">
        <v>908</v>
      </c>
      <c r="C1076" t="s">
        <v>265</v>
      </c>
      <c r="D1076" t="s">
        <v>165</v>
      </c>
      <c r="E1076">
        <v>4</v>
      </c>
      <c r="F1076" t="s">
        <v>10</v>
      </c>
      <c r="G1076" t="str">
        <f t="shared" ref="G1076:G1083" si="71">HYPERLINK("#federations!A35", "Федерация тяжелой атлетики")</f>
        <v>Федерация тяжелой атлетики</v>
      </c>
    </row>
    <row r="1077" spans="1:7" x14ac:dyDescent="0.3">
      <c r="A1077">
        <v>2016</v>
      </c>
      <c r="B1077" t="s">
        <v>909</v>
      </c>
      <c r="C1077" t="s">
        <v>265</v>
      </c>
      <c r="D1077" t="s">
        <v>167</v>
      </c>
      <c r="E1077">
        <v>3</v>
      </c>
      <c r="F1077" t="s">
        <v>170</v>
      </c>
      <c r="G1077" t="str">
        <f t="shared" si="71"/>
        <v>Федерация тяжелой атлетики</v>
      </c>
    </row>
    <row r="1078" spans="1:7" x14ac:dyDescent="0.3">
      <c r="A1078">
        <v>2016</v>
      </c>
      <c r="B1078" t="s">
        <v>910</v>
      </c>
      <c r="C1078" t="s">
        <v>265</v>
      </c>
      <c r="D1078" t="s">
        <v>223</v>
      </c>
      <c r="E1078" t="s">
        <v>51</v>
      </c>
      <c r="F1078" t="s">
        <v>10</v>
      </c>
      <c r="G1078" t="str">
        <f t="shared" si="71"/>
        <v>Федерация тяжелой атлетики</v>
      </c>
    </row>
    <row r="1079" spans="1:7" x14ac:dyDescent="0.3">
      <c r="A1079">
        <v>2016</v>
      </c>
      <c r="B1079" t="s">
        <v>911</v>
      </c>
      <c r="C1079" t="s">
        <v>265</v>
      </c>
      <c r="D1079" t="s">
        <v>176</v>
      </c>
      <c r="E1079">
        <v>3</v>
      </c>
      <c r="F1079" t="s">
        <v>170</v>
      </c>
      <c r="G1079" t="str">
        <f t="shared" si="71"/>
        <v>Федерация тяжелой атлетики</v>
      </c>
    </row>
    <row r="1080" spans="1:7" x14ac:dyDescent="0.3">
      <c r="A1080">
        <v>2016</v>
      </c>
      <c r="B1080" t="s">
        <v>790</v>
      </c>
      <c r="C1080" t="s">
        <v>265</v>
      </c>
      <c r="D1080" t="s">
        <v>227</v>
      </c>
      <c r="E1080">
        <v>3</v>
      </c>
      <c r="F1080" t="s">
        <v>170</v>
      </c>
      <c r="G1080" t="str">
        <f t="shared" si="71"/>
        <v>Федерация тяжелой атлетики</v>
      </c>
    </row>
    <row r="1081" spans="1:7" x14ac:dyDescent="0.3">
      <c r="A1081">
        <v>2016</v>
      </c>
      <c r="B1081" t="s">
        <v>912</v>
      </c>
      <c r="C1081" t="s">
        <v>265</v>
      </c>
      <c r="D1081" t="s">
        <v>876</v>
      </c>
      <c r="E1081">
        <v>5</v>
      </c>
      <c r="F1081" t="s">
        <v>10</v>
      </c>
      <c r="G1081" t="str">
        <f t="shared" si="71"/>
        <v>Федерация тяжелой атлетики</v>
      </c>
    </row>
    <row r="1082" spans="1:7" x14ac:dyDescent="0.3">
      <c r="A1082">
        <v>2016</v>
      </c>
      <c r="B1082" t="s">
        <v>913</v>
      </c>
      <c r="C1082" t="s">
        <v>265</v>
      </c>
      <c r="D1082" t="s">
        <v>621</v>
      </c>
      <c r="E1082">
        <v>3</v>
      </c>
      <c r="F1082" t="s">
        <v>170</v>
      </c>
      <c r="G1082" t="str">
        <f t="shared" si="71"/>
        <v>Федерация тяжелой атлетики</v>
      </c>
    </row>
    <row r="1083" spans="1:7" x14ac:dyDescent="0.3">
      <c r="A1083">
        <v>2016</v>
      </c>
      <c r="B1083" t="s">
        <v>914</v>
      </c>
      <c r="C1083" t="s">
        <v>265</v>
      </c>
      <c r="D1083" t="s">
        <v>795</v>
      </c>
      <c r="E1083">
        <v>2</v>
      </c>
      <c r="F1083" t="s">
        <v>26</v>
      </c>
      <c r="G1083" t="str">
        <f t="shared" si="71"/>
        <v>Федерация тяжелой атлетики</v>
      </c>
    </row>
    <row r="1084" spans="1:7" x14ac:dyDescent="0.3">
      <c r="A1084">
        <v>2016</v>
      </c>
      <c r="B1084" t="s">
        <v>797</v>
      </c>
      <c r="C1084" t="s">
        <v>275</v>
      </c>
      <c r="D1084" t="s">
        <v>426</v>
      </c>
      <c r="E1084">
        <v>7</v>
      </c>
      <c r="F1084" t="s">
        <v>10</v>
      </c>
      <c r="G1084" t="str">
        <f t="shared" ref="G1084:G1095" si="72">HYPERLINK("#federations!A7", "Федерация борьбы")</f>
        <v>Федерация борьбы</v>
      </c>
    </row>
    <row r="1085" spans="1:7" x14ac:dyDescent="0.3">
      <c r="A1085">
        <v>2016</v>
      </c>
      <c r="B1085" t="s">
        <v>915</v>
      </c>
      <c r="C1085" t="s">
        <v>275</v>
      </c>
      <c r="D1085" t="s">
        <v>282</v>
      </c>
      <c r="E1085">
        <v>10</v>
      </c>
      <c r="F1085" t="s">
        <v>10</v>
      </c>
      <c r="G1085" t="str">
        <f t="shared" si="72"/>
        <v>Федерация борьбы</v>
      </c>
    </row>
    <row r="1086" spans="1:7" x14ac:dyDescent="0.3">
      <c r="A1086">
        <v>2016</v>
      </c>
      <c r="B1086" t="s">
        <v>800</v>
      </c>
      <c r="C1086" t="s">
        <v>275</v>
      </c>
      <c r="D1086" t="s">
        <v>544</v>
      </c>
      <c r="E1086">
        <v>14</v>
      </c>
      <c r="F1086" t="s">
        <v>10</v>
      </c>
      <c r="G1086" t="str">
        <f t="shared" si="72"/>
        <v>Федерация борьбы</v>
      </c>
    </row>
    <row r="1087" spans="1:7" x14ac:dyDescent="0.3">
      <c r="A1087">
        <v>2016</v>
      </c>
      <c r="B1087" t="s">
        <v>916</v>
      </c>
      <c r="C1087" t="s">
        <v>275</v>
      </c>
      <c r="D1087" t="s">
        <v>431</v>
      </c>
      <c r="E1087">
        <v>12</v>
      </c>
      <c r="F1087" t="s">
        <v>10</v>
      </c>
      <c r="G1087" t="str">
        <f t="shared" si="72"/>
        <v>Федерация борьбы</v>
      </c>
    </row>
    <row r="1088" spans="1:7" x14ac:dyDescent="0.3">
      <c r="A1088">
        <v>2016</v>
      </c>
      <c r="B1088" t="s">
        <v>917</v>
      </c>
      <c r="C1088" t="s">
        <v>275</v>
      </c>
      <c r="D1088" t="s">
        <v>292</v>
      </c>
      <c r="E1088">
        <f>5</f>
        <v>5</v>
      </c>
      <c r="F1088" t="s">
        <v>10</v>
      </c>
      <c r="G1088" t="str">
        <f t="shared" si="72"/>
        <v>Федерация борьбы</v>
      </c>
    </row>
    <row r="1089" spans="1:7" x14ac:dyDescent="0.3">
      <c r="A1089">
        <v>2016</v>
      </c>
      <c r="B1089" t="s">
        <v>918</v>
      </c>
      <c r="C1089" t="s">
        <v>275</v>
      </c>
      <c r="D1089" t="s">
        <v>294</v>
      </c>
      <c r="E1089">
        <v>12</v>
      </c>
      <c r="F1089" t="s">
        <v>10</v>
      </c>
      <c r="G1089" t="str">
        <f t="shared" si="72"/>
        <v>Федерация борьбы</v>
      </c>
    </row>
    <row r="1090" spans="1:7" x14ac:dyDescent="0.3">
      <c r="A1090">
        <v>2016</v>
      </c>
      <c r="B1090" t="s">
        <v>919</v>
      </c>
      <c r="C1090" t="s">
        <v>275</v>
      </c>
      <c r="D1090" t="s">
        <v>434</v>
      </c>
      <c r="E1090">
        <v>8</v>
      </c>
      <c r="F1090" t="s">
        <v>10</v>
      </c>
      <c r="G1090" t="str">
        <f t="shared" si="72"/>
        <v>Федерация борьбы</v>
      </c>
    </row>
    <row r="1091" spans="1:7" x14ac:dyDescent="0.3">
      <c r="A1091">
        <v>2016</v>
      </c>
      <c r="B1091" t="s">
        <v>806</v>
      </c>
      <c r="C1091" t="s">
        <v>275</v>
      </c>
      <c r="D1091" t="s">
        <v>296</v>
      </c>
      <c r="E1091">
        <v>17</v>
      </c>
      <c r="F1091" t="s">
        <v>10</v>
      </c>
      <c r="G1091" t="str">
        <f t="shared" si="72"/>
        <v>Федерация борьбы</v>
      </c>
    </row>
    <row r="1092" spans="1:7" x14ac:dyDescent="0.3">
      <c r="A1092">
        <v>2016</v>
      </c>
      <c r="B1092" t="s">
        <v>807</v>
      </c>
      <c r="C1092" t="s">
        <v>275</v>
      </c>
      <c r="D1092" t="s">
        <v>665</v>
      </c>
      <c r="E1092">
        <f>5</f>
        <v>5</v>
      </c>
      <c r="F1092" t="s">
        <v>10</v>
      </c>
      <c r="G1092" t="str">
        <f t="shared" si="72"/>
        <v>Федерация борьбы</v>
      </c>
    </row>
    <row r="1093" spans="1:7" x14ac:dyDescent="0.3">
      <c r="A1093">
        <v>2016</v>
      </c>
      <c r="B1093" t="s">
        <v>920</v>
      </c>
      <c r="C1093" t="s">
        <v>275</v>
      </c>
      <c r="D1093" t="s">
        <v>669</v>
      </c>
      <c r="E1093">
        <f>3</f>
        <v>3</v>
      </c>
      <c r="F1093" t="s">
        <v>170</v>
      </c>
      <c r="G1093" t="str">
        <f t="shared" si="72"/>
        <v>Федерация борьбы</v>
      </c>
    </row>
    <row r="1094" spans="1:7" x14ac:dyDescent="0.3">
      <c r="A1094">
        <v>2016</v>
      </c>
      <c r="B1094" t="s">
        <v>921</v>
      </c>
      <c r="C1094" t="s">
        <v>275</v>
      </c>
      <c r="D1094" t="s">
        <v>922</v>
      </c>
      <c r="E1094">
        <f>3</f>
        <v>3</v>
      </c>
      <c r="F1094" t="s">
        <v>170</v>
      </c>
      <c r="G1094" t="str">
        <f t="shared" si="72"/>
        <v>Федерация борьбы</v>
      </c>
    </row>
    <row r="1095" spans="1:7" x14ac:dyDescent="0.3">
      <c r="A1095">
        <v>2016</v>
      </c>
      <c r="B1095" t="s">
        <v>808</v>
      </c>
      <c r="C1095" t="s">
        <v>275</v>
      </c>
      <c r="D1095" t="s">
        <v>671</v>
      </c>
      <c r="E1095">
        <v>2</v>
      </c>
      <c r="F1095" t="s">
        <v>26</v>
      </c>
      <c r="G1095" t="str">
        <f t="shared" si="72"/>
        <v>Федерация борьбы</v>
      </c>
    </row>
    <row r="1096" spans="1:7" x14ac:dyDescent="0.3">
      <c r="A1096">
        <v>2018</v>
      </c>
      <c r="B1096" t="s">
        <v>676</v>
      </c>
      <c r="C1096" t="s">
        <v>8</v>
      </c>
      <c r="D1096" t="s">
        <v>9</v>
      </c>
      <c r="E1096">
        <v>39</v>
      </c>
      <c r="F1096" t="s">
        <v>10</v>
      </c>
      <c r="G1096" t="str">
        <f t="shared" ref="G1096:G1102" si="73">HYPERLINK("#federations!A21", "Федерация лыжного спорта")</f>
        <v>Федерация лыжного спорта</v>
      </c>
    </row>
    <row r="1097" spans="1:7" x14ac:dyDescent="0.3">
      <c r="A1097">
        <v>2018</v>
      </c>
      <c r="B1097" t="s">
        <v>676</v>
      </c>
      <c r="C1097" t="s">
        <v>8</v>
      </c>
      <c r="D1097" t="s">
        <v>677</v>
      </c>
      <c r="E1097">
        <v>41</v>
      </c>
      <c r="F1097" t="s">
        <v>10</v>
      </c>
      <c r="G1097" t="str">
        <f t="shared" si="73"/>
        <v>Федерация лыжного спорта</v>
      </c>
    </row>
    <row r="1098" spans="1:7" x14ac:dyDescent="0.3">
      <c r="A1098">
        <v>2018</v>
      </c>
      <c r="B1098" t="s">
        <v>676</v>
      </c>
      <c r="C1098" t="s">
        <v>8</v>
      </c>
      <c r="D1098" t="s">
        <v>298</v>
      </c>
      <c r="E1098">
        <v>51</v>
      </c>
      <c r="F1098" t="s">
        <v>10</v>
      </c>
      <c r="G1098" t="str">
        <f t="shared" si="73"/>
        <v>Федерация лыжного спорта</v>
      </c>
    </row>
    <row r="1099" spans="1:7" x14ac:dyDescent="0.3">
      <c r="A1099">
        <v>2018</v>
      </c>
      <c r="B1099" t="s">
        <v>676</v>
      </c>
      <c r="C1099" t="s">
        <v>8</v>
      </c>
      <c r="D1099" t="s">
        <v>436</v>
      </c>
      <c r="E1099" t="s">
        <v>197</v>
      </c>
      <c r="F1099" t="s">
        <v>10</v>
      </c>
      <c r="G1099" t="str">
        <f t="shared" si="73"/>
        <v>Федерация лыжного спорта</v>
      </c>
    </row>
    <row r="1100" spans="1:7" x14ac:dyDescent="0.3">
      <c r="A1100">
        <v>2018</v>
      </c>
      <c r="B1100" t="s">
        <v>676</v>
      </c>
      <c r="C1100" t="s">
        <v>8</v>
      </c>
      <c r="D1100" t="s">
        <v>11</v>
      </c>
      <c r="E1100">
        <v>31</v>
      </c>
      <c r="F1100" t="s">
        <v>10</v>
      </c>
      <c r="G1100" t="str">
        <f t="shared" si="73"/>
        <v>Федерация лыжного спорта</v>
      </c>
    </row>
    <row r="1101" spans="1:7" x14ac:dyDescent="0.3">
      <c r="A1101">
        <v>2018</v>
      </c>
      <c r="B1101" t="s">
        <v>923</v>
      </c>
      <c r="C1101" t="s">
        <v>8</v>
      </c>
      <c r="D1101" t="s">
        <v>300</v>
      </c>
      <c r="E1101">
        <v>51</v>
      </c>
      <c r="F1101" t="s">
        <v>10</v>
      </c>
      <c r="G1101" t="str">
        <f t="shared" si="73"/>
        <v>Федерация лыжного спорта</v>
      </c>
    </row>
    <row r="1102" spans="1:7" x14ac:dyDescent="0.3">
      <c r="A1102">
        <v>2018</v>
      </c>
      <c r="B1102" t="s">
        <v>923</v>
      </c>
      <c r="C1102" t="s">
        <v>8</v>
      </c>
      <c r="D1102" t="s">
        <v>438</v>
      </c>
      <c r="E1102">
        <v>51</v>
      </c>
      <c r="F1102" t="s">
        <v>10</v>
      </c>
      <c r="G1102" t="str">
        <f t="shared" si="73"/>
        <v>Федерация лыжного спорта</v>
      </c>
    </row>
    <row r="1103" spans="1:7" x14ac:dyDescent="0.3">
      <c r="A1103">
        <v>2018</v>
      </c>
      <c r="B1103" t="s">
        <v>924</v>
      </c>
      <c r="C1103" t="s">
        <v>17</v>
      </c>
      <c r="D1103" t="s">
        <v>18</v>
      </c>
      <c r="E1103">
        <v>43</v>
      </c>
      <c r="F1103" t="s">
        <v>10</v>
      </c>
      <c r="G1103" t="str">
        <f t="shared" ref="G1103:G1121" si="74">HYPERLINK("#federations!A5", "Федерация биатлона")</f>
        <v>Федерация биатлона</v>
      </c>
    </row>
    <row r="1104" spans="1:7" x14ac:dyDescent="0.3">
      <c r="A1104">
        <v>2018</v>
      </c>
      <c r="B1104" t="s">
        <v>925</v>
      </c>
      <c r="C1104" t="s">
        <v>17</v>
      </c>
      <c r="D1104" t="s">
        <v>18</v>
      </c>
      <c r="E1104">
        <v>79</v>
      </c>
      <c r="F1104" t="s">
        <v>10</v>
      </c>
      <c r="G1104" t="str">
        <f t="shared" si="74"/>
        <v>Федерация биатлона</v>
      </c>
    </row>
    <row r="1105" spans="1:7" x14ac:dyDescent="0.3">
      <c r="A1105">
        <v>2018</v>
      </c>
      <c r="B1105" t="s">
        <v>926</v>
      </c>
      <c r="C1105" t="s">
        <v>17</v>
      </c>
      <c r="D1105" t="s">
        <v>18</v>
      </c>
      <c r="E1105">
        <v>80</v>
      </c>
      <c r="F1105" t="s">
        <v>10</v>
      </c>
      <c r="G1105" t="str">
        <f t="shared" si="74"/>
        <v>Федерация биатлона</v>
      </c>
    </row>
    <row r="1106" spans="1:7" x14ac:dyDescent="0.3">
      <c r="A1106">
        <v>2018</v>
      </c>
      <c r="B1106" t="s">
        <v>927</v>
      </c>
      <c r="C1106" t="s">
        <v>17</v>
      </c>
      <c r="D1106" t="s">
        <v>18</v>
      </c>
      <c r="E1106">
        <v>85</v>
      </c>
      <c r="F1106" t="s">
        <v>10</v>
      </c>
      <c r="G1106" t="str">
        <f t="shared" si="74"/>
        <v>Федерация биатлона</v>
      </c>
    </row>
    <row r="1107" spans="1:7" x14ac:dyDescent="0.3">
      <c r="A1107">
        <v>2018</v>
      </c>
      <c r="B1107" t="s">
        <v>924</v>
      </c>
      <c r="C1107" t="s">
        <v>17</v>
      </c>
      <c r="D1107" t="s">
        <v>551</v>
      </c>
      <c r="E1107">
        <v>52</v>
      </c>
      <c r="F1107" t="s">
        <v>10</v>
      </c>
      <c r="G1107" t="str">
        <f t="shared" si="74"/>
        <v>Федерация биатлона</v>
      </c>
    </row>
    <row r="1108" spans="1:7" x14ac:dyDescent="0.3">
      <c r="A1108">
        <v>2018</v>
      </c>
      <c r="B1108" t="s">
        <v>927</v>
      </c>
      <c r="C1108" t="s">
        <v>17</v>
      </c>
      <c r="D1108" t="s">
        <v>19</v>
      </c>
      <c r="E1108">
        <v>61</v>
      </c>
      <c r="F1108" t="s">
        <v>10</v>
      </c>
      <c r="G1108" t="str">
        <f t="shared" si="74"/>
        <v>Федерация биатлона</v>
      </c>
    </row>
    <row r="1109" spans="1:7" x14ac:dyDescent="0.3">
      <c r="A1109">
        <v>2018</v>
      </c>
      <c r="B1109" t="s">
        <v>926</v>
      </c>
      <c r="C1109" t="s">
        <v>17</v>
      </c>
      <c r="D1109" t="s">
        <v>19</v>
      </c>
      <c r="E1109">
        <v>62</v>
      </c>
      <c r="F1109" t="s">
        <v>10</v>
      </c>
      <c r="G1109" t="str">
        <f t="shared" si="74"/>
        <v>Федерация биатлона</v>
      </c>
    </row>
    <row r="1110" spans="1:7" x14ac:dyDescent="0.3">
      <c r="A1110">
        <v>2018</v>
      </c>
      <c r="B1110" t="s">
        <v>928</v>
      </c>
      <c r="C1110" t="s">
        <v>17</v>
      </c>
      <c r="D1110" t="s">
        <v>19</v>
      </c>
      <c r="E1110">
        <v>72</v>
      </c>
      <c r="F1110" t="s">
        <v>10</v>
      </c>
      <c r="G1110" t="str">
        <f t="shared" si="74"/>
        <v>Федерация биатлона</v>
      </c>
    </row>
    <row r="1111" spans="1:7" x14ac:dyDescent="0.3">
      <c r="A1111">
        <v>2018</v>
      </c>
      <c r="B1111" t="s">
        <v>925</v>
      </c>
      <c r="C1111" t="s">
        <v>17</v>
      </c>
      <c r="D1111" t="s">
        <v>19</v>
      </c>
      <c r="E1111">
        <v>83</v>
      </c>
      <c r="F1111" t="s">
        <v>10</v>
      </c>
      <c r="G1111" t="str">
        <f t="shared" si="74"/>
        <v>Федерация биатлона</v>
      </c>
    </row>
    <row r="1112" spans="1:7" x14ac:dyDescent="0.3">
      <c r="A1112">
        <v>2018</v>
      </c>
      <c r="B1112" t="s">
        <v>814</v>
      </c>
      <c r="C1112" t="s">
        <v>17</v>
      </c>
      <c r="D1112" t="s">
        <v>21</v>
      </c>
      <c r="E1112">
        <v>30</v>
      </c>
      <c r="F1112" t="s">
        <v>10</v>
      </c>
      <c r="G1112" t="str">
        <f t="shared" si="74"/>
        <v>Федерация биатлона</v>
      </c>
    </row>
    <row r="1113" spans="1:7" x14ac:dyDescent="0.3">
      <c r="A1113">
        <v>2018</v>
      </c>
      <c r="B1113" t="s">
        <v>929</v>
      </c>
      <c r="C1113" t="s">
        <v>17</v>
      </c>
      <c r="D1113" t="s">
        <v>21</v>
      </c>
      <c r="E1113">
        <v>58</v>
      </c>
      <c r="F1113" t="s">
        <v>10</v>
      </c>
      <c r="G1113" t="str">
        <f t="shared" si="74"/>
        <v>Федерация биатлона</v>
      </c>
    </row>
    <row r="1114" spans="1:7" x14ac:dyDescent="0.3">
      <c r="A1114">
        <v>2018</v>
      </c>
      <c r="B1114" t="s">
        <v>930</v>
      </c>
      <c r="C1114" t="s">
        <v>17</v>
      </c>
      <c r="D1114" t="s">
        <v>21</v>
      </c>
      <c r="E1114">
        <v>63</v>
      </c>
      <c r="F1114" t="s">
        <v>10</v>
      </c>
      <c r="G1114" t="str">
        <f t="shared" si="74"/>
        <v>Федерация биатлона</v>
      </c>
    </row>
    <row r="1115" spans="1:7" x14ac:dyDescent="0.3">
      <c r="A1115">
        <v>2018</v>
      </c>
      <c r="B1115" t="s">
        <v>815</v>
      </c>
      <c r="C1115" t="s">
        <v>17</v>
      </c>
      <c r="D1115" t="s">
        <v>21</v>
      </c>
      <c r="E1115">
        <v>71</v>
      </c>
      <c r="F1115" t="s">
        <v>10</v>
      </c>
      <c r="G1115" t="str">
        <f t="shared" si="74"/>
        <v>Федерация биатлона</v>
      </c>
    </row>
    <row r="1116" spans="1:7" x14ac:dyDescent="0.3">
      <c r="A1116">
        <v>2018</v>
      </c>
      <c r="B1116" t="s">
        <v>814</v>
      </c>
      <c r="C1116" t="s">
        <v>17</v>
      </c>
      <c r="D1116" t="s">
        <v>553</v>
      </c>
      <c r="E1116">
        <v>20</v>
      </c>
      <c r="F1116" t="s">
        <v>10</v>
      </c>
      <c r="G1116" t="str">
        <f t="shared" si="74"/>
        <v>Федерация биатлона</v>
      </c>
    </row>
    <row r="1117" spans="1:7" x14ac:dyDescent="0.3">
      <c r="A1117">
        <v>2018</v>
      </c>
      <c r="B1117" t="s">
        <v>929</v>
      </c>
      <c r="C1117" t="s">
        <v>17</v>
      </c>
      <c r="D1117" t="s">
        <v>553</v>
      </c>
      <c r="E1117">
        <v>57</v>
      </c>
      <c r="F1117" t="s">
        <v>10</v>
      </c>
      <c r="G1117" t="str">
        <f t="shared" si="74"/>
        <v>Федерация биатлона</v>
      </c>
    </row>
    <row r="1118" spans="1:7" x14ac:dyDescent="0.3">
      <c r="A1118">
        <v>2018</v>
      </c>
      <c r="B1118" t="s">
        <v>814</v>
      </c>
      <c r="C1118" t="s">
        <v>17</v>
      </c>
      <c r="D1118" t="s">
        <v>22</v>
      </c>
      <c r="E1118">
        <v>45</v>
      </c>
      <c r="F1118" t="s">
        <v>10</v>
      </c>
      <c r="G1118" t="str">
        <f t="shared" si="74"/>
        <v>Федерация биатлона</v>
      </c>
    </row>
    <row r="1119" spans="1:7" x14ac:dyDescent="0.3">
      <c r="A1119">
        <v>2018</v>
      </c>
      <c r="B1119" t="s">
        <v>930</v>
      </c>
      <c r="C1119" t="s">
        <v>17</v>
      </c>
      <c r="D1119" t="s">
        <v>22</v>
      </c>
      <c r="E1119">
        <v>46</v>
      </c>
      <c r="F1119" t="s">
        <v>10</v>
      </c>
      <c r="G1119" t="str">
        <f t="shared" si="74"/>
        <v>Федерация биатлона</v>
      </c>
    </row>
    <row r="1120" spans="1:7" x14ac:dyDescent="0.3">
      <c r="A1120">
        <v>2018</v>
      </c>
      <c r="B1120" t="s">
        <v>815</v>
      </c>
      <c r="C1120" t="s">
        <v>17</v>
      </c>
      <c r="D1120" t="s">
        <v>22</v>
      </c>
      <c r="E1120">
        <v>47</v>
      </c>
      <c r="F1120" t="s">
        <v>10</v>
      </c>
      <c r="G1120" t="str">
        <f t="shared" si="74"/>
        <v>Федерация биатлона</v>
      </c>
    </row>
    <row r="1121" spans="1:7" x14ac:dyDescent="0.3">
      <c r="A1121">
        <v>2018</v>
      </c>
      <c r="B1121" t="s">
        <v>929</v>
      </c>
      <c r="C1121" t="s">
        <v>17</v>
      </c>
      <c r="D1121" t="s">
        <v>22</v>
      </c>
      <c r="E1121">
        <v>51</v>
      </c>
      <c r="F1121" t="s">
        <v>10</v>
      </c>
      <c r="G1121" t="str">
        <f t="shared" si="74"/>
        <v>Федерация биатлона</v>
      </c>
    </row>
    <row r="1122" spans="1:7" x14ac:dyDescent="0.3">
      <c r="A1122">
        <v>2018</v>
      </c>
      <c r="B1122" t="s">
        <v>817</v>
      </c>
      <c r="C1122" t="s">
        <v>24</v>
      </c>
      <c r="D1122" t="s">
        <v>441</v>
      </c>
      <c r="E1122">
        <v>49</v>
      </c>
      <c r="F1122" t="s">
        <v>10</v>
      </c>
      <c r="G1122" t="str">
        <f t="shared" ref="G1122:G1144" si="75">HYPERLINK("#federations!A21", "Федерация лыжных видов спорта")</f>
        <v>Федерация лыжных видов спорта</v>
      </c>
    </row>
    <row r="1123" spans="1:7" x14ac:dyDescent="0.3">
      <c r="A1123">
        <v>2018</v>
      </c>
      <c r="B1123" t="s">
        <v>558</v>
      </c>
      <c r="C1123" t="s">
        <v>24</v>
      </c>
      <c r="D1123" t="s">
        <v>441</v>
      </c>
      <c r="E1123" t="s">
        <v>51</v>
      </c>
      <c r="F1123" t="s">
        <v>10</v>
      </c>
      <c r="G1123" t="str">
        <f t="shared" si="75"/>
        <v>Федерация лыжных видов спорта</v>
      </c>
    </row>
    <row r="1124" spans="1:7" x14ac:dyDescent="0.3">
      <c r="A1124">
        <v>2018</v>
      </c>
      <c r="B1124" t="s">
        <v>931</v>
      </c>
      <c r="C1124" t="s">
        <v>24</v>
      </c>
      <c r="D1124" t="s">
        <v>445</v>
      </c>
      <c r="E1124">
        <v>51</v>
      </c>
      <c r="F1124" t="s">
        <v>10</v>
      </c>
      <c r="G1124" t="str">
        <f t="shared" si="75"/>
        <v>Федерация лыжных видов спорта</v>
      </c>
    </row>
    <row r="1125" spans="1:7" x14ac:dyDescent="0.3">
      <c r="A1125">
        <v>2018</v>
      </c>
      <c r="B1125" t="s">
        <v>687</v>
      </c>
      <c r="C1125" t="s">
        <v>24</v>
      </c>
      <c r="D1125" t="s">
        <v>445</v>
      </c>
      <c r="E1125">
        <v>57</v>
      </c>
      <c r="F1125" t="s">
        <v>10</v>
      </c>
      <c r="G1125" t="str">
        <f t="shared" si="75"/>
        <v>Федерация лыжных видов спорта</v>
      </c>
    </row>
    <row r="1126" spans="1:7" x14ac:dyDescent="0.3">
      <c r="A1126">
        <v>2018</v>
      </c>
      <c r="B1126" t="s">
        <v>817</v>
      </c>
      <c r="C1126" t="s">
        <v>24</v>
      </c>
      <c r="D1126" t="s">
        <v>445</v>
      </c>
      <c r="E1126">
        <v>60</v>
      </c>
      <c r="F1126" t="s">
        <v>10</v>
      </c>
      <c r="G1126" t="str">
        <f t="shared" si="75"/>
        <v>Федерация лыжных видов спорта</v>
      </c>
    </row>
    <row r="1127" spans="1:7" x14ac:dyDescent="0.3">
      <c r="A1127">
        <v>2018</v>
      </c>
      <c r="B1127" t="s">
        <v>817</v>
      </c>
      <c r="C1127" t="s">
        <v>24</v>
      </c>
      <c r="D1127" t="s">
        <v>32</v>
      </c>
      <c r="E1127" t="s">
        <v>43</v>
      </c>
      <c r="F1127" t="s">
        <v>10</v>
      </c>
      <c r="G1127" t="str">
        <f t="shared" si="75"/>
        <v>Федерация лыжных видов спорта</v>
      </c>
    </row>
    <row r="1128" spans="1:7" x14ac:dyDescent="0.3">
      <c r="A1128">
        <v>2018</v>
      </c>
      <c r="B1128" t="s">
        <v>687</v>
      </c>
      <c r="C1128" t="s">
        <v>24</v>
      </c>
      <c r="D1128" t="s">
        <v>32</v>
      </c>
      <c r="E1128">
        <v>35</v>
      </c>
      <c r="F1128" t="s">
        <v>10</v>
      </c>
      <c r="G1128" t="str">
        <f t="shared" si="75"/>
        <v>Федерация лыжных видов спорта</v>
      </c>
    </row>
    <row r="1129" spans="1:7" x14ac:dyDescent="0.3">
      <c r="A1129">
        <v>2018</v>
      </c>
      <c r="B1129" t="s">
        <v>931</v>
      </c>
      <c r="C1129" t="s">
        <v>24</v>
      </c>
      <c r="D1129" t="s">
        <v>32</v>
      </c>
      <c r="E1129">
        <v>48</v>
      </c>
      <c r="F1129" t="s">
        <v>10</v>
      </c>
      <c r="G1129" t="str">
        <f t="shared" si="75"/>
        <v>Федерация лыжных видов спорта</v>
      </c>
    </row>
    <row r="1130" spans="1:7" x14ac:dyDescent="0.3">
      <c r="A1130">
        <v>2018</v>
      </c>
      <c r="B1130" t="s">
        <v>558</v>
      </c>
      <c r="C1130" t="s">
        <v>24</v>
      </c>
      <c r="D1130" t="s">
        <v>32</v>
      </c>
      <c r="E1130" t="s">
        <v>51</v>
      </c>
      <c r="F1130" t="s">
        <v>10</v>
      </c>
      <c r="G1130" t="str">
        <f t="shared" si="75"/>
        <v>Федерация лыжных видов спорта</v>
      </c>
    </row>
    <row r="1131" spans="1:7" x14ac:dyDescent="0.3">
      <c r="A1131">
        <v>2018</v>
      </c>
      <c r="B1131" t="s">
        <v>931</v>
      </c>
      <c r="C1131" t="s">
        <v>24</v>
      </c>
      <c r="D1131" t="s">
        <v>560</v>
      </c>
      <c r="E1131">
        <v>32</v>
      </c>
      <c r="F1131" t="s">
        <v>10</v>
      </c>
      <c r="G1131" t="str">
        <f t="shared" si="75"/>
        <v>Федерация лыжных видов спорта</v>
      </c>
    </row>
    <row r="1132" spans="1:7" x14ac:dyDescent="0.3">
      <c r="A1132">
        <v>2018</v>
      </c>
      <c r="B1132" t="s">
        <v>687</v>
      </c>
      <c r="C1132" t="s">
        <v>24</v>
      </c>
      <c r="D1132" t="s">
        <v>560</v>
      </c>
      <c r="E1132">
        <v>41</v>
      </c>
      <c r="F1132" t="s">
        <v>10</v>
      </c>
      <c r="G1132" t="str">
        <f t="shared" si="75"/>
        <v>Федерация лыжных видов спорта</v>
      </c>
    </row>
    <row r="1133" spans="1:7" x14ac:dyDescent="0.3">
      <c r="A1133">
        <v>2018</v>
      </c>
      <c r="B1133" t="s">
        <v>932</v>
      </c>
      <c r="C1133" t="s">
        <v>24</v>
      </c>
      <c r="D1133" t="s">
        <v>449</v>
      </c>
      <c r="E1133">
        <v>29</v>
      </c>
      <c r="F1133" t="s">
        <v>10</v>
      </c>
      <c r="G1133" t="str">
        <f t="shared" si="75"/>
        <v>Федерация лыжных видов спорта</v>
      </c>
    </row>
    <row r="1134" spans="1:7" x14ac:dyDescent="0.3">
      <c r="A1134">
        <v>2018</v>
      </c>
      <c r="B1134" t="s">
        <v>561</v>
      </c>
      <c r="C1134" t="s">
        <v>24</v>
      </c>
      <c r="D1134" t="s">
        <v>449</v>
      </c>
      <c r="E1134">
        <v>55</v>
      </c>
      <c r="F1134" t="s">
        <v>10</v>
      </c>
      <c r="G1134" t="str">
        <f t="shared" si="75"/>
        <v>Федерация лыжных видов спорта</v>
      </c>
    </row>
    <row r="1135" spans="1:7" x14ac:dyDescent="0.3">
      <c r="A1135">
        <v>2018</v>
      </c>
      <c r="B1135" t="s">
        <v>933</v>
      </c>
      <c r="C1135" t="s">
        <v>24</v>
      </c>
      <c r="D1135" t="s">
        <v>449</v>
      </c>
      <c r="E1135">
        <v>60</v>
      </c>
      <c r="F1135" t="s">
        <v>10</v>
      </c>
      <c r="G1135" t="str">
        <f t="shared" si="75"/>
        <v>Федерация лыжных видов спорта</v>
      </c>
    </row>
    <row r="1136" spans="1:7" x14ac:dyDescent="0.3">
      <c r="A1136">
        <v>2018</v>
      </c>
      <c r="B1136" t="s">
        <v>933</v>
      </c>
      <c r="C1136" t="s">
        <v>24</v>
      </c>
      <c r="D1136" t="s">
        <v>451</v>
      </c>
      <c r="E1136">
        <v>47</v>
      </c>
      <c r="F1136" t="s">
        <v>10</v>
      </c>
      <c r="G1136" t="str">
        <f t="shared" si="75"/>
        <v>Федерация лыжных видов спорта</v>
      </c>
    </row>
    <row r="1137" spans="1:7" x14ac:dyDescent="0.3">
      <c r="A1137">
        <v>2018</v>
      </c>
      <c r="B1137" t="s">
        <v>932</v>
      </c>
      <c r="C1137" t="s">
        <v>24</v>
      </c>
      <c r="D1137" t="s">
        <v>451</v>
      </c>
      <c r="E1137">
        <v>56</v>
      </c>
      <c r="F1137" t="s">
        <v>10</v>
      </c>
      <c r="G1137" t="str">
        <f t="shared" si="75"/>
        <v>Федерация лыжных видов спорта</v>
      </c>
    </row>
    <row r="1138" spans="1:7" x14ac:dyDescent="0.3">
      <c r="A1138">
        <v>2018</v>
      </c>
      <c r="B1138" t="s">
        <v>561</v>
      </c>
      <c r="C1138" t="s">
        <v>24</v>
      </c>
      <c r="D1138" t="s">
        <v>451</v>
      </c>
      <c r="E1138">
        <v>63</v>
      </c>
      <c r="F1138" t="s">
        <v>10</v>
      </c>
      <c r="G1138" t="str">
        <f t="shared" si="75"/>
        <v>Федерация лыжных видов спорта</v>
      </c>
    </row>
    <row r="1139" spans="1:7" x14ac:dyDescent="0.3">
      <c r="A1139">
        <v>2018</v>
      </c>
      <c r="B1139" t="s">
        <v>932</v>
      </c>
      <c r="C1139" t="s">
        <v>24</v>
      </c>
      <c r="D1139" t="s">
        <v>41</v>
      </c>
      <c r="E1139">
        <v>31</v>
      </c>
      <c r="F1139" t="s">
        <v>10</v>
      </c>
      <c r="G1139" t="str">
        <f t="shared" si="75"/>
        <v>Федерация лыжных видов спорта</v>
      </c>
    </row>
    <row r="1140" spans="1:7" x14ac:dyDescent="0.3">
      <c r="A1140">
        <v>2018</v>
      </c>
      <c r="B1140" t="s">
        <v>933</v>
      </c>
      <c r="C1140" t="s">
        <v>24</v>
      </c>
      <c r="D1140" t="s">
        <v>41</v>
      </c>
      <c r="E1140">
        <v>32</v>
      </c>
      <c r="F1140" t="s">
        <v>10</v>
      </c>
      <c r="G1140" t="str">
        <f t="shared" si="75"/>
        <v>Федерация лыжных видов спорта</v>
      </c>
    </row>
    <row r="1141" spans="1:7" x14ac:dyDescent="0.3">
      <c r="A1141">
        <v>2018</v>
      </c>
      <c r="B1141" t="s">
        <v>561</v>
      </c>
      <c r="C1141" t="s">
        <v>24</v>
      </c>
      <c r="D1141" t="s">
        <v>41</v>
      </c>
      <c r="E1141">
        <v>33</v>
      </c>
      <c r="F1141" t="s">
        <v>10</v>
      </c>
      <c r="G1141" t="str">
        <f t="shared" si="75"/>
        <v>Федерация лыжных видов спорта</v>
      </c>
    </row>
    <row r="1142" spans="1:7" x14ac:dyDescent="0.3">
      <c r="A1142">
        <v>2018</v>
      </c>
      <c r="B1142" t="s">
        <v>932</v>
      </c>
      <c r="C1142" t="s">
        <v>24</v>
      </c>
      <c r="D1142" t="s">
        <v>564</v>
      </c>
      <c r="E1142">
        <v>36</v>
      </c>
      <c r="F1142" t="s">
        <v>10</v>
      </c>
      <c r="G1142" t="str">
        <f t="shared" si="75"/>
        <v>Федерация лыжных видов спорта</v>
      </c>
    </row>
    <row r="1143" spans="1:7" x14ac:dyDescent="0.3">
      <c r="A1143">
        <v>2018</v>
      </c>
      <c r="B1143" t="s">
        <v>561</v>
      </c>
      <c r="C1143" t="s">
        <v>24</v>
      </c>
      <c r="D1143" t="s">
        <v>564</v>
      </c>
      <c r="E1143">
        <v>54</v>
      </c>
      <c r="F1143" t="s">
        <v>10</v>
      </c>
      <c r="G1143" t="str">
        <f t="shared" si="75"/>
        <v>Федерация лыжных видов спорта</v>
      </c>
    </row>
    <row r="1144" spans="1:7" x14ac:dyDescent="0.3">
      <c r="A1144">
        <v>2018</v>
      </c>
      <c r="B1144" t="s">
        <v>933</v>
      </c>
      <c r="C1144" t="s">
        <v>24</v>
      </c>
      <c r="D1144" t="s">
        <v>564</v>
      </c>
      <c r="E1144" t="s">
        <v>197</v>
      </c>
      <c r="F1144" t="s">
        <v>10</v>
      </c>
      <c r="G1144" t="str">
        <f t="shared" si="75"/>
        <v>Федерация лыжных видов спорта</v>
      </c>
    </row>
    <row r="1145" spans="1:7" x14ac:dyDescent="0.3">
      <c r="A1145">
        <v>2018</v>
      </c>
      <c r="B1145" t="s">
        <v>690</v>
      </c>
      <c r="C1145" t="s">
        <v>313</v>
      </c>
      <c r="D1145" t="s">
        <v>314</v>
      </c>
      <c r="E1145" t="s">
        <v>359</v>
      </c>
      <c r="F1145" t="s">
        <v>10</v>
      </c>
      <c r="G1145" t="str">
        <f>HYPERLINK("#federations!A37", "Федерация фигурного катания")</f>
        <v>Федерация фигурного катания</v>
      </c>
    </row>
    <row r="1146" spans="1:7" x14ac:dyDescent="0.3">
      <c r="A1146">
        <v>2018</v>
      </c>
      <c r="B1146" t="s">
        <v>934</v>
      </c>
      <c r="C1146" t="s">
        <v>313</v>
      </c>
      <c r="D1146" t="s">
        <v>645</v>
      </c>
      <c r="E1146">
        <v>12</v>
      </c>
      <c r="F1146" t="s">
        <v>10</v>
      </c>
      <c r="G1146" t="str">
        <f>HYPERLINK("#federations!A37", "Федерация фигурного катания")</f>
        <v>Федерация фигурного катания</v>
      </c>
    </row>
    <row r="1147" spans="1:7" x14ac:dyDescent="0.3">
      <c r="A1147">
        <v>2018</v>
      </c>
      <c r="B1147" t="s">
        <v>935</v>
      </c>
      <c r="C1147" t="s">
        <v>313</v>
      </c>
      <c r="D1147" t="s">
        <v>645</v>
      </c>
      <c r="E1147" t="s">
        <v>586</v>
      </c>
      <c r="F1147" t="s">
        <v>10</v>
      </c>
      <c r="G1147" t="str">
        <f>HYPERLINK("#federations!A37", "Федерация фигурного катания")</f>
        <v>Федерация фигурного катания</v>
      </c>
    </row>
    <row r="1148" spans="1:7" x14ac:dyDescent="0.3">
      <c r="A1148">
        <v>2018</v>
      </c>
      <c r="B1148" t="s">
        <v>822</v>
      </c>
      <c r="C1148" t="s">
        <v>45</v>
      </c>
      <c r="D1148" t="s">
        <v>46</v>
      </c>
      <c r="E1148">
        <v>7</v>
      </c>
      <c r="F1148" t="s">
        <v>10</v>
      </c>
      <c r="G1148" t="str">
        <f t="shared" ref="G1148:G1156" si="76">HYPERLINK("#federations!A21", "Федерация лыжного спорта")</f>
        <v>Федерация лыжного спорта</v>
      </c>
    </row>
    <row r="1149" spans="1:7" x14ac:dyDescent="0.3">
      <c r="A1149">
        <v>2018</v>
      </c>
      <c r="B1149" t="s">
        <v>565</v>
      </c>
      <c r="C1149" t="s">
        <v>45</v>
      </c>
      <c r="D1149" t="s">
        <v>46</v>
      </c>
      <c r="E1149">
        <v>8</v>
      </c>
      <c r="F1149" t="s">
        <v>10</v>
      </c>
      <c r="G1149" t="str">
        <f t="shared" si="76"/>
        <v>Федерация лыжного спорта</v>
      </c>
    </row>
    <row r="1150" spans="1:7" x14ac:dyDescent="0.3">
      <c r="A1150">
        <v>2018</v>
      </c>
      <c r="B1150" t="s">
        <v>936</v>
      </c>
      <c r="C1150" t="s">
        <v>45</v>
      </c>
      <c r="D1150" t="s">
        <v>824</v>
      </c>
      <c r="E1150">
        <v>21</v>
      </c>
      <c r="F1150" t="s">
        <v>10</v>
      </c>
      <c r="G1150" t="str">
        <f t="shared" si="76"/>
        <v>Федерация лыжного спорта</v>
      </c>
    </row>
    <row r="1151" spans="1:7" x14ac:dyDescent="0.3">
      <c r="A1151">
        <v>2018</v>
      </c>
      <c r="B1151" t="s">
        <v>694</v>
      </c>
      <c r="C1151" t="s">
        <v>45</v>
      </c>
      <c r="D1151" t="s">
        <v>317</v>
      </c>
      <c r="E1151">
        <v>3</v>
      </c>
      <c r="F1151" t="s">
        <v>170</v>
      </c>
      <c r="G1151" t="str">
        <f t="shared" si="76"/>
        <v>Федерация лыжного спорта</v>
      </c>
    </row>
    <row r="1152" spans="1:7" x14ac:dyDescent="0.3">
      <c r="A1152">
        <v>2018</v>
      </c>
      <c r="B1152" t="s">
        <v>937</v>
      </c>
      <c r="C1152" t="s">
        <v>45</v>
      </c>
      <c r="D1152" t="s">
        <v>317</v>
      </c>
      <c r="E1152">
        <v>27</v>
      </c>
      <c r="F1152" t="s">
        <v>10</v>
      </c>
      <c r="G1152" t="str">
        <f t="shared" si="76"/>
        <v>Федерация лыжного спорта</v>
      </c>
    </row>
    <row r="1153" spans="1:7" x14ac:dyDescent="0.3">
      <c r="A1153">
        <v>2018</v>
      </c>
      <c r="B1153" t="s">
        <v>826</v>
      </c>
      <c r="C1153" t="s">
        <v>45</v>
      </c>
      <c r="D1153" t="s">
        <v>696</v>
      </c>
      <c r="E1153">
        <v>13</v>
      </c>
      <c r="F1153" t="s">
        <v>10</v>
      </c>
      <c r="G1153" t="str">
        <f t="shared" si="76"/>
        <v>Федерация лыжного спорта</v>
      </c>
    </row>
    <row r="1154" spans="1:7" x14ac:dyDescent="0.3">
      <c r="A1154">
        <v>2018</v>
      </c>
      <c r="B1154" t="s">
        <v>938</v>
      </c>
      <c r="C1154" t="s">
        <v>45</v>
      </c>
      <c r="D1154" t="s">
        <v>696</v>
      </c>
      <c r="E1154">
        <v>18</v>
      </c>
      <c r="F1154" t="s">
        <v>10</v>
      </c>
      <c r="G1154" t="str">
        <f t="shared" si="76"/>
        <v>Федерация лыжного спорта</v>
      </c>
    </row>
    <row r="1155" spans="1:7" x14ac:dyDescent="0.3">
      <c r="A1155">
        <v>2018</v>
      </c>
      <c r="B1155" t="s">
        <v>939</v>
      </c>
      <c r="C1155" t="s">
        <v>45</v>
      </c>
      <c r="D1155" t="s">
        <v>696</v>
      </c>
      <c r="E1155">
        <v>22</v>
      </c>
      <c r="F1155" t="s">
        <v>10</v>
      </c>
      <c r="G1155" t="str">
        <f t="shared" si="76"/>
        <v>Федерация лыжного спорта</v>
      </c>
    </row>
    <row r="1156" spans="1:7" x14ac:dyDescent="0.3">
      <c r="A1156">
        <v>2018</v>
      </c>
      <c r="B1156" t="s">
        <v>940</v>
      </c>
      <c r="C1156" t="s">
        <v>45</v>
      </c>
      <c r="D1156" t="s">
        <v>696</v>
      </c>
      <c r="E1156">
        <v>24</v>
      </c>
      <c r="F1156" t="s">
        <v>10</v>
      </c>
      <c r="G1156" t="str">
        <f t="shared" si="76"/>
        <v>Федерация лыжного спорта</v>
      </c>
    </row>
    <row r="1157" spans="1:7" x14ac:dyDescent="0.3">
      <c r="A1157">
        <v>2018</v>
      </c>
      <c r="B1157" t="s">
        <v>941</v>
      </c>
      <c r="C1157" t="s">
        <v>828</v>
      </c>
      <c r="D1157" t="s">
        <v>314</v>
      </c>
      <c r="E1157">
        <v>36</v>
      </c>
      <c r="F1157" t="s">
        <v>10</v>
      </c>
      <c r="G1157" t="s">
        <v>419</v>
      </c>
    </row>
    <row r="1158" spans="1:7" x14ac:dyDescent="0.3">
      <c r="A1158">
        <v>2018</v>
      </c>
      <c r="B1158" t="s">
        <v>942</v>
      </c>
      <c r="C1158" t="s">
        <v>48</v>
      </c>
      <c r="D1158" t="s">
        <v>60</v>
      </c>
      <c r="E1158">
        <v>9</v>
      </c>
      <c r="F1158" t="s">
        <v>10</v>
      </c>
      <c r="G1158" t="str">
        <f t="shared" ref="G1158:G1168" si="77">HYPERLINK("#federations!A19", "Федерация коньковых видов спорта")</f>
        <v>Федерация коньковых видов спорта</v>
      </c>
    </row>
    <row r="1159" spans="1:7" x14ac:dyDescent="0.3">
      <c r="A1159">
        <v>2018</v>
      </c>
      <c r="B1159" t="s">
        <v>830</v>
      </c>
      <c r="C1159" t="s">
        <v>48</v>
      </c>
      <c r="D1159" t="s">
        <v>60</v>
      </c>
      <c r="E1159">
        <v>13</v>
      </c>
      <c r="F1159" t="s">
        <v>10</v>
      </c>
      <c r="G1159" t="str">
        <f t="shared" si="77"/>
        <v>Федерация коньковых видов спорта</v>
      </c>
    </row>
    <row r="1160" spans="1:7" x14ac:dyDescent="0.3">
      <c r="A1160">
        <v>2018</v>
      </c>
      <c r="B1160" t="s">
        <v>829</v>
      </c>
      <c r="C1160" t="s">
        <v>48</v>
      </c>
      <c r="D1160" t="s">
        <v>60</v>
      </c>
      <c r="E1160">
        <v>18</v>
      </c>
      <c r="F1160" t="s">
        <v>10</v>
      </c>
      <c r="G1160" t="str">
        <f t="shared" si="77"/>
        <v>Федерация коньковых видов спорта</v>
      </c>
    </row>
    <row r="1161" spans="1:7" x14ac:dyDescent="0.3">
      <c r="A1161">
        <v>2018</v>
      </c>
      <c r="B1161" t="s">
        <v>829</v>
      </c>
      <c r="C1161" t="s">
        <v>48</v>
      </c>
      <c r="D1161" t="s">
        <v>62</v>
      </c>
      <c r="E1161">
        <v>25</v>
      </c>
      <c r="F1161" t="s">
        <v>10</v>
      </c>
      <c r="G1161" t="str">
        <f t="shared" si="77"/>
        <v>Федерация коньковых видов спорта</v>
      </c>
    </row>
    <row r="1162" spans="1:7" x14ac:dyDescent="0.3">
      <c r="A1162">
        <v>2018</v>
      </c>
      <c r="B1162" t="s">
        <v>830</v>
      </c>
      <c r="C1162" t="s">
        <v>48</v>
      </c>
      <c r="D1162" t="s">
        <v>64</v>
      </c>
      <c r="E1162">
        <v>24</v>
      </c>
      <c r="F1162" t="s">
        <v>10</v>
      </c>
      <c r="G1162" t="str">
        <f t="shared" si="77"/>
        <v>Федерация коньковых видов спорта</v>
      </c>
    </row>
    <row r="1163" spans="1:7" x14ac:dyDescent="0.3">
      <c r="A1163">
        <v>2018</v>
      </c>
      <c r="B1163" t="s">
        <v>829</v>
      </c>
      <c r="C1163" t="s">
        <v>48</v>
      </c>
      <c r="D1163" t="s">
        <v>64</v>
      </c>
      <c r="E1163" t="s">
        <v>197</v>
      </c>
      <c r="F1163" t="s">
        <v>10</v>
      </c>
      <c r="G1163" t="str">
        <f t="shared" si="77"/>
        <v>Федерация коньковых видов спорта</v>
      </c>
    </row>
    <row r="1164" spans="1:7" x14ac:dyDescent="0.3">
      <c r="A1164">
        <v>2018</v>
      </c>
      <c r="B1164" t="s">
        <v>943</v>
      </c>
      <c r="C1164" t="s">
        <v>48</v>
      </c>
      <c r="D1164" t="s">
        <v>49</v>
      </c>
      <c r="E1164">
        <v>26</v>
      </c>
      <c r="F1164" t="s">
        <v>10</v>
      </c>
      <c r="G1164" t="str">
        <f t="shared" si="77"/>
        <v>Федерация коньковых видов спорта</v>
      </c>
    </row>
    <row r="1165" spans="1:7" x14ac:dyDescent="0.3">
      <c r="A1165">
        <v>2018</v>
      </c>
      <c r="B1165" t="s">
        <v>944</v>
      </c>
      <c r="C1165" t="s">
        <v>48</v>
      </c>
      <c r="D1165" t="s">
        <v>50</v>
      </c>
      <c r="E1165">
        <v>19</v>
      </c>
      <c r="F1165" t="s">
        <v>10</v>
      </c>
      <c r="G1165" t="str">
        <f t="shared" si="77"/>
        <v>Федерация коньковых видов спорта</v>
      </c>
    </row>
    <row r="1166" spans="1:7" x14ac:dyDescent="0.3">
      <c r="A1166">
        <v>2018</v>
      </c>
      <c r="B1166" t="s">
        <v>943</v>
      </c>
      <c r="C1166" t="s">
        <v>48</v>
      </c>
      <c r="D1166" t="s">
        <v>50</v>
      </c>
      <c r="E1166">
        <v>21</v>
      </c>
      <c r="F1166" t="s">
        <v>10</v>
      </c>
      <c r="G1166" t="str">
        <f t="shared" si="77"/>
        <v>Федерация коньковых видов спорта</v>
      </c>
    </row>
    <row r="1167" spans="1:7" x14ac:dyDescent="0.3">
      <c r="A1167">
        <v>2018</v>
      </c>
      <c r="B1167" t="s">
        <v>944</v>
      </c>
      <c r="C1167" t="s">
        <v>48</v>
      </c>
      <c r="D1167" t="s">
        <v>322</v>
      </c>
      <c r="E1167">
        <v>22</v>
      </c>
      <c r="F1167" t="s">
        <v>10</v>
      </c>
      <c r="G1167" t="str">
        <f t="shared" si="77"/>
        <v>Федерация коньковых видов спорта</v>
      </c>
    </row>
    <row r="1168" spans="1:7" x14ac:dyDescent="0.3">
      <c r="A1168">
        <v>2018</v>
      </c>
      <c r="B1168" t="s">
        <v>943</v>
      </c>
      <c r="C1168" t="s">
        <v>48</v>
      </c>
      <c r="D1168" t="s">
        <v>322</v>
      </c>
      <c r="E1168" t="s">
        <v>51</v>
      </c>
      <c r="F1168" t="s">
        <v>10</v>
      </c>
      <c r="G1168" t="str">
        <f t="shared" si="77"/>
        <v>Федерация коньковых видов спорта</v>
      </c>
    </row>
    <row r="1169" spans="1:7" x14ac:dyDescent="0.3">
      <c r="A1169">
        <v>2018</v>
      </c>
      <c r="B1169" t="s">
        <v>945</v>
      </c>
      <c r="C1169" t="s">
        <v>53</v>
      </c>
      <c r="D1169" t="s">
        <v>54</v>
      </c>
      <c r="E1169">
        <v>51</v>
      </c>
      <c r="F1169" t="s">
        <v>10</v>
      </c>
      <c r="G1169" t="str">
        <f>HYPERLINK("#federations!A21", "Федерация лыжных видов спорта")</f>
        <v>Федерация лыжных видов спорта</v>
      </c>
    </row>
    <row r="1170" spans="1:7" x14ac:dyDescent="0.3">
      <c r="A1170">
        <v>2018</v>
      </c>
      <c r="B1170" t="s">
        <v>945</v>
      </c>
      <c r="C1170" t="s">
        <v>53</v>
      </c>
      <c r="D1170" t="s">
        <v>57</v>
      </c>
      <c r="E1170">
        <v>49</v>
      </c>
      <c r="F1170" t="s">
        <v>10</v>
      </c>
      <c r="G1170" t="str">
        <f>HYPERLINK("#federations!A21", "Федерация лыжных видов спорта")</f>
        <v>Федерация лыжных видов спорта</v>
      </c>
    </row>
    <row r="1171" spans="1:7" x14ac:dyDescent="0.3">
      <c r="A1171">
        <v>2018</v>
      </c>
      <c r="B1171" t="s">
        <v>946</v>
      </c>
      <c r="C1171" t="s">
        <v>59</v>
      </c>
      <c r="D1171" t="s">
        <v>60</v>
      </c>
      <c r="E1171">
        <v>24</v>
      </c>
      <c r="F1171" t="s">
        <v>10</v>
      </c>
      <c r="G1171" t="str">
        <f t="shared" ref="G1171:G1182" si="78">HYPERLINK("#federations!A19", "Федерация коньковых видов спорта")</f>
        <v>Федерация коньковых видов спорта</v>
      </c>
    </row>
    <row r="1172" spans="1:7" x14ac:dyDescent="0.3">
      <c r="A1172">
        <v>2018</v>
      </c>
      <c r="B1172" t="s">
        <v>947</v>
      </c>
      <c r="C1172" t="s">
        <v>59</v>
      </c>
      <c r="D1172" t="s">
        <v>60</v>
      </c>
      <c r="E1172">
        <v>25</v>
      </c>
      <c r="F1172" t="s">
        <v>10</v>
      </c>
      <c r="G1172" t="str">
        <f t="shared" si="78"/>
        <v>Федерация коньковых видов спорта</v>
      </c>
    </row>
    <row r="1173" spans="1:7" x14ac:dyDescent="0.3">
      <c r="A1173">
        <v>2018</v>
      </c>
      <c r="B1173" t="s">
        <v>698</v>
      </c>
      <c r="C1173" t="s">
        <v>59</v>
      </c>
      <c r="D1173" t="s">
        <v>60</v>
      </c>
      <c r="E1173">
        <v>35</v>
      </c>
      <c r="F1173" t="s">
        <v>10</v>
      </c>
      <c r="G1173" t="str">
        <f t="shared" si="78"/>
        <v>Федерация коньковых видов спорта</v>
      </c>
    </row>
    <row r="1174" spans="1:7" x14ac:dyDescent="0.3">
      <c r="A1174">
        <v>2018</v>
      </c>
      <c r="B1174" t="s">
        <v>699</v>
      </c>
      <c r="C1174" t="s">
        <v>59</v>
      </c>
      <c r="D1174" t="s">
        <v>62</v>
      </c>
      <c r="E1174">
        <v>27</v>
      </c>
      <c r="F1174" t="s">
        <v>10</v>
      </c>
      <c r="G1174" t="str">
        <f t="shared" si="78"/>
        <v>Федерация коньковых видов спорта</v>
      </c>
    </row>
    <row r="1175" spans="1:7" x14ac:dyDescent="0.3">
      <c r="A1175">
        <v>2018</v>
      </c>
      <c r="B1175" t="s">
        <v>946</v>
      </c>
      <c r="C1175" t="s">
        <v>59</v>
      </c>
      <c r="D1175" t="s">
        <v>62</v>
      </c>
      <c r="E1175">
        <v>29</v>
      </c>
      <c r="F1175" t="s">
        <v>10</v>
      </c>
      <c r="G1175" t="str">
        <f t="shared" si="78"/>
        <v>Федерация коньковых видов спорта</v>
      </c>
    </row>
    <row r="1176" spans="1:7" x14ac:dyDescent="0.3">
      <c r="A1176">
        <v>2018</v>
      </c>
      <c r="B1176" t="s">
        <v>838</v>
      </c>
      <c r="C1176" t="s">
        <v>59</v>
      </c>
      <c r="D1176" t="s">
        <v>62</v>
      </c>
      <c r="E1176">
        <v>33</v>
      </c>
      <c r="F1176" t="s">
        <v>10</v>
      </c>
      <c r="G1176" t="str">
        <f t="shared" si="78"/>
        <v>Федерация коньковых видов спорта</v>
      </c>
    </row>
    <row r="1177" spans="1:7" x14ac:dyDescent="0.3">
      <c r="A1177">
        <v>2018</v>
      </c>
      <c r="B1177" t="s">
        <v>838</v>
      </c>
      <c r="C1177" t="s">
        <v>59</v>
      </c>
      <c r="D1177" t="s">
        <v>64</v>
      </c>
      <c r="E1177">
        <v>28</v>
      </c>
      <c r="F1177" t="s">
        <v>10</v>
      </c>
      <c r="G1177" t="str">
        <f t="shared" si="78"/>
        <v>Федерация коньковых видов спорта</v>
      </c>
    </row>
    <row r="1178" spans="1:7" x14ac:dyDescent="0.3">
      <c r="A1178">
        <v>2018</v>
      </c>
      <c r="B1178" t="s">
        <v>699</v>
      </c>
      <c r="C1178" t="s">
        <v>59</v>
      </c>
      <c r="D1178" t="s">
        <v>64</v>
      </c>
      <c r="E1178">
        <v>30</v>
      </c>
      <c r="F1178" t="s">
        <v>10</v>
      </c>
      <c r="G1178" t="str">
        <f t="shared" si="78"/>
        <v>Федерация коньковых видов спорта</v>
      </c>
    </row>
    <row r="1179" spans="1:7" x14ac:dyDescent="0.3">
      <c r="A1179">
        <v>2018</v>
      </c>
      <c r="B1179" t="s">
        <v>838</v>
      </c>
      <c r="C1179" t="s">
        <v>59</v>
      </c>
      <c r="D1179" t="s">
        <v>948</v>
      </c>
      <c r="E1179" t="s">
        <v>949</v>
      </c>
      <c r="F1179" t="s">
        <v>10</v>
      </c>
      <c r="G1179" t="str">
        <f t="shared" si="78"/>
        <v>Федерация коньковых видов спорта</v>
      </c>
    </row>
    <row r="1180" spans="1:7" x14ac:dyDescent="0.3">
      <c r="A1180">
        <v>2018</v>
      </c>
      <c r="B1180" t="s">
        <v>700</v>
      </c>
      <c r="C1180" t="s">
        <v>59</v>
      </c>
      <c r="D1180" t="s">
        <v>49</v>
      </c>
      <c r="E1180">
        <v>21</v>
      </c>
      <c r="F1180" t="s">
        <v>10</v>
      </c>
      <c r="G1180" t="str">
        <f t="shared" si="78"/>
        <v>Федерация коньковых видов спорта</v>
      </c>
    </row>
    <row r="1181" spans="1:7" x14ac:dyDescent="0.3">
      <c r="A1181">
        <v>2018</v>
      </c>
      <c r="B1181" t="s">
        <v>700</v>
      </c>
      <c r="C1181" t="s">
        <v>59</v>
      </c>
      <c r="D1181" t="s">
        <v>50</v>
      </c>
      <c r="E1181">
        <v>24</v>
      </c>
      <c r="F1181" t="s">
        <v>10</v>
      </c>
      <c r="G1181" t="str">
        <f t="shared" si="78"/>
        <v>Федерация коньковых видов спорта</v>
      </c>
    </row>
    <row r="1182" spans="1:7" x14ac:dyDescent="0.3">
      <c r="A1182">
        <v>2018</v>
      </c>
      <c r="B1182" t="s">
        <v>700</v>
      </c>
      <c r="C1182" t="s">
        <v>59</v>
      </c>
      <c r="D1182" t="s">
        <v>322</v>
      </c>
      <c r="E1182">
        <v>18</v>
      </c>
      <c r="F1182" t="s">
        <v>10</v>
      </c>
      <c r="G1182" t="str">
        <f t="shared" si="78"/>
        <v>Федерация коньковых видов спорта</v>
      </c>
    </row>
    <row r="1183" spans="1:7" x14ac:dyDescent="0.3">
      <c r="A1183">
        <v>2020</v>
      </c>
      <c r="B1183" t="s">
        <v>950</v>
      </c>
      <c r="C1183" t="s">
        <v>75</v>
      </c>
      <c r="D1183" t="s">
        <v>76</v>
      </c>
      <c r="E1183">
        <f>9</f>
        <v>9</v>
      </c>
      <c r="F1183" t="s">
        <v>10</v>
      </c>
      <c r="G1183" t="str">
        <f>HYPERLINK("#federations!A30", "Федерация стрельбы из лука, арбалета, дартса")</f>
        <v>Федерация стрельбы из лука, арбалета, дартса</v>
      </c>
    </row>
    <row r="1184" spans="1:7" x14ac:dyDescent="0.3">
      <c r="A1184">
        <v>2020</v>
      </c>
      <c r="B1184" t="s">
        <v>701</v>
      </c>
      <c r="C1184" t="s">
        <v>75</v>
      </c>
      <c r="D1184" t="s">
        <v>76</v>
      </c>
      <c r="E1184">
        <f>17</f>
        <v>17</v>
      </c>
      <c r="F1184" t="s">
        <v>10</v>
      </c>
      <c r="G1184" t="str">
        <f>HYPERLINK("#federations!A30", "Федерация стрельбы из лука, арбалета, дартса")</f>
        <v>Федерация стрельбы из лука, арбалета, дартса</v>
      </c>
    </row>
    <row r="1185" spans="1:7" x14ac:dyDescent="0.3">
      <c r="A1185">
        <v>2020</v>
      </c>
      <c r="B1185" t="s">
        <v>951</v>
      </c>
      <c r="C1185" t="s">
        <v>75</v>
      </c>
      <c r="D1185" t="s">
        <v>76</v>
      </c>
      <c r="E1185">
        <f>33</f>
        <v>33</v>
      </c>
      <c r="F1185" t="s">
        <v>10</v>
      </c>
      <c r="G1185" t="str">
        <f>HYPERLINK("#federations!A30", "Федерация стрельбы из лука, арбалета, дартса")</f>
        <v>Федерация стрельбы из лука, арбалета, дартса</v>
      </c>
    </row>
    <row r="1186" spans="1:7" x14ac:dyDescent="0.3">
      <c r="A1186">
        <v>2020</v>
      </c>
      <c r="B1186" t="s">
        <v>952</v>
      </c>
      <c r="C1186" t="s">
        <v>84</v>
      </c>
      <c r="D1186" t="s">
        <v>85</v>
      </c>
      <c r="E1186">
        <v>14</v>
      </c>
      <c r="F1186" t="s">
        <v>10</v>
      </c>
      <c r="G1186" t="str">
        <f t="shared" ref="G1186:G1192" si="79">HYPERLINK("#federations!A12", "Федерация гимнастики")</f>
        <v>Федерация гимнастики</v>
      </c>
    </row>
    <row r="1187" spans="1:7" x14ac:dyDescent="0.3">
      <c r="A1187">
        <v>2020</v>
      </c>
      <c r="B1187" t="s">
        <v>952</v>
      </c>
      <c r="C1187" t="s">
        <v>84</v>
      </c>
      <c r="D1187" t="s">
        <v>89</v>
      </c>
      <c r="E1187">
        <v>5</v>
      </c>
      <c r="F1187" t="s">
        <v>10</v>
      </c>
      <c r="G1187" t="str">
        <f t="shared" si="79"/>
        <v>Федерация гимнастики</v>
      </c>
    </row>
    <row r="1188" spans="1:7" x14ac:dyDescent="0.3">
      <c r="A1188">
        <v>2020</v>
      </c>
      <c r="B1188" t="s">
        <v>952</v>
      </c>
      <c r="C1188" t="s">
        <v>84</v>
      </c>
      <c r="D1188" t="s">
        <v>92</v>
      </c>
      <c r="E1188" t="s">
        <v>724</v>
      </c>
      <c r="F1188" t="s">
        <v>10</v>
      </c>
      <c r="G1188" t="str">
        <f t="shared" si="79"/>
        <v>Федерация гимнастики</v>
      </c>
    </row>
    <row r="1189" spans="1:7" x14ac:dyDescent="0.3">
      <c r="A1189">
        <v>2020</v>
      </c>
      <c r="B1189" t="s">
        <v>952</v>
      </c>
      <c r="C1189" t="s">
        <v>84</v>
      </c>
      <c r="D1189" t="s">
        <v>95</v>
      </c>
      <c r="E1189" t="s">
        <v>953</v>
      </c>
      <c r="F1189" t="s">
        <v>10</v>
      </c>
      <c r="G1189" t="str">
        <f t="shared" si="79"/>
        <v>Федерация гимнастики</v>
      </c>
    </row>
    <row r="1190" spans="1:7" x14ac:dyDescent="0.3">
      <c r="A1190">
        <v>2020</v>
      </c>
      <c r="B1190" t="s">
        <v>952</v>
      </c>
      <c r="C1190" t="s">
        <v>84</v>
      </c>
      <c r="D1190" t="s">
        <v>97</v>
      </c>
      <c r="E1190">
        <v>8</v>
      </c>
      <c r="F1190" t="s">
        <v>10</v>
      </c>
      <c r="G1190" t="str">
        <f t="shared" si="79"/>
        <v>Федерация гимнастики</v>
      </c>
    </row>
    <row r="1191" spans="1:7" x14ac:dyDescent="0.3">
      <c r="A1191">
        <v>2020</v>
      </c>
      <c r="B1191" t="s">
        <v>952</v>
      </c>
      <c r="C1191" t="s">
        <v>84</v>
      </c>
      <c r="D1191" t="s">
        <v>100</v>
      </c>
      <c r="E1191" t="s">
        <v>954</v>
      </c>
      <c r="F1191" t="s">
        <v>10</v>
      </c>
      <c r="G1191" t="str">
        <f t="shared" si="79"/>
        <v>Федерация гимнастики</v>
      </c>
    </row>
    <row r="1192" spans="1:7" x14ac:dyDescent="0.3">
      <c r="A1192">
        <v>2020</v>
      </c>
      <c r="B1192" t="s">
        <v>952</v>
      </c>
      <c r="C1192" t="s">
        <v>84</v>
      </c>
      <c r="D1192" t="s">
        <v>103</v>
      </c>
      <c r="E1192" t="s">
        <v>955</v>
      </c>
      <c r="F1192" t="s">
        <v>10</v>
      </c>
      <c r="G1192" t="str">
        <f t="shared" si="79"/>
        <v>Федерация гимнастики</v>
      </c>
    </row>
    <row r="1193" spans="1:7" x14ac:dyDescent="0.3">
      <c r="A1193">
        <v>2020</v>
      </c>
      <c r="B1193" t="s">
        <v>956</v>
      </c>
      <c r="C1193" t="s">
        <v>118</v>
      </c>
      <c r="D1193" t="s">
        <v>714</v>
      </c>
      <c r="E1193" t="s">
        <v>957</v>
      </c>
      <c r="F1193" t="s">
        <v>10</v>
      </c>
      <c r="G1193" t="str">
        <f t="shared" ref="G1193:G1202" si="80">HYPERLINK("#federations!A20", "Федерация легкой атлетики")</f>
        <v>Федерация легкой атлетики</v>
      </c>
    </row>
    <row r="1194" spans="1:7" x14ac:dyDescent="0.3">
      <c r="A1194">
        <v>2020</v>
      </c>
      <c r="B1194" t="s">
        <v>721</v>
      </c>
      <c r="C1194" t="s">
        <v>118</v>
      </c>
      <c r="D1194" t="s">
        <v>124</v>
      </c>
      <c r="E1194">
        <v>39</v>
      </c>
      <c r="F1194" t="s">
        <v>10</v>
      </c>
      <c r="G1194" t="str">
        <f t="shared" si="80"/>
        <v>Федерация легкой атлетики</v>
      </c>
    </row>
    <row r="1195" spans="1:7" x14ac:dyDescent="0.3">
      <c r="A1195">
        <v>2020</v>
      </c>
      <c r="B1195" t="s">
        <v>849</v>
      </c>
      <c r="C1195" t="s">
        <v>118</v>
      </c>
      <c r="D1195" t="s">
        <v>731</v>
      </c>
      <c r="E1195" t="s">
        <v>734</v>
      </c>
      <c r="F1195" t="s">
        <v>10</v>
      </c>
      <c r="G1195" t="str">
        <f t="shared" si="80"/>
        <v>Федерация легкой атлетики</v>
      </c>
    </row>
    <row r="1196" spans="1:7" x14ac:dyDescent="0.3">
      <c r="A1196">
        <v>2020</v>
      </c>
      <c r="B1196" t="s">
        <v>958</v>
      </c>
      <c r="C1196" t="s">
        <v>118</v>
      </c>
      <c r="D1196" t="s">
        <v>348</v>
      </c>
      <c r="E1196">
        <v>46</v>
      </c>
      <c r="F1196" t="s">
        <v>10</v>
      </c>
      <c r="G1196" t="str">
        <f t="shared" si="80"/>
        <v>Федерация легкой атлетики</v>
      </c>
    </row>
    <row r="1197" spans="1:7" x14ac:dyDescent="0.3">
      <c r="A1197">
        <v>2020</v>
      </c>
      <c r="B1197" t="s">
        <v>959</v>
      </c>
      <c r="C1197" t="s">
        <v>118</v>
      </c>
      <c r="D1197" t="s">
        <v>352</v>
      </c>
      <c r="E1197">
        <v>42</v>
      </c>
      <c r="F1197" t="s">
        <v>10</v>
      </c>
      <c r="G1197" t="str">
        <f t="shared" si="80"/>
        <v>Федерация легкой атлетики</v>
      </c>
    </row>
    <row r="1198" spans="1:7" x14ac:dyDescent="0.3">
      <c r="A1198">
        <v>2020</v>
      </c>
      <c r="B1198" t="s">
        <v>960</v>
      </c>
      <c r="C1198" t="s">
        <v>118</v>
      </c>
      <c r="D1198" t="s">
        <v>150</v>
      </c>
      <c r="E1198" t="s">
        <v>315</v>
      </c>
      <c r="F1198" t="s">
        <v>10</v>
      </c>
      <c r="G1198" t="str">
        <f t="shared" si="80"/>
        <v>Федерация легкой атлетики</v>
      </c>
    </row>
    <row r="1199" spans="1:7" x14ac:dyDescent="0.3">
      <c r="A1199">
        <v>2020</v>
      </c>
      <c r="B1199" t="s">
        <v>961</v>
      </c>
      <c r="C1199" t="s">
        <v>118</v>
      </c>
      <c r="D1199" t="s">
        <v>150</v>
      </c>
      <c r="E1199" t="s">
        <v>865</v>
      </c>
      <c r="F1199" t="s">
        <v>10</v>
      </c>
      <c r="G1199" t="str">
        <f t="shared" si="80"/>
        <v>Федерация легкой атлетики</v>
      </c>
    </row>
    <row r="1200" spans="1:7" x14ac:dyDescent="0.3">
      <c r="A1200">
        <v>2020</v>
      </c>
      <c r="B1200" t="s">
        <v>595</v>
      </c>
      <c r="C1200" t="s">
        <v>118</v>
      </c>
      <c r="D1200" t="s">
        <v>357</v>
      </c>
      <c r="E1200" t="s">
        <v>962</v>
      </c>
      <c r="F1200" t="s">
        <v>10</v>
      </c>
      <c r="G1200" t="str">
        <f t="shared" si="80"/>
        <v>Федерация легкой атлетики</v>
      </c>
    </row>
    <row r="1201" spans="1:7" x14ac:dyDescent="0.3">
      <c r="A1201">
        <v>2020</v>
      </c>
      <c r="B1201" t="s">
        <v>963</v>
      </c>
      <c r="C1201" t="s">
        <v>118</v>
      </c>
      <c r="D1201" t="s">
        <v>357</v>
      </c>
      <c r="E1201" t="s">
        <v>692</v>
      </c>
      <c r="F1201" t="s">
        <v>10</v>
      </c>
      <c r="G1201" t="str">
        <f t="shared" si="80"/>
        <v>Федерация легкой атлетики</v>
      </c>
    </row>
    <row r="1202" spans="1:7" x14ac:dyDescent="0.3">
      <c r="A1202">
        <v>2020</v>
      </c>
      <c r="B1202" t="s">
        <v>741</v>
      </c>
      <c r="C1202" t="s">
        <v>118</v>
      </c>
      <c r="D1202" t="s">
        <v>357</v>
      </c>
      <c r="E1202" t="s">
        <v>847</v>
      </c>
      <c r="F1202" t="s">
        <v>10</v>
      </c>
      <c r="G1202" t="str">
        <f t="shared" si="80"/>
        <v>Федерация легкой атлетики</v>
      </c>
    </row>
    <row r="1203" spans="1:7" x14ac:dyDescent="0.3">
      <c r="A1203">
        <v>2020</v>
      </c>
      <c r="B1203" t="s">
        <v>964</v>
      </c>
      <c r="C1203" t="s">
        <v>162</v>
      </c>
      <c r="D1203" t="s">
        <v>163</v>
      </c>
      <c r="E1203">
        <f>3</f>
        <v>3</v>
      </c>
      <c r="F1203" t="s">
        <v>170</v>
      </c>
      <c r="G1203" t="str">
        <f t="shared" ref="G1203:G1211" si="81">HYPERLINK("#federations!A6", "Федерация бокса")</f>
        <v>Федерация бокса</v>
      </c>
    </row>
    <row r="1204" spans="1:7" x14ac:dyDescent="0.3">
      <c r="A1204">
        <v>2020</v>
      </c>
      <c r="B1204" t="s">
        <v>965</v>
      </c>
      <c r="C1204" t="s">
        <v>162</v>
      </c>
      <c r="D1204" t="s">
        <v>167</v>
      </c>
      <c r="E1204">
        <f>9</f>
        <v>9</v>
      </c>
      <c r="F1204" t="s">
        <v>10</v>
      </c>
      <c r="G1204" t="str">
        <f t="shared" si="81"/>
        <v>Федерация бокса</v>
      </c>
    </row>
    <row r="1205" spans="1:7" x14ac:dyDescent="0.3">
      <c r="A1205">
        <v>2020</v>
      </c>
      <c r="B1205" t="s">
        <v>966</v>
      </c>
      <c r="C1205" t="s">
        <v>162</v>
      </c>
      <c r="D1205" t="s">
        <v>220</v>
      </c>
      <c r="E1205">
        <f>5</f>
        <v>5</v>
      </c>
      <c r="F1205" t="s">
        <v>10</v>
      </c>
      <c r="G1205" t="str">
        <f t="shared" si="81"/>
        <v>Федерация бокса</v>
      </c>
    </row>
    <row r="1206" spans="1:7" x14ac:dyDescent="0.3">
      <c r="A1206">
        <v>2020</v>
      </c>
      <c r="B1206" t="s">
        <v>872</v>
      </c>
      <c r="C1206" t="s">
        <v>162</v>
      </c>
      <c r="D1206" t="s">
        <v>172</v>
      </c>
      <c r="E1206">
        <f>9</f>
        <v>9</v>
      </c>
      <c r="F1206" t="s">
        <v>10</v>
      </c>
      <c r="G1206" t="str">
        <f t="shared" si="81"/>
        <v>Федерация бокса</v>
      </c>
    </row>
    <row r="1207" spans="1:7" x14ac:dyDescent="0.3">
      <c r="A1207">
        <v>2020</v>
      </c>
      <c r="B1207" t="s">
        <v>967</v>
      </c>
      <c r="C1207" t="s">
        <v>162</v>
      </c>
      <c r="D1207" t="s">
        <v>223</v>
      </c>
      <c r="E1207">
        <f>5</f>
        <v>5</v>
      </c>
      <c r="F1207" t="s">
        <v>10</v>
      </c>
      <c r="G1207" t="str">
        <f t="shared" si="81"/>
        <v>Федерация бокса</v>
      </c>
    </row>
    <row r="1208" spans="1:7" x14ac:dyDescent="0.3">
      <c r="A1208">
        <v>2020</v>
      </c>
      <c r="B1208" t="s">
        <v>968</v>
      </c>
      <c r="C1208" t="s">
        <v>162</v>
      </c>
      <c r="D1208" t="s">
        <v>176</v>
      </c>
      <c r="E1208">
        <f>9</f>
        <v>9</v>
      </c>
      <c r="F1208" t="s">
        <v>10</v>
      </c>
      <c r="G1208" t="str">
        <f t="shared" si="81"/>
        <v>Федерация бокса</v>
      </c>
    </row>
    <row r="1209" spans="1:7" x14ac:dyDescent="0.3">
      <c r="A1209">
        <v>2020</v>
      </c>
      <c r="B1209" t="s">
        <v>874</v>
      </c>
      <c r="C1209" t="s">
        <v>162</v>
      </c>
      <c r="D1209" t="s">
        <v>227</v>
      </c>
      <c r="E1209">
        <f>9</f>
        <v>9</v>
      </c>
      <c r="F1209" t="s">
        <v>10</v>
      </c>
      <c r="G1209" t="str">
        <f t="shared" si="81"/>
        <v>Федерация бокса</v>
      </c>
    </row>
    <row r="1210" spans="1:7" x14ac:dyDescent="0.3">
      <c r="A1210">
        <v>2020</v>
      </c>
      <c r="B1210" t="s">
        <v>969</v>
      </c>
      <c r="C1210" t="s">
        <v>162</v>
      </c>
      <c r="D1210" t="s">
        <v>178</v>
      </c>
      <c r="E1210">
        <f>3</f>
        <v>3</v>
      </c>
      <c r="F1210" t="s">
        <v>170</v>
      </c>
      <c r="G1210" t="str">
        <f t="shared" si="81"/>
        <v>Федерация бокса</v>
      </c>
    </row>
    <row r="1211" spans="1:7" x14ac:dyDescent="0.3">
      <c r="A1211">
        <v>2020</v>
      </c>
      <c r="B1211" t="s">
        <v>970</v>
      </c>
      <c r="C1211" t="s">
        <v>162</v>
      </c>
      <c r="D1211" t="s">
        <v>621</v>
      </c>
      <c r="E1211">
        <f>9</f>
        <v>9</v>
      </c>
      <c r="F1211" t="s">
        <v>10</v>
      </c>
      <c r="G1211" t="str">
        <f t="shared" si="81"/>
        <v>Федерация бокса</v>
      </c>
    </row>
    <row r="1212" spans="1:7" x14ac:dyDescent="0.3">
      <c r="A1212">
        <v>2020</v>
      </c>
      <c r="B1212" t="s">
        <v>971</v>
      </c>
      <c r="C1212" t="s">
        <v>607</v>
      </c>
      <c r="D1212" t="s">
        <v>753</v>
      </c>
      <c r="E1212">
        <v>12</v>
      </c>
      <c r="F1212" t="s">
        <v>10</v>
      </c>
      <c r="G1212" t="str">
        <f t="shared" ref="G1212:G1217" si="82">HYPERLINK("#federations!A14", "Федерация гребли на байдарках и каноэ")</f>
        <v>Федерация гребли на байдарках и каноэ</v>
      </c>
    </row>
    <row r="1213" spans="1:7" x14ac:dyDescent="0.3">
      <c r="A1213">
        <v>2020</v>
      </c>
      <c r="B1213" t="s">
        <v>878</v>
      </c>
      <c r="C1213" t="s">
        <v>607</v>
      </c>
      <c r="D1213" t="s">
        <v>608</v>
      </c>
      <c r="E1213">
        <v>25</v>
      </c>
      <c r="F1213" t="s">
        <v>10</v>
      </c>
      <c r="G1213" t="str">
        <f t="shared" si="82"/>
        <v>Федерация гребли на байдарках и каноэ</v>
      </c>
    </row>
    <row r="1214" spans="1:7" x14ac:dyDescent="0.3">
      <c r="A1214">
        <v>2020</v>
      </c>
      <c r="B1214" t="s">
        <v>972</v>
      </c>
      <c r="C1214" t="s">
        <v>180</v>
      </c>
      <c r="D1214" t="s">
        <v>187</v>
      </c>
      <c r="E1214">
        <v>24</v>
      </c>
      <c r="F1214" t="s">
        <v>10</v>
      </c>
      <c r="G1214" t="str">
        <f t="shared" si="82"/>
        <v>Федерация гребли на байдарках и каноэ</v>
      </c>
    </row>
    <row r="1215" spans="1:7" x14ac:dyDescent="0.3">
      <c r="A1215">
        <v>2020</v>
      </c>
      <c r="B1215" t="s">
        <v>498</v>
      </c>
      <c r="C1215" t="s">
        <v>180</v>
      </c>
      <c r="D1215" t="s">
        <v>756</v>
      </c>
      <c r="E1215">
        <v>30</v>
      </c>
      <c r="F1215" t="s">
        <v>10</v>
      </c>
      <c r="G1215" t="str">
        <f t="shared" si="82"/>
        <v>Федерация гребли на байдарках и каноэ</v>
      </c>
    </row>
    <row r="1216" spans="1:7" x14ac:dyDescent="0.3">
      <c r="A1216">
        <v>2020</v>
      </c>
      <c r="B1216" t="s">
        <v>498</v>
      </c>
      <c r="C1216" t="s">
        <v>180</v>
      </c>
      <c r="D1216" t="s">
        <v>499</v>
      </c>
      <c r="E1216">
        <v>36</v>
      </c>
      <c r="F1216" t="s">
        <v>10</v>
      </c>
      <c r="G1216" t="str">
        <f t="shared" si="82"/>
        <v>Федерация гребли на байдарках и каноэ</v>
      </c>
    </row>
    <row r="1217" spans="1:7" x14ac:dyDescent="0.3">
      <c r="A1217">
        <v>2020</v>
      </c>
      <c r="B1217" t="s">
        <v>973</v>
      </c>
      <c r="C1217" t="s">
        <v>180</v>
      </c>
      <c r="D1217" t="s">
        <v>974</v>
      </c>
      <c r="E1217">
        <v>29</v>
      </c>
      <c r="F1217" t="s">
        <v>10</v>
      </c>
      <c r="G1217" t="str">
        <f t="shared" si="82"/>
        <v>Федерация гребли на байдарках и каноэ</v>
      </c>
    </row>
    <row r="1218" spans="1:7" x14ac:dyDescent="0.3">
      <c r="A1218">
        <v>2020</v>
      </c>
      <c r="B1218" t="s">
        <v>975</v>
      </c>
      <c r="C1218" t="s">
        <v>190</v>
      </c>
      <c r="D1218" t="s">
        <v>191</v>
      </c>
      <c r="E1218">
        <v>21</v>
      </c>
      <c r="F1218" t="s">
        <v>10</v>
      </c>
      <c r="G1218" t="str">
        <f t="shared" ref="G1218:G1224" si="83">HYPERLINK("#federations!A8", "Федерация велоспорта")</f>
        <v>Федерация велоспорта</v>
      </c>
    </row>
    <row r="1219" spans="1:7" x14ac:dyDescent="0.3">
      <c r="A1219">
        <v>2020</v>
      </c>
      <c r="B1219" t="s">
        <v>976</v>
      </c>
      <c r="C1219" t="s">
        <v>190</v>
      </c>
      <c r="D1219" t="s">
        <v>191</v>
      </c>
      <c r="E1219" t="s">
        <v>197</v>
      </c>
      <c r="F1219" t="s">
        <v>10</v>
      </c>
      <c r="G1219" t="str">
        <f t="shared" si="83"/>
        <v>Федерация велоспорта</v>
      </c>
    </row>
    <row r="1220" spans="1:7" x14ac:dyDescent="0.3">
      <c r="A1220">
        <v>2020</v>
      </c>
      <c r="B1220" t="s">
        <v>977</v>
      </c>
      <c r="C1220" t="s">
        <v>190</v>
      </c>
      <c r="D1220" t="s">
        <v>191</v>
      </c>
      <c r="E1220" t="s">
        <v>197</v>
      </c>
      <c r="F1220" t="s">
        <v>10</v>
      </c>
      <c r="G1220" t="str">
        <f t="shared" si="83"/>
        <v>Федерация велоспорта</v>
      </c>
    </row>
    <row r="1221" spans="1:7" x14ac:dyDescent="0.3">
      <c r="A1221">
        <v>2020</v>
      </c>
      <c r="B1221" t="s">
        <v>975</v>
      </c>
      <c r="C1221" t="s">
        <v>190</v>
      </c>
      <c r="D1221" t="s">
        <v>373</v>
      </c>
      <c r="E1221">
        <v>32</v>
      </c>
      <c r="F1221" t="s">
        <v>10</v>
      </c>
      <c r="G1221" t="str">
        <f t="shared" si="83"/>
        <v>Федерация велоспорта</v>
      </c>
    </row>
    <row r="1222" spans="1:7" x14ac:dyDescent="0.3">
      <c r="A1222">
        <v>2020</v>
      </c>
      <c r="B1222" t="s">
        <v>978</v>
      </c>
      <c r="C1222" t="s">
        <v>199</v>
      </c>
      <c r="D1222" t="s">
        <v>441</v>
      </c>
      <c r="E1222">
        <v>29</v>
      </c>
      <c r="F1222" t="s">
        <v>10</v>
      </c>
      <c r="G1222" t="str">
        <f t="shared" si="83"/>
        <v>Федерация велоспорта</v>
      </c>
    </row>
    <row r="1223" spans="1:7" x14ac:dyDescent="0.3">
      <c r="A1223">
        <v>2020</v>
      </c>
      <c r="B1223" t="s">
        <v>978</v>
      </c>
      <c r="C1223" t="s">
        <v>199</v>
      </c>
      <c r="D1223" t="s">
        <v>979</v>
      </c>
      <c r="E1223">
        <f>19</f>
        <v>19</v>
      </c>
      <c r="F1223" t="s">
        <v>10</v>
      </c>
      <c r="G1223" t="str">
        <f t="shared" si="83"/>
        <v>Федерация велоспорта</v>
      </c>
    </row>
    <row r="1224" spans="1:7" x14ac:dyDescent="0.3">
      <c r="A1224">
        <v>2020</v>
      </c>
      <c r="B1224" t="s">
        <v>887</v>
      </c>
      <c r="C1224" t="s">
        <v>199</v>
      </c>
      <c r="D1224" t="s">
        <v>888</v>
      </c>
      <c r="E1224">
        <v>14</v>
      </c>
      <c r="F1224" t="s">
        <v>10</v>
      </c>
      <c r="G1224" t="str">
        <f t="shared" si="83"/>
        <v>Федерация велоспорта</v>
      </c>
    </row>
    <row r="1225" spans="1:7" x14ac:dyDescent="0.3">
      <c r="A1225">
        <v>2020</v>
      </c>
      <c r="B1225" t="s">
        <v>980</v>
      </c>
      <c r="C1225" t="s">
        <v>214</v>
      </c>
      <c r="D1225" t="s">
        <v>380</v>
      </c>
      <c r="E1225">
        <v>12</v>
      </c>
      <c r="F1225" t="s">
        <v>10</v>
      </c>
      <c r="G1225" t="str">
        <f>HYPERLINK("#federations!A36", "Федерация фехтования")</f>
        <v>Федерация фехтования</v>
      </c>
    </row>
    <row r="1226" spans="1:7" x14ac:dyDescent="0.3">
      <c r="A1226">
        <v>2020</v>
      </c>
      <c r="B1226" t="s">
        <v>890</v>
      </c>
      <c r="C1226" t="s">
        <v>217</v>
      </c>
      <c r="D1226" t="s">
        <v>388</v>
      </c>
      <c r="E1226">
        <f>3</f>
        <v>3</v>
      </c>
      <c r="F1226" t="s">
        <v>170</v>
      </c>
      <c r="G1226" t="str">
        <f t="shared" ref="G1226:G1231" si="84">HYPERLINK("#federations!A15", "Федерация дзюдо")</f>
        <v>Федерация дзюдо</v>
      </c>
    </row>
    <row r="1227" spans="1:7" x14ac:dyDescent="0.3">
      <c r="A1227">
        <v>2020</v>
      </c>
      <c r="B1227" t="s">
        <v>981</v>
      </c>
      <c r="C1227" t="s">
        <v>217</v>
      </c>
      <c r="D1227" t="s">
        <v>218</v>
      </c>
      <c r="E1227">
        <f>9</f>
        <v>9</v>
      </c>
      <c r="F1227" t="s">
        <v>10</v>
      </c>
      <c r="G1227" t="str">
        <f t="shared" si="84"/>
        <v>Федерация дзюдо</v>
      </c>
    </row>
    <row r="1228" spans="1:7" x14ac:dyDescent="0.3">
      <c r="A1228">
        <v>2020</v>
      </c>
      <c r="B1228" t="s">
        <v>891</v>
      </c>
      <c r="C1228" t="s">
        <v>217</v>
      </c>
      <c r="D1228" t="s">
        <v>220</v>
      </c>
      <c r="E1228">
        <f>9</f>
        <v>9</v>
      </c>
      <c r="F1228" t="s">
        <v>10</v>
      </c>
      <c r="G1228" t="str">
        <f t="shared" si="84"/>
        <v>Федерация дзюдо</v>
      </c>
    </row>
    <row r="1229" spans="1:7" x14ac:dyDescent="0.3">
      <c r="A1229">
        <v>2020</v>
      </c>
      <c r="B1229" t="s">
        <v>892</v>
      </c>
      <c r="C1229" t="s">
        <v>217</v>
      </c>
      <c r="D1229" t="s">
        <v>174</v>
      </c>
      <c r="E1229">
        <f>17</f>
        <v>17</v>
      </c>
      <c r="F1229" t="s">
        <v>10</v>
      </c>
      <c r="G1229" t="str">
        <f t="shared" si="84"/>
        <v>Федерация дзюдо</v>
      </c>
    </row>
    <row r="1230" spans="1:7" x14ac:dyDescent="0.3">
      <c r="A1230">
        <v>2020</v>
      </c>
      <c r="B1230" t="s">
        <v>764</v>
      </c>
      <c r="C1230" t="s">
        <v>217</v>
      </c>
      <c r="D1230" t="s">
        <v>223</v>
      </c>
      <c r="E1230">
        <f>17</f>
        <v>17</v>
      </c>
      <c r="F1230" t="s">
        <v>10</v>
      </c>
      <c r="G1230" t="str">
        <f t="shared" si="84"/>
        <v>Федерация дзюдо</v>
      </c>
    </row>
    <row r="1231" spans="1:7" x14ac:dyDescent="0.3">
      <c r="A1231">
        <v>2020</v>
      </c>
      <c r="B1231" t="s">
        <v>893</v>
      </c>
      <c r="C1231" t="s">
        <v>217</v>
      </c>
      <c r="D1231" t="s">
        <v>510</v>
      </c>
      <c r="E1231">
        <f>17</f>
        <v>17</v>
      </c>
      <c r="F1231" t="s">
        <v>10</v>
      </c>
      <c r="G1231" t="str">
        <f t="shared" si="84"/>
        <v>Федерация дзюдо</v>
      </c>
    </row>
    <row r="1232" spans="1:7" x14ac:dyDescent="0.3">
      <c r="A1232">
        <v>2020</v>
      </c>
      <c r="B1232" t="s">
        <v>982</v>
      </c>
      <c r="C1232" t="s">
        <v>983</v>
      </c>
      <c r="D1232" t="s">
        <v>984</v>
      </c>
      <c r="E1232">
        <f>3</f>
        <v>3</v>
      </c>
      <c r="F1232" t="s">
        <v>170</v>
      </c>
      <c r="G1232" t="s">
        <v>419</v>
      </c>
    </row>
    <row r="1233" spans="1:7" x14ac:dyDescent="0.3">
      <c r="A1233">
        <v>2020</v>
      </c>
      <c r="B1233" t="s">
        <v>985</v>
      </c>
      <c r="C1233" t="s">
        <v>983</v>
      </c>
      <c r="D1233" t="s">
        <v>986</v>
      </c>
      <c r="E1233">
        <f>7</f>
        <v>7</v>
      </c>
      <c r="F1233" t="s">
        <v>10</v>
      </c>
      <c r="G1233" t="s">
        <v>419</v>
      </c>
    </row>
    <row r="1234" spans="1:7" x14ac:dyDescent="0.3">
      <c r="A1234">
        <v>2020</v>
      </c>
      <c r="B1234" t="s">
        <v>987</v>
      </c>
      <c r="C1234" t="s">
        <v>983</v>
      </c>
      <c r="D1234" t="s">
        <v>988</v>
      </c>
      <c r="E1234">
        <f>7</f>
        <v>7</v>
      </c>
      <c r="F1234" t="s">
        <v>10</v>
      </c>
      <c r="G1234" t="s">
        <v>419</v>
      </c>
    </row>
    <row r="1235" spans="1:7" x14ac:dyDescent="0.3">
      <c r="A1235">
        <v>2020</v>
      </c>
      <c r="B1235" t="s">
        <v>989</v>
      </c>
      <c r="C1235" t="s">
        <v>983</v>
      </c>
      <c r="D1235" t="s">
        <v>990</v>
      </c>
      <c r="E1235">
        <f>7</f>
        <v>7</v>
      </c>
      <c r="F1235" t="s">
        <v>10</v>
      </c>
      <c r="G1235" t="s">
        <v>419</v>
      </c>
    </row>
    <row r="1236" spans="1:7" x14ac:dyDescent="0.3">
      <c r="A1236">
        <v>2020</v>
      </c>
      <c r="B1236" t="s">
        <v>991</v>
      </c>
      <c r="C1236" t="s">
        <v>983</v>
      </c>
      <c r="D1236" t="s">
        <v>992</v>
      </c>
      <c r="E1236">
        <f>3</f>
        <v>3</v>
      </c>
      <c r="F1236" t="s">
        <v>170</v>
      </c>
      <c r="G1236" t="s">
        <v>419</v>
      </c>
    </row>
    <row r="1237" spans="1:7" x14ac:dyDescent="0.3">
      <c r="A1237">
        <v>2020</v>
      </c>
      <c r="B1237" t="s">
        <v>895</v>
      </c>
      <c r="C1237" t="s">
        <v>770</v>
      </c>
      <c r="D1237" t="s">
        <v>771</v>
      </c>
      <c r="E1237">
        <v>21</v>
      </c>
      <c r="F1237" t="s">
        <v>10</v>
      </c>
      <c r="G1237" t="s">
        <v>419</v>
      </c>
    </row>
    <row r="1238" spans="1:7" x14ac:dyDescent="0.3">
      <c r="A1238">
        <v>2020</v>
      </c>
      <c r="B1238" t="s">
        <v>773</v>
      </c>
      <c r="C1238" t="s">
        <v>233</v>
      </c>
      <c r="D1238" t="s">
        <v>76</v>
      </c>
      <c r="E1238">
        <v>29</v>
      </c>
      <c r="F1238" t="s">
        <v>10</v>
      </c>
      <c r="G1238" t="str">
        <f>HYPERLINK("#federations!A27", "Федерация современного пятиборья")</f>
        <v>Федерация современного пятиборья</v>
      </c>
    </row>
    <row r="1239" spans="1:7" x14ac:dyDescent="0.3">
      <c r="A1239">
        <v>2020</v>
      </c>
      <c r="B1239" t="s">
        <v>896</v>
      </c>
      <c r="C1239" t="s">
        <v>233</v>
      </c>
      <c r="D1239" t="s">
        <v>80</v>
      </c>
      <c r="E1239">
        <v>13</v>
      </c>
      <c r="F1239" t="s">
        <v>10</v>
      </c>
      <c r="G1239" t="str">
        <f>HYPERLINK("#federations!A27", "Федерация современного пятиборья")</f>
        <v>Федерация современного пятиборья</v>
      </c>
    </row>
    <row r="1240" spans="1:7" x14ac:dyDescent="0.3">
      <c r="A1240">
        <v>2020</v>
      </c>
      <c r="B1240" t="s">
        <v>993</v>
      </c>
      <c r="C1240" t="s">
        <v>517</v>
      </c>
      <c r="D1240" t="s">
        <v>80</v>
      </c>
      <c r="E1240">
        <v>21</v>
      </c>
      <c r="F1240" t="s">
        <v>10</v>
      </c>
      <c r="G1240" t="str">
        <f>HYPERLINK("#federations!A12", "Федерация гимнастики")</f>
        <v>Федерация гимнастики</v>
      </c>
    </row>
    <row r="1241" spans="1:7" x14ac:dyDescent="0.3">
      <c r="A1241">
        <v>2020</v>
      </c>
      <c r="B1241" t="s">
        <v>775</v>
      </c>
      <c r="C1241" t="s">
        <v>397</v>
      </c>
      <c r="D1241" t="s">
        <v>398</v>
      </c>
      <c r="E1241">
        <v>19</v>
      </c>
      <c r="F1241" t="s">
        <v>10</v>
      </c>
      <c r="G1241" t="s">
        <v>399</v>
      </c>
    </row>
    <row r="1242" spans="1:7" x14ac:dyDescent="0.3">
      <c r="A1242">
        <v>2020</v>
      </c>
      <c r="B1242" t="s">
        <v>629</v>
      </c>
      <c r="C1242" t="s">
        <v>236</v>
      </c>
      <c r="D1242" t="s">
        <v>239</v>
      </c>
      <c r="E1242">
        <v>36</v>
      </c>
      <c r="F1242" t="s">
        <v>10</v>
      </c>
      <c r="G1242" t="str">
        <f>HYPERLINK("#federations!A31", "Федерация спортивной стрельбы")</f>
        <v>Федерация спортивной стрельбы</v>
      </c>
    </row>
    <row r="1243" spans="1:7" x14ac:dyDescent="0.3">
      <c r="A1243">
        <v>2020</v>
      </c>
      <c r="B1243" t="s">
        <v>629</v>
      </c>
      <c r="C1243" t="s">
        <v>236</v>
      </c>
      <c r="D1243" t="s">
        <v>240</v>
      </c>
      <c r="E1243">
        <v>14</v>
      </c>
      <c r="F1243" t="s">
        <v>10</v>
      </c>
      <c r="G1243" t="str">
        <f>HYPERLINK("#federations!A31", "Федерация спортивной стрельбы")</f>
        <v>Федерация спортивной стрельбы</v>
      </c>
    </row>
    <row r="1244" spans="1:7" x14ac:dyDescent="0.3">
      <c r="A1244">
        <v>2020</v>
      </c>
      <c r="B1244" t="s">
        <v>994</v>
      </c>
      <c r="C1244" t="s">
        <v>236</v>
      </c>
      <c r="D1244" t="s">
        <v>779</v>
      </c>
      <c r="E1244">
        <v>22</v>
      </c>
      <c r="F1244" t="s">
        <v>10</v>
      </c>
      <c r="G1244" t="str">
        <f>HYPERLINK("#federations!A31", "Федерация спортивной стрельбы")</f>
        <v>Федерация спортивной стрельбы</v>
      </c>
    </row>
    <row r="1245" spans="1:7" x14ac:dyDescent="0.3">
      <c r="A1245">
        <v>2020</v>
      </c>
      <c r="B1245" t="s">
        <v>995</v>
      </c>
      <c r="C1245" t="s">
        <v>236</v>
      </c>
      <c r="D1245" t="s">
        <v>779</v>
      </c>
      <c r="E1245">
        <v>26</v>
      </c>
      <c r="F1245" t="s">
        <v>10</v>
      </c>
      <c r="G1245" t="str">
        <f>HYPERLINK("#federations!A31", "Федерация спортивной стрельбы")</f>
        <v>Федерация спортивной стрельбы</v>
      </c>
    </row>
    <row r="1246" spans="1:7" x14ac:dyDescent="0.3">
      <c r="A1246">
        <v>2020</v>
      </c>
      <c r="B1246" t="s">
        <v>996</v>
      </c>
      <c r="C1246" t="s">
        <v>997</v>
      </c>
      <c r="D1246" t="s">
        <v>11</v>
      </c>
      <c r="E1246">
        <v>11</v>
      </c>
      <c r="F1246" t="s">
        <v>10</v>
      </c>
      <c r="G1246" t="s">
        <v>419</v>
      </c>
    </row>
    <row r="1247" spans="1:7" x14ac:dyDescent="0.3">
      <c r="A1247">
        <v>2020</v>
      </c>
      <c r="B1247" t="s">
        <v>900</v>
      </c>
      <c r="C1247" t="s">
        <v>249</v>
      </c>
      <c r="D1247" t="s">
        <v>257</v>
      </c>
      <c r="E1247">
        <v>17</v>
      </c>
      <c r="F1247" t="s">
        <v>10</v>
      </c>
      <c r="G1247" t="str">
        <f>HYPERLINK("#federations!A9", "Федерация водных видов спорта")</f>
        <v>Федерация водных видов спорта</v>
      </c>
    </row>
    <row r="1248" spans="1:7" x14ac:dyDescent="0.3">
      <c r="A1248">
        <v>2020</v>
      </c>
      <c r="B1248" t="s">
        <v>900</v>
      </c>
      <c r="C1248" t="s">
        <v>249</v>
      </c>
      <c r="D1248" t="s">
        <v>525</v>
      </c>
      <c r="E1248">
        <v>11</v>
      </c>
      <c r="F1248" t="s">
        <v>10</v>
      </c>
      <c r="G1248" t="str">
        <f>HYPERLINK("#federations!A9", "Федерация водных видов спорта")</f>
        <v>Федерация водных видов спорта</v>
      </c>
    </row>
    <row r="1249" spans="1:7" x14ac:dyDescent="0.3">
      <c r="A1249">
        <v>2020</v>
      </c>
      <c r="B1249" t="s">
        <v>998</v>
      </c>
      <c r="C1249" t="s">
        <v>249</v>
      </c>
      <c r="D1249" t="s">
        <v>532</v>
      </c>
      <c r="E1249">
        <v>40</v>
      </c>
      <c r="F1249" t="s">
        <v>10</v>
      </c>
      <c r="G1249" t="str">
        <f>HYPERLINK("#federations!A9", "Федерация водных видов спорта")</f>
        <v>Федерация водных видов спорта</v>
      </c>
    </row>
    <row r="1250" spans="1:7" x14ac:dyDescent="0.3">
      <c r="A1250">
        <v>2020</v>
      </c>
      <c r="B1250" t="s">
        <v>901</v>
      </c>
      <c r="C1250" t="s">
        <v>644</v>
      </c>
      <c r="D1250" t="s">
        <v>314</v>
      </c>
      <c r="E1250">
        <f>17</f>
        <v>17</v>
      </c>
      <c r="F1250" t="s">
        <v>10</v>
      </c>
      <c r="G1250" t="str">
        <f>HYPERLINK("#federations!A22", "Федерация настольного тенниса")</f>
        <v>Федерация настольного тенниса</v>
      </c>
    </row>
    <row r="1251" spans="1:7" x14ac:dyDescent="0.3">
      <c r="A1251">
        <v>2020</v>
      </c>
      <c r="B1251" t="s">
        <v>999</v>
      </c>
      <c r="C1251" t="s">
        <v>644</v>
      </c>
      <c r="D1251" t="s">
        <v>645</v>
      </c>
      <c r="E1251">
        <f>49</f>
        <v>49</v>
      </c>
      <c r="F1251" t="s">
        <v>10</v>
      </c>
      <c r="G1251" t="str">
        <f>HYPERLINK("#federations!A22", "Федерация настольного тенниса")</f>
        <v>Федерация настольного тенниса</v>
      </c>
    </row>
    <row r="1252" spans="1:7" x14ac:dyDescent="0.3">
      <c r="A1252">
        <v>2020</v>
      </c>
      <c r="B1252" t="s">
        <v>902</v>
      </c>
      <c r="C1252" t="s">
        <v>534</v>
      </c>
      <c r="D1252" t="s">
        <v>227</v>
      </c>
      <c r="E1252">
        <f>9</f>
        <v>9</v>
      </c>
      <c r="F1252" t="s">
        <v>10</v>
      </c>
      <c r="G1252" t="str">
        <f>HYPERLINK("#federations!A32", "Федерация тхэквондо")</f>
        <v>Федерация тхэквондо</v>
      </c>
    </row>
    <row r="1253" spans="1:7" x14ac:dyDescent="0.3">
      <c r="A1253">
        <v>2020</v>
      </c>
      <c r="B1253" t="s">
        <v>1000</v>
      </c>
      <c r="C1253" t="s">
        <v>534</v>
      </c>
      <c r="D1253" t="s">
        <v>395</v>
      </c>
      <c r="E1253">
        <f>9</f>
        <v>9</v>
      </c>
      <c r="F1253" t="s">
        <v>10</v>
      </c>
      <c r="G1253" t="str">
        <f>HYPERLINK("#federations!A32", "Федерация тхэквондо")</f>
        <v>Федерация тхэквондо</v>
      </c>
    </row>
    <row r="1254" spans="1:7" x14ac:dyDescent="0.3">
      <c r="A1254">
        <v>2020</v>
      </c>
      <c r="B1254" t="s">
        <v>784</v>
      </c>
      <c r="C1254" t="s">
        <v>785</v>
      </c>
      <c r="D1254" t="s">
        <v>314</v>
      </c>
      <c r="E1254">
        <f>17</f>
        <v>17</v>
      </c>
      <c r="F1254" t="s">
        <v>10</v>
      </c>
      <c r="G1254" t="str">
        <f t="shared" ref="G1254:G1259" si="85">HYPERLINK("#federations!A33", "Федерация тенниса")</f>
        <v>Федерация тенниса</v>
      </c>
    </row>
    <row r="1255" spans="1:7" x14ac:dyDescent="0.3">
      <c r="A1255">
        <v>2020</v>
      </c>
      <c r="B1255" t="s">
        <v>1001</v>
      </c>
      <c r="C1255" t="s">
        <v>785</v>
      </c>
      <c r="D1255" t="s">
        <v>314</v>
      </c>
      <c r="E1255">
        <f>33</f>
        <v>33</v>
      </c>
      <c r="F1255" t="s">
        <v>10</v>
      </c>
      <c r="G1255" t="str">
        <f t="shared" si="85"/>
        <v>Федерация тенниса</v>
      </c>
    </row>
    <row r="1256" spans="1:7" x14ac:dyDescent="0.3">
      <c r="A1256">
        <v>2020</v>
      </c>
      <c r="B1256" t="s">
        <v>1002</v>
      </c>
      <c r="C1256" t="s">
        <v>785</v>
      </c>
      <c r="D1256" t="s">
        <v>645</v>
      </c>
      <c r="E1256">
        <v>4</v>
      </c>
      <c r="F1256" t="s">
        <v>10</v>
      </c>
      <c r="G1256" t="str">
        <f t="shared" si="85"/>
        <v>Федерация тенниса</v>
      </c>
    </row>
    <row r="1257" spans="1:7" x14ac:dyDescent="0.3">
      <c r="A1257">
        <v>2020</v>
      </c>
      <c r="B1257" t="s">
        <v>1003</v>
      </c>
      <c r="C1257" t="s">
        <v>785</v>
      </c>
      <c r="D1257" t="s">
        <v>645</v>
      </c>
      <c r="E1257">
        <f>33</f>
        <v>33</v>
      </c>
      <c r="F1257" t="s">
        <v>10</v>
      </c>
      <c r="G1257" t="str">
        <f t="shared" si="85"/>
        <v>Федерация тенниса</v>
      </c>
    </row>
    <row r="1258" spans="1:7" x14ac:dyDescent="0.3">
      <c r="A1258">
        <v>2020</v>
      </c>
      <c r="B1258" t="s">
        <v>1004</v>
      </c>
      <c r="C1258" t="s">
        <v>785</v>
      </c>
      <c r="D1258" t="s">
        <v>645</v>
      </c>
      <c r="E1258">
        <f>33</f>
        <v>33</v>
      </c>
      <c r="F1258" t="s">
        <v>10</v>
      </c>
      <c r="G1258" t="str">
        <f t="shared" si="85"/>
        <v>Федерация тенниса</v>
      </c>
    </row>
    <row r="1259" spans="1:7" x14ac:dyDescent="0.3">
      <c r="A1259">
        <v>2020</v>
      </c>
      <c r="B1259" t="s">
        <v>786</v>
      </c>
      <c r="C1259" t="s">
        <v>785</v>
      </c>
      <c r="D1259" t="s">
        <v>645</v>
      </c>
      <c r="E1259">
        <f>33</f>
        <v>33</v>
      </c>
      <c r="F1259" t="s">
        <v>10</v>
      </c>
      <c r="G1259" t="str">
        <f t="shared" si="85"/>
        <v>Федерация тенниса</v>
      </c>
    </row>
    <row r="1260" spans="1:7" x14ac:dyDescent="0.3">
      <c r="A1260">
        <v>2020</v>
      </c>
      <c r="B1260" t="s">
        <v>1005</v>
      </c>
      <c r="C1260" t="s">
        <v>265</v>
      </c>
      <c r="D1260" t="s">
        <v>167</v>
      </c>
      <c r="E1260">
        <v>3</v>
      </c>
      <c r="F1260" t="s">
        <v>170</v>
      </c>
      <c r="G1260" t="str">
        <f>HYPERLINK("#federations!A35", "Федерация тяжелой атлетики")</f>
        <v>Федерация тяжелой атлетики</v>
      </c>
    </row>
    <row r="1261" spans="1:7" x14ac:dyDescent="0.3">
      <c r="A1261">
        <v>2020</v>
      </c>
      <c r="B1261" t="s">
        <v>791</v>
      </c>
      <c r="C1261" t="s">
        <v>265</v>
      </c>
      <c r="D1261" t="s">
        <v>792</v>
      </c>
      <c r="E1261">
        <v>3</v>
      </c>
      <c r="F1261" t="s">
        <v>170</v>
      </c>
      <c r="G1261" t="str">
        <f>HYPERLINK("#federations!A35", "Федерация тяжелой атлетики")</f>
        <v>Федерация тяжелой атлетики</v>
      </c>
    </row>
    <row r="1262" spans="1:7" x14ac:dyDescent="0.3">
      <c r="A1262">
        <v>2020</v>
      </c>
      <c r="B1262" t="s">
        <v>1006</v>
      </c>
      <c r="C1262" t="s">
        <v>275</v>
      </c>
      <c r="D1262" t="s">
        <v>426</v>
      </c>
      <c r="E1262">
        <v>16</v>
      </c>
      <c r="F1262" t="s">
        <v>10</v>
      </c>
      <c r="G1262" t="str">
        <f t="shared" ref="G1262:G1272" si="86">HYPERLINK("#federations!A7", "Федерация борьбы")</f>
        <v>Федерация борьбы</v>
      </c>
    </row>
    <row r="1263" spans="1:7" x14ac:dyDescent="0.3">
      <c r="A1263">
        <v>2020</v>
      </c>
      <c r="B1263" t="s">
        <v>1007</v>
      </c>
      <c r="C1263" t="s">
        <v>275</v>
      </c>
      <c r="D1263" t="s">
        <v>282</v>
      </c>
      <c r="E1263">
        <v>9</v>
      </c>
      <c r="F1263" t="s">
        <v>10</v>
      </c>
      <c r="G1263" t="str">
        <f t="shared" si="86"/>
        <v>Федерация борьбы</v>
      </c>
    </row>
    <row r="1264" spans="1:7" x14ac:dyDescent="0.3">
      <c r="A1264">
        <v>2020</v>
      </c>
      <c r="B1264" t="s">
        <v>1008</v>
      </c>
      <c r="C1264" t="s">
        <v>275</v>
      </c>
      <c r="D1264" t="s">
        <v>284</v>
      </c>
      <c r="E1264">
        <v>14</v>
      </c>
      <c r="F1264" t="s">
        <v>10</v>
      </c>
      <c r="G1264" t="str">
        <f t="shared" si="86"/>
        <v>Федерация борьбы</v>
      </c>
    </row>
    <row r="1265" spans="1:7" x14ac:dyDescent="0.3">
      <c r="A1265">
        <v>2020</v>
      </c>
      <c r="B1265" t="s">
        <v>916</v>
      </c>
      <c r="C1265" t="s">
        <v>275</v>
      </c>
      <c r="D1265" t="s">
        <v>431</v>
      </c>
      <c r="E1265">
        <f>3</f>
        <v>3</v>
      </c>
      <c r="F1265" t="s">
        <v>170</v>
      </c>
      <c r="G1265" t="str">
        <f t="shared" si="86"/>
        <v>Федерация борьбы</v>
      </c>
    </row>
    <row r="1266" spans="1:7" x14ac:dyDescent="0.3">
      <c r="A1266">
        <v>2020</v>
      </c>
      <c r="B1266" t="s">
        <v>801</v>
      </c>
      <c r="C1266" t="s">
        <v>275</v>
      </c>
      <c r="D1266" t="s">
        <v>290</v>
      </c>
      <c r="E1266">
        <f>5</f>
        <v>5</v>
      </c>
      <c r="F1266" t="s">
        <v>10</v>
      </c>
      <c r="G1266" t="str">
        <f t="shared" si="86"/>
        <v>Федерация борьбы</v>
      </c>
    </row>
    <row r="1267" spans="1:7" x14ac:dyDescent="0.3">
      <c r="A1267">
        <v>2020</v>
      </c>
      <c r="B1267" t="s">
        <v>1009</v>
      </c>
      <c r="C1267" t="s">
        <v>275</v>
      </c>
      <c r="D1267" t="s">
        <v>292</v>
      </c>
      <c r="E1267">
        <f>5</f>
        <v>5</v>
      </c>
      <c r="F1267" t="s">
        <v>10</v>
      </c>
      <c r="G1267" t="str">
        <f t="shared" si="86"/>
        <v>Федерация борьбы</v>
      </c>
    </row>
    <row r="1268" spans="1:7" x14ac:dyDescent="0.3">
      <c r="A1268">
        <v>2020</v>
      </c>
      <c r="B1268" t="s">
        <v>1010</v>
      </c>
      <c r="C1268" t="s">
        <v>275</v>
      </c>
      <c r="D1268" t="s">
        <v>434</v>
      </c>
      <c r="E1268">
        <v>7</v>
      </c>
      <c r="F1268" t="s">
        <v>10</v>
      </c>
      <c r="G1268" t="str">
        <f t="shared" si="86"/>
        <v>Федерация борьбы</v>
      </c>
    </row>
    <row r="1269" spans="1:7" x14ac:dyDescent="0.3">
      <c r="A1269">
        <v>2020</v>
      </c>
      <c r="B1269" t="s">
        <v>1011</v>
      </c>
      <c r="C1269" t="s">
        <v>275</v>
      </c>
      <c r="D1269" t="s">
        <v>296</v>
      </c>
      <c r="E1269">
        <v>12</v>
      </c>
      <c r="F1269" t="s">
        <v>10</v>
      </c>
      <c r="G1269" t="str">
        <f t="shared" si="86"/>
        <v>Федерация борьбы</v>
      </c>
    </row>
    <row r="1270" spans="1:7" x14ac:dyDescent="0.3">
      <c r="A1270">
        <v>2020</v>
      </c>
      <c r="B1270" t="s">
        <v>1012</v>
      </c>
      <c r="C1270" t="s">
        <v>275</v>
      </c>
      <c r="D1270" t="s">
        <v>665</v>
      </c>
      <c r="E1270">
        <v>11</v>
      </c>
      <c r="F1270" t="s">
        <v>10</v>
      </c>
      <c r="G1270" t="str">
        <f t="shared" si="86"/>
        <v>Федерация борьбы</v>
      </c>
    </row>
    <row r="1271" spans="1:7" x14ac:dyDescent="0.3">
      <c r="A1271">
        <v>2020</v>
      </c>
      <c r="B1271" t="s">
        <v>1013</v>
      </c>
      <c r="C1271" t="s">
        <v>275</v>
      </c>
      <c r="D1271" t="s">
        <v>1014</v>
      </c>
      <c r="E1271">
        <v>12</v>
      </c>
      <c r="F1271" t="s">
        <v>10</v>
      </c>
      <c r="G1271" t="str">
        <f t="shared" si="86"/>
        <v>Федерация борьбы</v>
      </c>
    </row>
    <row r="1272" spans="1:7" x14ac:dyDescent="0.3">
      <c r="A1272">
        <v>2020</v>
      </c>
      <c r="B1272" t="s">
        <v>921</v>
      </c>
      <c r="C1272" t="s">
        <v>275</v>
      </c>
      <c r="D1272" t="s">
        <v>671</v>
      </c>
      <c r="E1272">
        <v>13</v>
      </c>
      <c r="F1272" t="s">
        <v>10</v>
      </c>
      <c r="G1272" t="str">
        <f t="shared" si="86"/>
        <v>Федерация борьбы</v>
      </c>
    </row>
    <row r="1273" spans="1:7" x14ac:dyDescent="0.3">
      <c r="A1273">
        <v>2022</v>
      </c>
      <c r="B1273" t="s">
        <v>1015</v>
      </c>
      <c r="C1273" t="s">
        <v>8</v>
      </c>
      <c r="D1273" t="s">
        <v>298</v>
      </c>
      <c r="E1273" t="s">
        <v>197</v>
      </c>
      <c r="F1273" t="s">
        <v>10</v>
      </c>
      <c r="G1273" t="str">
        <f>HYPERLINK("#federations!A21", "Федерация лыжного спорта")</f>
        <v>Федерация лыжного спорта</v>
      </c>
    </row>
    <row r="1274" spans="1:7" x14ac:dyDescent="0.3">
      <c r="A1274">
        <v>2022</v>
      </c>
      <c r="B1274" t="s">
        <v>1015</v>
      </c>
      <c r="C1274" t="s">
        <v>8</v>
      </c>
      <c r="D1274" t="s">
        <v>436</v>
      </c>
      <c r="E1274">
        <v>36</v>
      </c>
      <c r="F1274" t="s">
        <v>10</v>
      </c>
      <c r="G1274" t="str">
        <f>HYPERLINK("#federations!A21", "Федерация лыжного спорта")</f>
        <v>Федерация лыжного спорта</v>
      </c>
    </row>
    <row r="1275" spans="1:7" x14ac:dyDescent="0.3">
      <c r="A1275">
        <v>2022</v>
      </c>
      <c r="B1275" t="s">
        <v>1016</v>
      </c>
      <c r="C1275" t="s">
        <v>8</v>
      </c>
      <c r="D1275" t="s">
        <v>438</v>
      </c>
      <c r="E1275" t="s">
        <v>197</v>
      </c>
      <c r="F1275" t="s">
        <v>10</v>
      </c>
      <c r="G1275" t="str">
        <f>HYPERLINK("#federations!A21", "Федерация лыжного спорта")</f>
        <v>Федерация лыжного спорта</v>
      </c>
    </row>
    <row r="1276" spans="1:7" x14ac:dyDescent="0.3">
      <c r="A1276">
        <v>2022</v>
      </c>
      <c r="B1276" t="s">
        <v>1017</v>
      </c>
      <c r="C1276" t="s">
        <v>17</v>
      </c>
      <c r="D1276" t="s">
        <v>18</v>
      </c>
      <c r="E1276">
        <v>49</v>
      </c>
      <c r="F1276" t="s">
        <v>10</v>
      </c>
      <c r="G1276" t="str">
        <f t="shared" ref="G1276:G1283" si="87">HYPERLINK("#federations!A5", "Федерация биатлона")</f>
        <v>Федерация биатлона</v>
      </c>
    </row>
    <row r="1277" spans="1:7" x14ac:dyDescent="0.3">
      <c r="A1277">
        <v>2022</v>
      </c>
      <c r="B1277" t="s">
        <v>1018</v>
      </c>
      <c r="C1277" t="s">
        <v>17</v>
      </c>
      <c r="D1277" t="s">
        <v>18</v>
      </c>
      <c r="E1277">
        <v>77</v>
      </c>
      <c r="F1277" t="s">
        <v>10</v>
      </c>
      <c r="G1277" t="str">
        <f t="shared" si="87"/>
        <v>Федерация биатлона</v>
      </c>
    </row>
    <row r="1278" spans="1:7" x14ac:dyDescent="0.3">
      <c r="A1278">
        <v>2022</v>
      </c>
      <c r="B1278" t="s">
        <v>1017</v>
      </c>
      <c r="C1278" t="s">
        <v>17</v>
      </c>
      <c r="D1278" t="s">
        <v>551</v>
      </c>
      <c r="E1278">
        <v>57</v>
      </c>
      <c r="F1278" t="s">
        <v>10</v>
      </c>
      <c r="G1278" t="str">
        <f t="shared" si="87"/>
        <v>Федерация биатлона</v>
      </c>
    </row>
    <row r="1279" spans="1:7" x14ac:dyDescent="0.3">
      <c r="A1279">
        <v>2022</v>
      </c>
      <c r="B1279" t="s">
        <v>1018</v>
      </c>
      <c r="C1279" t="s">
        <v>17</v>
      </c>
      <c r="D1279" t="s">
        <v>19</v>
      </c>
      <c r="E1279">
        <v>25</v>
      </c>
      <c r="F1279" t="s">
        <v>10</v>
      </c>
      <c r="G1279" t="str">
        <f t="shared" si="87"/>
        <v>Федерация биатлона</v>
      </c>
    </row>
    <row r="1280" spans="1:7" x14ac:dyDescent="0.3">
      <c r="A1280">
        <v>2022</v>
      </c>
      <c r="B1280" t="s">
        <v>1017</v>
      </c>
      <c r="C1280" t="s">
        <v>17</v>
      </c>
      <c r="D1280" t="s">
        <v>19</v>
      </c>
      <c r="E1280">
        <v>52</v>
      </c>
      <c r="F1280" t="s">
        <v>10</v>
      </c>
      <c r="G1280" t="str">
        <f t="shared" si="87"/>
        <v>Федерация биатлона</v>
      </c>
    </row>
    <row r="1281" spans="1:7" x14ac:dyDescent="0.3">
      <c r="A1281">
        <v>2022</v>
      </c>
      <c r="B1281" t="s">
        <v>1019</v>
      </c>
      <c r="C1281" t="s">
        <v>17</v>
      </c>
      <c r="D1281" t="s">
        <v>21</v>
      </c>
      <c r="E1281">
        <v>52</v>
      </c>
      <c r="F1281" t="s">
        <v>10</v>
      </c>
      <c r="G1281" t="str">
        <f t="shared" si="87"/>
        <v>Федерация биатлона</v>
      </c>
    </row>
    <row r="1282" spans="1:7" x14ac:dyDescent="0.3">
      <c r="A1282">
        <v>2022</v>
      </c>
      <c r="B1282" t="s">
        <v>1019</v>
      </c>
      <c r="C1282" t="s">
        <v>17</v>
      </c>
      <c r="D1282" t="s">
        <v>553</v>
      </c>
      <c r="E1282">
        <v>52</v>
      </c>
      <c r="F1282" t="s">
        <v>10</v>
      </c>
      <c r="G1282" t="str">
        <f t="shared" si="87"/>
        <v>Федерация биатлона</v>
      </c>
    </row>
    <row r="1283" spans="1:7" x14ac:dyDescent="0.3">
      <c r="A1283">
        <v>2022</v>
      </c>
      <c r="B1283" t="s">
        <v>1019</v>
      </c>
      <c r="C1283" t="s">
        <v>17</v>
      </c>
      <c r="D1283" t="s">
        <v>22</v>
      </c>
      <c r="E1283">
        <v>44</v>
      </c>
      <c r="F1283" t="s">
        <v>10</v>
      </c>
      <c r="G1283" t="str">
        <f t="shared" si="87"/>
        <v>Федерация биатлона</v>
      </c>
    </row>
    <row r="1284" spans="1:7" x14ac:dyDescent="0.3">
      <c r="A1284">
        <v>2022</v>
      </c>
      <c r="B1284" t="s">
        <v>687</v>
      </c>
      <c r="C1284" t="s">
        <v>24</v>
      </c>
      <c r="D1284" t="s">
        <v>441</v>
      </c>
      <c r="E1284">
        <v>62</v>
      </c>
      <c r="F1284" t="s">
        <v>10</v>
      </c>
      <c r="G1284" t="str">
        <f t="shared" ref="G1284:G1305" si="88">HYPERLINK("#federations!A21", "Федерация лыжных видов спорта")</f>
        <v>Федерация лыжных видов спорта</v>
      </c>
    </row>
    <row r="1285" spans="1:7" x14ac:dyDescent="0.3">
      <c r="A1285">
        <v>2022</v>
      </c>
      <c r="B1285" t="s">
        <v>931</v>
      </c>
      <c r="C1285" t="s">
        <v>24</v>
      </c>
      <c r="D1285" t="s">
        <v>441</v>
      </c>
      <c r="E1285">
        <v>66</v>
      </c>
      <c r="F1285" t="s">
        <v>10</v>
      </c>
      <c r="G1285" t="str">
        <f t="shared" si="88"/>
        <v>Федерация лыжных видов спорта</v>
      </c>
    </row>
    <row r="1286" spans="1:7" x14ac:dyDescent="0.3">
      <c r="A1286">
        <v>2022</v>
      </c>
      <c r="B1286" t="s">
        <v>931</v>
      </c>
      <c r="C1286" t="s">
        <v>24</v>
      </c>
      <c r="D1286" t="s">
        <v>445</v>
      </c>
      <c r="E1286">
        <v>25</v>
      </c>
      <c r="F1286" t="s">
        <v>10</v>
      </c>
      <c r="G1286" t="str">
        <f t="shared" si="88"/>
        <v>Федерация лыжных видов спорта</v>
      </c>
    </row>
    <row r="1287" spans="1:7" x14ac:dyDescent="0.3">
      <c r="A1287">
        <v>2022</v>
      </c>
      <c r="B1287" t="s">
        <v>687</v>
      </c>
      <c r="C1287" t="s">
        <v>24</v>
      </c>
      <c r="D1287" t="s">
        <v>445</v>
      </c>
      <c r="E1287">
        <v>40</v>
      </c>
      <c r="F1287" t="s">
        <v>10</v>
      </c>
      <c r="G1287" t="str">
        <f t="shared" si="88"/>
        <v>Федерация лыжных видов спорта</v>
      </c>
    </row>
    <row r="1288" spans="1:7" x14ac:dyDescent="0.3">
      <c r="A1288">
        <v>2022</v>
      </c>
      <c r="B1288" t="s">
        <v>687</v>
      </c>
      <c r="C1288" t="s">
        <v>24</v>
      </c>
      <c r="D1288" t="s">
        <v>32</v>
      </c>
      <c r="E1288">
        <v>43</v>
      </c>
      <c r="F1288" t="s">
        <v>10</v>
      </c>
      <c r="G1288" t="str">
        <f t="shared" si="88"/>
        <v>Федерация лыжных видов спорта</v>
      </c>
    </row>
    <row r="1289" spans="1:7" x14ac:dyDescent="0.3">
      <c r="A1289">
        <v>2022</v>
      </c>
      <c r="B1289" t="s">
        <v>931</v>
      </c>
      <c r="C1289" t="s">
        <v>24</v>
      </c>
      <c r="D1289" t="s">
        <v>560</v>
      </c>
      <c r="E1289">
        <v>32</v>
      </c>
      <c r="F1289" t="s">
        <v>10</v>
      </c>
      <c r="G1289" t="str">
        <f t="shared" si="88"/>
        <v>Федерация лыжных видов спорта</v>
      </c>
    </row>
    <row r="1290" spans="1:7" x14ac:dyDescent="0.3">
      <c r="A1290">
        <v>2022</v>
      </c>
      <c r="B1290" t="s">
        <v>687</v>
      </c>
      <c r="C1290" t="s">
        <v>24</v>
      </c>
      <c r="D1290" t="s">
        <v>560</v>
      </c>
      <c r="E1290">
        <v>55</v>
      </c>
      <c r="F1290" t="s">
        <v>10</v>
      </c>
      <c r="G1290" t="str">
        <f t="shared" si="88"/>
        <v>Федерация лыжных видов спорта</v>
      </c>
    </row>
    <row r="1291" spans="1:7" x14ac:dyDescent="0.3">
      <c r="A1291">
        <v>2022</v>
      </c>
      <c r="B1291" t="s">
        <v>1020</v>
      </c>
      <c r="C1291" t="s">
        <v>24</v>
      </c>
      <c r="D1291" t="s">
        <v>449</v>
      </c>
      <c r="E1291">
        <v>51</v>
      </c>
      <c r="F1291" t="s">
        <v>10</v>
      </c>
      <c r="G1291" t="str">
        <f t="shared" si="88"/>
        <v>Федерация лыжных видов спорта</v>
      </c>
    </row>
    <row r="1292" spans="1:7" x14ac:dyDescent="0.3">
      <c r="A1292">
        <v>2022</v>
      </c>
      <c r="B1292" t="s">
        <v>1021</v>
      </c>
      <c r="C1292" t="s">
        <v>24</v>
      </c>
      <c r="D1292" t="s">
        <v>449</v>
      </c>
      <c r="E1292">
        <v>60</v>
      </c>
      <c r="F1292" t="s">
        <v>10</v>
      </c>
      <c r="G1292" t="str">
        <f t="shared" si="88"/>
        <v>Федерация лыжных видов спорта</v>
      </c>
    </row>
    <row r="1293" spans="1:7" x14ac:dyDescent="0.3">
      <c r="A1293">
        <v>2022</v>
      </c>
      <c r="B1293" t="s">
        <v>1022</v>
      </c>
      <c r="C1293" t="s">
        <v>24</v>
      </c>
      <c r="D1293" t="s">
        <v>449</v>
      </c>
      <c r="E1293">
        <v>67</v>
      </c>
      <c r="F1293" t="s">
        <v>10</v>
      </c>
      <c r="G1293" t="str">
        <f t="shared" si="88"/>
        <v>Федерация лыжных видов спорта</v>
      </c>
    </row>
    <row r="1294" spans="1:7" x14ac:dyDescent="0.3">
      <c r="A1294">
        <v>2022</v>
      </c>
      <c r="B1294" t="s">
        <v>1023</v>
      </c>
      <c r="C1294" t="s">
        <v>24</v>
      </c>
      <c r="D1294" t="s">
        <v>449</v>
      </c>
      <c r="E1294">
        <v>68</v>
      </c>
      <c r="F1294" t="s">
        <v>10</v>
      </c>
      <c r="G1294" t="str">
        <f t="shared" si="88"/>
        <v>Федерация лыжных видов спорта</v>
      </c>
    </row>
    <row r="1295" spans="1:7" x14ac:dyDescent="0.3">
      <c r="A1295">
        <v>2022</v>
      </c>
      <c r="B1295" t="s">
        <v>1021</v>
      </c>
      <c r="C1295" t="s">
        <v>24</v>
      </c>
      <c r="D1295" t="s">
        <v>451</v>
      </c>
      <c r="E1295">
        <v>52</v>
      </c>
      <c r="F1295" t="s">
        <v>10</v>
      </c>
      <c r="G1295" t="str">
        <f t="shared" si="88"/>
        <v>Федерация лыжных видов спорта</v>
      </c>
    </row>
    <row r="1296" spans="1:7" x14ac:dyDescent="0.3">
      <c r="A1296">
        <v>2022</v>
      </c>
      <c r="B1296" t="s">
        <v>1022</v>
      </c>
      <c r="C1296" t="s">
        <v>24</v>
      </c>
      <c r="D1296" t="s">
        <v>451</v>
      </c>
      <c r="E1296">
        <v>53</v>
      </c>
      <c r="F1296" t="s">
        <v>10</v>
      </c>
      <c r="G1296" t="str">
        <f t="shared" si="88"/>
        <v>Федерация лыжных видов спорта</v>
      </c>
    </row>
    <row r="1297" spans="1:7" x14ac:dyDescent="0.3">
      <c r="A1297">
        <v>2022</v>
      </c>
      <c r="B1297" t="s">
        <v>1020</v>
      </c>
      <c r="C1297" t="s">
        <v>24</v>
      </c>
      <c r="D1297" t="s">
        <v>451</v>
      </c>
      <c r="E1297">
        <v>57</v>
      </c>
      <c r="F1297" t="s">
        <v>10</v>
      </c>
      <c r="G1297" t="str">
        <f t="shared" si="88"/>
        <v>Федерация лыжных видов спорта</v>
      </c>
    </row>
    <row r="1298" spans="1:7" x14ac:dyDescent="0.3">
      <c r="A1298">
        <v>2022</v>
      </c>
      <c r="B1298" t="s">
        <v>933</v>
      </c>
      <c r="C1298" t="s">
        <v>24</v>
      </c>
      <c r="D1298" t="s">
        <v>451</v>
      </c>
      <c r="E1298">
        <v>59</v>
      </c>
      <c r="F1298" t="s">
        <v>10</v>
      </c>
      <c r="G1298" t="str">
        <f t="shared" si="88"/>
        <v>Федерация лыжных видов спорта</v>
      </c>
    </row>
    <row r="1299" spans="1:7" x14ac:dyDescent="0.3">
      <c r="A1299">
        <v>2022</v>
      </c>
      <c r="B1299" t="s">
        <v>1021</v>
      </c>
      <c r="C1299" t="s">
        <v>24</v>
      </c>
      <c r="D1299" t="s">
        <v>41</v>
      </c>
      <c r="E1299">
        <v>42</v>
      </c>
      <c r="F1299" t="s">
        <v>10</v>
      </c>
      <c r="G1299" t="str">
        <f t="shared" si="88"/>
        <v>Федерация лыжных видов спорта</v>
      </c>
    </row>
    <row r="1300" spans="1:7" x14ac:dyDescent="0.3">
      <c r="A1300">
        <v>2022</v>
      </c>
      <c r="B1300" t="s">
        <v>1020</v>
      </c>
      <c r="C1300" t="s">
        <v>24</v>
      </c>
      <c r="D1300" t="s">
        <v>41</v>
      </c>
      <c r="E1300">
        <v>49</v>
      </c>
      <c r="F1300" t="s">
        <v>10</v>
      </c>
      <c r="G1300" t="str">
        <f t="shared" si="88"/>
        <v>Федерация лыжных видов спорта</v>
      </c>
    </row>
    <row r="1301" spans="1:7" x14ac:dyDescent="0.3">
      <c r="A1301">
        <v>2022</v>
      </c>
      <c r="B1301" t="s">
        <v>1023</v>
      </c>
      <c r="C1301" t="s">
        <v>24</v>
      </c>
      <c r="D1301" t="s">
        <v>41</v>
      </c>
      <c r="E1301">
        <v>54</v>
      </c>
      <c r="F1301" t="s">
        <v>10</v>
      </c>
      <c r="G1301" t="str">
        <f t="shared" si="88"/>
        <v>Федерация лыжных видов спорта</v>
      </c>
    </row>
    <row r="1302" spans="1:7" x14ac:dyDescent="0.3">
      <c r="A1302">
        <v>2022</v>
      </c>
      <c r="B1302" t="s">
        <v>1022</v>
      </c>
      <c r="C1302" t="s">
        <v>24</v>
      </c>
      <c r="D1302" t="s">
        <v>564</v>
      </c>
      <c r="E1302">
        <v>48</v>
      </c>
      <c r="F1302" t="s">
        <v>10</v>
      </c>
      <c r="G1302" t="str">
        <f t="shared" si="88"/>
        <v>Федерация лыжных видов спорта</v>
      </c>
    </row>
    <row r="1303" spans="1:7" x14ac:dyDescent="0.3">
      <c r="A1303">
        <v>2022</v>
      </c>
      <c r="B1303" t="s">
        <v>1021</v>
      </c>
      <c r="C1303" t="s">
        <v>24</v>
      </c>
      <c r="D1303" t="s">
        <v>564</v>
      </c>
      <c r="E1303">
        <v>49</v>
      </c>
      <c r="F1303" t="s">
        <v>10</v>
      </c>
      <c r="G1303" t="str">
        <f t="shared" si="88"/>
        <v>Федерация лыжных видов спорта</v>
      </c>
    </row>
    <row r="1304" spans="1:7" x14ac:dyDescent="0.3">
      <c r="A1304">
        <v>2022</v>
      </c>
      <c r="B1304" t="s">
        <v>933</v>
      </c>
      <c r="C1304" t="s">
        <v>24</v>
      </c>
      <c r="D1304" t="s">
        <v>564</v>
      </c>
      <c r="E1304">
        <v>51</v>
      </c>
      <c r="F1304" t="s">
        <v>10</v>
      </c>
      <c r="G1304" t="str">
        <f t="shared" si="88"/>
        <v>Федерация лыжных видов спорта</v>
      </c>
    </row>
    <row r="1305" spans="1:7" x14ac:dyDescent="0.3">
      <c r="A1305">
        <v>2022</v>
      </c>
      <c r="B1305" t="s">
        <v>1020</v>
      </c>
      <c r="C1305" t="s">
        <v>24</v>
      </c>
      <c r="D1305" t="s">
        <v>564</v>
      </c>
      <c r="E1305">
        <v>58</v>
      </c>
      <c r="F1305" t="s">
        <v>10</v>
      </c>
      <c r="G1305" t="str">
        <f t="shared" si="88"/>
        <v>Федерация лыжных видов спорта</v>
      </c>
    </row>
    <row r="1306" spans="1:7" x14ac:dyDescent="0.3">
      <c r="A1306">
        <v>2022</v>
      </c>
      <c r="B1306" t="s">
        <v>565</v>
      </c>
      <c r="C1306" t="s">
        <v>45</v>
      </c>
      <c r="D1306" t="s">
        <v>46</v>
      </c>
      <c r="E1306">
        <v>8</v>
      </c>
      <c r="F1306" t="s">
        <v>10</v>
      </c>
      <c r="G1306" t="str">
        <f t="shared" ref="G1306:G1314" si="89">HYPERLINK("#federations!A21", "Федерация лыжного спорта")</f>
        <v>Федерация лыжного спорта</v>
      </c>
    </row>
    <row r="1307" spans="1:7" x14ac:dyDescent="0.3">
      <c r="A1307">
        <v>2022</v>
      </c>
      <c r="B1307" t="s">
        <v>822</v>
      </c>
      <c r="C1307" t="s">
        <v>45</v>
      </c>
      <c r="D1307" t="s">
        <v>46</v>
      </c>
      <c r="E1307">
        <v>21</v>
      </c>
      <c r="F1307" t="s">
        <v>10</v>
      </c>
      <c r="G1307" t="str">
        <f t="shared" si="89"/>
        <v>Федерация лыжного спорта</v>
      </c>
    </row>
    <row r="1308" spans="1:7" x14ac:dyDescent="0.3">
      <c r="A1308">
        <v>2022</v>
      </c>
      <c r="B1308" t="s">
        <v>1024</v>
      </c>
      <c r="C1308" t="s">
        <v>45</v>
      </c>
      <c r="D1308" t="s">
        <v>824</v>
      </c>
      <c r="E1308">
        <v>19</v>
      </c>
      <c r="F1308" t="s">
        <v>10</v>
      </c>
      <c r="G1308" t="str">
        <f t="shared" si="89"/>
        <v>Федерация лыжного спорта</v>
      </c>
    </row>
    <row r="1309" spans="1:7" x14ac:dyDescent="0.3">
      <c r="A1309">
        <v>2022</v>
      </c>
      <c r="B1309" t="s">
        <v>694</v>
      </c>
      <c r="C1309" t="s">
        <v>45</v>
      </c>
      <c r="D1309" t="s">
        <v>317</v>
      </c>
      <c r="E1309">
        <v>11</v>
      </c>
      <c r="F1309" t="s">
        <v>10</v>
      </c>
      <c r="G1309" t="str">
        <f t="shared" si="89"/>
        <v>Федерация лыжного спорта</v>
      </c>
    </row>
    <row r="1310" spans="1:7" x14ac:dyDescent="0.3">
      <c r="A1310">
        <v>2022</v>
      </c>
      <c r="B1310" t="s">
        <v>1025</v>
      </c>
      <c r="C1310" t="s">
        <v>45</v>
      </c>
      <c r="D1310" t="s">
        <v>317</v>
      </c>
      <c r="E1310">
        <v>21</v>
      </c>
      <c r="F1310" t="s">
        <v>10</v>
      </c>
      <c r="G1310" t="str">
        <f t="shared" si="89"/>
        <v>Федерация лыжного спорта</v>
      </c>
    </row>
    <row r="1311" spans="1:7" x14ac:dyDescent="0.3">
      <c r="A1311">
        <v>2022</v>
      </c>
      <c r="B1311" t="s">
        <v>937</v>
      </c>
      <c r="C1311" t="s">
        <v>45</v>
      </c>
      <c r="D1311" t="s">
        <v>317</v>
      </c>
      <c r="E1311">
        <v>22</v>
      </c>
      <c r="F1311" t="s">
        <v>10</v>
      </c>
      <c r="G1311" t="str">
        <f t="shared" si="89"/>
        <v>Федерация лыжного спорта</v>
      </c>
    </row>
    <row r="1312" spans="1:7" x14ac:dyDescent="0.3">
      <c r="A1312">
        <v>2022</v>
      </c>
      <c r="B1312" t="s">
        <v>1026</v>
      </c>
      <c r="C1312" t="s">
        <v>45</v>
      </c>
      <c r="D1312" t="s">
        <v>317</v>
      </c>
      <c r="E1312">
        <v>28</v>
      </c>
      <c r="F1312" t="s">
        <v>10</v>
      </c>
      <c r="G1312" t="str">
        <f t="shared" si="89"/>
        <v>Федерация лыжного спорта</v>
      </c>
    </row>
    <row r="1313" spans="1:7" x14ac:dyDescent="0.3">
      <c r="A1313">
        <v>2022</v>
      </c>
      <c r="B1313" t="s">
        <v>939</v>
      </c>
      <c r="C1313" t="s">
        <v>45</v>
      </c>
      <c r="D1313" t="s">
        <v>696</v>
      </c>
      <c r="E1313">
        <v>11</v>
      </c>
      <c r="F1313" t="s">
        <v>10</v>
      </c>
      <c r="G1313" t="str">
        <f t="shared" si="89"/>
        <v>Федерация лыжного спорта</v>
      </c>
    </row>
    <row r="1314" spans="1:7" x14ac:dyDescent="0.3">
      <c r="A1314">
        <v>2022</v>
      </c>
      <c r="B1314" t="s">
        <v>826</v>
      </c>
      <c r="C1314" t="s">
        <v>45</v>
      </c>
      <c r="D1314" t="s">
        <v>696</v>
      </c>
      <c r="E1314">
        <v>13</v>
      </c>
      <c r="F1314" t="s">
        <v>10</v>
      </c>
      <c r="G1314" t="str">
        <f t="shared" si="89"/>
        <v>Федерация лыжного спорта</v>
      </c>
    </row>
    <row r="1315" spans="1:7" x14ac:dyDescent="0.3">
      <c r="A1315">
        <v>2022</v>
      </c>
      <c r="B1315" t="s">
        <v>1027</v>
      </c>
      <c r="C1315" t="s">
        <v>1028</v>
      </c>
      <c r="D1315" t="s">
        <v>1029</v>
      </c>
      <c r="E1315">
        <v>41</v>
      </c>
      <c r="F1315" t="s">
        <v>10</v>
      </c>
      <c r="G1315" t="s">
        <v>419</v>
      </c>
    </row>
    <row r="1316" spans="1:7" x14ac:dyDescent="0.3">
      <c r="A1316">
        <v>2022</v>
      </c>
      <c r="B1316" t="s">
        <v>1027</v>
      </c>
      <c r="C1316" t="s">
        <v>1028</v>
      </c>
      <c r="D1316" t="s">
        <v>1030</v>
      </c>
      <c r="E1316">
        <v>43</v>
      </c>
      <c r="F1316" t="s">
        <v>10</v>
      </c>
      <c r="G1316" t="s">
        <v>419</v>
      </c>
    </row>
    <row r="1317" spans="1:7" x14ac:dyDescent="0.3">
      <c r="A1317">
        <v>2022</v>
      </c>
      <c r="B1317" t="s">
        <v>942</v>
      </c>
      <c r="C1317" t="s">
        <v>48</v>
      </c>
      <c r="D1317" t="s">
        <v>60</v>
      </c>
      <c r="E1317">
        <v>4</v>
      </c>
      <c r="F1317" t="s">
        <v>10</v>
      </c>
      <c r="G1317" t="str">
        <f t="shared" ref="G1317:G1324" si="90">HYPERLINK("#federations!A19", "Федерация коньковых видов спорта")</f>
        <v>Федерация коньковых видов спорта</v>
      </c>
    </row>
    <row r="1318" spans="1:7" x14ac:dyDescent="0.3">
      <c r="A1318">
        <v>2022</v>
      </c>
      <c r="B1318" t="s">
        <v>830</v>
      </c>
      <c r="C1318" t="s">
        <v>48</v>
      </c>
      <c r="D1318" t="s">
        <v>60</v>
      </c>
      <c r="E1318">
        <v>8</v>
      </c>
      <c r="F1318" t="s">
        <v>10</v>
      </c>
      <c r="G1318" t="str">
        <f t="shared" si="90"/>
        <v>Федерация коньковых видов спорта</v>
      </c>
    </row>
    <row r="1319" spans="1:7" x14ac:dyDescent="0.3">
      <c r="A1319">
        <v>2022</v>
      </c>
      <c r="B1319" t="s">
        <v>1031</v>
      </c>
      <c r="C1319" t="s">
        <v>48</v>
      </c>
      <c r="D1319" t="s">
        <v>60</v>
      </c>
      <c r="E1319">
        <v>19</v>
      </c>
      <c r="F1319" t="s">
        <v>10</v>
      </c>
      <c r="G1319" t="str">
        <f t="shared" si="90"/>
        <v>Федерация коньковых видов спорта</v>
      </c>
    </row>
    <row r="1320" spans="1:7" x14ac:dyDescent="0.3">
      <c r="A1320">
        <v>2022</v>
      </c>
      <c r="B1320" t="s">
        <v>1031</v>
      </c>
      <c r="C1320" t="s">
        <v>48</v>
      </c>
      <c r="D1320" t="s">
        <v>62</v>
      </c>
      <c r="E1320">
        <v>22</v>
      </c>
      <c r="F1320" t="s">
        <v>10</v>
      </c>
      <c r="G1320" t="str">
        <f t="shared" si="90"/>
        <v>Федерация коньковых видов спорта</v>
      </c>
    </row>
    <row r="1321" spans="1:7" x14ac:dyDescent="0.3">
      <c r="A1321">
        <v>2022</v>
      </c>
      <c r="B1321" t="s">
        <v>1031</v>
      </c>
      <c r="C1321" t="s">
        <v>48</v>
      </c>
      <c r="D1321" t="s">
        <v>64</v>
      </c>
      <c r="E1321">
        <v>8</v>
      </c>
      <c r="F1321" t="s">
        <v>10</v>
      </c>
      <c r="G1321" t="str">
        <f t="shared" si="90"/>
        <v>Федерация коньковых видов спорта</v>
      </c>
    </row>
    <row r="1322" spans="1:7" x14ac:dyDescent="0.3">
      <c r="A1322">
        <v>2022</v>
      </c>
      <c r="B1322" t="s">
        <v>830</v>
      </c>
      <c r="C1322" t="s">
        <v>48</v>
      </c>
      <c r="D1322" t="s">
        <v>64</v>
      </c>
      <c r="E1322" t="s">
        <v>51</v>
      </c>
      <c r="F1322" t="s">
        <v>10</v>
      </c>
      <c r="G1322" t="str">
        <f t="shared" si="90"/>
        <v>Федерация коньковых видов спорта</v>
      </c>
    </row>
    <row r="1323" spans="1:7" x14ac:dyDescent="0.3">
      <c r="A1323">
        <v>2022</v>
      </c>
      <c r="B1323" t="s">
        <v>1032</v>
      </c>
      <c r="C1323" t="s">
        <v>48</v>
      </c>
      <c r="D1323" t="s">
        <v>50</v>
      </c>
      <c r="E1323">
        <v>24</v>
      </c>
      <c r="F1323" t="s">
        <v>10</v>
      </c>
      <c r="G1323" t="str">
        <f t="shared" si="90"/>
        <v>Федерация коньковых видов спорта</v>
      </c>
    </row>
    <row r="1324" spans="1:7" x14ac:dyDescent="0.3">
      <c r="A1324">
        <v>2022</v>
      </c>
      <c r="B1324" t="s">
        <v>1032</v>
      </c>
      <c r="C1324" t="s">
        <v>48</v>
      </c>
      <c r="D1324" t="s">
        <v>322</v>
      </c>
      <c r="E1324" t="s">
        <v>51</v>
      </c>
      <c r="F1324" t="s">
        <v>10</v>
      </c>
      <c r="G1324" t="str">
        <f t="shared" si="90"/>
        <v>Федерация коньковых видов спорта</v>
      </c>
    </row>
    <row r="1325" spans="1:7" x14ac:dyDescent="0.3">
      <c r="A1325">
        <v>2022</v>
      </c>
      <c r="B1325" t="s">
        <v>945</v>
      </c>
      <c r="C1325" t="s">
        <v>53</v>
      </c>
      <c r="D1325" t="s">
        <v>54</v>
      </c>
      <c r="E1325">
        <f>41</f>
        <v>41</v>
      </c>
      <c r="F1325" t="s">
        <v>10</v>
      </c>
      <c r="G1325" t="str">
        <f>HYPERLINK("#federations!A21", "Федерация лыжных видов спорта")</f>
        <v>Федерация лыжных видов спорта</v>
      </c>
    </row>
    <row r="1326" spans="1:7" x14ac:dyDescent="0.3">
      <c r="A1326">
        <v>2022</v>
      </c>
      <c r="B1326" t="s">
        <v>1033</v>
      </c>
      <c r="C1326" t="s">
        <v>53</v>
      </c>
      <c r="D1326" t="s">
        <v>54</v>
      </c>
      <c r="E1326">
        <v>46</v>
      </c>
      <c r="F1326" t="s">
        <v>10</v>
      </c>
      <c r="G1326" t="str">
        <f>HYPERLINK("#federations!A21", "Федерация лыжных видов спорта")</f>
        <v>Федерация лыжных видов спорта</v>
      </c>
    </row>
    <row r="1327" spans="1:7" x14ac:dyDescent="0.3">
      <c r="A1327">
        <v>2022</v>
      </c>
      <c r="B1327" t="s">
        <v>1033</v>
      </c>
      <c r="C1327" t="s">
        <v>53</v>
      </c>
      <c r="D1327" t="s">
        <v>57</v>
      </c>
      <c r="E1327">
        <v>51</v>
      </c>
      <c r="F1327" t="s">
        <v>10</v>
      </c>
      <c r="G1327" t="str">
        <f>HYPERLINK("#federations!A21", "Федерация лыжных видов спорта")</f>
        <v>Федерация лыжных видов спорта</v>
      </c>
    </row>
    <row r="1328" spans="1:7" x14ac:dyDescent="0.3">
      <c r="A1328">
        <v>2022</v>
      </c>
      <c r="B1328" t="s">
        <v>945</v>
      </c>
      <c r="C1328" t="s">
        <v>53</v>
      </c>
      <c r="D1328" t="s">
        <v>57</v>
      </c>
      <c r="E1328">
        <v>54</v>
      </c>
      <c r="F1328" t="s">
        <v>10</v>
      </c>
      <c r="G1328" t="str">
        <f>HYPERLINK("#federations!A21", "Федерация лыжных видов спорта")</f>
        <v>Федерация лыжных видов спорта</v>
      </c>
    </row>
    <row r="1329" spans="1:7" x14ac:dyDescent="0.3">
      <c r="A1329">
        <v>2022</v>
      </c>
      <c r="B1329" t="s">
        <v>1034</v>
      </c>
      <c r="C1329" t="s">
        <v>59</v>
      </c>
      <c r="D1329" t="s">
        <v>60</v>
      </c>
      <c r="E1329">
        <v>28</v>
      </c>
      <c r="F1329" t="s">
        <v>10</v>
      </c>
      <c r="G1329" t="str">
        <f t="shared" ref="G1329:G1340" si="91">HYPERLINK("#federations!A19", "Федерация коньковых видов спорта")</f>
        <v>Федерация коньковых видов спорта</v>
      </c>
    </row>
    <row r="1330" spans="1:7" x14ac:dyDescent="0.3">
      <c r="A1330">
        <v>2022</v>
      </c>
      <c r="B1330" t="s">
        <v>1035</v>
      </c>
      <c r="C1330" t="s">
        <v>59</v>
      </c>
      <c r="D1330" t="s">
        <v>62</v>
      </c>
      <c r="E1330">
        <v>17</v>
      </c>
      <c r="F1330" t="s">
        <v>10</v>
      </c>
      <c r="G1330" t="str">
        <f t="shared" si="91"/>
        <v>Федерация коньковых видов спорта</v>
      </c>
    </row>
    <row r="1331" spans="1:7" x14ac:dyDescent="0.3">
      <c r="A1331">
        <v>2022</v>
      </c>
      <c r="B1331" t="s">
        <v>699</v>
      </c>
      <c r="C1331" t="s">
        <v>59</v>
      </c>
      <c r="D1331" t="s">
        <v>62</v>
      </c>
      <c r="E1331">
        <v>23</v>
      </c>
      <c r="F1331" t="s">
        <v>10</v>
      </c>
      <c r="G1331" t="str">
        <f t="shared" si="91"/>
        <v>Федерация коньковых видов спорта</v>
      </c>
    </row>
    <row r="1332" spans="1:7" x14ac:dyDescent="0.3">
      <c r="A1332">
        <v>2022</v>
      </c>
      <c r="B1332" t="s">
        <v>1035</v>
      </c>
      <c r="C1332" t="s">
        <v>59</v>
      </c>
      <c r="D1332" t="s">
        <v>64</v>
      </c>
      <c r="E1332">
        <v>18</v>
      </c>
      <c r="F1332" t="s">
        <v>10</v>
      </c>
      <c r="G1332" t="str">
        <f t="shared" si="91"/>
        <v>Федерация коньковых видов спорта</v>
      </c>
    </row>
    <row r="1333" spans="1:7" x14ac:dyDescent="0.3">
      <c r="A1333">
        <v>2022</v>
      </c>
      <c r="B1333" t="s">
        <v>1035</v>
      </c>
      <c r="C1333" t="s">
        <v>59</v>
      </c>
      <c r="D1333" t="s">
        <v>948</v>
      </c>
      <c r="E1333">
        <v>19</v>
      </c>
      <c r="F1333" t="s">
        <v>10</v>
      </c>
      <c r="G1333" t="str">
        <f t="shared" si="91"/>
        <v>Федерация коньковых видов спорта</v>
      </c>
    </row>
    <row r="1334" spans="1:7" x14ac:dyDescent="0.3">
      <c r="A1334">
        <v>2022</v>
      </c>
      <c r="B1334" t="s">
        <v>700</v>
      </c>
      <c r="C1334" t="s">
        <v>59</v>
      </c>
      <c r="D1334" t="s">
        <v>49</v>
      </c>
      <c r="E1334">
        <v>20</v>
      </c>
      <c r="F1334" t="s">
        <v>10</v>
      </c>
      <c r="G1334" t="str">
        <f t="shared" si="91"/>
        <v>Федерация коньковых видов спорта</v>
      </c>
    </row>
    <row r="1335" spans="1:7" x14ac:dyDescent="0.3">
      <c r="A1335">
        <v>2022</v>
      </c>
      <c r="B1335" t="s">
        <v>1036</v>
      </c>
      <c r="C1335" t="s">
        <v>59</v>
      </c>
      <c r="D1335" t="s">
        <v>50</v>
      </c>
      <c r="E1335">
        <v>11</v>
      </c>
      <c r="F1335" t="s">
        <v>10</v>
      </c>
      <c r="G1335" t="str">
        <f t="shared" si="91"/>
        <v>Федерация коньковых видов спорта</v>
      </c>
    </row>
    <row r="1336" spans="1:7" x14ac:dyDescent="0.3">
      <c r="A1336">
        <v>2022</v>
      </c>
      <c r="B1336" t="s">
        <v>700</v>
      </c>
      <c r="C1336" t="s">
        <v>59</v>
      </c>
      <c r="D1336" t="s">
        <v>50</v>
      </c>
      <c r="E1336">
        <v>19</v>
      </c>
      <c r="F1336" t="s">
        <v>10</v>
      </c>
      <c r="G1336" t="str">
        <f t="shared" si="91"/>
        <v>Федерация коньковых видов спорта</v>
      </c>
    </row>
    <row r="1337" spans="1:7" x14ac:dyDescent="0.3">
      <c r="A1337">
        <v>2022</v>
      </c>
      <c r="B1337" t="s">
        <v>1036</v>
      </c>
      <c r="C1337" t="s">
        <v>59</v>
      </c>
      <c r="D1337" t="s">
        <v>322</v>
      </c>
      <c r="E1337">
        <v>14</v>
      </c>
      <c r="F1337" t="s">
        <v>10</v>
      </c>
      <c r="G1337" t="str">
        <f t="shared" si="91"/>
        <v>Федерация коньковых видов спорта</v>
      </c>
    </row>
    <row r="1338" spans="1:7" x14ac:dyDescent="0.3">
      <c r="A1338">
        <v>2022</v>
      </c>
      <c r="B1338" t="s">
        <v>700</v>
      </c>
      <c r="C1338" t="s">
        <v>59</v>
      </c>
      <c r="D1338" t="s">
        <v>322</v>
      </c>
      <c r="E1338">
        <v>18</v>
      </c>
      <c r="F1338" t="s">
        <v>10</v>
      </c>
      <c r="G1338" t="str">
        <f t="shared" si="91"/>
        <v>Федерация коньковых видов спорта</v>
      </c>
    </row>
    <row r="1339" spans="1:7" x14ac:dyDescent="0.3">
      <c r="A1339">
        <v>2022</v>
      </c>
      <c r="B1339" t="s">
        <v>1036</v>
      </c>
      <c r="C1339" t="s">
        <v>59</v>
      </c>
      <c r="D1339" t="s">
        <v>71</v>
      </c>
      <c r="E1339">
        <v>13</v>
      </c>
      <c r="F1339" t="s">
        <v>10</v>
      </c>
      <c r="G1339" t="str">
        <f t="shared" si="91"/>
        <v>Федерация коньковых видов спорта</v>
      </c>
    </row>
    <row r="1340" spans="1:7" x14ac:dyDescent="0.3">
      <c r="A1340">
        <v>2022</v>
      </c>
      <c r="B1340" t="s">
        <v>1036</v>
      </c>
      <c r="C1340" t="s">
        <v>59</v>
      </c>
      <c r="D1340" t="s">
        <v>1037</v>
      </c>
      <c r="E1340">
        <v>14</v>
      </c>
      <c r="F1340" t="s">
        <v>10</v>
      </c>
      <c r="G1340" t="str">
        <f t="shared" si="91"/>
        <v>Федерация коньковых видов спорта</v>
      </c>
    </row>
    <row r="1341" spans="1:7" x14ac:dyDescent="0.3">
      <c r="A1341">
        <v>2010</v>
      </c>
      <c r="B1341" t="s">
        <v>1038</v>
      </c>
      <c r="C1341" t="s">
        <v>75</v>
      </c>
      <c r="D1341" t="s">
        <v>1039</v>
      </c>
      <c r="E1341">
        <f>17</f>
        <v>17</v>
      </c>
      <c r="F1341" t="s">
        <v>10</v>
      </c>
      <c r="G1341" t="str">
        <f>HYPERLINK("#federations!A30", "Федерация стрельбы из лука, арбалета, дартса")</f>
        <v>Федерация стрельбы из лука, арбалета, дартса</v>
      </c>
    </row>
    <row r="1342" spans="1:7" x14ac:dyDescent="0.3">
      <c r="A1342">
        <v>2010</v>
      </c>
      <c r="B1342" t="s">
        <v>1040</v>
      </c>
      <c r="C1342" t="s">
        <v>84</v>
      </c>
      <c r="D1342" t="s">
        <v>1041</v>
      </c>
      <c r="E1342">
        <v>32</v>
      </c>
      <c r="F1342" t="s">
        <v>10</v>
      </c>
      <c r="G1342" t="str">
        <f>HYPERLINK("#federations!A12", "Федерация гимнастики")</f>
        <v>Федерация гимнастики</v>
      </c>
    </row>
    <row r="1343" spans="1:7" x14ac:dyDescent="0.3">
      <c r="A1343">
        <v>2010</v>
      </c>
      <c r="B1343" t="s">
        <v>707</v>
      </c>
      <c r="C1343" t="s">
        <v>84</v>
      </c>
      <c r="D1343" t="s">
        <v>1042</v>
      </c>
      <c r="E1343">
        <v>24</v>
      </c>
      <c r="F1343" t="s">
        <v>10</v>
      </c>
      <c r="G1343" t="str">
        <f>HYPERLINK("#federations!A12", "Федерация гимнастики")</f>
        <v>Федерация гимнастики</v>
      </c>
    </row>
    <row r="1344" spans="1:7" x14ac:dyDescent="0.3">
      <c r="A1344">
        <v>2010</v>
      </c>
      <c r="B1344" t="s">
        <v>1043</v>
      </c>
      <c r="C1344" t="s">
        <v>118</v>
      </c>
      <c r="D1344" t="s">
        <v>1044</v>
      </c>
      <c r="E1344" t="s">
        <v>197</v>
      </c>
      <c r="F1344" t="s">
        <v>10</v>
      </c>
      <c r="G1344" t="str">
        <f>HYPERLINK("#federations!A20", "Федерация легкой атлетики")</f>
        <v>Федерация легкой атлетики</v>
      </c>
    </row>
    <row r="1345" spans="1:7" x14ac:dyDescent="0.3">
      <c r="A1345">
        <v>2010</v>
      </c>
      <c r="B1345" t="s">
        <v>1045</v>
      </c>
      <c r="C1345" t="s">
        <v>118</v>
      </c>
      <c r="D1345" t="s">
        <v>1046</v>
      </c>
      <c r="E1345">
        <v>11</v>
      </c>
      <c r="F1345" t="s">
        <v>10</v>
      </c>
      <c r="G1345" t="str">
        <f>HYPERLINK("#federations!A20", "Федерация легкой атлетики")</f>
        <v>Федерация легкой атлетики</v>
      </c>
    </row>
    <row r="1346" spans="1:7" x14ac:dyDescent="0.3">
      <c r="A1346">
        <v>2010</v>
      </c>
      <c r="B1346" t="s">
        <v>1047</v>
      </c>
      <c r="C1346" t="s">
        <v>118</v>
      </c>
      <c r="D1346" t="s">
        <v>1048</v>
      </c>
      <c r="E1346">
        <v>14</v>
      </c>
      <c r="F1346" t="s">
        <v>10</v>
      </c>
      <c r="G1346" t="str">
        <f>HYPERLINK("#federations!A20", "Федерация легкой атлетики")</f>
        <v>Федерация легкой атлетики</v>
      </c>
    </row>
    <row r="1347" spans="1:7" x14ac:dyDescent="0.3">
      <c r="A1347">
        <v>2010</v>
      </c>
      <c r="B1347" t="s">
        <v>854</v>
      </c>
      <c r="C1347" t="s">
        <v>118</v>
      </c>
      <c r="D1347" t="s">
        <v>1049</v>
      </c>
      <c r="E1347">
        <v>17</v>
      </c>
      <c r="F1347" t="s">
        <v>10</v>
      </c>
      <c r="G1347" t="str">
        <f>HYPERLINK("#federations!A20", "Федерация легкой атлетики")</f>
        <v>Федерация легкой атлетики</v>
      </c>
    </row>
    <row r="1348" spans="1:7" x14ac:dyDescent="0.3">
      <c r="A1348">
        <v>2010</v>
      </c>
      <c r="B1348" t="s">
        <v>1050</v>
      </c>
      <c r="C1348" t="s">
        <v>118</v>
      </c>
      <c r="D1348" t="s">
        <v>1051</v>
      </c>
      <c r="E1348">
        <v>11</v>
      </c>
      <c r="F1348" t="s">
        <v>10</v>
      </c>
      <c r="G1348" t="str">
        <f>HYPERLINK("#federations!A20", "Федерация легкой атлетики")</f>
        <v>Федерация легкой атлетики</v>
      </c>
    </row>
    <row r="1349" spans="1:7" x14ac:dyDescent="0.3">
      <c r="A1349">
        <v>2010</v>
      </c>
      <c r="B1349" t="s">
        <v>1052</v>
      </c>
      <c r="C1349" t="s">
        <v>162</v>
      </c>
      <c r="D1349" t="s">
        <v>1053</v>
      </c>
      <c r="E1349">
        <v>5</v>
      </c>
      <c r="F1349" t="s">
        <v>10</v>
      </c>
      <c r="G1349" t="str">
        <f>HYPERLINK("#federations!A6", "Федерация бокса")</f>
        <v>Федерация бокса</v>
      </c>
    </row>
    <row r="1350" spans="1:7" x14ac:dyDescent="0.3">
      <c r="A1350">
        <v>2010</v>
      </c>
      <c r="B1350" t="s">
        <v>1054</v>
      </c>
      <c r="C1350" t="s">
        <v>180</v>
      </c>
      <c r="D1350" t="s">
        <v>1055</v>
      </c>
      <c r="E1350" t="s">
        <v>197</v>
      </c>
      <c r="F1350" t="s">
        <v>10</v>
      </c>
      <c r="G1350" t="str">
        <f>HYPERLINK("#federations!A14", "Федерация гребли на байдарках и каноэ")</f>
        <v>Федерация гребли на байдарках и каноэ</v>
      </c>
    </row>
    <row r="1351" spans="1:7" x14ac:dyDescent="0.3">
      <c r="A1351">
        <v>2010</v>
      </c>
      <c r="B1351" t="s">
        <v>1054</v>
      </c>
      <c r="C1351" t="s">
        <v>180</v>
      </c>
      <c r="D1351" t="s">
        <v>1056</v>
      </c>
      <c r="E1351" t="s">
        <v>51</v>
      </c>
      <c r="F1351" t="s">
        <v>10</v>
      </c>
      <c r="G1351" t="str">
        <f>HYPERLINK("#federations!A14", "Федерация гребли на байдарках и каноэ")</f>
        <v>Федерация гребли на байдарках и каноэ</v>
      </c>
    </row>
    <row r="1352" spans="1:7" x14ac:dyDescent="0.3">
      <c r="A1352">
        <v>2010</v>
      </c>
      <c r="B1352" t="s">
        <v>1057</v>
      </c>
      <c r="C1352" t="s">
        <v>1058</v>
      </c>
      <c r="D1352" t="s">
        <v>1059</v>
      </c>
      <c r="E1352">
        <f>9</f>
        <v>9</v>
      </c>
      <c r="F1352" t="s">
        <v>10</v>
      </c>
      <c r="G1352" t="s">
        <v>419</v>
      </c>
    </row>
    <row r="1353" spans="1:7" x14ac:dyDescent="0.3">
      <c r="A1353">
        <v>2010</v>
      </c>
      <c r="B1353" t="s">
        <v>1060</v>
      </c>
      <c r="C1353" t="s">
        <v>214</v>
      </c>
      <c r="D1353" t="s">
        <v>1061</v>
      </c>
      <c r="E1353">
        <v>5</v>
      </c>
      <c r="F1353" t="s">
        <v>10</v>
      </c>
      <c r="G1353" t="str">
        <f>HYPERLINK("#federations!A36", "Федерация фехтования")</f>
        <v>Федерация фехтования</v>
      </c>
    </row>
    <row r="1354" spans="1:7" x14ac:dyDescent="0.3">
      <c r="A1354">
        <v>2010</v>
      </c>
      <c r="B1354" t="s">
        <v>1062</v>
      </c>
      <c r="C1354" t="s">
        <v>217</v>
      </c>
      <c r="D1354" t="s">
        <v>1063</v>
      </c>
      <c r="E1354">
        <f>9</f>
        <v>9</v>
      </c>
      <c r="F1354" t="s">
        <v>10</v>
      </c>
      <c r="G1354" t="str">
        <f>HYPERLINK("#federations!A15", "Федерация дзюдо")</f>
        <v>Федерация дзюдо</v>
      </c>
    </row>
    <row r="1355" spans="1:7" x14ac:dyDescent="0.3">
      <c r="A1355">
        <v>2010</v>
      </c>
      <c r="B1355" t="s">
        <v>1064</v>
      </c>
      <c r="C1355" t="s">
        <v>233</v>
      </c>
      <c r="D1355" t="s">
        <v>1065</v>
      </c>
      <c r="E1355">
        <v>20</v>
      </c>
      <c r="F1355" t="s">
        <v>10</v>
      </c>
      <c r="G1355" t="str">
        <f>HYPERLINK("#federations!A27", "Федерация современного пятиборья")</f>
        <v>Федерация современного пятиборья</v>
      </c>
    </row>
    <row r="1356" spans="1:7" x14ac:dyDescent="0.3">
      <c r="A1356">
        <v>2010</v>
      </c>
      <c r="B1356" t="s">
        <v>1066</v>
      </c>
      <c r="C1356" t="s">
        <v>233</v>
      </c>
      <c r="D1356" t="s">
        <v>1039</v>
      </c>
      <c r="E1356">
        <v>19</v>
      </c>
      <c r="F1356" t="s">
        <v>10</v>
      </c>
      <c r="G1356" t="str">
        <f>HYPERLINK("#federations!A27", "Федерация современного пятиборья")</f>
        <v>Федерация современного пятиборья</v>
      </c>
    </row>
    <row r="1357" spans="1:7" x14ac:dyDescent="0.3">
      <c r="A1357">
        <v>2010</v>
      </c>
      <c r="B1357" t="s">
        <v>1067</v>
      </c>
      <c r="C1357" t="s">
        <v>517</v>
      </c>
      <c r="D1357" t="s">
        <v>1039</v>
      </c>
      <c r="E1357">
        <v>13</v>
      </c>
      <c r="F1357" t="s">
        <v>10</v>
      </c>
      <c r="G1357" t="str">
        <f>HYPERLINK("#federations!A12", "Федерация гимнастики")</f>
        <v>Федерация гимнастики</v>
      </c>
    </row>
    <row r="1358" spans="1:7" x14ac:dyDescent="0.3">
      <c r="A1358">
        <v>2010</v>
      </c>
      <c r="B1358" t="s">
        <v>1068</v>
      </c>
      <c r="C1358" t="s">
        <v>236</v>
      </c>
      <c r="D1358" t="s">
        <v>1069</v>
      </c>
      <c r="E1358">
        <v>15</v>
      </c>
      <c r="F1358" t="s">
        <v>10</v>
      </c>
      <c r="G1358" t="str">
        <f>HYPERLINK("#federations!A31", "Федерация спортивной стрельбы")</f>
        <v>Федерация спортивной стрельбы</v>
      </c>
    </row>
    <row r="1359" spans="1:7" x14ac:dyDescent="0.3">
      <c r="A1359">
        <v>2010</v>
      </c>
      <c r="B1359" t="s">
        <v>1070</v>
      </c>
      <c r="C1359" t="s">
        <v>249</v>
      </c>
      <c r="D1359" t="s">
        <v>1071</v>
      </c>
      <c r="E1359">
        <v>12</v>
      </c>
      <c r="F1359" t="s">
        <v>10</v>
      </c>
      <c r="G1359" t="str">
        <f t="shared" ref="G1359:G1364" si="92">HYPERLINK("#federations!A9", "Федерация водных видов спорта")</f>
        <v>Федерация водных видов спорта</v>
      </c>
    </row>
    <row r="1360" spans="1:7" x14ac:dyDescent="0.3">
      <c r="A1360">
        <v>2010</v>
      </c>
      <c r="B1360" t="s">
        <v>1070</v>
      </c>
      <c r="C1360" t="s">
        <v>249</v>
      </c>
      <c r="D1360" t="s">
        <v>1072</v>
      </c>
      <c r="E1360">
        <v>26</v>
      </c>
      <c r="F1360" t="s">
        <v>10</v>
      </c>
      <c r="G1360" t="str">
        <f t="shared" si="92"/>
        <v>Федерация водных видов спорта</v>
      </c>
    </row>
    <row r="1361" spans="1:7" x14ac:dyDescent="0.3">
      <c r="A1361">
        <v>2010</v>
      </c>
      <c r="B1361" t="s">
        <v>640</v>
      </c>
      <c r="C1361" t="s">
        <v>249</v>
      </c>
      <c r="D1361" t="s">
        <v>1073</v>
      </c>
      <c r="E1361">
        <v>5</v>
      </c>
      <c r="F1361" t="s">
        <v>10</v>
      </c>
      <c r="G1361" t="str">
        <f t="shared" si="92"/>
        <v>Федерация водных видов спорта</v>
      </c>
    </row>
    <row r="1362" spans="1:7" x14ac:dyDescent="0.3">
      <c r="A1362">
        <v>2010</v>
      </c>
      <c r="B1362" t="s">
        <v>640</v>
      </c>
      <c r="C1362" t="s">
        <v>249</v>
      </c>
      <c r="D1362" t="s">
        <v>1074</v>
      </c>
      <c r="E1362">
        <v>31</v>
      </c>
      <c r="F1362" t="s">
        <v>10</v>
      </c>
      <c r="G1362" t="str">
        <f t="shared" si="92"/>
        <v>Федерация водных видов спорта</v>
      </c>
    </row>
    <row r="1363" spans="1:7" x14ac:dyDescent="0.3">
      <c r="A1363">
        <v>2010</v>
      </c>
      <c r="B1363" t="s">
        <v>1075</v>
      </c>
      <c r="C1363" t="s">
        <v>249</v>
      </c>
      <c r="D1363" t="s">
        <v>1076</v>
      </c>
      <c r="E1363">
        <v>14</v>
      </c>
      <c r="F1363" t="s">
        <v>10</v>
      </c>
      <c r="G1363" t="str">
        <f t="shared" si="92"/>
        <v>Федерация водных видов спорта</v>
      </c>
    </row>
    <row r="1364" spans="1:7" x14ac:dyDescent="0.3">
      <c r="A1364">
        <v>2010</v>
      </c>
      <c r="B1364" t="s">
        <v>1075</v>
      </c>
      <c r="C1364" t="s">
        <v>249</v>
      </c>
      <c r="D1364" t="s">
        <v>1077</v>
      </c>
      <c r="E1364">
        <v>18</v>
      </c>
      <c r="F1364" t="s">
        <v>10</v>
      </c>
      <c r="G1364" t="str">
        <f t="shared" si="92"/>
        <v>Федерация водных видов спорта</v>
      </c>
    </row>
    <row r="1365" spans="1:7" x14ac:dyDescent="0.3">
      <c r="A1365">
        <v>2010</v>
      </c>
      <c r="B1365" t="s">
        <v>781</v>
      </c>
      <c r="C1365" t="s">
        <v>534</v>
      </c>
      <c r="D1365" t="s">
        <v>1078</v>
      </c>
      <c r="E1365">
        <v>2</v>
      </c>
      <c r="F1365" t="s">
        <v>26</v>
      </c>
      <c r="G1365" t="str">
        <f>HYPERLINK("#federations!A32", "Федерация тхэквондо")</f>
        <v>Федерация тхэквондо</v>
      </c>
    </row>
    <row r="1366" spans="1:7" x14ac:dyDescent="0.3">
      <c r="A1366">
        <v>2010</v>
      </c>
      <c r="B1366" t="s">
        <v>1079</v>
      </c>
      <c r="C1366" t="s">
        <v>417</v>
      </c>
      <c r="D1366" t="s">
        <v>1080</v>
      </c>
      <c r="E1366">
        <v>27</v>
      </c>
      <c r="F1366" t="s">
        <v>10</v>
      </c>
      <c r="G1366" t="s">
        <v>419</v>
      </c>
    </row>
    <row r="1367" spans="1:7" x14ac:dyDescent="0.3">
      <c r="A1367">
        <v>2010</v>
      </c>
      <c r="B1367" t="s">
        <v>1081</v>
      </c>
      <c r="C1367" t="s">
        <v>417</v>
      </c>
      <c r="D1367" t="s">
        <v>1082</v>
      </c>
      <c r="E1367">
        <v>21</v>
      </c>
      <c r="F1367" t="s">
        <v>10</v>
      </c>
      <c r="G1367" t="s">
        <v>419</v>
      </c>
    </row>
    <row r="1368" spans="1:7" x14ac:dyDescent="0.3">
      <c r="A1368">
        <v>2010</v>
      </c>
      <c r="B1368" t="s">
        <v>1083</v>
      </c>
      <c r="C1368" t="s">
        <v>265</v>
      </c>
      <c r="D1368" t="s">
        <v>1053</v>
      </c>
      <c r="E1368">
        <v>3</v>
      </c>
      <c r="F1368" t="s">
        <v>170</v>
      </c>
      <c r="G1368" t="str">
        <f>HYPERLINK("#federations!A35", "Федерация тяжелой атлетики")</f>
        <v>Федерация тяжелой атлетики</v>
      </c>
    </row>
    <row r="1369" spans="1:7" x14ac:dyDescent="0.3">
      <c r="A1369">
        <v>2010</v>
      </c>
      <c r="B1369" t="s">
        <v>791</v>
      </c>
      <c r="C1369" t="s">
        <v>265</v>
      </c>
      <c r="D1369" t="s">
        <v>1084</v>
      </c>
      <c r="E1369">
        <v>2</v>
      </c>
      <c r="F1369" t="s">
        <v>26</v>
      </c>
      <c r="G1369" t="str">
        <f>HYPERLINK("#federations!A35", "Федерация тяжелой атлетики")</f>
        <v>Федерация тяжелой атлетики</v>
      </c>
    </row>
    <row r="1370" spans="1:7" x14ac:dyDescent="0.3">
      <c r="A1370">
        <v>2010</v>
      </c>
      <c r="B1370" t="s">
        <v>914</v>
      </c>
      <c r="C1370" t="s">
        <v>265</v>
      </c>
      <c r="D1370" t="s">
        <v>1085</v>
      </c>
      <c r="E1370">
        <v>1</v>
      </c>
      <c r="F1370" t="s">
        <v>33</v>
      </c>
      <c r="G1370" t="str">
        <f>HYPERLINK("#federations!A35", "Федерация тяжелой атлетики")</f>
        <v>Федерация тяжелой атлетики</v>
      </c>
    </row>
    <row r="1371" spans="1:7" x14ac:dyDescent="0.3">
      <c r="A1371">
        <v>2010</v>
      </c>
      <c r="B1371" t="s">
        <v>1086</v>
      </c>
      <c r="C1371" t="s">
        <v>275</v>
      </c>
      <c r="D1371" t="s">
        <v>1087</v>
      </c>
      <c r="E1371">
        <v>3</v>
      </c>
      <c r="F1371" t="s">
        <v>170</v>
      </c>
      <c r="G1371" t="str">
        <f>HYPERLINK("#federations!A7", "Федерация борьбы")</f>
        <v>Федерация борьбы</v>
      </c>
    </row>
    <row r="1372" spans="1:7" x14ac:dyDescent="0.3">
      <c r="A1372">
        <v>2010</v>
      </c>
      <c r="B1372" t="s">
        <v>1088</v>
      </c>
      <c r="C1372" t="s">
        <v>275</v>
      </c>
      <c r="D1372" t="s">
        <v>1089</v>
      </c>
      <c r="E1372">
        <v>1</v>
      </c>
      <c r="F1372" t="s">
        <v>33</v>
      </c>
      <c r="G1372" t="str">
        <f>HYPERLINK("#federations!A7", "Федерация борьбы")</f>
        <v>Федерация борьбы</v>
      </c>
    </row>
    <row r="1373" spans="1:7" x14ac:dyDescent="0.3">
      <c r="A1373">
        <v>2010</v>
      </c>
      <c r="B1373" t="s">
        <v>1090</v>
      </c>
      <c r="C1373" t="s">
        <v>275</v>
      </c>
      <c r="D1373" t="s">
        <v>1091</v>
      </c>
      <c r="E1373">
        <v>4</v>
      </c>
      <c r="F1373" t="s">
        <v>10</v>
      </c>
      <c r="G1373" t="str">
        <f>HYPERLINK("#federations!A7", "Федерация борьбы")</f>
        <v>Федерация борьбы</v>
      </c>
    </row>
    <row r="1374" spans="1:7" x14ac:dyDescent="0.3">
      <c r="A1374">
        <v>2012</v>
      </c>
      <c r="B1374" t="s">
        <v>1092</v>
      </c>
      <c r="C1374" t="s">
        <v>8</v>
      </c>
      <c r="D1374" t="s">
        <v>1093</v>
      </c>
      <c r="E1374">
        <v>33</v>
      </c>
      <c r="F1374" t="s">
        <v>10</v>
      </c>
      <c r="G1374" t="str">
        <f t="shared" ref="G1374:G1380" si="93">HYPERLINK("#federations!A21", "Федерация лыжного спорта")</f>
        <v>Федерация лыжного спорта</v>
      </c>
    </row>
    <row r="1375" spans="1:7" x14ac:dyDescent="0.3">
      <c r="A1375">
        <v>2012</v>
      </c>
      <c r="B1375" t="s">
        <v>1092</v>
      </c>
      <c r="C1375" t="s">
        <v>8</v>
      </c>
      <c r="D1375" t="s">
        <v>1094</v>
      </c>
      <c r="E1375">
        <v>26</v>
      </c>
      <c r="F1375" t="s">
        <v>10</v>
      </c>
      <c r="G1375" t="str">
        <f t="shared" si="93"/>
        <v>Федерация лыжного спорта</v>
      </c>
    </row>
    <row r="1376" spans="1:7" x14ac:dyDescent="0.3">
      <c r="A1376">
        <v>2012</v>
      </c>
      <c r="B1376" t="s">
        <v>1092</v>
      </c>
      <c r="C1376" t="s">
        <v>8</v>
      </c>
      <c r="D1376" t="s">
        <v>1095</v>
      </c>
      <c r="E1376" t="s">
        <v>197</v>
      </c>
      <c r="F1376" t="s">
        <v>10</v>
      </c>
      <c r="G1376" t="str">
        <f t="shared" si="93"/>
        <v>Федерация лыжного спорта</v>
      </c>
    </row>
    <row r="1377" spans="1:7" x14ac:dyDescent="0.3">
      <c r="A1377">
        <v>2012</v>
      </c>
      <c r="B1377" t="s">
        <v>1092</v>
      </c>
      <c r="C1377" t="s">
        <v>8</v>
      </c>
      <c r="D1377" t="s">
        <v>1096</v>
      </c>
      <c r="E1377" t="s">
        <v>197</v>
      </c>
      <c r="F1377" t="s">
        <v>10</v>
      </c>
      <c r="G1377" t="str">
        <f t="shared" si="93"/>
        <v>Федерация лыжного спорта</v>
      </c>
    </row>
    <row r="1378" spans="1:7" x14ac:dyDescent="0.3">
      <c r="A1378">
        <v>2012</v>
      </c>
      <c r="B1378" t="s">
        <v>923</v>
      </c>
      <c r="C1378" t="s">
        <v>8</v>
      </c>
      <c r="D1378" t="s">
        <v>1097</v>
      </c>
      <c r="E1378" t="s">
        <v>51</v>
      </c>
      <c r="F1378" t="s">
        <v>10</v>
      </c>
      <c r="G1378" t="str">
        <f t="shared" si="93"/>
        <v>Федерация лыжного спорта</v>
      </c>
    </row>
    <row r="1379" spans="1:7" x14ac:dyDescent="0.3">
      <c r="A1379">
        <v>2012</v>
      </c>
      <c r="B1379" t="s">
        <v>923</v>
      </c>
      <c r="C1379" t="s">
        <v>8</v>
      </c>
      <c r="D1379" t="s">
        <v>1098</v>
      </c>
      <c r="E1379">
        <v>40</v>
      </c>
      <c r="F1379" t="s">
        <v>10</v>
      </c>
      <c r="G1379" t="str">
        <f t="shared" si="93"/>
        <v>Федерация лыжного спорта</v>
      </c>
    </row>
    <row r="1380" spans="1:7" x14ac:dyDescent="0.3">
      <c r="A1380">
        <v>2012</v>
      </c>
      <c r="B1380" t="s">
        <v>923</v>
      </c>
      <c r="C1380" t="s">
        <v>8</v>
      </c>
      <c r="D1380" t="s">
        <v>1099</v>
      </c>
      <c r="E1380" t="s">
        <v>197</v>
      </c>
      <c r="F1380" t="s">
        <v>10</v>
      </c>
      <c r="G1380" t="str">
        <f t="shared" si="93"/>
        <v>Федерация лыжного спорта</v>
      </c>
    </row>
    <row r="1381" spans="1:7" x14ac:dyDescent="0.3">
      <c r="A1381">
        <v>2012</v>
      </c>
      <c r="B1381" t="s">
        <v>1100</v>
      </c>
      <c r="C1381" t="s">
        <v>17</v>
      </c>
      <c r="D1381" t="s">
        <v>1101</v>
      </c>
      <c r="E1381">
        <v>31</v>
      </c>
      <c r="F1381" t="s">
        <v>10</v>
      </c>
      <c r="G1381" t="str">
        <f t="shared" ref="G1381:G1386" si="94">HYPERLINK("#federations!A5", "Федерация биатлона")</f>
        <v>Федерация биатлона</v>
      </c>
    </row>
    <row r="1382" spans="1:7" x14ac:dyDescent="0.3">
      <c r="A1382">
        <v>2012</v>
      </c>
      <c r="B1382" t="s">
        <v>1100</v>
      </c>
      <c r="C1382" t="s">
        <v>17</v>
      </c>
      <c r="D1382" t="s">
        <v>1102</v>
      </c>
      <c r="E1382">
        <v>31</v>
      </c>
      <c r="F1382" t="s">
        <v>10</v>
      </c>
      <c r="G1382" t="str">
        <f t="shared" si="94"/>
        <v>Федерация биатлона</v>
      </c>
    </row>
    <row r="1383" spans="1:7" x14ac:dyDescent="0.3">
      <c r="A1383">
        <v>2012</v>
      </c>
      <c r="B1383" t="s">
        <v>814</v>
      </c>
      <c r="C1383" t="s">
        <v>17</v>
      </c>
      <c r="D1383" t="s">
        <v>1103</v>
      </c>
      <c r="E1383">
        <v>2</v>
      </c>
      <c r="F1383" t="s">
        <v>26</v>
      </c>
      <c r="G1383" t="str">
        <f t="shared" si="94"/>
        <v>Федерация биатлона</v>
      </c>
    </row>
    <row r="1384" spans="1:7" x14ac:dyDescent="0.3">
      <c r="A1384">
        <v>2012</v>
      </c>
      <c r="B1384" t="s">
        <v>1104</v>
      </c>
      <c r="C1384" t="s">
        <v>17</v>
      </c>
      <c r="D1384" t="s">
        <v>1103</v>
      </c>
      <c r="E1384">
        <v>32</v>
      </c>
      <c r="F1384" t="s">
        <v>10</v>
      </c>
      <c r="G1384" t="str">
        <f t="shared" si="94"/>
        <v>Федерация биатлона</v>
      </c>
    </row>
    <row r="1385" spans="1:7" x14ac:dyDescent="0.3">
      <c r="A1385">
        <v>2012</v>
      </c>
      <c r="B1385" t="s">
        <v>814</v>
      </c>
      <c r="C1385" t="s">
        <v>17</v>
      </c>
      <c r="D1385" t="s">
        <v>1105</v>
      </c>
      <c r="E1385">
        <v>3</v>
      </c>
      <c r="F1385" t="s">
        <v>170</v>
      </c>
      <c r="G1385" t="str">
        <f t="shared" si="94"/>
        <v>Федерация биатлона</v>
      </c>
    </row>
    <row r="1386" spans="1:7" x14ac:dyDescent="0.3">
      <c r="A1386">
        <v>2012</v>
      </c>
      <c r="B1386" t="s">
        <v>1104</v>
      </c>
      <c r="C1386" t="s">
        <v>17</v>
      </c>
      <c r="D1386" t="s">
        <v>1105</v>
      </c>
      <c r="E1386">
        <v>27</v>
      </c>
      <c r="F1386" t="s">
        <v>10</v>
      </c>
      <c r="G1386" t="str">
        <f t="shared" si="94"/>
        <v>Федерация биатлона</v>
      </c>
    </row>
    <row r="1387" spans="1:7" x14ac:dyDescent="0.3">
      <c r="A1387">
        <v>2012</v>
      </c>
      <c r="B1387" t="s">
        <v>1106</v>
      </c>
      <c r="C1387" t="s">
        <v>24</v>
      </c>
      <c r="D1387" t="s">
        <v>1080</v>
      </c>
      <c r="E1387">
        <v>8</v>
      </c>
      <c r="F1387" t="s">
        <v>10</v>
      </c>
      <c r="G1387" t="str">
        <f>HYPERLINK("#federations!A21", "Федерация лыжных видов спорта")</f>
        <v>Федерация лыжных видов спорта</v>
      </c>
    </row>
    <row r="1388" spans="1:7" x14ac:dyDescent="0.3">
      <c r="A1388">
        <v>2012</v>
      </c>
      <c r="B1388" t="s">
        <v>1106</v>
      </c>
      <c r="C1388" t="s">
        <v>24</v>
      </c>
      <c r="D1388" t="s">
        <v>1107</v>
      </c>
      <c r="E1388">
        <v>3</v>
      </c>
      <c r="F1388" t="s">
        <v>170</v>
      </c>
      <c r="G1388" t="str">
        <f>HYPERLINK("#federations!A21", "Федерация лыжных видов спорта")</f>
        <v>Федерация лыжных видов спорта</v>
      </c>
    </row>
    <row r="1389" spans="1:7" x14ac:dyDescent="0.3">
      <c r="A1389">
        <v>2012</v>
      </c>
      <c r="B1389" t="s">
        <v>1108</v>
      </c>
      <c r="C1389" t="s">
        <v>24</v>
      </c>
      <c r="D1389" t="s">
        <v>1082</v>
      </c>
      <c r="E1389">
        <v>32</v>
      </c>
      <c r="F1389" t="s">
        <v>10</v>
      </c>
      <c r="G1389" t="str">
        <f>HYPERLINK("#federations!A21", "Федерация лыжных видов спорта")</f>
        <v>Федерация лыжных видов спорта</v>
      </c>
    </row>
    <row r="1390" spans="1:7" x14ac:dyDescent="0.3">
      <c r="A1390">
        <v>2012</v>
      </c>
      <c r="B1390" t="s">
        <v>1108</v>
      </c>
      <c r="C1390" t="s">
        <v>24</v>
      </c>
      <c r="D1390" t="s">
        <v>1109</v>
      </c>
      <c r="E1390">
        <v>26</v>
      </c>
      <c r="F1390" t="s">
        <v>10</v>
      </c>
      <c r="G1390" t="str">
        <f>HYPERLINK("#federations!A21", "Федерация лыжных видов спорта")</f>
        <v>Федерация лыжных видов спорта</v>
      </c>
    </row>
    <row r="1391" spans="1:7" x14ac:dyDescent="0.3">
      <c r="A1391">
        <v>2012</v>
      </c>
      <c r="B1391" t="s">
        <v>1110</v>
      </c>
      <c r="C1391" t="s">
        <v>313</v>
      </c>
      <c r="D1391" t="s">
        <v>1111</v>
      </c>
      <c r="E1391">
        <v>14</v>
      </c>
      <c r="F1391" t="s">
        <v>10</v>
      </c>
      <c r="G1391" t="str">
        <f>HYPERLINK("#federations!A37", "Федерация фигурного катания")</f>
        <v>Федерация фигурного катания</v>
      </c>
    </row>
    <row r="1392" spans="1:7" x14ac:dyDescent="0.3">
      <c r="A1392">
        <v>2012</v>
      </c>
      <c r="B1392" t="s">
        <v>1112</v>
      </c>
      <c r="C1392" t="s">
        <v>45</v>
      </c>
      <c r="D1392" t="s">
        <v>1113</v>
      </c>
      <c r="E1392">
        <v>17</v>
      </c>
      <c r="F1392" t="s">
        <v>10</v>
      </c>
      <c r="G1392" t="str">
        <f>HYPERLINK("#federations!A21", "Федерация лыжного спорта")</f>
        <v>Федерация лыжного спорта</v>
      </c>
    </row>
    <row r="1393" spans="1:7" x14ac:dyDescent="0.3">
      <c r="A1393">
        <v>2012</v>
      </c>
      <c r="B1393" t="s">
        <v>1114</v>
      </c>
      <c r="C1393" t="s">
        <v>828</v>
      </c>
      <c r="D1393" t="s">
        <v>1111</v>
      </c>
      <c r="E1393">
        <v>14</v>
      </c>
      <c r="F1393" t="s">
        <v>10</v>
      </c>
      <c r="G1393" t="s">
        <v>419</v>
      </c>
    </row>
    <row r="1394" spans="1:7" x14ac:dyDescent="0.3">
      <c r="A1394">
        <v>2012</v>
      </c>
      <c r="B1394" t="s">
        <v>1115</v>
      </c>
      <c r="C1394" t="s">
        <v>828</v>
      </c>
      <c r="D1394" t="s">
        <v>1116</v>
      </c>
      <c r="E1394" t="s">
        <v>197</v>
      </c>
      <c r="F1394" t="s">
        <v>10</v>
      </c>
      <c r="G1394" t="s">
        <v>419</v>
      </c>
    </row>
    <row r="1395" spans="1:7" x14ac:dyDescent="0.3">
      <c r="A1395">
        <v>2012</v>
      </c>
      <c r="B1395" t="s">
        <v>1117</v>
      </c>
      <c r="C1395" t="s">
        <v>48</v>
      </c>
      <c r="D1395" t="s">
        <v>1118</v>
      </c>
      <c r="E1395">
        <v>11</v>
      </c>
      <c r="F1395" t="s">
        <v>10</v>
      </c>
      <c r="G1395" t="str">
        <f>HYPERLINK("#federations!A19", "Федерация коньковых видов спорта")</f>
        <v>Федерация коньковых видов спорта</v>
      </c>
    </row>
    <row r="1396" spans="1:7" x14ac:dyDescent="0.3">
      <c r="A1396">
        <v>2012</v>
      </c>
      <c r="B1396" t="s">
        <v>1117</v>
      </c>
      <c r="C1396" t="s">
        <v>48</v>
      </c>
      <c r="D1396" t="s">
        <v>1119</v>
      </c>
      <c r="E1396">
        <v>6</v>
      </c>
      <c r="F1396" t="s">
        <v>10</v>
      </c>
      <c r="G1396" t="str">
        <f>HYPERLINK("#federations!A19", "Федерация коньковых видов спорта")</f>
        <v>Федерация коньковых видов спорта</v>
      </c>
    </row>
    <row r="1397" spans="1:7" x14ac:dyDescent="0.3">
      <c r="A1397">
        <v>2012</v>
      </c>
      <c r="B1397" t="s">
        <v>1120</v>
      </c>
      <c r="C1397" t="s">
        <v>53</v>
      </c>
      <c r="D1397" t="s">
        <v>1121</v>
      </c>
      <c r="E1397">
        <v>23</v>
      </c>
      <c r="F1397" t="s">
        <v>10</v>
      </c>
      <c r="G1397" t="str">
        <f>HYPERLINK("#federations!A21", "Федерация лыжных видов спорта")</f>
        <v>Федерация лыжных видов спорта</v>
      </c>
    </row>
    <row r="1398" spans="1:7" x14ac:dyDescent="0.3">
      <c r="A1398">
        <v>2012</v>
      </c>
      <c r="B1398" t="s">
        <v>946</v>
      </c>
      <c r="C1398" t="s">
        <v>59</v>
      </c>
      <c r="D1398" t="s">
        <v>1122</v>
      </c>
      <c r="E1398">
        <v>5</v>
      </c>
      <c r="F1398" t="s">
        <v>10</v>
      </c>
      <c r="G1398" t="str">
        <f t="shared" ref="G1398:G1407" si="95">HYPERLINK("#federations!A19", "Федерация коньковых видов спорта")</f>
        <v>Федерация коньковых видов спорта</v>
      </c>
    </row>
    <row r="1399" spans="1:7" x14ac:dyDescent="0.3">
      <c r="A1399">
        <v>2012</v>
      </c>
      <c r="B1399" t="s">
        <v>1035</v>
      </c>
      <c r="C1399" t="s">
        <v>59</v>
      </c>
      <c r="D1399" t="s">
        <v>1122</v>
      </c>
      <c r="E1399" t="s">
        <v>197</v>
      </c>
      <c r="F1399" t="s">
        <v>10</v>
      </c>
      <c r="G1399" t="str">
        <f t="shared" si="95"/>
        <v>Федерация коньковых видов спорта</v>
      </c>
    </row>
    <row r="1400" spans="1:7" x14ac:dyDescent="0.3">
      <c r="A1400">
        <v>2012</v>
      </c>
      <c r="B1400" t="s">
        <v>1035</v>
      </c>
      <c r="C1400" t="s">
        <v>59</v>
      </c>
      <c r="D1400" t="s">
        <v>1123</v>
      </c>
      <c r="E1400">
        <v>9</v>
      </c>
      <c r="F1400" t="s">
        <v>10</v>
      </c>
      <c r="G1400" t="str">
        <f t="shared" si="95"/>
        <v>Федерация коньковых видов спорта</v>
      </c>
    </row>
    <row r="1401" spans="1:7" x14ac:dyDescent="0.3">
      <c r="A1401">
        <v>2012</v>
      </c>
      <c r="B1401" t="s">
        <v>946</v>
      </c>
      <c r="C1401" t="s">
        <v>59</v>
      </c>
      <c r="D1401" t="s">
        <v>1124</v>
      </c>
      <c r="E1401">
        <v>5</v>
      </c>
      <c r="F1401" t="s">
        <v>10</v>
      </c>
      <c r="G1401" t="str">
        <f t="shared" si="95"/>
        <v>Федерация коньковых видов спорта</v>
      </c>
    </row>
    <row r="1402" spans="1:7" x14ac:dyDescent="0.3">
      <c r="A1402">
        <v>2012</v>
      </c>
      <c r="B1402" t="s">
        <v>1035</v>
      </c>
      <c r="C1402" t="s">
        <v>59</v>
      </c>
      <c r="D1402" t="s">
        <v>1124</v>
      </c>
      <c r="E1402">
        <v>11</v>
      </c>
      <c r="F1402" t="s">
        <v>10</v>
      </c>
      <c r="G1402" t="str">
        <f t="shared" si="95"/>
        <v>Федерация коньковых видов спорта</v>
      </c>
    </row>
    <row r="1403" spans="1:7" x14ac:dyDescent="0.3">
      <c r="A1403">
        <v>2012</v>
      </c>
      <c r="B1403" t="s">
        <v>1125</v>
      </c>
      <c r="C1403" t="s">
        <v>59</v>
      </c>
      <c r="D1403" t="s">
        <v>1118</v>
      </c>
      <c r="E1403">
        <v>6</v>
      </c>
      <c r="F1403" t="s">
        <v>10</v>
      </c>
      <c r="G1403" t="str">
        <f t="shared" si="95"/>
        <v>Федерация коньковых видов спорта</v>
      </c>
    </row>
    <row r="1404" spans="1:7" x14ac:dyDescent="0.3">
      <c r="A1404">
        <v>2012</v>
      </c>
      <c r="B1404" t="s">
        <v>1126</v>
      </c>
      <c r="C1404" t="s">
        <v>59</v>
      </c>
      <c r="D1404" t="s">
        <v>1127</v>
      </c>
      <c r="E1404">
        <v>11</v>
      </c>
      <c r="F1404" t="s">
        <v>10</v>
      </c>
      <c r="G1404" t="str">
        <f t="shared" si="95"/>
        <v>Федерация коньковых видов спорта</v>
      </c>
    </row>
    <row r="1405" spans="1:7" x14ac:dyDescent="0.3">
      <c r="A1405">
        <v>2012</v>
      </c>
      <c r="B1405" t="s">
        <v>1126</v>
      </c>
      <c r="C1405" t="s">
        <v>59</v>
      </c>
      <c r="D1405" t="s">
        <v>1128</v>
      </c>
      <c r="E1405">
        <v>11</v>
      </c>
      <c r="F1405" t="s">
        <v>10</v>
      </c>
      <c r="G1405" t="str">
        <f t="shared" si="95"/>
        <v>Федерация коньковых видов спорта</v>
      </c>
    </row>
    <row r="1406" spans="1:7" x14ac:dyDescent="0.3">
      <c r="A1406">
        <v>2012</v>
      </c>
      <c r="B1406" t="s">
        <v>1126</v>
      </c>
      <c r="C1406" t="s">
        <v>59</v>
      </c>
      <c r="D1406" t="s">
        <v>1129</v>
      </c>
      <c r="E1406">
        <v>17</v>
      </c>
      <c r="F1406" t="s">
        <v>10</v>
      </c>
      <c r="G1406" t="str">
        <f t="shared" si="95"/>
        <v>Федерация коньковых видов спорта</v>
      </c>
    </row>
    <row r="1407" spans="1:7" x14ac:dyDescent="0.3">
      <c r="A1407">
        <v>2012</v>
      </c>
      <c r="B1407" t="s">
        <v>1125</v>
      </c>
      <c r="C1407" t="s">
        <v>59</v>
      </c>
      <c r="D1407" t="s">
        <v>1129</v>
      </c>
      <c r="E1407">
        <v>25</v>
      </c>
      <c r="F1407" t="s">
        <v>10</v>
      </c>
      <c r="G1407" t="str">
        <f t="shared" si="95"/>
        <v>Федерация коньковых видов спорта</v>
      </c>
    </row>
    <row r="1408" spans="1:7" x14ac:dyDescent="0.3">
      <c r="A1408">
        <v>2014</v>
      </c>
      <c r="B1408" t="s">
        <v>1130</v>
      </c>
      <c r="C1408" t="s">
        <v>75</v>
      </c>
      <c r="D1408" t="s">
        <v>1039</v>
      </c>
      <c r="E1408">
        <f>17</f>
        <v>17</v>
      </c>
      <c r="F1408" t="s">
        <v>10</v>
      </c>
      <c r="G1408" t="str">
        <f>HYPERLINK("#federations!A30", "Федерация стрельбы из лука, арбалета, дартса")</f>
        <v>Федерация стрельбы из лука, арбалета, дартса</v>
      </c>
    </row>
    <row r="1409" spans="1:7" x14ac:dyDescent="0.3">
      <c r="A1409">
        <v>2014</v>
      </c>
      <c r="B1409" t="s">
        <v>1131</v>
      </c>
      <c r="C1409" t="s">
        <v>84</v>
      </c>
      <c r="D1409" t="s">
        <v>1041</v>
      </c>
      <c r="E1409">
        <v>15</v>
      </c>
      <c r="F1409" t="s">
        <v>10</v>
      </c>
      <c r="G1409" t="str">
        <f>HYPERLINK("#federations!A12", "Федерация гимнастики")</f>
        <v>Федерация гимнастики</v>
      </c>
    </row>
    <row r="1410" spans="1:7" x14ac:dyDescent="0.3">
      <c r="A1410">
        <v>2014</v>
      </c>
      <c r="B1410" t="s">
        <v>1132</v>
      </c>
      <c r="C1410" t="s">
        <v>84</v>
      </c>
      <c r="D1410" t="s">
        <v>1042</v>
      </c>
      <c r="E1410">
        <v>24</v>
      </c>
      <c r="F1410" t="s">
        <v>10</v>
      </c>
      <c r="G1410" t="str">
        <f>HYPERLINK("#federations!A12", "Федерация гимнастики")</f>
        <v>Федерация гимнастики</v>
      </c>
    </row>
    <row r="1411" spans="1:7" x14ac:dyDescent="0.3">
      <c r="A1411">
        <v>2014</v>
      </c>
      <c r="B1411" t="s">
        <v>1133</v>
      </c>
      <c r="C1411" t="s">
        <v>118</v>
      </c>
      <c r="D1411" t="s">
        <v>1134</v>
      </c>
      <c r="E1411">
        <v>16</v>
      </c>
      <c r="F1411" t="s">
        <v>10</v>
      </c>
      <c r="G1411" t="str">
        <f t="shared" ref="G1411:G1416" si="96">HYPERLINK("#federations!A20", "Федерация легкой атлетики")</f>
        <v>Федерация легкой атлетики</v>
      </c>
    </row>
    <row r="1412" spans="1:7" x14ac:dyDescent="0.3">
      <c r="A1412">
        <v>2014</v>
      </c>
      <c r="B1412" t="s">
        <v>1135</v>
      </c>
      <c r="C1412" t="s">
        <v>118</v>
      </c>
      <c r="D1412" t="s">
        <v>1136</v>
      </c>
      <c r="E1412">
        <v>6</v>
      </c>
      <c r="F1412" t="s">
        <v>10</v>
      </c>
      <c r="G1412" t="str">
        <f t="shared" si="96"/>
        <v>Федерация легкой атлетики</v>
      </c>
    </row>
    <row r="1413" spans="1:7" x14ac:dyDescent="0.3">
      <c r="A1413">
        <v>2014</v>
      </c>
      <c r="B1413" t="s">
        <v>1137</v>
      </c>
      <c r="C1413" t="s">
        <v>118</v>
      </c>
      <c r="D1413" t="s">
        <v>1049</v>
      </c>
      <c r="E1413">
        <v>13</v>
      </c>
      <c r="F1413" t="s">
        <v>10</v>
      </c>
      <c r="G1413" t="str">
        <f t="shared" si="96"/>
        <v>Федерация легкой атлетики</v>
      </c>
    </row>
    <row r="1414" spans="1:7" x14ac:dyDescent="0.3">
      <c r="A1414">
        <v>2014</v>
      </c>
      <c r="B1414" t="s">
        <v>1138</v>
      </c>
      <c r="C1414" t="s">
        <v>118</v>
      </c>
      <c r="D1414" t="s">
        <v>1051</v>
      </c>
      <c r="E1414">
        <v>14</v>
      </c>
      <c r="F1414" t="s">
        <v>10</v>
      </c>
      <c r="G1414" t="str">
        <f t="shared" si="96"/>
        <v>Федерация легкой атлетики</v>
      </c>
    </row>
    <row r="1415" spans="1:7" x14ac:dyDescent="0.3">
      <c r="A1415">
        <v>2014</v>
      </c>
      <c r="B1415" t="s">
        <v>1139</v>
      </c>
      <c r="C1415" t="s">
        <v>118</v>
      </c>
      <c r="D1415" t="s">
        <v>1140</v>
      </c>
      <c r="E1415">
        <v>11</v>
      </c>
      <c r="F1415" t="s">
        <v>10</v>
      </c>
      <c r="G1415" t="str">
        <f t="shared" si="96"/>
        <v>Федерация легкой атлетики</v>
      </c>
    </row>
    <row r="1416" spans="1:7" x14ac:dyDescent="0.3">
      <c r="A1416">
        <v>2014</v>
      </c>
      <c r="B1416" t="s">
        <v>1141</v>
      </c>
      <c r="C1416" t="s">
        <v>118</v>
      </c>
      <c r="D1416" t="s">
        <v>1142</v>
      </c>
      <c r="E1416">
        <v>13</v>
      </c>
      <c r="F1416" t="s">
        <v>10</v>
      </c>
      <c r="G1416" t="str">
        <f t="shared" si="96"/>
        <v>Федерация легкой атлетики</v>
      </c>
    </row>
    <row r="1417" spans="1:7" x14ac:dyDescent="0.3">
      <c r="A1417">
        <v>2014</v>
      </c>
      <c r="B1417" t="s">
        <v>1143</v>
      </c>
      <c r="C1417" t="s">
        <v>162</v>
      </c>
      <c r="D1417" t="s">
        <v>1144</v>
      </c>
      <c r="E1417">
        <v>4</v>
      </c>
      <c r="F1417" t="s">
        <v>10</v>
      </c>
      <c r="G1417" t="str">
        <f>HYPERLINK("#federations!A6", "Федерация бокса")</f>
        <v>Федерация бокса</v>
      </c>
    </row>
    <row r="1418" spans="1:7" x14ac:dyDescent="0.3">
      <c r="A1418">
        <v>2014</v>
      </c>
      <c r="B1418" t="s">
        <v>872</v>
      </c>
      <c r="C1418" t="s">
        <v>162</v>
      </c>
      <c r="D1418" t="s">
        <v>1145</v>
      </c>
      <c r="E1418">
        <v>1</v>
      </c>
      <c r="F1418" t="s">
        <v>33</v>
      </c>
      <c r="G1418" t="str">
        <f>HYPERLINK("#federations!A6", "Федерация бокса")</f>
        <v>Федерация бокса</v>
      </c>
    </row>
    <row r="1419" spans="1:7" x14ac:dyDescent="0.3">
      <c r="A1419">
        <v>2014</v>
      </c>
      <c r="B1419" t="s">
        <v>1146</v>
      </c>
      <c r="C1419" t="s">
        <v>162</v>
      </c>
      <c r="D1419" t="s">
        <v>1147</v>
      </c>
      <c r="E1419">
        <v>2</v>
      </c>
      <c r="F1419" t="s">
        <v>26</v>
      </c>
      <c r="G1419" t="str">
        <f>HYPERLINK("#federations!A6", "Федерация бокса")</f>
        <v>Федерация бокса</v>
      </c>
    </row>
    <row r="1420" spans="1:7" x14ac:dyDescent="0.3">
      <c r="A1420">
        <v>2014</v>
      </c>
      <c r="B1420" t="s">
        <v>1148</v>
      </c>
      <c r="C1420" t="s">
        <v>162</v>
      </c>
      <c r="D1420" t="s">
        <v>1149</v>
      </c>
      <c r="E1420">
        <v>5</v>
      </c>
      <c r="F1420" t="s">
        <v>10</v>
      </c>
      <c r="G1420" t="str">
        <f>HYPERLINK("#federations!A6", "Федерация бокса")</f>
        <v>Федерация бокса</v>
      </c>
    </row>
    <row r="1421" spans="1:7" x14ac:dyDescent="0.3">
      <c r="A1421">
        <v>2014</v>
      </c>
      <c r="B1421" t="s">
        <v>1150</v>
      </c>
      <c r="C1421" t="s">
        <v>180</v>
      </c>
      <c r="D1421" t="s">
        <v>1055</v>
      </c>
      <c r="E1421">
        <f>9</f>
        <v>9</v>
      </c>
      <c r="F1421" t="s">
        <v>10</v>
      </c>
      <c r="G1421" t="str">
        <f>HYPERLINK("#federations!A14", "Федерация гребли на байдарках и каноэ")</f>
        <v>Федерация гребли на байдарках и каноэ</v>
      </c>
    </row>
    <row r="1422" spans="1:7" x14ac:dyDescent="0.3">
      <c r="A1422">
        <v>2014</v>
      </c>
      <c r="B1422" t="s">
        <v>1150</v>
      </c>
      <c r="C1422" t="s">
        <v>180</v>
      </c>
      <c r="D1422" t="s">
        <v>1056</v>
      </c>
      <c r="E1422" t="s">
        <v>1151</v>
      </c>
      <c r="F1422" t="s">
        <v>10</v>
      </c>
      <c r="G1422" t="str">
        <f>HYPERLINK("#federations!A14", "Федерация гребли на байдарках и каноэ")</f>
        <v>Федерация гребли на байдарках и каноэ</v>
      </c>
    </row>
    <row r="1423" spans="1:7" x14ac:dyDescent="0.3">
      <c r="A1423">
        <v>2014</v>
      </c>
      <c r="B1423" t="s">
        <v>1152</v>
      </c>
      <c r="C1423" t="s">
        <v>180</v>
      </c>
      <c r="D1423" t="s">
        <v>1153</v>
      </c>
      <c r="E1423">
        <v>4</v>
      </c>
      <c r="F1423" t="s">
        <v>10</v>
      </c>
      <c r="G1423" t="str">
        <f>HYPERLINK("#federations!A14", "Федерация гребли на байдарках и каноэ")</f>
        <v>Федерация гребли на байдарках и каноэ</v>
      </c>
    </row>
    <row r="1424" spans="1:7" x14ac:dyDescent="0.3">
      <c r="A1424">
        <v>2014</v>
      </c>
      <c r="B1424" t="s">
        <v>1152</v>
      </c>
      <c r="C1424" t="s">
        <v>180</v>
      </c>
      <c r="D1424" t="s">
        <v>1154</v>
      </c>
      <c r="E1424" t="s">
        <v>43</v>
      </c>
      <c r="F1424" t="s">
        <v>10</v>
      </c>
      <c r="G1424" t="str">
        <f>HYPERLINK("#federations!A14", "Федерация гребли на байдарках и каноэ")</f>
        <v>Федерация гребли на байдарках и каноэ</v>
      </c>
    </row>
    <row r="1425" spans="1:7" x14ac:dyDescent="0.3">
      <c r="A1425">
        <v>2014</v>
      </c>
      <c r="B1425" t="s">
        <v>1155</v>
      </c>
      <c r="C1425" t="s">
        <v>214</v>
      </c>
      <c r="D1425" t="s">
        <v>1156</v>
      </c>
      <c r="E1425">
        <v>6</v>
      </c>
      <c r="F1425" t="s">
        <v>10</v>
      </c>
      <c r="G1425" t="str">
        <f>HYPERLINK("#federations!A36", "Федерация фехтования")</f>
        <v>Федерация фехтования</v>
      </c>
    </row>
    <row r="1426" spans="1:7" x14ac:dyDescent="0.3">
      <c r="A1426">
        <v>2014</v>
      </c>
      <c r="B1426" t="s">
        <v>1157</v>
      </c>
      <c r="C1426" t="s">
        <v>217</v>
      </c>
      <c r="D1426" t="s">
        <v>1078</v>
      </c>
      <c r="E1426">
        <v>1</v>
      </c>
      <c r="F1426" t="s">
        <v>33</v>
      </c>
      <c r="G1426" t="str">
        <f>HYPERLINK("#federations!A15", "Федерация дзюдо")</f>
        <v>Федерация дзюдо</v>
      </c>
    </row>
    <row r="1427" spans="1:7" x14ac:dyDescent="0.3">
      <c r="A1427">
        <v>2014</v>
      </c>
      <c r="B1427" t="s">
        <v>1158</v>
      </c>
      <c r="C1427" t="s">
        <v>217</v>
      </c>
      <c r="D1427" t="s">
        <v>1159</v>
      </c>
      <c r="E1427">
        <v>7</v>
      </c>
      <c r="F1427" t="s">
        <v>10</v>
      </c>
      <c r="G1427" t="str">
        <f>HYPERLINK("#federations!A15", "Федерация дзюдо")</f>
        <v>Федерация дзюдо</v>
      </c>
    </row>
    <row r="1428" spans="1:7" x14ac:dyDescent="0.3">
      <c r="A1428">
        <v>2014</v>
      </c>
      <c r="B1428" t="s">
        <v>1160</v>
      </c>
      <c r="C1428" t="s">
        <v>233</v>
      </c>
      <c r="D1428" t="s">
        <v>1065</v>
      </c>
      <c r="E1428">
        <v>13</v>
      </c>
      <c r="F1428" t="s">
        <v>10</v>
      </c>
      <c r="G1428" t="str">
        <f>HYPERLINK("#federations!A27", "Федерация современного пятиборья")</f>
        <v>Федерация современного пятиборья</v>
      </c>
    </row>
    <row r="1429" spans="1:7" x14ac:dyDescent="0.3">
      <c r="A1429">
        <v>2014</v>
      </c>
      <c r="B1429" t="s">
        <v>1161</v>
      </c>
      <c r="C1429" t="s">
        <v>233</v>
      </c>
      <c r="D1429" t="s">
        <v>1039</v>
      </c>
      <c r="E1429">
        <v>21</v>
      </c>
      <c r="F1429" t="s">
        <v>10</v>
      </c>
      <c r="G1429" t="str">
        <f>HYPERLINK("#federations!A27", "Федерация современного пятиборья")</f>
        <v>Федерация современного пятиборья</v>
      </c>
    </row>
    <row r="1430" spans="1:7" x14ac:dyDescent="0.3">
      <c r="A1430">
        <v>2014</v>
      </c>
      <c r="B1430" t="s">
        <v>1162</v>
      </c>
      <c r="C1430" t="s">
        <v>517</v>
      </c>
      <c r="D1430" t="s">
        <v>1039</v>
      </c>
      <c r="E1430">
        <v>13</v>
      </c>
      <c r="F1430" t="s">
        <v>10</v>
      </c>
      <c r="G1430" t="str">
        <f>HYPERLINK("#federations!A12", "Федерация гимнастики")</f>
        <v>Федерация гимнастики</v>
      </c>
    </row>
    <row r="1431" spans="1:7" x14ac:dyDescent="0.3">
      <c r="A1431">
        <v>2014</v>
      </c>
      <c r="B1431" t="s">
        <v>1163</v>
      </c>
      <c r="C1431" t="s">
        <v>236</v>
      </c>
      <c r="D1431" t="s">
        <v>1164</v>
      </c>
      <c r="E1431">
        <v>8</v>
      </c>
      <c r="F1431" t="s">
        <v>10</v>
      </c>
      <c r="G1431" t="str">
        <f>HYPERLINK("#federations!A31", "Федерация спортивной стрельбы")</f>
        <v>Федерация спортивной стрельбы</v>
      </c>
    </row>
    <row r="1432" spans="1:7" x14ac:dyDescent="0.3">
      <c r="A1432">
        <v>2014</v>
      </c>
      <c r="B1432" t="s">
        <v>1165</v>
      </c>
      <c r="C1432" t="s">
        <v>249</v>
      </c>
      <c r="D1432" t="s">
        <v>1166</v>
      </c>
      <c r="E1432">
        <v>20</v>
      </c>
      <c r="F1432" t="s">
        <v>10</v>
      </c>
      <c r="G1432" t="str">
        <f>HYPERLINK("#federations!A9", "Федерация водных видов спорта")</f>
        <v>Федерация водных видов спорта</v>
      </c>
    </row>
    <row r="1433" spans="1:7" x14ac:dyDescent="0.3">
      <c r="A1433">
        <v>2014</v>
      </c>
      <c r="B1433" t="s">
        <v>1165</v>
      </c>
      <c r="C1433" t="s">
        <v>249</v>
      </c>
      <c r="D1433" t="s">
        <v>1167</v>
      </c>
      <c r="E1433">
        <v>29</v>
      </c>
      <c r="F1433" t="s">
        <v>10</v>
      </c>
      <c r="G1433" t="str">
        <f>HYPERLINK("#federations!A9", "Федерация водных видов спорта")</f>
        <v>Федерация водных видов спорта</v>
      </c>
    </row>
    <row r="1434" spans="1:7" x14ac:dyDescent="0.3">
      <c r="A1434">
        <v>2014</v>
      </c>
      <c r="B1434" t="s">
        <v>1168</v>
      </c>
      <c r="C1434" t="s">
        <v>249</v>
      </c>
      <c r="D1434" t="s">
        <v>1169</v>
      </c>
      <c r="E1434">
        <f>21</f>
        <v>21</v>
      </c>
      <c r="F1434" t="s">
        <v>10</v>
      </c>
      <c r="G1434" t="str">
        <f>HYPERLINK("#federations!A9", "Федерация водных видов спорта")</f>
        <v>Федерация водных видов спорта</v>
      </c>
    </row>
    <row r="1435" spans="1:7" x14ac:dyDescent="0.3">
      <c r="A1435">
        <v>2014</v>
      </c>
      <c r="B1435" t="s">
        <v>1170</v>
      </c>
      <c r="C1435" t="s">
        <v>249</v>
      </c>
      <c r="D1435" t="s">
        <v>1073</v>
      </c>
      <c r="E1435">
        <v>22</v>
      </c>
      <c r="F1435" t="s">
        <v>10</v>
      </c>
      <c r="G1435" t="str">
        <f>HYPERLINK("#federations!A9", "Федерация водных видов спорта")</f>
        <v>Федерация водных видов спорта</v>
      </c>
    </row>
    <row r="1436" spans="1:7" x14ac:dyDescent="0.3">
      <c r="A1436">
        <v>2014</v>
      </c>
      <c r="B1436" t="s">
        <v>1170</v>
      </c>
      <c r="C1436" t="s">
        <v>249</v>
      </c>
      <c r="D1436" t="s">
        <v>1074</v>
      </c>
      <c r="E1436">
        <v>20</v>
      </c>
      <c r="F1436" t="s">
        <v>10</v>
      </c>
      <c r="G1436" t="str">
        <f>HYPERLINK("#federations!A9", "Федерация водных видов спорта")</f>
        <v>Федерация водных видов спорта</v>
      </c>
    </row>
    <row r="1437" spans="1:7" x14ac:dyDescent="0.3">
      <c r="A1437">
        <v>2014</v>
      </c>
      <c r="B1437" t="s">
        <v>901</v>
      </c>
      <c r="C1437" t="s">
        <v>644</v>
      </c>
      <c r="D1437" t="s">
        <v>1111</v>
      </c>
      <c r="E1437">
        <f>9</f>
        <v>9</v>
      </c>
      <c r="F1437" t="s">
        <v>10</v>
      </c>
      <c r="G1437" t="str">
        <f>HYPERLINK("#federations!A22", "Федерация настольного тенниса")</f>
        <v>Федерация настольного тенниса</v>
      </c>
    </row>
    <row r="1438" spans="1:7" x14ac:dyDescent="0.3">
      <c r="A1438">
        <v>2014</v>
      </c>
      <c r="B1438" t="s">
        <v>1171</v>
      </c>
      <c r="C1438" t="s">
        <v>644</v>
      </c>
      <c r="D1438" t="s">
        <v>1116</v>
      </c>
      <c r="E1438">
        <f>25</f>
        <v>25</v>
      </c>
      <c r="F1438" t="s">
        <v>10</v>
      </c>
      <c r="G1438" t="str">
        <f>HYPERLINK("#federations!A22", "Федерация настольного тенниса")</f>
        <v>Федерация настольного тенниса</v>
      </c>
    </row>
    <row r="1439" spans="1:7" x14ac:dyDescent="0.3">
      <c r="A1439">
        <v>2014</v>
      </c>
      <c r="B1439" t="s">
        <v>1172</v>
      </c>
      <c r="C1439" t="s">
        <v>534</v>
      </c>
      <c r="D1439" t="s">
        <v>1173</v>
      </c>
      <c r="E1439">
        <f>5</f>
        <v>5</v>
      </c>
      <c r="F1439" t="s">
        <v>10</v>
      </c>
      <c r="G1439" t="str">
        <f>HYPERLINK("#federations!A32", "Федерация тхэквондо")</f>
        <v>Федерация тхэквондо</v>
      </c>
    </row>
    <row r="1440" spans="1:7" x14ac:dyDescent="0.3">
      <c r="A1440">
        <v>2014</v>
      </c>
      <c r="B1440" t="s">
        <v>905</v>
      </c>
      <c r="C1440" t="s">
        <v>906</v>
      </c>
      <c r="D1440" t="s">
        <v>1065</v>
      </c>
      <c r="E1440">
        <v>7</v>
      </c>
      <c r="F1440" t="s">
        <v>10</v>
      </c>
      <c r="G1440" t="s">
        <v>419</v>
      </c>
    </row>
    <row r="1441" spans="1:7" x14ac:dyDescent="0.3">
      <c r="A1441">
        <v>2014</v>
      </c>
      <c r="B1441" t="s">
        <v>1174</v>
      </c>
      <c r="C1441" t="s">
        <v>417</v>
      </c>
      <c r="D1441" t="s">
        <v>1080</v>
      </c>
      <c r="E1441">
        <v>31</v>
      </c>
      <c r="F1441" t="s">
        <v>10</v>
      </c>
      <c r="G1441" t="s">
        <v>419</v>
      </c>
    </row>
    <row r="1442" spans="1:7" x14ac:dyDescent="0.3">
      <c r="A1442">
        <v>2014</v>
      </c>
      <c r="B1442" t="s">
        <v>1175</v>
      </c>
      <c r="C1442" t="s">
        <v>265</v>
      </c>
      <c r="D1442" t="s">
        <v>1145</v>
      </c>
      <c r="E1442">
        <v>4</v>
      </c>
      <c r="F1442" t="s">
        <v>10</v>
      </c>
      <c r="G1442" t="str">
        <f>HYPERLINK("#federations!A35", "Федерация тяжелой атлетики")</f>
        <v>Федерация тяжелой атлетики</v>
      </c>
    </row>
    <row r="1443" spans="1:7" x14ac:dyDescent="0.3">
      <c r="A1443">
        <v>2014</v>
      </c>
      <c r="B1443" t="s">
        <v>1176</v>
      </c>
      <c r="C1443" t="s">
        <v>265</v>
      </c>
      <c r="D1443" t="s">
        <v>1053</v>
      </c>
      <c r="E1443">
        <v>3</v>
      </c>
      <c r="F1443" t="s">
        <v>170</v>
      </c>
      <c r="G1443" t="str">
        <f>HYPERLINK("#federations!A35", "Федерация тяжелой атлетики")</f>
        <v>Федерация тяжелой атлетики</v>
      </c>
    </row>
    <row r="1444" spans="1:7" x14ac:dyDescent="0.3">
      <c r="A1444">
        <v>2014</v>
      </c>
      <c r="B1444" t="s">
        <v>1177</v>
      </c>
      <c r="C1444" t="s">
        <v>265</v>
      </c>
      <c r="D1444" t="s">
        <v>1084</v>
      </c>
      <c r="E1444">
        <v>5</v>
      </c>
      <c r="F1444" t="s">
        <v>10</v>
      </c>
      <c r="G1444" t="str">
        <f>HYPERLINK("#federations!A35", "Федерация тяжелой атлетики")</f>
        <v>Федерация тяжелой атлетики</v>
      </c>
    </row>
    <row r="1445" spans="1:7" x14ac:dyDescent="0.3">
      <c r="A1445">
        <v>2014</v>
      </c>
      <c r="B1445" t="s">
        <v>1178</v>
      </c>
      <c r="C1445" t="s">
        <v>265</v>
      </c>
      <c r="D1445" t="s">
        <v>1179</v>
      </c>
      <c r="E1445">
        <v>3</v>
      </c>
      <c r="F1445" t="s">
        <v>170</v>
      </c>
      <c r="G1445" t="str">
        <f>HYPERLINK("#federations!A35", "Федерация тяжелой атлетики")</f>
        <v>Федерация тяжелой атлетики</v>
      </c>
    </row>
    <row r="1446" spans="1:7" x14ac:dyDescent="0.3">
      <c r="A1446">
        <v>2014</v>
      </c>
      <c r="B1446" t="s">
        <v>1180</v>
      </c>
      <c r="C1446" t="s">
        <v>275</v>
      </c>
      <c r="D1446" t="s">
        <v>1181</v>
      </c>
      <c r="E1446">
        <v>5</v>
      </c>
      <c r="F1446" t="s">
        <v>10</v>
      </c>
      <c r="G1446" t="str">
        <f>HYPERLINK("#federations!A7", "Федерация борьбы")</f>
        <v>Федерация борьбы</v>
      </c>
    </row>
    <row r="1447" spans="1:7" x14ac:dyDescent="0.3">
      <c r="A1447">
        <v>2014</v>
      </c>
      <c r="B1447" t="s">
        <v>1182</v>
      </c>
      <c r="C1447" t="s">
        <v>275</v>
      </c>
      <c r="D1447" t="s">
        <v>1089</v>
      </c>
      <c r="E1447">
        <v>3</v>
      </c>
      <c r="F1447" t="s">
        <v>170</v>
      </c>
      <c r="G1447" t="str">
        <f>HYPERLINK("#federations!A7", "Федерация борьбы")</f>
        <v>Федерация борьбы</v>
      </c>
    </row>
    <row r="1448" spans="1:7" x14ac:dyDescent="0.3">
      <c r="A1448">
        <v>2014</v>
      </c>
      <c r="B1448" t="s">
        <v>1183</v>
      </c>
      <c r="C1448" t="s">
        <v>275</v>
      </c>
      <c r="D1448" t="s">
        <v>1184</v>
      </c>
      <c r="E1448">
        <v>1</v>
      </c>
      <c r="F1448" t="s">
        <v>33</v>
      </c>
      <c r="G1448" t="str">
        <f>HYPERLINK("#federations!A7", "Федерация борьбы")</f>
        <v>Федерация борьбы</v>
      </c>
    </row>
    <row r="1449" spans="1:7" x14ac:dyDescent="0.3">
      <c r="A1449">
        <v>2014</v>
      </c>
      <c r="B1449" t="s">
        <v>1185</v>
      </c>
      <c r="C1449" t="s">
        <v>275</v>
      </c>
      <c r="D1449" t="s">
        <v>1091</v>
      </c>
      <c r="E1449">
        <v>7</v>
      </c>
      <c r="F1449" t="s">
        <v>10</v>
      </c>
      <c r="G1449" t="str">
        <f>HYPERLINK("#federations!A7", "Федерация борьбы")</f>
        <v>Федерация борьбы</v>
      </c>
    </row>
    <row r="1450" spans="1:7" x14ac:dyDescent="0.3">
      <c r="A1450">
        <v>2016</v>
      </c>
      <c r="B1450" t="s">
        <v>1186</v>
      </c>
      <c r="C1450" t="s">
        <v>8</v>
      </c>
      <c r="D1450" t="s">
        <v>1097</v>
      </c>
      <c r="E1450">
        <v>31</v>
      </c>
      <c r="F1450" t="s">
        <v>10</v>
      </c>
      <c r="G1450" t="str">
        <f>HYPERLINK("#federations!A21", "Федерация лыжного спорта")</f>
        <v>Федерация лыжного спорта</v>
      </c>
    </row>
    <row r="1451" spans="1:7" x14ac:dyDescent="0.3">
      <c r="A1451">
        <v>2016</v>
      </c>
      <c r="B1451" t="s">
        <v>1186</v>
      </c>
      <c r="C1451" t="s">
        <v>8</v>
      </c>
      <c r="D1451" t="s">
        <v>1098</v>
      </c>
      <c r="E1451">
        <v>25</v>
      </c>
      <c r="F1451" t="s">
        <v>10</v>
      </c>
      <c r="G1451" t="str">
        <f>HYPERLINK("#federations!A21", "Федерация лыжного спорта")</f>
        <v>Федерация лыжного спорта</v>
      </c>
    </row>
    <row r="1452" spans="1:7" x14ac:dyDescent="0.3">
      <c r="A1452">
        <v>2016</v>
      </c>
      <c r="B1452" t="s">
        <v>1186</v>
      </c>
      <c r="C1452" t="s">
        <v>8</v>
      </c>
      <c r="D1452" t="s">
        <v>1099</v>
      </c>
      <c r="E1452" t="s">
        <v>197</v>
      </c>
      <c r="F1452" t="s">
        <v>10</v>
      </c>
      <c r="G1452" t="str">
        <f>HYPERLINK("#federations!A21", "Федерация лыжного спорта")</f>
        <v>Федерация лыжного спорта</v>
      </c>
    </row>
    <row r="1453" spans="1:7" x14ac:dyDescent="0.3">
      <c r="A1453">
        <v>2016</v>
      </c>
      <c r="B1453" t="s">
        <v>1186</v>
      </c>
      <c r="C1453" t="s">
        <v>8</v>
      </c>
      <c r="D1453" t="s">
        <v>1187</v>
      </c>
      <c r="E1453">
        <v>22</v>
      </c>
      <c r="F1453" t="s">
        <v>10</v>
      </c>
      <c r="G1453" t="str">
        <f>HYPERLINK("#federations!A21", "Федерация лыжного спорта")</f>
        <v>Федерация лыжного спорта</v>
      </c>
    </row>
    <row r="1454" spans="1:7" x14ac:dyDescent="0.3">
      <c r="A1454">
        <v>2016</v>
      </c>
      <c r="B1454" t="s">
        <v>1188</v>
      </c>
      <c r="C1454" t="s">
        <v>17</v>
      </c>
      <c r="D1454" t="s">
        <v>1101</v>
      </c>
      <c r="E1454">
        <v>26</v>
      </c>
      <c r="F1454" t="s">
        <v>10</v>
      </c>
      <c r="G1454" t="str">
        <f t="shared" ref="G1454:G1459" si="97">HYPERLINK("#federations!A5", "Федерация биатлона")</f>
        <v>Федерация биатлона</v>
      </c>
    </row>
    <row r="1455" spans="1:7" x14ac:dyDescent="0.3">
      <c r="A1455">
        <v>2016</v>
      </c>
      <c r="B1455" t="s">
        <v>1188</v>
      </c>
      <c r="C1455" t="s">
        <v>17</v>
      </c>
      <c r="D1455" t="s">
        <v>1102</v>
      </c>
      <c r="E1455">
        <v>39</v>
      </c>
      <c r="F1455" t="s">
        <v>10</v>
      </c>
      <c r="G1455" t="str">
        <f t="shared" si="97"/>
        <v>Федерация биатлона</v>
      </c>
    </row>
    <row r="1456" spans="1:7" x14ac:dyDescent="0.3">
      <c r="A1456">
        <v>2016</v>
      </c>
      <c r="B1456" t="s">
        <v>1189</v>
      </c>
      <c r="C1456" t="s">
        <v>17</v>
      </c>
      <c r="D1456" t="s">
        <v>1103</v>
      </c>
      <c r="E1456">
        <v>3</v>
      </c>
      <c r="F1456" t="s">
        <v>170</v>
      </c>
      <c r="G1456" t="str">
        <f t="shared" si="97"/>
        <v>Федерация биатлона</v>
      </c>
    </row>
    <row r="1457" spans="1:7" x14ac:dyDescent="0.3">
      <c r="A1457">
        <v>2016</v>
      </c>
      <c r="B1457" t="s">
        <v>1190</v>
      </c>
      <c r="C1457" t="s">
        <v>17</v>
      </c>
      <c r="D1457" t="s">
        <v>1103</v>
      </c>
      <c r="E1457">
        <v>15</v>
      </c>
      <c r="F1457" t="s">
        <v>10</v>
      </c>
      <c r="G1457" t="str">
        <f t="shared" si="97"/>
        <v>Федерация биатлона</v>
      </c>
    </row>
    <row r="1458" spans="1:7" x14ac:dyDescent="0.3">
      <c r="A1458">
        <v>2016</v>
      </c>
      <c r="B1458" t="s">
        <v>1189</v>
      </c>
      <c r="C1458" t="s">
        <v>17</v>
      </c>
      <c r="D1458" t="s">
        <v>1105</v>
      </c>
      <c r="E1458">
        <v>7</v>
      </c>
      <c r="F1458" t="s">
        <v>10</v>
      </c>
      <c r="G1458" t="str">
        <f t="shared" si="97"/>
        <v>Федерация биатлона</v>
      </c>
    </row>
    <row r="1459" spans="1:7" x14ac:dyDescent="0.3">
      <c r="A1459">
        <v>2016</v>
      </c>
      <c r="B1459" t="s">
        <v>1190</v>
      </c>
      <c r="C1459" t="s">
        <v>17</v>
      </c>
      <c r="D1459" t="s">
        <v>1105</v>
      </c>
      <c r="E1459">
        <v>10</v>
      </c>
      <c r="F1459" t="s">
        <v>10</v>
      </c>
      <c r="G1459" t="str">
        <f t="shared" si="97"/>
        <v>Федерация биатлона</v>
      </c>
    </row>
    <row r="1460" spans="1:7" x14ac:dyDescent="0.3">
      <c r="A1460">
        <v>2016</v>
      </c>
      <c r="B1460" t="s">
        <v>1191</v>
      </c>
      <c r="C1460" t="s">
        <v>24</v>
      </c>
      <c r="D1460" t="s">
        <v>1080</v>
      </c>
      <c r="E1460">
        <v>7</v>
      </c>
      <c r="F1460" t="s">
        <v>10</v>
      </c>
      <c r="G1460" t="str">
        <f t="shared" ref="G1460:G1465" si="98">HYPERLINK("#federations!A21", "Федерация лыжных видов спорта")</f>
        <v>Федерация лыжных видов спорта</v>
      </c>
    </row>
    <row r="1461" spans="1:7" x14ac:dyDescent="0.3">
      <c r="A1461">
        <v>2016</v>
      </c>
      <c r="B1461" t="s">
        <v>1191</v>
      </c>
      <c r="C1461" t="s">
        <v>24</v>
      </c>
      <c r="D1461" t="s">
        <v>1107</v>
      </c>
      <c r="E1461">
        <v>11</v>
      </c>
      <c r="F1461" t="s">
        <v>10</v>
      </c>
      <c r="G1461" t="str">
        <f t="shared" si="98"/>
        <v>Федерация лыжных видов спорта</v>
      </c>
    </row>
    <row r="1462" spans="1:7" x14ac:dyDescent="0.3">
      <c r="A1462">
        <v>2016</v>
      </c>
      <c r="B1462" t="s">
        <v>1191</v>
      </c>
      <c r="C1462" t="s">
        <v>24</v>
      </c>
      <c r="D1462" t="s">
        <v>1192</v>
      </c>
      <c r="E1462">
        <v>8</v>
      </c>
      <c r="F1462" t="s">
        <v>10</v>
      </c>
      <c r="G1462" t="str">
        <f t="shared" si="98"/>
        <v>Федерация лыжных видов спорта</v>
      </c>
    </row>
    <row r="1463" spans="1:7" x14ac:dyDescent="0.3">
      <c r="A1463">
        <v>2016</v>
      </c>
      <c r="B1463" t="s">
        <v>1193</v>
      </c>
      <c r="C1463" t="s">
        <v>24</v>
      </c>
      <c r="D1463" t="s">
        <v>1082</v>
      </c>
      <c r="E1463">
        <v>16</v>
      </c>
      <c r="F1463" t="s">
        <v>10</v>
      </c>
      <c r="G1463" t="str">
        <f t="shared" si="98"/>
        <v>Федерация лыжных видов спорта</v>
      </c>
    </row>
    <row r="1464" spans="1:7" x14ac:dyDescent="0.3">
      <c r="A1464">
        <v>2016</v>
      </c>
      <c r="B1464" t="s">
        <v>1193</v>
      </c>
      <c r="C1464" t="s">
        <v>24</v>
      </c>
      <c r="D1464" t="s">
        <v>1109</v>
      </c>
      <c r="E1464">
        <v>14</v>
      </c>
      <c r="F1464" t="s">
        <v>10</v>
      </c>
      <c r="G1464" t="str">
        <f t="shared" si="98"/>
        <v>Федерация лыжных видов спорта</v>
      </c>
    </row>
    <row r="1465" spans="1:7" x14ac:dyDescent="0.3">
      <c r="A1465">
        <v>2016</v>
      </c>
      <c r="B1465" t="s">
        <v>1193</v>
      </c>
      <c r="C1465" t="s">
        <v>24</v>
      </c>
      <c r="D1465" t="s">
        <v>1194</v>
      </c>
      <c r="E1465">
        <v>19</v>
      </c>
      <c r="F1465" t="s">
        <v>10</v>
      </c>
      <c r="G1465" t="str">
        <f t="shared" si="98"/>
        <v>Федерация лыжных видов спорта</v>
      </c>
    </row>
    <row r="1466" spans="1:7" x14ac:dyDescent="0.3">
      <c r="A1466">
        <v>2016</v>
      </c>
      <c r="B1466" t="s">
        <v>934</v>
      </c>
      <c r="C1466" t="s">
        <v>313</v>
      </c>
      <c r="D1466" t="s">
        <v>1116</v>
      </c>
      <c r="E1466">
        <v>3</v>
      </c>
      <c r="F1466" t="s">
        <v>170</v>
      </c>
      <c r="G1466" t="str">
        <f>HYPERLINK("#federations!A37", "Федерация фигурного катания")</f>
        <v>Федерация фигурного катания</v>
      </c>
    </row>
    <row r="1467" spans="1:7" x14ac:dyDescent="0.3">
      <c r="A1467">
        <v>2016</v>
      </c>
      <c r="B1467" t="s">
        <v>1195</v>
      </c>
      <c r="C1467" t="s">
        <v>45</v>
      </c>
      <c r="D1467" t="s">
        <v>1113</v>
      </c>
      <c r="E1467">
        <v>18</v>
      </c>
      <c r="F1467" t="s">
        <v>10</v>
      </c>
      <c r="G1467" t="str">
        <f>HYPERLINK("#federations!A21", "Федерация лыжного спорта")</f>
        <v>Федерация лыжного спорта</v>
      </c>
    </row>
    <row r="1468" spans="1:7" x14ac:dyDescent="0.3">
      <c r="A1468">
        <v>2016</v>
      </c>
      <c r="B1468" t="s">
        <v>1196</v>
      </c>
      <c r="C1468" t="s">
        <v>45</v>
      </c>
      <c r="D1468" t="s">
        <v>1197</v>
      </c>
      <c r="E1468">
        <v>14</v>
      </c>
      <c r="F1468" t="s">
        <v>10</v>
      </c>
      <c r="G1468" t="str">
        <f>HYPERLINK("#federations!A21", "Федерация лыжного спорта")</f>
        <v>Федерация лыжного спорта</v>
      </c>
    </row>
    <row r="1469" spans="1:7" x14ac:dyDescent="0.3">
      <c r="A1469">
        <v>2016</v>
      </c>
      <c r="B1469" t="s">
        <v>1198</v>
      </c>
      <c r="C1469" t="s">
        <v>828</v>
      </c>
      <c r="D1469" t="s">
        <v>1116</v>
      </c>
      <c r="E1469">
        <v>18</v>
      </c>
      <c r="F1469" t="s">
        <v>10</v>
      </c>
      <c r="G1469" t="s">
        <v>419</v>
      </c>
    </row>
    <row r="1470" spans="1:7" x14ac:dyDescent="0.3">
      <c r="A1470">
        <v>2016</v>
      </c>
      <c r="B1470" t="s">
        <v>1199</v>
      </c>
      <c r="C1470" t="s">
        <v>48</v>
      </c>
      <c r="D1470" t="s">
        <v>1122</v>
      </c>
      <c r="E1470">
        <v>12</v>
      </c>
      <c r="F1470" t="s">
        <v>10</v>
      </c>
      <c r="G1470" t="str">
        <f>HYPERLINK("#federations!A19", "Федерация коньковых видов спорта")</f>
        <v>Федерация коньковых видов спорта</v>
      </c>
    </row>
    <row r="1471" spans="1:7" x14ac:dyDescent="0.3">
      <c r="A1471">
        <v>2016</v>
      </c>
      <c r="B1471" t="s">
        <v>1199</v>
      </c>
      <c r="C1471" t="s">
        <v>48</v>
      </c>
      <c r="D1471" t="s">
        <v>1200</v>
      </c>
      <c r="E1471">
        <v>9</v>
      </c>
      <c r="F1471" t="s">
        <v>10</v>
      </c>
      <c r="G1471" t="str">
        <f>HYPERLINK("#federations!A19", "Федерация коньковых видов спорта")</f>
        <v>Федерация коньковых видов спорта</v>
      </c>
    </row>
    <row r="1472" spans="1:7" x14ac:dyDescent="0.3">
      <c r="A1472">
        <v>2016</v>
      </c>
      <c r="B1472" t="s">
        <v>1201</v>
      </c>
      <c r="C1472" t="s">
        <v>48</v>
      </c>
      <c r="D1472" t="s">
        <v>1118</v>
      </c>
      <c r="E1472">
        <v>11</v>
      </c>
      <c r="F1472" t="s">
        <v>10</v>
      </c>
      <c r="G1472" t="str">
        <f>HYPERLINK("#federations!A19", "Федерация коньковых видов спорта")</f>
        <v>Федерация коньковых видов спорта</v>
      </c>
    </row>
    <row r="1473" spans="1:7" x14ac:dyDescent="0.3">
      <c r="A1473">
        <v>2016</v>
      </c>
      <c r="B1473" t="s">
        <v>1201</v>
      </c>
      <c r="C1473" t="s">
        <v>48</v>
      </c>
      <c r="D1473" t="s">
        <v>1119</v>
      </c>
      <c r="E1473">
        <v>9</v>
      </c>
      <c r="F1473" t="s">
        <v>10</v>
      </c>
      <c r="G1473" t="str">
        <f>HYPERLINK("#federations!A19", "Федерация коньковых видов спорта")</f>
        <v>Федерация коньковых видов спорта</v>
      </c>
    </row>
    <row r="1474" spans="1:7" x14ac:dyDescent="0.3">
      <c r="A1474">
        <v>2016</v>
      </c>
      <c r="B1474" t="s">
        <v>945</v>
      </c>
      <c r="C1474" t="s">
        <v>53</v>
      </c>
      <c r="D1474" t="s">
        <v>1202</v>
      </c>
      <c r="E1474">
        <v>14</v>
      </c>
      <c r="F1474" t="s">
        <v>10</v>
      </c>
      <c r="G1474" t="str">
        <f>HYPERLINK("#federations!A21", "Федерация лыжных видов спорта")</f>
        <v>Федерация лыжных видов спорта</v>
      </c>
    </row>
    <row r="1475" spans="1:7" x14ac:dyDescent="0.3">
      <c r="A1475">
        <v>2016</v>
      </c>
      <c r="B1475" t="s">
        <v>1203</v>
      </c>
      <c r="C1475" t="s">
        <v>59</v>
      </c>
      <c r="D1475" t="s">
        <v>1122</v>
      </c>
      <c r="E1475">
        <v>23</v>
      </c>
      <c r="F1475" t="s">
        <v>10</v>
      </c>
      <c r="G1475" t="str">
        <f t="shared" ref="G1475:G1480" si="99">HYPERLINK("#federations!A19", "Федерация коньковых видов спорта")</f>
        <v>Федерация коньковых видов спорта</v>
      </c>
    </row>
    <row r="1476" spans="1:7" x14ac:dyDescent="0.3">
      <c r="A1476">
        <v>2016</v>
      </c>
      <c r="B1476" t="s">
        <v>1203</v>
      </c>
      <c r="C1476" t="s">
        <v>59</v>
      </c>
      <c r="D1476" t="s">
        <v>1204</v>
      </c>
      <c r="E1476">
        <v>22</v>
      </c>
      <c r="F1476" t="s">
        <v>10</v>
      </c>
      <c r="G1476" t="str">
        <f t="shared" si="99"/>
        <v>Федерация коньковых видов спорта</v>
      </c>
    </row>
    <row r="1477" spans="1:7" x14ac:dyDescent="0.3">
      <c r="A1477">
        <v>2016</v>
      </c>
      <c r="B1477" t="s">
        <v>1203</v>
      </c>
      <c r="C1477" t="s">
        <v>59</v>
      </c>
      <c r="D1477" t="s">
        <v>1124</v>
      </c>
      <c r="E1477">
        <v>21</v>
      </c>
      <c r="F1477" t="s">
        <v>10</v>
      </c>
      <c r="G1477" t="str">
        <f t="shared" si="99"/>
        <v>Федерация коньковых видов спорта</v>
      </c>
    </row>
    <row r="1478" spans="1:7" x14ac:dyDescent="0.3">
      <c r="A1478">
        <v>2016</v>
      </c>
      <c r="B1478" t="s">
        <v>1205</v>
      </c>
      <c r="C1478" t="s">
        <v>59</v>
      </c>
      <c r="D1478" t="s">
        <v>1118</v>
      </c>
      <c r="E1478">
        <v>25</v>
      </c>
      <c r="F1478" t="s">
        <v>10</v>
      </c>
      <c r="G1478" t="str">
        <f t="shared" si="99"/>
        <v>Федерация коньковых видов спорта</v>
      </c>
    </row>
    <row r="1479" spans="1:7" x14ac:dyDescent="0.3">
      <c r="A1479">
        <v>2016</v>
      </c>
      <c r="B1479" t="s">
        <v>1205</v>
      </c>
      <c r="C1479" t="s">
        <v>59</v>
      </c>
      <c r="D1479" t="s">
        <v>1127</v>
      </c>
      <c r="E1479">
        <v>26</v>
      </c>
      <c r="F1479" t="s">
        <v>10</v>
      </c>
      <c r="G1479" t="str">
        <f t="shared" si="99"/>
        <v>Федерация коньковых видов спорта</v>
      </c>
    </row>
    <row r="1480" spans="1:7" x14ac:dyDescent="0.3">
      <c r="A1480">
        <v>2016</v>
      </c>
      <c r="B1480" t="s">
        <v>1205</v>
      </c>
      <c r="C1480" t="s">
        <v>59</v>
      </c>
      <c r="D1480" t="s">
        <v>1129</v>
      </c>
      <c r="E1480">
        <v>20</v>
      </c>
      <c r="F1480" t="s">
        <v>10</v>
      </c>
      <c r="G1480" t="str">
        <f t="shared" si="99"/>
        <v>Федерация коньковых видов спорта</v>
      </c>
    </row>
    <row r="1481" spans="1:7" x14ac:dyDescent="0.3">
      <c r="A1481">
        <v>2018</v>
      </c>
      <c r="B1481" t="s">
        <v>1206</v>
      </c>
      <c r="C1481" t="s">
        <v>75</v>
      </c>
      <c r="D1481" t="s">
        <v>1065</v>
      </c>
      <c r="E1481">
        <f>17</f>
        <v>17</v>
      </c>
      <c r="F1481" t="s">
        <v>10</v>
      </c>
      <c r="G1481" t="str">
        <f>HYPERLINK("#federations!A30", "Федерация стрельбы из лука, арбалета, дартса")</f>
        <v>Федерация стрельбы из лука, арбалета, дартса</v>
      </c>
    </row>
    <row r="1482" spans="1:7" x14ac:dyDescent="0.3">
      <c r="A1482">
        <v>2018</v>
      </c>
      <c r="B1482" t="s">
        <v>1207</v>
      </c>
      <c r="C1482" t="s">
        <v>75</v>
      </c>
      <c r="D1482" t="s">
        <v>1039</v>
      </c>
      <c r="E1482">
        <f>9</f>
        <v>9</v>
      </c>
      <c r="F1482" t="s">
        <v>10</v>
      </c>
      <c r="G1482" t="str">
        <f>HYPERLINK("#federations!A30", "Федерация стрельбы из лука, арбалета, дартса")</f>
        <v>Федерация стрельбы из лука, арбалета, дартса</v>
      </c>
    </row>
    <row r="1483" spans="1:7" x14ac:dyDescent="0.3">
      <c r="A1483">
        <v>2018</v>
      </c>
      <c r="B1483" t="s">
        <v>1208</v>
      </c>
      <c r="C1483" t="s">
        <v>84</v>
      </c>
      <c r="D1483" t="s">
        <v>1041</v>
      </c>
      <c r="E1483">
        <v>30</v>
      </c>
      <c r="F1483" t="s">
        <v>10</v>
      </c>
      <c r="G1483" t="str">
        <f t="shared" ref="G1483:G1489" si="100">HYPERLINK("#federations!A12", "Федерация гимнастики")</f>
        <v>Федерация гимнастики</v>
      </c>
    </row>
    <row r="1484" spans="1:7" x14ac:dyDescent="0.3">
      <c r="A1484">
        <v>2018</v>
      </c>
      <c r="B1484" t="s">
        <v>1208</v>
      </c>
      <c r="C1484" t="s">
        <v>84</v>
      </c>
      <c r="D1484" t="s">
        <v>1209</v>
      </c>
      <c r="E1484">
        <v>34</v>
      </c>
      <c r="F1484" t="s">
        <v>10</v>
      </c>
      <c r="G1484" t="str">
        <f t="shared" si="100"/>
        <v>Федерация гимнастики</v>
      </c>
    </row>
    <row r="1485" spans="1:7" x14ac:dyDescent="0.3">
      <c r="A1485">
        <v>2018</v>
      </c>
      <c r="B1485" t="s">
        <v>1208</v>
      </c>
      <c r="C1485" t="s">
        <v>84</v>
      </c>
      <c r="D1485" t="s">
        <v>1210</v>
      </c>
      <c r="E1485">
        <v>32</v>
      </c>
      <c r="F1485" t="s">
        <v>10</v>
      </c>
      <c r="G1485" t="str">
        <f t="shared" si="100"/>
        <v>Федерация гимнастики</v>
      </c>
    </row>
    <row r="1486" spans="1:7" x14ac:dyDescent="0.3">
      <c r="A1486">
        <v>2018</v>
      </c>
      <c r="B1486" t="s">
        <v>1208</v>
      </c>
      <c r="C1486" t="s">
        <v>84</v>
      </c>
      <c r="D1486" t="s">
        <v>1211</v>
      </c>
      <c r="E1486">
        <v>6</v>
      </c>
      <c r="F1486" t="s">
        <v>10</v>
      </c>
      <c r="G1486" t="str">
        <f t="shared" si="100"/>
        <v>Федерация гимнастики</v>
      </c>
    </row>
    <row r="1487" spans="1:7" x14ac:dyDescent="0.3">
      <c r="A1487">
        <v>2018</v>
      </c>
      <c r="B1487" t="s">
        <v>1208</v>
      </c>
      <c r="C1487" t="s">
        <v>84</v>
      </c>
      <c r="D1487" t="s">
        <v>1212</v>
      </c>
      <c r="E1487">
        <v>28</v>
      </c>
      <c r="F1487" t="s">
        <v>10</v>
      </c>
      <c r="G1487" t="str">
        <f t="shared" si="100"/>
        <v>Федерация гимнастики</v>
      </c>
    </row>
    <row r="1488" spans="1:7" x14ac:dyDescent="0.3">
      <c r="A1488">
        <v>2018</v>
      </c>
      <c r="B1488" t="s">
        <v>1208</v>
      </c>
      <c r="C1488" t="s">
        <v>84</v>
      </c>
      <c r="D1488" t="s">
        <v>1213</v>
      </c>
      <c r="E1488">
        <v>28</v>
      </c>
      <c r="F1488" t="s">
        <v>10</v>
      </c>
      <c r="G1488" t="str">
        <f t="shared" si="100"/>
        <v>Федерация гимнастики</v>
      </c>
    </row>
    <row r="1489" spans="1:7" x14ac:dyDescent="0.3">
      <c r="A1489">
        <v>2018</v>
      </c>
      <c r="B1489" t="s">
        <v>1208</v>
      </c>
      <c r="C1489" t="s">
        <v>84</v>
      </c>
      <c r="D1489" t="s">
        <v>1214</v>
      </c>
      <c r="E1489">
        <v>8</v>
      </c>
      <c r="F1489" t="s">
        <v>10</v>
      </c>
      <c r="G1489" t="str">
        <f t="shared" si="100"/>
        <v>Федерация гимнастики</v>
      </c>
    </row>
    <row r="1490" spans="1:7" x14ac:dyDescent="0.3">
      <c r="A1490">
        <v>2018</v>
      </c>
      <c r="B1490" t="s">
        <v>1215</v>
      </c>
      <c r="C1490" t="s">
        <v>118</v>
      </c>
      <c r="D1490" t="s">
        <v>1216</v>
      </c>
      <c r="E1490">
        <v>10</v>
      </c>
      <c r="F1490" t="s">
        <v>10</v>
      </c>
      <c r="G1490" t="str">
        <f>HYPERLINK("#federations!A20", "Федерация легкой атлетики")</f>
        <v>Федерация легкой атлетики</v>
      </c>
    </row>
    <row r="1491" spans="1:7" x14ac:dyDescent="0.3">
      <c r="A1491">
        <v>2018</v>
      </c>
      <c r="B1491" t="s">
        <v>1217</v>
      </c>
      <c r="C1491" t="s">
        <v>118</v>
      </c>
      <c r="D1491" t="s">
        <v>1049</v>
      </c>
      <c r="E1491">
        <v>16</v>
      </c>
      <c r="F1491" t="s">
        <v>10</v>
      </c>
      <c r="G1491" t="str">
        <f>HYPERLINK("#federations!A20", "Федерация легкой атлетики")</f>
        <v>Федерация легкой атлетики</v>
      </c>
    </row>
    <row r="1492" spans="1:7" x14ac:dyDescent="0.3">
      <c r="A1492">
        <v>2018</v>
      </c>
      <c r="B1492" t="s">
        <v>1218</v>
      </c>
      <c r="C1492" t="s">
        <v>118</v>
      </c>
      <c r="D1492" t="s">
        <v>1219</v>
      </c>
      <c r="E1492" t="s">
        <v>197</v>
      </c>
      <c r="F1492" t="s">
        <v>10</v>
      </c>
      <c r="G1492" t="str">
        <f>HYPERLINK("#federations!A20", "Федерация легкой атлетики")</f>
        <v>Федерация легкой атлетики</v>
      </c>
    </row>
    <row r="1493" spans="1:7" x14ac:dyDescent="0.3">
      <c r="A1493">
        <v>2018</v>
      </c>
      <c r="B1493" t="s">
        <v>1220</v>
      </c>
      <c r="C1493" t="s">
        <v>118</v>
      </c>
      <c r="D1493" t="s">
        <v>1221</v>
      </c>
      <c r="E1493">
        <v>12</v>
      </c>
      <c r="F1493" t="s">
        <v>10</v>
      </c>
      <c r="G1493" t="str">
        <f>HYPERLINK("#federations!A20", "Федерация легкой атлетики")</f>
        <v>Федерация легкой атлетики</v>
      </c>
    </row>
    <row r="1494" spans="1:7" x14ac:dyDescent="0.3">
      <c r="A1494">
        <v>2018</v>
      </c>
      <c r="B1494" t="s">
        <v>1222</v>
      </c>
      <c r="C1494" t="s">
        <v>118</v>
      </c>
      <c r="D1494" t="s">
        <v>1223</v>
      </c>
      <c r="E1494">
        <v>14</v>
      </c>
      <c r="F1494" t="s">
        <v>10</v>
      </c>
      <c r="G1494" t="str">
        <f>HYPERLINK("#federations!A20", "Федерация легкой атлетики")</f>
        <v>Федерация легкой атлетики</v>
      </c>
    </row>
    <row r="1495" spans="1:7" x14ac:dyDescent="0.3">
      <c r="A1495">
        <v>2018</v>
      </c>
      <c r="B1495" t="s">
        <v>1224</v>
      </c>
      <c r="C1495" t="s">
        <v>1225</v>
      </c>
      <c r="D1495" t="s">
        <v>1111</v>
      </c>
      <c r="E1495">
        <f>9</f>
        <v>9</v>
      </c>
      <c r="F1495" t="s">
        <v>10</v>
      </c>
      <c r="G1495" t="s">
        <v>419</v>
      </c>
    </row>
    <row r="1496" spans="1:7" x14ac:dyDescent="0.3">
      <c r="A1496">
        <v>2018</v>
      </c>
      <c r="B1496" t="s">
        <v>1226</v>
      </c>
      <c r="C1496" t="s">
        <v>162</v>
      </c>
      <c r="D1496" t="s">
        <v>1227</v>
      </c>
      <c r="E1496">
        <v>2</v>
      </c>
      <c r="F1496" t="s">
        <v>26</v>
      </c>
      <c r="G1496" t="str">
        <f>HYPERLINK("#federations!A6", "Федерация бокса")</f>
        <v>Федерация бокса</v>
      </c>
    </row>
    <row r="1497" spans="1:7" x14ac:dyDescent="0.3">
      <c r="A1497">
        <v>2018</v>
      </c>
      <c r="B1497" t="s">
        <v>1228</v>
      </c>
      <c r="C1497" t="s">
        <v>162</v>
      </c>
      <c r="D1497" t="s">
        <v>1229</v>
      </c>
      <c r="E1497">
        <v>1</v>
      </c>
      <c r="F1497" t="s">
        <v>33</v>
      </c>
      <c r="G1497" t="str">
        <f>HYPERLINK("#federations!A6", "Федерация бокса")</f>
        <v>Федерация бокса</v>
      </c>
    </row>
    <row r="1498" spans="1:7" x14ac:dyDescent="0.3">
      <c r="A1498">
        <v>2018</v>
      </c>
      <c r="B1498" t="s">
        <v>1230</v>
      </c>
      <c r="C1498" t="s">
        <v>162</v>
      </c>
      <c r="D1498" t="s">
        <v>1231</v>
      </c>
      <c r="E1498">
        <v>2</v>
      </c>
      <c r="F1498" t="s">
        <v>26</v>
      </c>
      <c r="G1498" t="str">
        <f>HYPERLINK("#federations!A6", "Федерация бокса")</f>
        <v>Федерация бокса</v>
      </c>
    </row>
    <row r="1499" spans="1:7" x14ac:dyDescent="0.3">
      <c r="A1499">
        <v>2018</v>
      </c>
      <c r="B1499" t="s">
        <v>1232</v>
      </c>
      <c r="C1499" t="s">
        <v>162</v>
      </c>
      <c r="D1499" t="s">
        <v>1149</v>
      </c>
      <c r="E1499">
        <f>5</f>
        <v>5</v>
      </c>
      <c r="F1499" t="s">
        <v>10</v>
      </c>
      <c r="G1499" t="str">
        <f>HYPERLINK("#federations!A6", "Федерация бокса")</f>
        <v>Федерация бокса</v>
      </c>
    </row>
    <row r="1500" spans="1:7" x14ac:dyDescent="0.3">
      <c r="A1500">
        <v>2018</v>
      </c>
      <c r="B1500" t="s">
        <v>970</v>
      </c>
      <c r="C1500" t="s">
        <v>162</v>
      </c>
      <c r="D1500" t="s">
        <v>1084</v>
      </c>
      <c r="E1500">
        <v>3</v>
      </c>
      <c r="F1500" t="s">
        <v>170</v>
      </c>
      <c r="G1500" t="str">
        <f>HYPERLINK("#federations!A6", "Федерация бокса")</f>
        <v>Федерация бокса</v>
      </c>
    </row>
    <row r="1501" spans="1:7" x14ac:dyDescent="0.3">
      <c r="A1501">
        <v>2018</v>
      </c>
      <c r="B1501" t="s">
        <v>1233</v>
      </c>
      <c r="C1501" t="s">
        <v>180</v>
      </c>
      <c r="D1501" t="s">
        <v>1234</v>
      </c>
      <c r="E1501">
        <f>5</f>
        <v>5</v>
      </c>
      <c r="F1501" t="s">
        <v>10</v>
      </c>
      <c r="G1501" t="str">
        <f t="shared" ref="G1501:G1508" si="101">HYPERLINK("#federations!A14", "Федерация гребли на байдарках и каноэ")</f>
        <v>Федерация гребли на байдарках и каноэ</v>
      </c>
    </row>
    <row r="1502" spans="1:7" x14ac:dyDescent="0.3">
      <c r="A1502">
        <v>2018</v>
      </c>
      <c r="B1502" t="s">
        <v>1233</v>
      </c>
      <c r="C1502" t="s">
        <v>180</v>
      </c>
      <c r="D1502" t="s">
        <v>1235</v>
      </c>
      <c r="E1502">
        <v>9</v>
      </c>
      <c r="F1502" t="s">
        <v>10</v>
      </c>
      <c r="G1502" t="str">
        <f t="shared" si="101"/>
        <v>Федерация гребли на байдарках и каноэ</v>
      </c>
    </row>
    <row r="1503" spans="1:7" x14ac:dyDescent="0.3">
      <c r="A1503">
        <v>2018</v>
      </c>
      <c r="B1503" t="s">
        <v>1236</v>
      </c>
      <c r="C1503" t="s">
        <v>180</v>
      </c>
      <c r="D1503" t="s">
        <v>1055</v>
      </c>
      <c r="E1503">
        <v>1</v>
      </c>
      <c r="F1503" t="s">
        <v>33</v>
      </c>
      <c r="G1503" t="str">
        <f t="shared" si="101"/>
        <v>Федерация гребли на байдарках и каноэ</v>
      </c>
    </row>
    <row r="1504" spans="1:7" x14ac:dyDescent="0.3">
      <c r="A1504">
        <v>2018</v>
      </c>
      <c r="B1504" t="s">
        <v>1236</v>
      </c>
      <c r="C1504" t="s">
        <v>180</v>
      </c>
      <c r="D1504" t="s">
        <v>1056</v>
      </c>
      <c r="E1504">
        <f>5</f>
        <v>5</v>
      </c>
      <c r="F1504" t="s">
        <v>10</v>
      </c>
      <c r="G1504" t="str">
        <f t="shared" si="101"/>
        <v>Федерация гребли на байдарках и каноэ</v>
      </c>
    </row>
    <row r="1505" spans="1:7" x14ac:dyDescent="0.3">
      <c r="A1505">
        <v>2018</v>
      </c>
      <c r="B1505" t="s">
        <v>1237</v>
      </c>
      <c r="C1505" t="s">
        <v>180</v>
      </c>
      <c r="D1505" t="s">
        <v>1153</v>
      </c>
      <c r="E1505">
        <v>3</v>
      </c>
      <c r="F1505" t="s">
        <v>170</v>
      </c>
      <c r="G1505" t="str">
        <f t="shared" si="101"/>
        <v>Федерация гребли на байдарках и каноэ</v>
      </c>
    </row>
    <row r="1506" spans="1:7" x14ac:dyDescent="0.3">
      <c r="A1506">
        <v>2018</v>
      </c>
      <c r="B1506" t="s">
        <v>1237</v>
      </c>
      <c r="C1506" t="s">
        <v>180</v>
      </c>
      <c r="D1506" t="s">
        <v>1154</v>
      </c>
      <c r="E1506">
        <f>9</f>
        <v>9</v>
      </c>
      <c r="F1506" t="s">
        <v>10</v>
      </c>
      <c r="G1506" t="str">
        <f t="shared" si="101"/>
        <v>Федерация гребли на байдарках и каноэ</v>
      </c>
    </row>
    <row r="1507" spans="1:7" x14ac:dyDescent="0.3">
      <c r="A1507">
        <v>2018</v>
      </c>
      <c r="B1507" t="s">
        <v>1238</v>
      </c>
      <c r="C1507" t="s">
        <v>180</v>
      </c>
      <c r="D1507" t="s">
        <v>1239</v>
      </c>
      <c r="E1507">
        <v>4</v>
      </c>
      <c r="F1507" t="s">
        <v>10</v>
      </c>
      <c r="G1507" t="str">
        <f t="shared" si="101"/>
        <v>Федерация гребли на байдарках и каноэ</v>
      </c>
    </row>
    <row r="1508" spans="1:7" x14ac:dyDescent="0.3">
      <c r="A1508">
        <v>2018</v>
      </c>
      <c r="B1508" t="s">
        <v>1238</v>
      </c>
      <c r="C1508" t="s">
        <v>180</v>
      </c>
      <c r="D1508" t="s">
        <v>1240</v>
      </c>
      <c r="E1508">
        <f>5</f>
        <v>5</v>
      </c>
      <c r="F1508" t="s">
        <v>10</v>
      </c>
      <c r="G1508" t="str">
        <f t="shared" si="101"/>
        <v>Федерация гребли на байдарках и каноэ</v>
      </c>
    </row>
    <row r="1509" spans="1:7" x14ac:dyDescent="0.3">
      <c r="A1509">
        <v>2018</v>
      </c>
      <c r="B1509" t="s">
        <v>1241</v>
      </c>
      <c r="C1509" t="s">
        <v>205</v>
      </c>
      <c r="D1509" t="s">
        <v>1242</v>
      </c>
      <c r="E1509">
        <v>10</v>
      </c>
      <c r="F1509" t="s">
        <v>10</v>
      </c>
      <c r="G1509" t="str">
        <f>HYPERLINK("#federations!A9", "Федерация водных видов спорта")</f>
        <v>Федерация водных видов спорта</v>
      </c>
    </row>
    <row r="1510" spans="1:7" x14ac:dyDescent="0.3">
      <c r="A1510">
        <v>2018</v>
      </c>
      <c r="B1510" t="s">
        <v>1243</v>
      </c>
      <c r="C1510" t="s">
        <v>214</v>
      </c>
      <c r="D1510" t="s">
        <v>1244</v>
      </c>
      <c r="E1510">
        <v>14</v>
      </c>
      <c r="F1510" t="s">
        <v>10</v>
      </c>
      <c r="G1510" t="str">
        <f>HYPERLINK("#federations!A36", "Федерация фехтования")</f>
        <v>Федерация фехтования</v>
      </c>
    </row>
    <row r="1511" spans="1:7" x14ac:dyDescent="0.3">
      <c r="A1511">
        <v>2018</v>
      </c>
      <c r="B1511" t="s">
        <v>1245</v>
      </c>
      <c r="C1511" t="s">
        <v>217</v>
      </c>
      <c r="D1511" t="s">
        <v>1246</v>
      </c>
      <c r="E1511">
        <v>1</v>
      </c>
      <c r="F1511" t="s">
        <v>33</v>
      </c>
      <c r="G1511" t="str">
        <f>HYPERLINK("#federations!A15", "Федерация дзюдо")</f>
        <v>Федерация дзюдо</v>
      </c>
    </row>
    <row r="1512" spans="1:7" x14ac:dyDescent="0.3">
      <c r="A1512">
        <v>2018</v>
      </c>
      <c r="B1512" t="s">
        <v>1247</v>
      </c>
      <c r="C1512" t="s">
        <v>217</v>
      </c>
      <c r="D1512" t="s">
        <v>1248</v>
      </c>
      <c r="E1512">
        <v>2</v>
      </c>
      <c r="F1512" t="s">
        <v>26</v>
      </c>
      <c r="G1512" t="str">
        <f>HYPERLINK("#federations!A15", "Федерация дзюдо")</f>
        <v>Федерация дзюдо</v>
      </c>
    </row>
    <row r="1513" spans="1:7" x14ac:dyDescent="0.3">
      <c r="A1513">
        <v>2018</v>
      </c>
      <c r="B1513" t="s">
        <v>1249</v>
      </c>
      <c r="C1513" t="s">
        <v>983</v>
      </c>
      <c r="D1513" t="s">
        <v>1250</v>
      </c>
      <c r="E1513">
        <f>3</f>
        <v>3</v>
      </c>
      <c r="F1513" t="s">
        <v>170</v>
      </c>
      <c r="G1513" t="s">
        <v>419</v>
      </c>
    </row>
    <row r="1514" spans="1:7" x14ac:dyDescent="0.3">
      <c r="A1514">
        <v>2018</v>
      </c>
      <c r="B1514" t="s">
        <v>1251</v>
      </c>
      <c r="C1514" t="s">
        <v>233</v>
      </c>
      <c r="D1514" t="s">
        <v>1065</v>
      </c>
      <c r="E1514">
        <v>14</v>
      </c>
      <c r="F1514" t="s">
        <v>10</v>
      </c>
      <c r="G1514" t="str">
        <f>HYPERLINK("#federations!A27", "Федерация современного пятиборья")</f>
        <v>Федерация современного пятиборья</v>
      </c>
    </row>
    <row r="1515" spans="1:7" x14ac:dyDescent="0.3">
      <c r="A1515">
        <v>2018</v>
      </c>
      <c r="B1515" t="s">
        <v>1252</v>
      </c>
      <c r="C1515" t="s">
        <v>233</v>
      </c>
      <c r="D1515" t="s">
        <v>1039</v>
      </c>
      <c r="E1515">
        <v>21</v>
      </c>
      <c r="F1515" t="s">
        <v>10</v>
      </c>
      <c r="G1515" t="str">
        <f>HYPERLINK("#federations!A27", "Федерация современного пятиборья")</f>
        <v>Федерация современного пятиборья</v>
      </c>
    </row>
    <row r="1516" spans="1:7" x14ac:dyDescent="0.3">
      <c r="A1516">
        <v>2018</v>
      </c>
      <c r="B1516" t="s">
        <v>1253</v>
      </c>
      <c r="C1516" t="s">
        <v>517</v>
      </c>
      <c r="D1516" t="s">
        <v>1039</v>
      </c>
      <c r="E1516">
        <v>9</v>
      </c>
      <c r="F1516" t="s">
        <v>10</v>
      </c>
      <c r="G1516" t="str">
        <f>HYPERLINK("#federations!A12", "Федерация гимнастики")</f>
        <v>Федерация гимнастики</v>
      </c>
    </row>
    <row r="1517" spans="1:7" x14ac:dyDescent="0.3">
      <c r="A1517">
        <v>2018</v>
      </c>
      <c r="B1517" t="s">
        <v>1254</v>
      </c>
      <c r="C1517" t="s">
        <v>236</v>
      </c>
      <c r="D1517" t="s">
        <v>1164</v>
      </c>
      <c r="E1517">
        <v>4</v>
      </c>
      <c r="F1517" t="s">
        <v>10</v>
      </c>
      <c r="G1517" t="str">
        <f>HYPERLINK("#federations!A31", "Федерация спортивной стрельбы")</f>
        <v>Федерация спортивной стрельбы</v>
      </c>
    </row>
    <row r="1518" spans="1:7" x14ac:dyDescent="0.3">
      <c r="A1518">
        <v>2018</v>
      </c>
      <c r="B1518" t="s">
        <v>1255</v>
      </c>
      <c r="C1518" t="s">
        <v>249</v>
      </c>
      <c r="D1518" t="s">
        <v>1256</v>
      </c>
      <c r="E1518">
        <v>28</v>
      </c>
      <c r="F1518" t="s">
        <v>10</v>
      </c>
      <c r="G1518" t="str">
        <f t="shared" ref="G1518:G1524" si="102">HYPERLINK("#federations!A9", "Федерация водных видов спорта")</f>
        <v>Федерация водных видов спорта</v>
      </c>
    </row>
    <row r="1519" spans="1:7" x14ac:dyDescent="0.3">
      <c r="A1519">
        <v>2018</v>
      </c>
      <c r="B1519" t="s">
        <v>1257</v>
      </c>
      <c r="C1519" t="s">
        <v>249</v>
      </c>
      <c r="D1519" t="s">
        <v>1258</v>
      </c>
      <c r="E1519">
        <v>31</v>
      </c>
      <c r="F1519" t="s">
        <v>10</v>
      </c>
      <c r="G1519" t="str">
        <f t="shared" si="102"/>
        <v>Федерация водных видов спорта</v>
      </c>
    </row>
    <row r="1520" spans="1:7" x14ac:dyDescent="0.3">
      <c r="A1520">
        <v>2018</v>
      </c>
      <c r="B1520" t="s">
        <v>1257</v>
      </c>
      <c r="C1520" t="s">
        <v>249</v>
      </c>
      <c r="D1520" t="s">
        <v>1259</v>
      </c>
      <c r="E1520">
        <v>39</v>
      </c>
      <c r="F1520" t="s">
        <v>10</v>
      </c>
      <c r="G1520" t="str">
        <f t="shared" si="102"/>
        <v>Федерация водных видов спорта</v>
      </c>
    </row>
    <row r="1521" spans="1:7" x14ac:dyDescent="0.3">
      <c r="A1521">
        <v>2018</v>
      </c>
      <c r="B1521" t="s">
        <v>998</v>
      </c>
      <c r="C1521" t="s">
        <v>249</v>
      </c>
      <c r="D1521" t="s">
        <v>1073</v>
      </c>
      <c r="E1521">
        <v>8</v>
      </c>
      <c r="F1521" t="s">
        <v>10</v>
      </c>
      <c r="G1521" t="str">
        <f t="shared" si="102"/>
        <v>Федерация водных видов спорта</v>
      </c>
    </row>
    <row r="1522" spans="1:7" x14ac:dyDescent="0.3">
      <c r="A1522">
        <v>2018</v>
      </c>
      <c r="B1522" t="s">
        <v>998</v>
      </c>
      <c r="C1522" t="s">
        <v>249</v>
      </c>
      <c r="D1522" t="s">
        <v>1074</v>
      </c>
      <c r="E1522">
        <v>19</v>
      </c>
      <c r="F1522" t="s">
        <v>10</v>
      </c>
      <c r="G1522" t="str">
        <f t="shared" si="102"/>
        <v>Федерация водных видов спорта</v>
      </c>
    </row>
    <row r="1523" spans="1:7" x14ac:dyDescent="0.3">
      <c r="A1523">
        <v>2018</v>
      </c>
      <c r="B1523" t="s">
        <v>1260</v>
      </c>
      <c r="C1523" t="s">
        <v>249</v>
      </c>
      <c r="D1523" t="s">
        <v>1261</v>
      </c>
      <c r="E1523">
        <v>16</v>
      </c>
      <c r="F1523" t="s">
        <v>10</v>
      </c>
      <c r="G1523" t="str">
        <f t="shared" si="102"/>
        <v>Федерация водных видов спорта</v>
      </c>
    </row>
    <row r="1524" spans="1:7" x14ac:dyDescent="0.3">
      <c r="A1524">
        <v>2018</v>
      </c>
      <c r="B1524" t="s">
        <v>998</v>
      </c>
      <c r="C1524" t="s">
        <v>249</v>
      </c>
      <c r="D1524" t="s">
        <v>1262</v>
      </c>
      <c r="E1524">
        <v>13</v>
      </c>
      <c r="F1524" t="s">
        <v>10</v>
      </c>
      <c r="G1524" t="str">
        <f t="shared" si="102"/>
        <v>Федерация водных видов спорта</v>
      </c>
    </row>
    <row r="1525" spans="1:7" x14ac:dyDescent="0.3">
      <c r="A1525">
        <v>2018</v>
      </c>
      <c r="B1525" t="s">
        <v>1263</v>
      </c>
      <c r="C1525" t="s">
        <v>534</v>
      </c>
      <c r="D1525" t="s">
        <v>1159</v>
      </c>
      <c r="E1525">
        <f>5</f>
        <v>5</v>
      </c>
      <c r="F1525" t="s">
        <v>10</v>
      </c>
      <c r="G1525" t="str">
        <f>HYPERLINK("#federations!A32", "Федерация тхэквондо")</f>
        <v>Федерация тхэквондо</v>
      </c>
    </row>
    <row r="1526" spans="1:7" x14ac:dyDescent="0.3">
      <c r="A1526">
        <v>2018</v>
      </c>
      <c r="B1526" t="s">
        <v>1264</v>
      </c>
      <c r="C1526" t="s">
        <v>534</v>
      </c>
      <c r="D1526" t="s">
        <v>1265</v>
      </c>
      <c r="E1526">
        <v>11</v>
      </c>
      <c r="F1526" t="s">
        <v>10</v>
      </c>
      <c r="G1526" t="str">
        <f>HYPERLINK("#federations!A32", "Федерация тхэквондо")</f>
        <v>Федерация тхэквондо</v>
      </c>
    </row>
    <row r="1527" spans="1:7" x14ac:dyDescent="0.3">
      <c r="A1527">
        <v>2018</v>
      </c>
      <c r="B1527" t="s">
        <v>1266</v>
      </c>
      <c r="C1527" t="s">
        <v>785</v>
      </c>
      <c r="D1527" t="s">
        <v>1111</v>
      </c>
      <c r="E1527">
        <f>17</f>
        <v>17</v>
      </c>
      <c r="F1527" t="s">
        <v>10</v>
      </c>
      <c r="G1527" t="str">
        <f>HYPERLINK("#federations!A33", "Федерация тенниса")</f>
        <v>Федерация тенниса</v>
      </c>
    </row>
    <row r="1528" spans="1:7" x14ac:dyDescent="0.3">
      <c r="A1528">
        <v>2018</v>
      </c>
      <c r="B1528" t="s">
        <v>1267</v>
      </c>
      <c r="C1528" t="s">
        <v>906</v>
      </c>
      <c r="D1528" t="s">
        <v>1039</v>
      </c>
      <c r="E1528">
        <v>12</v>
      </c>
      <c r="F1528" t="s">
        <v>10</v>
      </c>
      <c r="G1528" t="s">
        <v>419</v>
      </c>
    </row>
    <row r="1529" spans="1:7" x14ac:dyDescent="0.3">
      <c r="A1529">
        <v>2018</v>
      </c>
      <c r="B1529" t="s">
        <v>1268</v>
      </c>
      <c r="C1529" t="s">
        <v>417</v>
      </c>
      <c r="D1529" t="s">
        <v>1080</v>
      </c>
      <c r="E1529">
        <v>26</v>
      </c>
      <c r="F1529" t="s">
        <v>10</v>
      </c>
      <c r="G1529" t="s">
        <v>419</v>
      </c>
    </row>
    <row r="1530" spans="1:7" x14ac:dyDescent="0.3">
      <c r="A1530">
        <v>2018</v>
      </c>
      <c r="B1530" t="s">
        <v>1269</v>
      </c>
      <c r="C1530" t="s">
        <v>275</v>
      </c>
      <c r="D1530" t="s">
        <v>1270</v>
      </c>
      <c r="E1530">
        <v>9</v>
      </c>
      <c r="F1530" t="s">
        <v>10</v>
      </c>
      <c r="G1530" t="str">
        <f>HYPERLINK("#federations!A7", "Федерация борьбы")</f>
        <v>Федерация борьбы</v>
      </c>
    </row>
    <row r="1531" spans="1:7" x14ac:dyDescent="0.3">
      <c r="A1531">
        <v>2020</v>
      </c>
      <c r="B1531" t="s">
        <v>1271</v>
      </c>
      <c r="C1531" t="s">
        <v>8</v>
      </c>
      <c r="D1531" t="s">
        <v>1093</v>
      </c>
      <c r="E1531">
        <v>50</v>
      </c>
      <c r="F1531" t="s">
        <v>10</v>
      </c>
      <c r="G1531" t="str">
        <f t="shared" ref="G1531:G1538" si="103">HYPERLINK("#federations!A21", "Федерация лыжного спорта")</f>
        <v>Федерация лыжного спорта</v>
      </c>
    </row>
    <row r="1532" spans="1:7" x14ac:dyDescent="0.3">
      <c r="A1532">
        <v>2020</v>
      </c>
      <c r="B1532" t="s">
        <v>1271</v>
      </c>
      <c r="C1532" t="s">
        <v>8</v>
      </c>
      <c r="D1532" t="s">
        <v>1094</v>
      </c>
      <c r="E1532">
        <v>36</v>
      </c>
      <c r="F1532" t="s">
        <v>10</v>
      </c>
      <c r="G1532" t="str">
        <f t="shared" si="103"/>
        <v>Федерация лыжного спорта</v>
      </c>
    </row>
    <row r="1533" spans="1:7" x14ac:dyDescent="0.3">
      <c r="A1533">
        <v>2020</v>
      </c>
      <c r="B1533" t="s">
        <v>1271</v>
      </c>
      <c r="C1533" t="s">
        <v>8</v>
      </c>
      <c r="D1533" t="s">
        <v>1095</v>
      </c>
      <c r="E1533" t="s">
        <v>197</v>
      </c>
      <c r="F1533" t="s">
        <v>10</v>
      </c>
      <c r="G1533" t="str">
        <f t="shared" si="103"/>
        <v>Федерация лыжного спорта</v>
      </c>
    </row>
    <row r="1534" spans="1:7" x14ac:dyDescent="0.3">
      <c r="A1534">
        <v>2020</v>
      </c>
      <c r="B1534" t="s">
        <v>1271</v>
      </c>
      <c r="C1534" t="s">
        <v>8</v>
      </c>
      <c r="D1534" t="s">
        <v>1096</v>
      </c>
      <c r="E1534" t="s">
        <v>197</v>
      </c>
      <c r="F1534" t="s">
        <v>10</v>
      </c>
      <c r="G1534" t="str">
        <f t="shared" si="103"/>
        <v>Федерация лыжного спорта</v>
      </c>
    </row>
    <row r="1535" spans="1:7" x14ac:dyDescent="0.3">
      <c r="A1535">
        <v>2020</v>
      </c>
      <c r="B1535" t="s">
        <v>1016</v>
      </c>
      <c r="C1535" t="s">
        <v>8</v>
      </c>
      <c r="D1535" t="s">
        <v>1097</v>
      </c>
      <c r="E1535">
        <v>45</v>
      </c>
      <c r="F1535" t="s">
        <v>10</v>
      </c>
      <c r="G1535" t="str">
        <f t="shared" si="103"/>
        <v>Федерация лыжного спорта</v>
      </c>
    </row>
    <row r="1536" spans="1:7" x14ac:dyDescent="0.3">
      <c r="A1536">
        <v>2020</v>
      </c>
      <c r="B1536" t="s">
        <v>1016</v>
      </c>
      <c r="C1536" t="s">
        <v>8</v>
      </c>
      <c r="D1536" t="s">
        <v>1098</v>
      </c>
      <c r="E1536" t="s">
        <v>197</v>
      </c>
      <c r="F1536" t="s">
        <v>10</v>
      </c>
      <c r="G1536" t="str">
        <f t="shared" si="103"/>
        <v>Федерация лыжного спорта</v>
      </c>
    </row>
    <row r="1537" spans="1:7" x14ac:dyDescent="0.3">
      <c r="A1537">
        <v>2020</v>
      </c>
      <c r="B1537" t="s">
        <v>1016</v>
      </c>
      <c r="C1537" t="s">
        <v>8</v>
      </c>
      <c r="D1537" t="s">
        <v>1099</v>
      </c>
      <c r="E1537" t="s">
        <v>197</v>
      </c>
      <c r="F1537" t="s">
        <v>10</v>
      </c>
      <c r="G1537" t="str">
        <f t="shared" si="103"/>
        <v>Федерация лыжного спорта</v>
      </c>
    </row>
    <row r="1538" spans="1:7" x14ac:dyDescent="0.3">
      <c r="A1538">
        <v>2020</v>
      </c>
      <c r="B1538" t="s">
        <v>1016</v>
      </c>
      <c r="C1538" t="s">
        <v>8</v>
      </c>
      <c r="D1538" t="s">
        <v>1187</v>
      </c>
      <c r="E1538" t="s">
        <v>197</v>
      </c>
      <c r="F1538" t="s">
        <v>10</v>
      </c>
      <c r="G1538" t="str">
        <f t="shared" si="103"/>
        <v>Федерация лыжного спорта</v>
      </c>
    </row>
    <row r="1539" spans="1:7" x14ac:dyDescent="0.3">
      <c r="A1539">
        <v>2020</v>
      </c>
      <c r="B1539" t="s">
        <v>1272</v>
      </c>
      <c r="C1539" t="s">
        <v>17</v>
      </c>
      <c r="D1539" t="s">
        <v>1101</v>
      </c>
      <c r="E1539">
        <v>18</v>
      </c>
      <c r="F1539" t="s">
        <v>10</v>
      </c>
      <c r="G1539" t="str">
        <f t="shared" ref="G1539:G1550" si="104">HYPERLINK("#federations!A5", "Федерация биатлона")</f>
        <v>Федерация биатлона</v>
      </c>
    </row>
    <row r="1540" spans="1:7" x14ac:dyDescent="0.3">
      <c r="A1540">
        <v>2020</v>
      </c>
      <c r="B1540" t="s">
        <v>1273</v>
      </c>
      <c r="C1540" t="s">
        <v>17</v>
      </c>
      <c r="D1540" t="s">
        <v>1101</v>
      </c>
      <c r="E1540">
        <v>33</v>
      </c>
      <c r="F1540" t="s">
        <v>10</v>
      </c>
      <c r="G1540" t="str">
        <f t="shared" si="104"/>
        <v>Федерация биатлона</v>
      </c>
    </row>
    <row r="1541" spans="1:7" x14ac:dyDescent="0.3">
      <c r="A1541">
        <v>2020</v>
      </c>
      <c r="B1541" t="s">
        <v>1274</v>
      </c>
      <c r="C1541" t="s">
        <v>17</v>
      </c>
      <c r="D1541" t="s">
        <v>1101</v>
      </c>
      <c r="E1541">
        <v>66</v>
      </c>
      <c r="F1541" t="s">
        <v>10</v>
      </c>
      <c r="G1541" t="str">
        <f t="shared" si="104"/>
        <v>Федерация биатлона</v>
      </c>
    </row>
    <row r="1542" spans="1:7" x14ac:dyDescent="0.3">
      <c r="A1542">
        <v>2020</v>
      </c>
      <c r="B1542" t="s">
        <v>1272</v>
      </c>
      <c r="C1542" t="s">
        <v>17</v>
      </c>
      <c r="D1542" t="s">
        <v>1275</v>
      </c>
      <c r="E1542">
        <v>32</v>
      </c>
      <c r="F1542" t="s">
        <v>10</v>
      </c>
      <c r="G1542" t="str">
        <f t="shared" si="104"/>
        <v>Федерация биатлона</v>
      </c>
    </row>
    <row r="1543" spans="1:7" x14ac:dyDescent="0.3">
      <c r="A1543">
        <v>2020</v>
      </c>
      <c r="B1543" t="s">
        <v>1274</v>
      </c>
      <c r="C1543" t="s">
        <v>17</v>
      </c>
      <c r="D1543" t="s">
        <v>1275</v>
      </c>
      <c r="E1543">
        <v>34</v>
      </c>
      <c r="F1543" t="s">
        <v>10</v>
      </c>
      <c r="G1543" t="str">
        <f t="shared" si="104"/>
        <v>Федерация биатлона</v>
      </c>
    </row>
    <row r="1544" spans="1:7" x14ac:dyDescent="0.3">
      <c r="A1544">
        <v>2020</v>
      </c>
      <c r="B1544" t="s">
        <v>1273</v>
      </c>
      <c r="C1544" t="s">
        <v>17</v>
      </c>
      <c r="D1544" t="s">
        <v>1275</v>
      </c>
      <c r="E1544">
        <v>41</v>
      </c>
      <c r="F1544" t="s">
        <v>10</v>
      </c>
      <c r="G1544" t="str">
        <f t="shared" si="104"/>
        <v>Федерация биатлона</v>
      </c>
    </row>
    <row r="1545" spans="1:7" x14ac:dyDescent="0.3">
      <c r="A1545">
        <v>2020</v>
      </c>
      <c r="B1545" t="s">
        <v>1276</v>
      </c>
      <c r="C1545" t="s">
        <v>17</v>
      </c>
      <c r="D1545" t="s">
        <v>1103</v>
      </c>
      <c r="E1545">
        <v>23</v>
      </c>
      <c r="F1545" t="s">
        <v>10</v>
      </c>
      <c r="G1545" t="str">
        <f t="shared" si="104"/>
        <v>Федерация биатлона</v>
      </c>
    </row>
    <row r="1546" spans="1:7" x14ac:dyDescent="0.3">
      <c r="A1546">
        <v>2020</v>
      </c>
      <c r="B1546" t="s">
        <v>1277</v>
      </c>
      <c r="C1546" t="s">
        <v>17</v>
      </c>
      <c r="D1546" t="s">
        <v>1103</v>
      </c>
      <c r="E1546">
        <v>62</v>
      </c>
      <c r="F1546" t="s">
        <v>10</v>
      </c>
      <c r="G1546" t="str">
        <f t="shared" si="104"/>
        <v>Федерация биатлона</v>
      </c>
    </row>
    <row r="1547" spans="1:7" x14ac:dyDescent="0.3">
      <c r="A1547">
        <v>2020</v>
      </c>
      <c r="B1547" t="s">
        <v>1278</v>
      </c>
      <c r="C1547" t="s">
        <v>17</v>
      </c>
      <c r="D1547" t="s">
        <v>1103</v>
      </c>
      <c r="E1547">
        <v>63</v>
      </c>
      <c r="F1547" t="s">
        <v>10</v>
      </c>
      <c r="G1547" t="str">
        <f t="shared" si="104"/>
        <v>Федерация биатлона</v>
      </c>
    </row>
    <row r="1548" spans="1:7" x14ac:dyDescent="0.3">
      <c r="A1548">
        <v>2020</v>
      </c>
      <c r="B1548" t="s">
        <v>1276</v>
      </c>
      <c r="C1548" t="s">
        <v>17</v>
      </c>
      <c r="D1548" t="s">
        <v>1279</v>
      </c>
      <c r="E1548">
        <v>65</v>
      </c>
      <c r="F1548" t="s">
        <v>10</v>
      </c>
      <c r="G1548" t="str">
        <f t="shared" si="104"/>
        <v>Федерация биатлона</v>
      </c>
    </row>
    <row r="1549" spans="1:7" x14ac:dyDescent="0.3">
      <c r="A1549">
        <v>2020</v>
      </c>
      <c r="B1549" t="s">
        <v>1278</v>
      </c>
      <c r="C1549" t="s">
        <v>17</v>
      </c>
      <c r="D1549" t="s">
        <v>1279</v>
      </c>
      <c r="E1549">
        <v>67</v>
      </c>
      <c r="F1549" t="s">
        <v>10</v>
      </c>
      <c r="G1549" t="str">
        <f t="shared" si="104"/>
        <v>Федерация биатлона</v>
      </c>
    </row>
    <row r="1550" spans="1:7" x14ac:dyDescent="0.3">
      <c r="A1550">
        <v>2020</v>
      </c>
      <c r="B1550" t="s">
        <v>1277</v>
      </c>
      <c r="C1550" t="s">
        <v>17</v>
      </c>
      <c r="D1550" t="s">
        <v>1279</v>
      </c>
      <c r="E1550">
        <v>73</v>
      </c>
      <c r="F1550" t="s">
        <v>10</v>
      </c>
      <c r="G1550" t="str">
        <f t="shared" si="104"/>
        <v>Федерация биатлона</v>
      </c>
    </row>
    <row r="1551" spans="1:7" x14ac:dyDescent="0.3">
      <c r="A1551">
        <v>2020</v>
      </c>
      <c r="B1551" t="s">
        <v>1280</v>
      </c>
      <c r="C1551" t="s">
        <v>24</v>
      </c>
      <c r="D1551" t="s">
        <v>1080</v>
      </c>
      <c r="E1551">
        <v>37</v>
      </c>
      <c r="F1551" t="s">
        <v>10</v>
      </c>
      <c r="G1551" t="str">
        <f t="shared" ref="G1551:G1562" si="105">HYPERLINK("#federations!A21", "Федерация лыжных видов спорта")</f>
        <v>Федерация лыжных видов спорта</v>
      </c>
    </row>
    <row r="1552" spans="1:7" x14ac:dyDescent="0.3">
      <c r="A1552">
        <v>2020</v>
      </c>
      <c r="B1552" t="s">
        <v>1281</v>
      </c>
      <c r="C1552" t="s">
        <v>24</v>
      </c>
      <c r="D1552" t="s">
        <v>1080</v>
      </c>
      <c r="E1552">
        <v>51</v>
      </c>
      <c r="F1552" t="s">
        <v>10</v>
      </c>
      <c r="G1552" t="str">
        <f t="shared" si="105"/>
        <v>Федерация лыжных видов спорта</v>
      </c>
    </row>
    <row r="1553" spans="1:7" x14ac:dyDescent="0.3">
      <c r="A1553">
        <v>2020</v>
      </c>
      <c r="B1553" t="s">
        <v>1281</v>
      </c>
      <c r="C1553" t="s">
        <v>24</v>
      </c>
      <c r="D1553" t="s">
        <v>1107</v>
      </c>
      <c r="E1553">
        <v>24</v>
      </c>
      <c r="F1553" t="s">
        <v>10</v>
      </c>
      <c r="G1553" t="str">
        <f t="shared" si="105"/>
        <v>Федерация лыжных видов спорта</v>
      </c>
    </row>
    <row r="1554" spans="1:7" x14ac:dyDescent="0.3">
      <c r="A1554">
        <v>2020</v>
      </c>
      <c r="B1554" t="s">
        <v>1280</v>
      </c>
      <c r="C1554" t="s">
        <v>24</v>
      </c>
      <c r="D1554" t="s">
        <v>1107</v>
      </c>
      <c r="E1554">
        <v>37</v>
      </c>
      <c r="F1554" t="s">
        <v>10</v>
      </c>
      <c r="G1554" t="str">
        <f t="shared" si="105"/>
        <v>Федерация лыжных видов спорта</v>
      </c>
    </row>
    <row r="1555" spans="1:7" x14ac:dyDescent="0.3">
      <c r="A1555">
        <v>2020</v>
      </c>
      <c r="B1555" t="s">
        <v>1281</v>
      </c>
      <c r="C1555" t="s">
        <v>24</v>
      </c>
      <c r="D1555" t="s">
        <v>1192</v>
      </c>
      <c r="E1555">
        <v>36</v>
      </c>
      <c r="F1555" t="s">
        <v>10</v>
      </c>
      <c r="G1555" t="str">
        <f t="shared" si="105"/>
        <v>Федерация лыжных видов спорта</v>
      </c>
    </row>
    <row r="1556" spans="1:7" x14ac:dyDescent="0.3">
      <c r="A1556">
        <v>2020</v>
      </c>
      <c r="B1556" t="s">
        <v>1280</v>
      </c>
      <c r="C1556" t="s">
        <v>24</v>
      </c>
      <c r="D1556" t="s">
        <v>1192</v>
      </c>
      <c r="E1556">
        <v>42</v>
      </c>
      <c r="F1556" t="s">
        <v>10</v>
      </c>
      <c r="G1556" t="str">
        <f t="shared" si="105"/>
        <v>Федерация лыжных видов спорта</v>
      </c>
    </row>
    <row r="1557" spans="1:7" x14ac:dyDescent="0.3">
      <c r="A1557">
        <v>2020</v>
      </c>
      <c r="B1557" t="s">
        <v>1282</v>
      </c>
      <c r="C1557" t="s">
        <v>24</v>
      </c>
      <c r="D1557" t="s">
        <v>1082</v>
      </c>
      <c r="E1557">
        <v>32</v>
      </c>
      <c r="F1557" t="s">
        <v>10</v>
      </c>
      <c r="G1557" t="str">
        <f t="shared" si="105"/>
        <v>Федерация лыжных видов спорта</v>
      </c>
    </row>
    <row r="1558" spans="1:7" x14ac:dyDescent="0.3">
      <c r="A1558">
        <v>2020</v>
      </c>
      <c r="B1558" t="s">
        <v>1283</v>
      </c>
      <c r="C1558" t="s">
        <v>24</v>
      </c>
      <c r="D1558" t="s">
        <v>1082</v>
      </c>
      <c r="E1558">
        <v>45</v>
      </c>
      <c r="F1558" t="s">
        <v>10</v>
      </c>
      <c r="G1558" t="str">
        <f t="shared" si="105"/>
        <v>Федерация лыжных видов спорта</v>
      </c>
    </row>
    <row r="1559" spans="1:7" x14ac:dyDescent="0.3">
      <c r="A1559">
        <v>2020</v>
      </c>
      <c r="B1559" t="s">
        <v>1282</v>
      </c>
      <c r="C1559" t="s">
        <v>24</v>
      </c>
      <c r="D1559" t="s">
        <v>1109</v>
      </c>
      <c r="E1559">
        <v>25</v>
      </c>
      <c r="F1559" t="s">
        <v>10</v>
      </c>
      <c r="G1559" t="str">
        <f t="shared" si="105"/>
        <v>Федерация лыжных видов спорта</v>
      </c>
    </row>
    <row r="1560" spans="1:7" x14ac:dyDescent="0.3">
      <c r="A1560">
        <v>2020</v>
      </c>
      <c r="B1560" t="s">
        <v>1283</v>
      </c>
      <c r="C1560" t="s">
        <v>24</v>
      </c>
      <c r="D1560" t="s">
        <v>1109</v>
      </c>
      <c r="E1560">
        <v>57</v>
      </c>
      <c r="F1560" t="s">
        <v>10</v>
      </c>
      <c r="G1560" t="str">
        <f t="shared" si="105"/>
        <v>Федерация лыжных видов спорта</v>
      </c>
    </row>
    <row r="1561" spans="1:7" x14ac:dyDescent="0.3">
      <c r="A1561">
        <v>2020</v>
      </c>
      <c r="B1561" t="s">
        <v>1282</v>
      </c>
      <c r="C1561" t="s">
        <v>24</v>
      </c>
      <c r="D1561" t="s">
        <v>1194</v>
      </c>
      <c r="E1561">
        <v>23</v>
      </c>
      <c r="F1561" t="s">
        <v>10</v>
      </c>
      <c r="G1561" t="str">
        <f t="shared" si="105"/>
        <v>Федерация лыжных видов спорта</v>
      </c>
    </row>
    <row r="1562" spans="1:7" x14ac:dyDescent="0.3">
      <c r="A1562">
        <v>2020</v>
      </c>
      <c r="B1562" t="s">
        <v>1283</v>
      </c>
      <c r="C1562" t="s">
        <v>24</v>
      </c>
      <c r="D1562" t="s">
        <v>1194</v>
      </c>
      <c r="E1562">
        <v>62</v>
      </c>
      <c r="F1562" t="s">
        <v>10</v>
      </c>
      <c r="G1562" t="str">
        <f t="shared" si="105"/>
        <v>Федерация лыжных видов спорта</v>
      </c>
    </row>
    <row r="1563" spans="1:7" x14ac:dyDescent="0.3">
      <c r="A1563">
        <v>2020</v>
      </c>
      <c r="B1563" t="s">
        <v>1284</v>
      </c>
      <c r="C1563" t="s">
        <v>45</v>
      </c>
      <c r="D1563" t="s">
        <v>1197</v>
      </c>
      <c r="E1563">
        <v>22</v>
      </c>
      <c r="F1563" t="s">
        <v>10</v>
      </c>
      <c r="G1563" t="str">
        <f>HYPERLINK("#federations!A21", "Федерация лыжного спорта")</f>
        <v>Федерация лыжного спорта</v>
      </c>
    </row>
    <row r="1564" spans="1:7" x14ac:dyDescent="0.3">
      <c r="A1564">
        <v>2020</v>
      </c>
      <c r="B1564" t="s">
        <v>1285</v>
      </c>
      <c r="C1564" t="s">
        <v>1028</v>
      </c>
      <c r="D1564" t="s">
        <v>1286</v>
      </c>
      <c r="E1564">
        <v>27</v>
      </c>
      <c r="F1564" t="s">
        <v>10</v>
      </c>
      <c r="G1564" t="s">
        <v>419</v>
      </c>
    </row>
    <row r="1565" spans="1:7" x14ac:dyDescent="0.3">
      <c r="A1565">
        <v>2020</v>
      </c>
      <c r="B1565" t="s">
        <v>1287</v>
      </c>
      <c r="C1565" t="s">
        <v>48</v>
      </c>
      <c r="D1565" t="s">
        <v>1122</v>
      </c>
      <c r="E1565">
        <v>12</v>
      </c>
      <c r="F1565" t="s">
        <v>10</v>
      </c>
      <c r="G1565" t="str">
        <f>HYPERLINK("#federations!A19", "Федерация коньковых видов спорта")</f>
        <v>Федерация коньковых видов спорта</v>
      </c>
    </row>
    <row r="1566" spans="1:7" x14ac:dyDescent="0.3">
      <c r="A1566">
        <v>2020</v>
      </c>
      <c r="B1566" t="s">
        <v>1287</v>
      </c>
      <c r="C1566" t="s">
        <v>48</v>
      </c>
      <c r="D1566" t="s">
        <v>1200</v>
      </c>
      <c r="E1566">
        <v>12</v>
      </c>
      <c r="F1566" t="s">
        <v>10</v>
      </c>
      <c r="G1566" t="str">
        <f>HYPERLINK("#federations!A19", "Федерация коньковых видов спорта")</f>
        <v>Федерация коньковых видов спорта</v>
      </c>
    </row>
    <row r="1567" spans="1:7" x14ac:dyDescent="0.3">
      <c r="A1567">
        <v>2020</v>
      </c>
      <c r="B1567" t="s">
        <v>1288</v>
      </c>
      <c r="C1567" t="s">
        <v>48</v>
      </c>
      <c r="D1567" t="s">
        <v>1118</v>
      </c>
      <c r="E1567">
        <f>28</f>
        <v>28</v>
      </c>
      <c r="F1567" t="s">
        <v>10</v>
      </c>
      <c r="G1567" t="str">
        <f>HYPERLINK("#federations!A19", "Федерация коньковых видов спорта")</f>
        <v>Федерация коньковых видов спорта</v>
      </c>
    </row>
    <row r="1568" spans="1:7" x14ac:dyDescent="0.3">
      <c r="A1568">
        <v>2020</v>
      </c>
      <c r="B1568" t="s">
        <v>1288</v>
      </c>
      <c r="C1568" t="s">
        <v>48</v>
      </c>
      <c r="D1568" t="s">
        <v>1119</v>
      </c>
      <c r="E1568">
        <v>16</v>
      </c>
      <c r="F1568" t="s">
        <v>10</v>
      </c>
      <c r="G1568" t="str">
        <f>HYPERLINK("#federations!A19", "Федерация коньковых видов спорта")</f>
        <v>Федерация коньковых видов спорта</v>
      </c>
    </row>
    <row r="1569" spans="1:7" x14ac:dyDescent="0.3">
      <c r="A1569">
        <v>2020</v>
      </c>
      <c r="B1569" t="s">
        <v>1033</v>
      </c>
      <c r="C1569" t="s">
        <v>53</v>
      </c>
      <c r="D1569" t="s">
        <v>1202</v>
      </c>
      <c r="E1569">
        <v>9</v>
      </c>
      <c r="F1569" t="s">
        <v>10</v>
      </c>
      <c r="G1569" t="str">
        <f>HYPERLINK("#federations!A21", "Федерация лыжных видов спорта")</f>
        <v>Федерация лыжных видов спорта</v>
      </c>
    </row>
    <row r="1570" spans="1:7" x14ac:dyDescent="0.3">
      <c r="A1570">
        <v>2020</v>
      </c>
      <c r="B1570" t="s">
        <v>1289</v>
      </c>
      <c r="C1570" t="s">
        <v>53</v>
      </c>
      <c r="D1570" t="s">
        <v>1202</v>
      </c>
      <c r="E1570">
        <v>26</v>
      </c>
      <c r="F1570" t="s">
        <v>10</v>
      </c>
      <c r="G1570" t="str">
        <f>HYPERLINK("#federations!A21", "Федерация лыжных видов спорта")</f>
        <v>Федерация лыжных видов спорта</v>
      </c>
    </row>
    <row r="1571" spans="1:7" x14ac:dyDescent="0.3">
      <c r="A1571">
        <v>2020</v>
      </c>
      <c r="B1571" t="s">
        <v>1290</v>
      </c>
      <c r="C1571" t="s">
        <v>53</v>
      </c>
      <c r="D1571" t="s">
        <v>1291</v>
      </c>
      <c r="E1571">
        <v>17</v>
      </c>
      <c r="F1571" t="s">
        <v>10</v>
      </c>
      <c r="G1571" t="str">
        <f>HYPERLINK("#federations!A21", "Федерация лыжных видов спорта")</f>
        <v>Федерация лыжных видов спорта</v>
      </c>
    </row>
    <row r="1572" spans="1:7" x14ac:dyDescent="0.3">
      <c r="A1572">
        <v>2020</v>
      </c>
      <c r="B1572" t="s">
        <v>1292</v>
      </c>
      <c r="C1572" t="s">
        <v>53</v>
      </c>
      <c r="D1572" t="s">
        <v>1291</v>
      </c>
      <c r="E1572">
        <v>29</v>
      </c>
      <c r="F1572" t="s">
        <v>10</v>
      </c>
      <c r="G1572" t="str">
        <f>HYPERLINK("#federations!A21", "Федерация лыжных видов спорта")</f>
        <v>Федерация лыжных видов спорта</v>
      </c>
    </row>
    <row r="1573" spans="1:7" x14ac:dyDescent="0.3">
      <c r="A1573">
        <v>2020</v>
      </c>
      <c r="B1573" t="s">
        <v>1293</v>
      </c>
      <c r="C1573" t="s">
        <v>59</v>
      </c>
      <c r="D1573" t="s">
        <v>1122</v>
      </c>
      <c r="E1573">
        <v>21</v>
      </c>
      <c r="F1573" t="s">
        <v>10</v>
      </c>
      <c r="G1573" t="str">
        <f t="shared" ref="G1573:G1584" si="106">HYPERLINK("#federations!A19", "Федерация коньковых видов спорта")</f>
        <v>Федерация коньковых видов спорта</v>
      </c>
    </row>
    <row r="1574" spans="1:7" x14ac:dyDescent="0.3">
      <c r="A1574">
        <v>2020</v>
      </c>
      <c r="B1574" t="s">
        <v>1294</v>
      </c>
      <c r="C1574" t="s">
        <v>59</v>
      </c>
      <c r="D1574" t="s">
        <v>1122</v>
      </c>
      <c r="E1574">
        <v>26</v>
      </c>
      <c r="F1574" t="s">
        <v>10</v>
      </c>
      <c r="G1574" t="str">
        <f t="shared" si="106"/>
        <v>Федерация коньковых видов спорта</v>
      </c>
    </row>
    <row r="1575" spans="1:7" x14ac:dyDescent="0.3">
      <c r="A1575">
        <v>2020</v>
      </c>
      <c r="B1575" t="s">
        <v>1294</v>
      </c>
      <c r="C1575" t="s">
        <v>59</v>
      </c>
      <c r="D1575" t="s">
        <v>1204</v>
      </c>
      <c r="E1575">
        <v>20</v>
      </c>
      <c r="F1575" t="s">
        <v>10</v>
      </c>
      <c r="G1575" t="str">
        <f t="shared" si="106"/>
        <v>Федерация коньковых видов спорта</v>
      </c>
    </row>
    <row r="1576" spans="1:7" x14ac:dyDescent="0.3">
      <c r="A1576">
        <v>2020</v>
      </c>
      <c r="B1576" t="s">
        <v>1293</v>
      </c>
      <c r="C1576" t="s">
        <v>59</v>
      </c>
      <c r="D1576" t="s">
        <v>1204</v>
      </c>
      <c r="E1576">
        <v>31</v>
      </c>
      <c r="F1576" t="s">
        <v>10</v>
      </c>
      <c r="G1576" t="str">
        <f t="shared" si="106"/>
        <v>Федерация коньковых видов спорта</v>
      </c>
    </row>
    <row r="1577" spans="1:7" x14ac:dyDescent="0.3">
      <c r="A1577">
        <v>2020</v>
      </c>
      <c r="B1577" t="s">
        <v>1294</v>
      </c>
      <c r="C1577" t="s">
        <v>59</v>
      </c>
      <c r="D1577" t="s">
        <v>1124</v>
      </c>
      <c r="E1577">
        <f>17</f>
        <v>17</v>
      </c>
      <c r="F1577" t="s">
        <v>10</v>
      </c>
      <c r="G1577" t="str">
        <f t="shared" si="106"/>
        <v>Федерация коньковых видов спорта</v>
      </c>
    </row>
    <row r="1578" spans="1:7" x14ac:dyDescent="0.3">
      <c r="A1578">
        <v>2020</v>
      </c>
      <c r="B1578" t="s">
        <v>1293</v>
      </c>
      <c r="C1578" t="s">
        <v>59</v>
      </c>
      <c r="D1578" t="s">
        <v>1124</v>
      </c>
      <c r="E1578">
        <f>29</f>
        <v>29</v>
      </c>
      <c r="F1578" t="s">
        <v>10</v>
      </c>
      <c r="G1578" t="str">
        <f t="shared" si="106"/>
        <v>Федерация коньковых видов спорта</v>
      </c>
    </row>
    <row r="1579" spans="1:7" x14ac:dyDescent="0.3">
      <c r="A1579">
        <v>2020</v>
      </c>
      <c r="B1579" t="s">
        <v>1295</v>
      </c>
      <c r="C1579" t="s">
        <v>59</v>
      </c>
      <c r="D1579" t="s">
        <v>1118</v>
      </c>
      <c r="E1579">
        <v>13</v>
      </c>
      <c r="F1579" t="s">
        <v>10</v>
      </c>
      <c r="G1579" t="str">
        <f t="shared" si="106"/>
        <v>Федерация коньковых видов спорта</v>
      </c>
    </row>
    <row r="1580" spans="1:7" x14ac:dyDescent="0.3">
      <c r="A1580">
        <v>2020</v>
      </c>
      <c r="B1580" t="s">
        <v>1296</v>
      </c>
      <c r="C1580" t="s">
        <v>59</v>
      </c>
      <c r="D1580" t="s">
        <v>1118</v>
      </c>
      <c r="E1580">
        <v>25</v>
      </c>
      <c r="F1580" t="s">
        <v>10</v>
      </c>
      <c r="G1580" t="str">
        <f t="shared" si="106"/>
        <v>Федерация коньковых видов спорта</v>
      </c>
    </row>
    <row r="1581" spans="1:7" x14ac:dyDescent="0.3">
      <c r="A1581">
        <v>2020</v>
      </c>
      <c r="B1581" t="s">
        <v>1296</v>
      </c>
      <c r="C1581" t="s">
        <v>59</v>
      </c>
      <c r="D1581" t="s">
        <v>1127</v>
      </c>
      <c r="E1581">
        <v>11</v>
      </c>
      <c r="F1581" t="s">
        <v>10</v>
      </c>
      <c r="G1581" t="str">
        <f t="shared" si="106"/>
        <v>Федерация коньковых видов спорта</v>
      </c>
    </row>
    <row r="1582" spans="1:7" x14ac:dyDescent="0.3">
      <c r="A1582">
        <v>2020</v>
      </c>
      <c r="B1582" t="s">
        <v>1295</v>
      </c>
      <c r="C1582" t="s">
        <v>59</v>
      </c>
      <c r="D1582" t="s">
        <v>1127</v>
      </c>
      <c r="E1582">
        <v>15</v>
      </c>
      <c r="F1582" t="s">
        <v>10</v>
      </c>
      <c r="G1582" t="str">
        <f t="shared" si="106"/>
        <v>Федерация коньковых видов спорта</v>
      </c>
    </row>
    <row r="1583" spans="1:7" x14ac:dyDescent="0.3">
      <c r="A1583">
        <v>2020</v>
      </c>
      <c r="B1583" t="s">
        <v>1295</v>
      </c>
      <c r="C1583" t="s">
        <v>59</v>
      </c>
      <c r="D1583" t="s">
        <v>1129</v>
      </c>
      <c r="E1583">
        <f>17</f>
        <v>17</v>
      </c>
      <c r="F1583" t="s">
        <v>10</v>
      </c>
      <c r="G1583" t="str">
        <f t="shared" si="106"/>
        <v>Федерация коньковых видов спорта</v>
      </c>
    </row>
    <row r="1584" spans="1:7" x14ac:dyDescent="0.3">
      <c r="A1584">
        <v>2020</v>
      </c>
      <c r="B1584" t="s">
        <v>1296</v>
      </c>
      <c r="C1584" t="s">
        <v>59</v>
      </c>
      <c r="D1584" t="s">
        <v>1129</v>
      </c>
      <c r="E1584">
        <f>27</f>
        <v>27</v>
      </c>
      <c r="F1584" t="s">
        <v>10</v>
      </c>
      <c r="G1584" t="str">
        <f t="shared" si="106"/>
        <v>Федерация коньковых видов спорта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8"/>
  <sheetViews>
    <sheetView tabSelected="1" topLeftCell="H20" zoomScale="73" workbookViewId="0">
      <selection activeCell="J37" sqref="J37"/>
    </sheetView>
  </sheetViews>
  <sheetFormatPr defaultRowHeight="14.4" x14ac:dyDescent="0.3"/>
  <cols>
    <col min="1" max="1" width="59.77734375" bestFit="1" customWidth="1"/>
    <col min="2" max="2" width="28.5546875" bestFit="1" customWidth="1"/>
    <col min="3" max="3" width="44.6640625" bestFit="1" customWidth="1"/>
    <col min="4" max="4" width="64.5546875" bestFit="1" customWidth="1"/>
    <col min="5" max="5" width="53.77734375" bestFit="1" customWidth="1"/>
    <col min="6" max="6" width="73.77734375" bestFit="1" customWidth="1"/>
    <col min="7" max="7" width="39.5546875" bestFit="1" customWidth="1"/>
    <col min="8" max="8" width="37.21875" bestFit="1" customWidth="1"/>
    <col min="9" max="9" width="80.88671875" bestFit="1" customWidth="1"/>
    <col min="10" max="10" width="35.44140625" customWidth="1"/>
  </cols>
  <sheetData>
    <row r="1" spans="1:10" x14ac:dyDescent="0.3">
      <c r="A1" t="s">
        <v>6</v>
      </c>
      <c r="B1" t="s">
        <v>1297</v>
      </c>
      <c r="C1" t="s">
        <v>1298</v>
      </c>
      <c r="D1" t="s">
        <v>1299</v>
      </c>
      <c r="E1" t="s">
        <v>1300</v>
      </c>
      <c r="F1" t="s">
        <v>1301</v>
      </c>
      <c r="G1" t="s">
        <v>1302</v>
      </c>
      <c r="H1" t="s">
        <v>1303</v>
      </c>
      <c r="I1" t="s">
        <v>1304</v>
      </c>
      <c r="J1" t="s">
        <v>1858</v>
      </c>
    </row>
    <row r="2" spans="1:10" x14ac:dyDescent="0.3">
      <c r="A2" t="s">
        <v>1305</v>
      </c>
      <c r="B2" t="s">
        <v>1306</v>
      </c>
      <c r="C2" t="s">
        <v>1307</v>
      </c>
      <c r="D2" t="s">
        <v>1308</v>
      </c>
      <c r="E2" t="s">
        <v>1309</v>
      </c>
      <c r="F2" t="s">
        <v>1310</v>
      </c>
      <c r="G2" t="s">
        <v>1311</v>
      </c>
      <c r="H2" t="s">
        <v>1312</v>
      </c>
      <c r="I2" t="s">
        <v>1313</v>
      </c>
      <c r="J2" t="s">
        <v>1857</v>
      </c>
    </row>
    <row r="3" spans="1:10" x14ac:dyDescent="0.3">
      <c r="A3" t="s">
        <v>1314</v>
      </c>
      <c r="B3" s="2" t="s">
        <v>1315</v>
      </c>
      <c r="C3" t="s">
        <v>1316</v>
      </c>
      <c r="D3" t="s">
        <v>1841</v>
      </c>
      <c r="E3" t="s">
        <v>1842</v>
      </c>
      <c r="G3" t="s">
        <v>1317</v>
      </c>
      <c r="H3" t="s">
        <v>1318</v>
      </c>
      <c r="I3" t="s">
        <v>1319</v>
      </c>
    </row>
    <row r="4" spans="1:10" x14ac:dyDescent="0.3">
      <c r="A4" t="s">
        <v>1320</v>
      </c>
      <c r="B4" s="2" t="s">
        <v>1321</v>
      </c>
      <c r="C4" t="s">
        <v>1322</v>
      </c>
      <c r="D4" t="s">
        <v>1323</v>
      </c>
      <c r="E4" t="s">
        <v>1324</v>
      </c>
      <c r="G4" t="s">
        <v>1325</v>
      </c>
      <c r="H4" t="s">
        <v>1326</v>
      </c>
      <c r="I4" t="s">
        <v>1327</v>
      </c>
    </row>
    <row r="5" spans="1:10" x14ac:dyDescent="0.3">
      <c r="A5" t="s">
        <v>17</v>
      </c>
      <c r="B5" s="2" t="s">
        <v>1843</v>
      </c>
      <c r="C5" t="s">
        <v>1328</v>
      </c>
      <c r="D5" t="s">
        <v>1844</v>
      </c>
      <c r="E5" t="s">
        <v>1329</v>
      </c>
      <c r="G5" t="s">
        <v>1330</v>
      </c>
      <c r="I5" t="s">
        <v>1331</v>
      </c>
      <c r="J5" t="s">
        <v>1859</v>
      </c>
    </row>
    <row r="6" spans="1:10" ht="43.2" x14ac:dyDescent="0.3">
      <c r="A6" t="s">
        <v>162</v>
      </c>
      <c r="B6" s="2" t="s">
        <v>1332</v>
      </c>
      <c r="C6" t="s">
        <v>1726</v>
      </c>
      <c r="D6" s="1" t="s">
        <v>1727</v>
      </c>
      <c r="E6" t="s">
        <v>1334</v>
      </c>
      <c r="F6" t="s">
        <v>1335</v>
      </c>
      <c r="G6" t="s">
        <v>1336</v>
      </c>
      <c r="H6" t="s">
        <v>1337</v>
      </c>
      <c r="I6" t="s">
        <v>1338</v>
      </c>
      <c r="J6" t="s">
        <v>1867</v>
      </c>
    </row>
    <row r="7" spans="1:10" ht="43.2" x14ac:dyDescent="0.3">
      <c r="A7" t="s">
        <v>275</v>
      </c>
      <c r="B7" s="2" t="s">
        <v>1339</v>
      </c>
      <c r="C7" t="s">
        <v>1728</v>
      </c>
      <c r="D7" s="1" t="s">
        <v>1729</v>
      </c>
      <c r="G7" t="s">
        <v>1730</v>
      </c>
      <c r="H7" s="2" t="s">
        <v>1731</v>
      </c>
      <c r="I7" t="s">
        <v>1340</v>
      </c>
      <c r="J7" t="s">
        <v>1860</v>
      </c>
    </row>
    <row r="8" spans="1:10" x14ac:dyDescent="0.3">
      <c r="A8" t="s">
        <v>1341</v>
      </c>
      <c r="B8" s="2" t="s">
        <v>1342</v>
      </c>
      <c r="C8" t="s">
        <v>1343</v>
      </c>
      <c r="E8" t="s">
        <v>1344</v>
      </c>
      <c r="F8" t="s">
        <v>1345</v>
      </c>
      <c r="G8" t="s">
        <v>1346</v>
      </c>
      <c r="H8" t="s">
        <v>1347</v>
      </c>
      <c r="I8" t="s">
        <v>1348</v>
      </c>
      <c r="J8" t="s">
        <v>1861</v>
      </c>
    </row>
    <row r="9" spans="1:10" ht="43.2" x14ac:dyDescent="0.3">
      <c r="A9" t="s">
        <v>1349</v>
      </c>
      <c r="B9" s="2" t="s">
        <v>1350</v>
      </c>
      <c r="C9" t="s">
        <v>1351</v>
      </c>
      <c r="D9" s="1" t="s">
        <v>1845</v>
      </c>
      <c r="E9" t="s">
        <v>1352</v>
      </c>
      <c r="F9" t="s">
        <v>1353</v>
      </c>
      <c r="G9" t="s">
        <v>1354</v>
      </c>
      <c r="H9" t="s">
        <v>1355</v>
      </c>
      <c r="I9" t="s">
        <v>1356</v>
      </c>
      <c r="J9" t="s">
        <v>1862</v>
      </c>
    </row>
    <row r="10" spans="1:10" ht="28.8" x14ac:dyDescent="0.3">
      <c r="A10" t="s">
        <v>1357</v>
      </c>
      <c r="B10" s="2" t="s">
        <v>1358</v>
      </c>
      <c r="C10" t="s">
        <v>1359</v>
      </c>
      <c r="D10" s="1" t="s">
        <v>1846</v>
      </c>
      <c r="E10" t="s">
        <v>1360</v>
      </c>
      <c r="G10" t="s">
        <v>1361</v>
      </c>
      <c r="H10" t="s">
        <v>1362</v>
      </c>
      <c r="I10" t="s">
        <v>1750</v>
      </c>
    </row>
    <row r="11" spans="1:10" x14ac:dyDescent="0.3">
      <c r="A11" t="s">
        <v>1363</v>
      </c>
      <c r="B11" t="s">
        <v>1364</v>
      </c>
      <c r="C11" t="s">
        <v>1365</v>
      </c>
      <c r="D11" t="s">
        <v>1847</v>
      </c>
      <c r="E11" t="s">
        <v>1366</v>
      </c>
      <c r="G11" t="s">
        <v>1367</v>
      </c>
      <c r="H11" t="s">
        <v>1368</v>
      </c>
      <c r="I11" t="s">
        <v>1369</v>
      </c>
    </row>
    <row r="12" spans="1:10" x14ac:dyDescent="0.3">
      <c r="A12" t="s">
        <v>1370</v>
      </c>
      <c r="B12" s="2" t="s">
        <v>1371</v>
      </c>
      <c r="C12" t="s">
        <v>1372</v>
      </c>
      <c r="D12" t="s">
        <v>1373</v>
      </c>
      <c r="E12" t="s">
        <v>1374</v>
      </c>
      <c r="G12" t="s">
        <v>1375</v>
      </c>
      <c r="H12" t="s">
        <v>1376</v>
      </c>
      <c r="I12" t="s">
        <v>1377</v>
      </c>
      <c r="J12" t="s">
        <v>1859</v>
      </c>
    </row>
    <row r="13" spans="1:10" ht="28.8" x14ac:dyDescent="0.3">
      <c r="A13" t="s">
        <v>1378</v>
      </c>
      <c r="B13" s="2" t="s">
        <v>1379</v>
      </c>
      <c r="C13" t="s">
        <v>1732</v>
      </c>
      <c r="D13" s="1" t="s">
        <v>1733</v>
      </c>
      <c r="E13" t="s">
        <v>1380</v>
      </c>
      <c r="G13" t="s">
        <v>1381</v>
      </c>
      <c r="H13" t="s">
        <v>1382</v>
      </c>
      <c r="I13" t="s">
        <v>1734</v>
      </c>
    </row>
    <row r="14" spans="1:10" x14ac:dyDescent="0.3">
      <c r="A14" t="s">
        <v>1383</v>
      </c>
      <c r="B14" t="s">
        <v>1364</v>
      </c>
      <c r="C14" t="s">
        <v>1735</v>
      </c>
      <c r="D14" t="s">
        <v>1384</v>
      </c>
      <c r="E14" t="s">
        <v>1384</v>
      </c>
      <c r="G14" t="s">
        <v>1385</v>
      </c>
      <c r="H14" t="s">
        <v>1386</v>
      </c>
      <c r="I14" t="s">
        <v>1387</v>
      </c>
    </row>
    <row r="15" spans="1:10" x14ac:dyDescent="0.3">
      <c r="A15" t="s">
        <v>217</v>
      </c>
      <c r="B15" s="2" t="s">
        <v>1388</v>
      </c>
      <c r="C15" t="s">
        <v>1389</v>
      </c>
      <c r="D15" t="s">
        <v>1390</v>
      </c>
      <c r="E15" t="s">
        <v>1391</v>
      </c>
      <c r="F15" t="s">
        <v>1392</v>
      </c>
      <c r="G15" t="s">
        <v>1393</v>
      </c>
      <c r="H15" t="s">
        <v>1394</v>
      </c>
      <c r="I15" t="s">
        <v>1395</v>
      </c>
      <c r="J15" t="s">
        <v>1869</v>
      </c>
    </row>
    <row r="16" spans="1:10" x14ac:dyDescent="0.3">
      <c r="A16" t="s">
        <v>1396</v>
      </c>
      <c r="B16" s="2" t="s">
        <v>1397</v>
      </c>
      <c r="C16" t="s">
        <v>1398</v>
      </c>
      <c r="D16" t="s">
        <v>1399</v>
      </c>
      <c r="H16" t="s">
        <v>1400</v>
      </c>
      <c r="I16" t="s">
        <v>1401</v>
      </c>
      <c r="J16" t="s">
        <v>1863</v>
      </c>
    </row>
    <row r="17" spans="1:10" x14ac:dyDescent="0.3">
      <c r="A17" t="s">
        <v>1402</v>
      </c>
      <c r="B17" t="s">
        <v>1364</v>
      </c>
      <c r="C17" t="s">
        <v>1403</v>
      </c>
      <c r="G17" t="s">
        <v>1404</v>
      </c>
      <c r="H17" t="s">
        <v>1405</v>
      </c>
      <c r="I17" t="s">
        <v>1406</v>
      </c>
    </row>
    <row r="18" spans="1:10" x14ac:dyDescent="0.3">
      <c r="A18" t="s">
        <v>1407</v>
      </c>
      <c r="B18" s="2" t="s">
        <v>1408</v>
      </c>
      <c r="C18" t="s">
        <v>1736</v>
      </c>
      <c r="E18" t="s">
        <v>1409</v>
      </c>
      <c r="G18" t="s">
        <v>1410</v>
      </c>
      <c r="H18" t="s">
        <v>1411</v>
      </c>
      <c r="I18" t="s">
        <v>1412</v>
      </c>
    </row>
    <row r="19" spans="1:10" x14ac:dyDescent="0.3">
      <c r="A19" t="s">
        <v>1413</v>
      </c>
      <c r="B19" s="2" t="s">
        <v>1414</v>
      </c>
      <c r="C19" t="s">
        <v>1415</v>
      </c>
      <c r="D19" t="s">
        <v>1848</v>
      </c>
      <c r="E19" t="s">
        <v>1416</v>
      </c>
      <c r="F19" t="s">
        <v>1417</v>
      </c>
      <c r="G19" t="s">
        <v>1418</v>
      </c>
      <c r="H19" t="s">
        <v>1419</v>
      </c>
      <c r="I19" t="s">
        <v>1420</v>
      </c>
      <c r="J19" t="s">
        <v>1863</v>
      </c>
    </row>
    <row r="20" spans="1:10" ht="43.2" x14ac:dyDescent="0.3">
      <c r="A20" t="s">
        <v>1421</v>
      </c>
      <c r="B20" s="2" t="s">
        <v>1422</v>
      </c>
      <c r="C20" t="s">
        <v>1423</v>
      </c>
      <c r="D20" s="1" t="s">
        <v>1849</v>
      </c>
      <c r="E20" t="s">
        <v>1424</v>
      </c>
      <c r="F20" t="s">
        <v>1425</v>
      </c>
      <c r="G20" t="s">
        <v>1426</v>
      </c>
      <c r="H20" t="s">
        <v>1427</v>
      </c>
      <c r="I20" t="s">
        <v>1428</v>
      </c>
      <c r="J20" t="s">
        <v>1866</v>
      </c>
    </row>
    <row r="21" spans="1:10" ht="28.8" x14ac:dyDescent="0.3">
      <c r="A21" t="s">
        <v>1429</v>
      </c>
      <c r="B21" s="2" t="s">
        <v>1430</v>
      </c>
      <c r="C21" t="s">
        <v>1431</v>
      </c>
      <c r="D21" s="1" t="s">
        <v>1850</v>
      </c>
      <c r="E21" t="s">
        <v>1432</v>
      </c>
      <c r="F21" t="s">
        <v>1433</v>
      </c>
      <c r="G21" t="s">
        <v>1434</v>
      </c>
      <c r="H21" t="s">
        <v>1751</v>
      </c>
      <c r="I21" t="s">
        <v>1435</v>
      </c>
      <c r="J21" t="s">
        <v>1864</v>
      </c>
    </row>
    <row r="22" spans="1:10" x14ac:dyDescent="0.3">
      <c r="A22" t="s">
        <v>644</v>
      </c>
      <c r="B22" s="2" t="s">
        <v>1436</v>
      </c>
      <c r="C22" t="s">
        <v>1437</v>
      </c>
      <c r="D22" t="s">
        <v>1851</v>
      </c>
      <c r="E22" t="s">
        <v>1438</v>
      </c>
      <c r="F22" t="s">
        <v>1852</v>
      </c>
      <c r="G22" t="s">
        <v>1317</v>
      </c>
      <c r="H22" t="s">
        <v>1439</v>
      </c>
      <c r="I22" t="s">
        <v>1440</v>
      </c>
    </row>
    <row r="23" spans="1:10" x14ac:dyDescent="0.3">
      <c r="A23" t="s">
        <v>1441</v>
      </c>
      <c r="B23" t="s">
        <v>1364</v>
      </c>
      <c r="C23" t="s">
        <v>1737</v>
      </c>
      <c r="E23" t="s">
        <v>1442</v>
      </c>
      <c r="G23" t="s">
        <v>1443</v>
      </c>
      <c r="H23" s="2" t="s">
        <v>1752</v>
      </c>
      <c r="I23" t="s">
        <v>1444</v>
      </c>
    </row>
    <row r="24" spans="1:10" x14ac:dyDescent="0.3">
      <c r="A24" t="s">
        <v>1445</v>
      </c>
      <c r="B24" s="2" t="s">
        <v>1446</v>
      </c>
      <c r="C24" t="s">
        <v>1738</v>
      </c>
      <c r="E24" t="s">
        <v>1447</v>
      </c>
      <c r="G24" t="s">
        <v>1448</v>
      </c>
      <c r="H24" t="s">
        <v>1449</v>
      </c>
      <c r="I24" t="s">
        <v>1450</v>
      </c>
    </row>
    <row r="25" spans="1:10" x14ac:dyDescent="0.3">
      <c r="A25" t="s">
        <v>1451</v>
      </c>
      <c r="B25" t="s">
        <v>1364</v>
      </c>
      <c r="C25" t="s">
        <v>1333</v>
      </c>
      <c r="E25" t="s">
        <v>1452</v>
      </c>
      <c r="G25" t="s">
        <v>1453</v>
      </c>
      <c r="H25" t="s">
        <v>1454</v>
      </c>
      <c r="I25" t="s">
        <v>1455</v>
      </c>
    </row>
    <row r="26" spans="1:10" x14ac:dyDescent="0.3">
      <c r="A26" t="s">
        <v>1456</v>
      </c>
      <c r="B26" t="s">
        <v>1457</v>
      </c>
      <c r="C26" t="s">
        <v>1739</v>
      </c>
      <c r="E26" t="s">
        <v>1458</v>
      </c>
      <c r="G26" t="s">
        <v>1459</v>
      </c>
      <c r="H26" t="s">
        <v>1753</v>
      </c>
      <c r="I26" t="s">
        <v>1460</v>
      </c>
    </row>
    <row r="27" spans="1:10" x14ac:dyDescent="0.3">
      <c r="A27" t="s">
        <v>233</v>
      </c>
      <c r="B27" s="2" t="s">
        <v>1461</v>
      </c>
      <c r="C27" t="s">
        <v>1777</v>
      </c>
      <c r="D27" t="s">
        <v>1462</v>
      </c>
      <c r="G27" t="s">
        <v>1463</v>
      </c>
      <c r="H27" t="s">
        <v>1464</v>
      </c>
      <c r="I27" t="s">
        <v>1749</v>
      </c>
      <c r="J27" t="s">
        <v>1862</v>
      </c>
    </row>
    <row r="28" spans="1:10" x14ac:dyDescent="0.3">
      <c r="A28" t="s">
        <v>1465</v>
      </c>
      <c r="B28" s="2" t="s">
        <v>1466</v>
      </c>
      <c r="C28" t="s">
        <v>1467</v>
      </c>
      <c r="E28" t="s">
        <v>1468</v>
      </c>
      <c r="G28" t="s">
        <v>1469</v>
      </c>
      <c r="H28" t="s">
        <v>1470</v>
      </c>
      <c r="I28" t="s">
        <v>1471</v>
      </c>
    </row>
    <row r="29" spans="1:10" x14ac:dyDescent="0.3">
      <c r="A29" t="s">
        <v>1472</v>
      </c>
      <c r="B29" s="2" t="s">
        <v>1473</v>
      </c>
      <c r="C29" t="s">
        <v>1740</v>
      </c>
      <c r="E29" t="s">
        <v>1474</v>
      </c>
      <c r="H29" t="s">
        <v>1475</v>
      </c>
      <c r="I29" t="s">
        <v>1748</v>
      </c>
    </row>
    <row r="30" spans="1:10" x14ac:dyDescent="0.3">
      <c r="A30" t="s">
        <v>75</v>
      </c>
      <c r="B30" s="2" t="s">
        <v>1476</v>
      </c>
      <c r="C30" t="s">
        <v>1741</v>
      </c>
      <c r="D30" t="s">
        <v>1477</v>
      </c>
      <c r="E30" t="s">
        <v>1478</v>
      </c>
      <c r="G30" t="s">
        <v>1479</v>
      </c>
      <c r="I30" t="s">
        <v>1480</v>
      </c>
    </row>
    <row r="31" spans="1:10" ht="28.8" x14ac:dyDescent="0.3">
      <c r="A31" t="s">
        <v>1481</v>
      </c>
      <c r="B31" s="2" t="s">
        <v>1482</v>
      </c>
      <c r="C31" t="s">
        <v>1483</v>
      </c>
      <c r="D31" s="1" t="s">
        <v>1853</v>
      </c>
      <c r="E31" t="s">
        <v>1484</v>
      </c>
      <c r="F31" t="s">
        <v>1485</v>
      </c>
      <c r="H31" t="s">
        <v>1486</v>
      </c>
      <c r="I31" t="s">
        <v>1487</v>
      </c>
      <c r="J31" t="s">
        <v>1870</v>
      </c>
    </row>
    <row r="32" spans="1:10" x14ac:dyDescent="0.3">
      <c r="A32" t="s">
        <v>1488</v>
      </c>
      <c r="B32" s="2" t="s">
        <v>1489</v>
      </c>
      <c r="C32" t="s">
        <v>1742</v>
      </c>
      <c r="D32" t="s">
        <v>1743</v>
      </c>
      <c r="E32" t="s">
        <v>1490</v>
      </c>
      <c r="G32" t="s">
        <v>1491</v>
      </c>
      <c r="H32" t="s">
        <v>1492</v>
      </c>
      <c r="I32" t="s">
        <v>1493</v>
      </c>
      <c r="J32" t="s">
        <v>1865</v>
      </c>
    </row>
    <row r="33" spans="1:10" x14ac:dyDescent="0.3">
      <c r="A33" t="s">
        <v>785</v>
      </c>
      <c r="B33" s="2" t="s">
        <v>1494</v>
      </c>
      <c r="C33" t="s">
        <v>1495</v>
      </c>
      <c r="D33" t="s">
        <v>1496</v>
      </c>
      <c r="F33" t="s">
        <v>1854</v>
      </c>
      <c r="G33" t="s">
        <v>1497</v>
      </c>
      <c r="H33" t="s">
        <v>1498</v>
      </c>
      <c r="I33" t="s">
        <v>1499</v>
      </c>
    </row>
    <row r="34" spans="1:10" x14ac:dyDescent="0.3">
      <c r="A34" t="s">
        <v>417</v>
      </c>
      <c r="B34" s="2" t="s">
        <v>1500</v>
      </c>
      <c r="C34" t="s">
        <v>1501</v>
      </c>
      <c r="D34" t="s">
        <v>1855</v>
      </c>
      <c r="E34" t="s">
        <v>1502</v>
      </c>
      <c r="G34" t="s">
        <v>1503</v>
      </c>
      <c r="H34" t="s">
        <v>1504</v>
      </c>
      <c r="I34" t="s">
        <v>1505</v>
      </c>
    </row>
    <row r="35" spans="1:10" x14ac:dyDescent="0.3">
      <c r="A35" t="s">
        <v>1506</v>
      </c>
      <c r="B35" s="2" t="s">
        <v>1507</v>
      </c>
      <c r="C35" t="s">
        <v>1508</v>
      </c>
      <c r="E35" t="s">
        <v>1509</v>
      </c>
      <c r="F35" t="s">
        <v>1510</v>
      </c>
      <c r="G35" t="s">
        <v>1511</v>
      </c>
      <c r="H35" t="s">
        <v>1512</v>
      </c>
      <c r="I35" t="s">
        <v>1513</v>
      </c>
      <c r="J35" t="s">
        <v>1868</v>
      </c>
    </row>
    <row r="36" spans="1:10" x14ac:dyDescent="0.3">
      <c r="A36" t="s">
        <v>214</v>
      </c>
      <c r="B36" s="2" t="s">
        <v>1514</v>
      </c>
      <c r="C36" t="s">
        <v>1515</v>
      </c>
      <c r="D36" t="s">
        <v>1516</v>
      </c>
      <c r="E36" t="s">
        <v>1517</v>
      </c>
      <c r="G36" t="s">
        <v>1518</v>
      </c>
      <c r="H36" t="s">
        <v>1754</v>
      </c>
      <c r="I36" t="s">
        <v>1519</v>
      </c>
    </row>
    <row r="37" spans="1:10" x14ac:dyDescent="0.3">
      <c r="A37" t="s">
        <v>313</v>
      </c>
      <c r="B37" s="2" t="s">
        <v>1520</v>
      </c>
      <c r="C37" t="s">
        <v>1521</v>
      </c>
      <c r="E37" t="s">
        <v>1522</v>
      </c>
      <c r="F37" t="s">
        <v>1523</v>
      </c>
      <c r="H37" s="2" t="s">
        <v>1709</v>
      </c>
      <c r="I37" t="s">
        <v>1746</v>
      </c>
      <c r="J37" t="s">
        <v>1865</v>
      </c>
    </row>
    <row r="38" spans="1:10" x14ac:dyDescent="0.3">
      <c r="A38" t="s">
        <v>1525</v>
      </c>
      <c r="B38" s="2" t="s">
        <v>1526</v>
      </c>
      <c r="C38" t="s">
        <v>1744</v>
      </c>
      <c r="D38" t="s">
        <v>1856</v>
      </c>
      <c r="E38" t="s">
        <v>1527</v>
      </c>
      <c r="G38" t="s">
        <v>1528</v>
      </c>
      <c r="H38" t="s">
        <v>1529</v>
      </c>
      <c r="I38" t="s">
        <v>1747</v>
      </c>
    </row>
    <row r="39" spans="1:10" x14ac:dyDescent="0.3">
      <c r="A39" t="s">
        <v>1530</v>
      </c>
      <c r="B39" t="s">
        <v>1364</v>
      </c>
      <c r="C39" t="s">
        <v>1745</v>
      </c>
      <c r="D39" t="s">
        <v>1531</v>
      </c>
      <c r="E39" t="s">
        <v>1532</v>
      </c>
      <c r="G39" t="s">
        <v>1533</v>
      </c>
      <c r="I39" t="s">
        <v>1534</v>
      </c>
    </row>
    <row r="40" spans="1:10" x14ac:dyDescent="0.3">
      <c r="A40" t="s">
        <v>1535</v>
      </c>
      <c r="B40" s="2" t="s">
        <v>1536</v>
      </c>
      <c r="C40" t="s">
        <v>1537</v>
      </c>
      <c r="F40" t="s">
        <v>1538</v>
      </c>
      <c r="G40" t="s">
        <v>1539</v>
      </c>
      <c r="H40" t="s">
        <v>1540</v>
      </c>
      <c r="I40" t="s">
        <v>1541</v>
      </c>
    </row>
    <row r="71" spans="1:4" x14ac:dyDescent="0.3">
      <c r="A71" t="s">
        <v>1456</v>
      </c>
      <c r="B71" t="s">
        <v>1650</v>
      </c>
      <c r="C71" t="s">
        <v>1651</v>
      </c>
      <c r="D71" t="s">
        <v>1652</v>
      </c>
    </row>
    <row r="72" spans="1:4" x14ac:dyDescent="0.3">
      <c r="A72" t="s">
        <v>1653</v>
      </c>
    </row>
    <row r="92" spans="1:7" x14ac:dyDescent="0.3">
      <c r="A92" t="s">
        <v>1654</v>
      </c>
      <c r="B92" t="s">
        <v>1655</v>
      </c>
    </row>
    <row r="93" spans="1:7" x14ac:dyDescent="0.3">
      <c r="A93" t="s">
        <v>233</v>
      </c>
      <c r="B93" t="s">
        <v>1656</v>
      </c>
      <c r="C93" t="s">
        <v>1657</v>
      </c>
      <c r="D93" t="s">
        <v>1658</v>
      </c>
      <c r="E93" t="s">
        <v>1659</v>
      </c>
      <c r="F93" t="s">
        <v>1660</v>
      </c>
      <c r="G93" t="s">
        <v>1661</v>
      </c>
    </row>
    <row r="94" spans="1:7" x14ac:dyDescent="0.3">
      <c r="A94" t="s">
        <v>1465</v>
      </c>
      <c r="B94" t="s">
        <v>1662</v>
      </c>
      <c r="C94" t="s">
        <v>1663</v>
      </c>
      <c r="D94" t="s">
        <v>1664</v>
      </c>
    </row>
    <row r="95" spans="1:7" x14ac:dyDescent="0.3">
      <c r="A95" t="s">
        <v>1653</v>
      </c>
    </row>
    <row r="104" spans="1:7" x14ac:dyDescent="0.3">
      <c r="A104" t="s">
        <v>1665</v>
      </c>
      <c r="B104" t="s">
        <v>1666</v>
      </c>
      <c r="C104" t="s">
        <v>1667</v>
      </c>
      <c r="D104" t="s">
        <v>1668</v>
      </c>
      <c r="E104" t="s">
        <v>1669</v>
      </c>
    </row>
    <row r="105" spans="1:7" x14ac:dyDescent="0.3">
      <c r="A105" t="s">
        <v>1472</v>
      </c>
      <c r="B105" t="s">
        <v>1670</v>
      </c>
      <c r="C105" t="s">
        <v>1671</v>
      </c>
      <c r="D105" t="s">
        <v>1672</v>
      </c>
      <c r="E105" t="s">
        <v>1673</v>
      </c>
      <c r="F105" t="s">
        <v>1460</v>
      </c>
      <c r="G105" t="s">
        <v>1572</v>
      </c>
    </row>
    <row r="106" spans="1:7" x14ac:dyDescent="0.3">
      <c r="A106" t="s">
        <v>75</v>
      </c>
      <c r="B106" t="s">
        <v>1674</v>
      </c>
      <c r="C106" t="s">
        <v>1675</v>
      </c>
      <c r="D106" t="s">
        <v>1676</v>
      </c>
    </row>
    <row r="107" spans="1:7" x14ac:dyDescent="0.3">
      <c r="A107" t="s">
        <v>1677</v>
      </c>
      <c r="B107" t="s">
        <v>1678</v>
      </c>
      <c r="C107" t="s">
        <v>1460</v>
      </c>
      <c r="D107" t="s">
        <v>1572</v>
      </c>
    </row>
    <row r="108" spans="1:7" x14ac:dyDescent="0.3">
      <c r="A108" t="s">
        <v>1481</v>
      </c>
      <c r="B108" t="s">
        <v>1679</v>
      </c>
      <c r="C108" t="s">
        <v>1680</v>
      </c>
      <c r="D108" t="s">
        <v>1681</v>
      </c>
      <c r="E108" t="s">
        <v>1682</v>
      </c>
      <c r="F108" t="s">
        <v>1683</v>
      </c>
      <c r="G108" t="s">
        <v>1684</v>
      </c>
    </row>
    <row r="109" spans="1:7" x14ac:dyDescent="0.3">
      <c r="A109" t="s">
        <v>1488</v>
      </c>
      <c r="B109" t="s">
        <v>1685</v>
      </c>
      <c r="C109" t="s">
        <v>1686</v>
      </c>
      <c r="E109" t="s">
        <v>1687</v>
      </c>
      <c r="F109" t="s">
        <v>1688</v>
      </c>
      <c r="G109" t="s">
        <v>1689</v>
      </c>
    </row>
    <row r="110" spans="1:7" x14ac:dyDescent="0.3">
      <c r="A110" t="s">
        <v>785</v>
      </c>
      <c r="B110" t="s">
        <v>1690</v>
      </c>
      <c r="C110" t="s">
        <v>1691</v>
      </c>
      <c r="D110" t="s">
        <v>1692</v>
      </c>
      <c r="E110" t="s">
        <v>1693</v>
      </c>
      <c r="F110" t="s">
        <v>1694</v>
      </c>
      <c r="G110" t="s">
        <v>1639</v>
      </c>
    </row>
    <row r="111" spans="1:7" x14ac:dyDescent="0.3">
      <c r="A111" t="s">
        <v>417</v>
      </c>
      <c r="B111" t="s">
        <v>1695</v>
      </c>
      <c r="C111" t="s">
        <v>1696</v>
      </c>
      <c r="E111" t="s">
        <v>1697</v>
      </c>
      <c r="F111" t="s">
        <v>1460</v>
      </c>
      <c r="G111" t="s">
        <v>1698</v>
      </c>
    </row>
    <row r="112" spans="1:7" x14ac:dyDescent="0.3">
      <c r="A112" t="s">
        <v>1506</v>
      </c>
      <c r="B112" t="s">
        <v>1699</v>
      </c>
      <c r="C112" t="s">
        <v>1700</v>
      </c>
      <c r="D112" t="s">
        <v>1701</v>
      </c>
    </row>
    <row r="113" spans="1:7" x14ac:dyDescent="0.3">
      <c r="A113" t="s">
        <v>1702</v>
      </c>
      <c r="B113" t="s">
        <v>1655</v>
      </c>
    </row>
    <row r="114" spans="1:7" x14ac:dyDescent="0.3">
      <c r="A114" t="s">
        <v>214</v>
      </c>
      <c r="B114" t="s">
        <v>1703</v>
      </c>
      <c r="C114" t="s">
        <v>1704</v>
      </c>
      <c r="D114" t="s">
        <v>1705</v>
      </c>
      <c r="E114" t="s">
        <v>1706</v>
      </c>
      <c r="F114" t="s">
        <v>1505</v>
      </c>
      <c r="G114" t="s">
        <v>1572</v>
      </c>
    </row>
    <row r="115" spans="1:7" x14ac:dyDescent="0.3">
      <c r="A115" t="s">
        <v>313</v>
      </c>
      <c r="B115" t="s">
        <v>1707</v>
      </c>
      <c r="C115" t="s">
        <v>1708</v>
      </c>
      <c r="D115" t="s">
        <v>1617</v>
      </c>
      <c r="E115" t="s">
        <v>1709</v>
      </c>
      <c r="F115" t="s">
        <v>1460</v>
      </c>
      <c r="G115" t="s">
        <v>1572</v>
      </c>
    </row>
    <row r="116" spans="1:7" x14ac:dyDescent="0.3">
      <c r="A116" t="s">
        <v>1525</v>
      </c>
      <c r="B116" t="s">
        <v>1710</v>
      </c>
      <c r="C116" t="s">
        <v>1711</v>
      </c>
      <c r="D116" t="s">
        <v>1712</v>
      </c>
      <c r="E116" t="s">
        <v>1713</v>
      </c>
      <c r="F116" t="s">
        <v>1714</v>
      </c>
      <c r="G116" t="s">
        <v>1715</v>
      </c>
    </row>
    <row r="117" spans="1:7" x14ac:dyDescent="0.3">
      <c r="A117" t="s">
        <v>1530</v>
      </c>
      <c r="B117" t="s">
        <v>1716</v>
      </c>
      <c r="C117" t="s">
        <v>1717</v>
      </c>
      <c r="D117" t="s">
        <v>1718</v>
      </c>
      <c r="E117" t="s">
        <v>1719</v>
      </c>
      <c r="F117" t="s">
        <v>1720</v>
      </c>
      <c r="G117" t="s">
        <v>1572</v>
      </c>
    </row>
    <row r="118" spans="1:7" x14ac:dyDescent="0.3">
      <c r="A118" t="s">
        <v>1535</v>
      </c>
      <c r="B118" t="s">
        <v>1721</v>
      </c>
      <c r="C118" t="s">
        <v>1722</v>
      </c>
      <c r="E118" t="s">
        <v>1723</v>
      </c>
      <c r="F118" t="s">
        <v>1724</v>
      </c>
      <c r="G118" t="s">
        <v>1725</v>
      </c>
    </row>
  </sheetData>
  <hyperlinks>
    <hyperlink ref="H7" r:id="rId1" xr:uid="{B4DCF7C9-7655-419F-8DF7-218C9B791D2A}"/>
    <hyperlink ref="B13" r:id="rId2" xr:uid="{4F0CBD3F-D111-4BB8-9BB0-9F55FF542617}"/>
    <hyperlink ref="H23" r:id="rId3" xr:uid="{06FCD3A7-3FF2-44CD-9413-D870CE51800B}"/>
    <hyperlink ref="H37" r:id="rId4" xr:uid="{1976C696-3CCB-4F77-A400-701DC7A4D6EE}"/>
    <hyperlink ref="B3" r:id="rId5" xr:uid="{BD1A0E0D-DE1C-45F2-9E51-AFC7F2F45AEA}"/>
    <hyperlink ref="B4" r:id="rId6" xr:uid="{E44F7799-870D-40D4-9305-CECEBB83E5D2}"/>
    <hyperlink ref="B5" r:id="rId7" xr:uid="{BDCE518C-1861-46DB-B65D-BA5BEF4ED0F6}"/>
    <hyperlink ref="B6" r:id="rId8" xr:uid="{FDAB2AFF-F470-4FF4-BE14-37C851AF766B}"/>
    <hyperlink ref="B7" r:id="rId9" xr:uid="{33970D47-3E0E-4C61-9B8D-9E6CEE962AB5}"/>
    <hyperlink ref="B8" r:id="rId10" xr:uid="{FAFF1824-232C-4119-889B-B1DA77834764}"/>
    <hyperlink ref="B9" r:id="rId11" xr:uid="{B3B1C11E-5A57-4E0A-A2C6-D48F20875509}"/>
    <hyperlink ref="B10" r:id="rId12" xr:uid="{7D771ED6-4022-469B-B5EF-2F96FB5BEFE6}"/>
    <hyperlink ref="B12" r:id="rId13" xr:uid="{448A8456-A5AD-48C5-B0B1-4B3A2D9ADDE3}"/>
    <hyperlink ref="B15" r:id="rId14" xr:uid="{D0F15ECB-5BA2-4217-9BED-B015A399A664}"/>
    <hyperlink ref="B16" r:id="rId15" xr:uid="{6FAB1BE3-5C85-44AA-846A-415FC55D3087}"/>
    <hyperlink ref="B18" r:id="rId16" xr:uid="{DEA604C8-F249-4563-8E5E-2D579873836E}"/>
    <hyperlink ref="B19" r:id="rId17" xr:uid="{8D0160F5-DF17-4FC4-A784-830763B73A84}"/>
    <hyperlink ref="B20" r:id="rId18" xr:uid="{C7CF6DBE-B023-4D03-84DB-E0FEC4CB0B2E}"/>
    <hyperlink ref="B21" r:id="rId19" xr:uid="{2E9E70E8-B94D-4198-8F46-E5E5343E67E6}"/>
    <hyperlink ref="B22" r:id="rId20" xr:uid="{9DFF8103-D9F2-472B-9F4E-A17AF1110F10}"/>
    <hyperlink ref="B24" r:id="rId21" xr:uid="{D421359F-4282-4899-BFB4-8B97CD77E7AD}"/>
    <hyperlink ref="B27" r:id="rId22" xr:uid="{79910096-CD71-4E78-87D4-55356A905AE7}"/>
    <hyperlink ref="B28" r:id="rId23" xr:uid="{1DC087C3-90FE-49D5-9B12-98BD8CD1D335}"/>
    <hyperlink ref="B29" r:id="rId24" xr:uid="{11E3A088-B38A-4829-BC3E-0819D08982D4}"/>
    <hyperlink ref="B30" r:id="rId25" xr:uid="{FD04959D-D19F-4839-93D0-D65FC286E206}"/>
    <hyperlink ref="B31" r:id="rId26" xr:uid="{074DF091-27EB-4BE1-8076-B6A49AE25A5D}"/>
    <hyperlink ref="B32" r:id="rId27" xr:uid="{BECE2660-ABB6-4493-B3D1-82139BF2AA0F}"/>
    <hyperlink ref="B33" r:id="rId28" xr:uid="{87013F58-7324-450F-9E9B-4ECA7CDD441F}"/>
    <hyperlink ref="B34" r:id="rId29" xr:uid="{49DCAD71-65C2-4AF8-AFA4-2DDCD854D37A}"/>
    <hyperlink ref="B35" r:id="rId30" xr:uid="{4022686A-9151-4A93-9E66-7D7B608902D0}"/>
    <hyperlink ref="B36" r:id="rId31" xr:uid="{80C93516-0B32-4466-8742-1ED0226963CD}"/>
    <hyperlink ref="B37" r:id="rId32" xr:uid="{7927DA08-AFD1-49BD-A948-63431C0AD2AE}"/>
    <hyperlink ref="B38" r:id="rId33" xr:uid="{CE3347AD-74DF-4342-A03B-2E4AB5092DEF}"/>
    <hyperlink ref="B40" r:id="rId34" xr:uid="{8DF6FC54-C8B1-4825-859E-3007B4AC6D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2"/>
  <sheetViews>
    <sheetView topLeftCell="E1" workbookViewId="0">
      <selection activeCell="G27" sqref="G27"/>
    </sheetView>
  </sheetViews>
  <sheetFormatPr defaultRowHeight="14.4" x14ac:dyDescent="0.3"/>
  <cols>
    <col min="1" max="1" width="33.6640625" customWidth="1"/>
    <col min="2" max="2" width="30.33203125" customWidth="1"/>
    <col min="3" max="3" width="22" customWidth="1"/>
    <col min="4" max="4" width="31.109375" customWidth="1"/>
    <col min="5" max="5" width="29.6640625" customWidth="1"/>
    <col min="6" max="6" width="37.109375" customWidth="1"/>
    <col min="7" max="7" width="27.44140625" customWidth="1"/>
  </cols>
  <sheetData>
    <row r="1" spans="1:7" x14ac:dyDescent="0.3">
      <c r="A1" s="3" t="s">
        <v>1757</v>
      </c>
      <c r="B1" s="3"/>
      <c r="C1" s="3"/>
      <c r="D1" s="3"/>
      <c r="E1" s="3"/>
      <c r="F1" s="3"/>
      <c r="G1" s="3"/>
    </row>
    <row r="2" spans="1:7" x14ac:dyDescent="0.3">
      <c r="A2" s="3" t="s">
        <v>1305</v>
      </c>
      <c r="B2" s="3" t="s">
        <v>1306</v>
      </c>
      <c r="C2" s="3" t="s">
        <v>1307</v>
      </c>
      <c r="D2" s="3" t="s">
        <v>1311</v>
      </c>
      <c r="E2" s="3" t="s">
        <v>1312</v>
      </c>
      <c r="F2" s="3" t="s">
        <v>1313</v>
      </c>
      <c r="G2" s="3" t="s">
        <v>1542</v>
      </c>
    </row>
    <row r="3" spans="1:7" ht="43.2" x14ac:dyDescent="0.3">
      <c r="A3" s="3" t="s">
        <v>1314</v>
      </c>
      <c r="B3" s="3" t="s">
        <v>1543</v>
      </c>
      <c r="C3" s="3" t="s">
        <v>1544</v>
      </c>
      <c r="D3" s="3" t="s">
        <v>1545</v>
      </c>
      <c r="E3" s="4" t="s">
        <v>1758</v>
      </c>
      <c r="F3" s="4" t="s">
        <v>1759</v>
      </c>
      <c r="G3" s="3" t="s">
        <v>1760</v>
      </c>
    </row>
    <row r="4" spans="1:7" x14ac:dyDescent="0.3">
      <c r="A4" s="3" t="s">
        <v>1320</v>
      </c>
      <c r="B4" s="3" t="s">
        <v>1546</v>
      </c>
      <c r="C4" s="3" t="s">
        <v>1547</v>
      </c>
      <c r="D4" s="3" t="s">
        <v>1548</v>
      </c>
      <c r="E4" s="3" t="s">
        <v>1549</v>
      </c>
      <c r="F4" s="3" t="s">
        <v>1550</v>
      </c>
      <c r="G4" s="3" t="s">
        <v>1551</v>
      </c>
    </row>
    <row r="5" spans="1:7" ht="28.8" x14ac:dyDescent="0.3">
      <c r="A5" s="3" t="s">
        <v>1825</v>
      </c>
      <c r="B5" s="3" t="s">
        <v>1552</v>
      </c>
      <c r="C5" s="3" t="s">
        <v>1553</v>
      </c>
      <c r="D5" s="3" t="s">
        <v>1554</v>
      </c>
      <c r="E5" s="4" t="s">
        <v>1762</v>
      </c>
      <c r="F5" s="3" t="s">
        <v>1761</v>
      </c>
      <c r="G5" s="3" t="s">
        <v>1555</v>
      </c>
    </row>
    <row r="6" spans="1:7" ht="43.2" x14ac:dyDescent="0.3">
      <c r="A6" s="3" t="s">
        <v>162</v>
      </c>
      <c r="B6" s="9" t="s">
        <v>1763</v>
      </c>
      <c r="C6" s="3" t="s">
        <v>1764</v>
      </c>
      <c r="D6" s="6" t="s">
        <v>1773</v>
      </c>
      <c r="E6" s="3" t="s">
        <v>1765</v>
      </c>
      <c r="F6" s="4" t="s">
        <v>1766</v>
      </c>
      <c r="G6" s="4" t="s">
        <v>1767</v>
      </c>
    </row>
    <row r="7" spans="1:7" x14ac:dyDescent="0.3">
      <c r="A7" s="3" t="s">
        <v>275</v>
      </c>
      <c r="B7" s="3" t="s">
        <v>1556</v>
      </c>
      <c r="C7" s="3" t="s">
        <v>1557</v>
      </c>
      <c r="D7" s="3" t="s">
        <v>1558</v>
      </c>
      <c r="E7" s="3" t="s">
        <v>1559</v>
      </c>
      <c r="F7" s="3" t="s">
        <v>1560</v>
      </c>
      <c r="G7" s="3" t="s">
        <v>1561</v>
      </c>
    </row>
    <row r="8" spans="1:7" x14ac:dyDescent="0.3">
      <c r="A8" s="3" t="s">
        <v>1341</v>
      </c>
      <c r="B8" s="3" t="s">
        <v>1562</v>
      </c>
      <c r="C8" s="3" t="s">
        <v>1563</v>
      </c>
      <c r="D8" s="3" t="s">
        <v>1564</v>
      </c>
      <c r="E8" s="3" t="s">
        <v>1565</v>
      </c>
      <c r="F8" s="3" t="s">
        <v>1566</v>
      </c>
      <c r="G8" s="3" t="s">
        <v>1567</v>
      </c>
    </row>
    <row r="9" spans="1:7" x14ac:dyDescent="0.3">
      <c r="A9" s="3" t="s">
        <v>1349</v>
      </c>
      <c r="B9" s="3" t="s">
        <v>1568</v>
      </c>
      <c r="C9" s="3" t="s">
        <v>1569</v>
      </c>
      <c r="D9" s="3" t="s">
        <v>1570</v>
      </c>
      <c r="E9" s="3" t="s">
        <v>1768</v>
      </c>
      <c r="F9" s="3" t="s">
        <v>1571</v>
      </c>
      <c r="G9" s="3" t="s">
        <v>1572</v>
      </c>
    </row>
    <row r="10" spans="1:7" x14ac:dyDescent="0.3">
      <c r="A10" s="3" t="s">
        <v>1357</v>
      </c>
      <c r="B10" s="3" t="s">
        <v>1573</v>
      </c>
      <c r="C10" s="3" t="s">
        <v>1574</v>
      </c>
      <c r="D10" s="3" t="s">
        <v>1575</v>
      </c>
      <c r="E10" s="3" t="s">
        <v>1576</v>
      </c>
      <c r="F10" s="3" t="s">
        <v>1577</v>
      </c>
      <c r="G10" s="3" t="s">
        <v>1572</v>
      </c>
    </row>
    <row r="11" spans="1:7" x14ac:dyDescent="0.3">
      <c r="A11" s="3" t="s">
        <v>1363</v>
      </c>
      <c r="B11" s="3" t="s">
        <v>1578</v>
      </c>
      <c r="C11" s="3" t="s">
        <v>1579</v>
      </c>
      <c r="D11" s="3" t="s">
        <v>1580</v>
      </c>
      <c r="E11" s="3" t="s">
        <v>1581</v>
      </c>
      <c r="F11" s="3" t="s">
        <v>1582</v>
      </c>
      <c r="G11" s="3" t="s">
        <v>1583</v>
      </c>
    </row>
    <row r="12" spans="1:7" x14ac:dyDescent="0.3">
      <c r="A12" s="3" t="s">
        <v>1370</v>
      </c>
      <c r="B12" s="3" t="s">
        <v>1584</v>
      </c>
      <c r="C12" s="3" t="s">
        <v>1585</v>
      </c>
      <c r="D12" s="3" t="s">
        <v>1586</v>
      </c>
      <c r="E12" s="3" t="s">
        <v>1587</v>
      </c>
      <c r="F12" s="3" t="s">
        <v>1588</v>
      </c>
      <c r="G12" s="3"/>
    </row>
    <row r="13" spans="1:7" ht="43.2" x14ac:dyDescent="0.3">
      <c r="A13" s="3" t="s">
        <v>1378</v>
      </c>
      <c r="B13" s="3" t="s">
        <v>1589</v>
      </c>
      <c r="C13" s="3" t="s">
        <v>1590</v>
      </c>
      <c r="D13" s="3" t="s">
        <v>1591</v>
      </c>
      <c r="E13" s="3" t="s">
        <v>1592</v>
      </c>
      <c r="F13" s="4" t="s">
        <v>1769</v>
      </c>
      <c r="G13" s="3" t="s">
        <v>1572</v>
      </c>
    </row>
    <row r="14" spans="1:7" ht="43.2" x14ac:dyDescent="0.3">
      <c r="A14" s="3" t="s">
        <v>1383</v>
      </c>
      <c r="B14" s="3" t="s">
        <v>1593</v>
      </c>
      <c r="C14" s="3" t="s">
        <v>1594</v>
      </c>
      <c r="D14" s="3" t="s">
        <v>1595</v>
      </c>
      <c r="E14" s="3" t="s">
        <v>1770</v>
      </c>
      <c r="F14" s="4" t="s">
        <v>1771</v>
      </c>
      <c r="G14" s="3" t="s">
        <v>1572</v>
      </c>
    </row>
    <row r="15" spans="1:7" x14ac:dyDescent="0.3">
      <c r="A15" s="3" t="s">
        <v>217</v>
      </c>
      <c r="B15" s="3" t="s">
        <v>1596</v>
      </c>
      <c r="C15" s="3" t="s">
        <v>1755</v>
      </c>
      <c r="D15" s="6" t="s">
        <v>1772</v>
      </c>
      <c r="E15" s="3"/>
      <c r="F15" s="3" t="s">
        <v>1597</v>
      </c>
      <c r="G15" s="3" t="s">
        <v>1572</v>
      </c>
    </row>
    <row r="16" spans="1:7" x14ac:dyDescent="0.3">
      <c r="A16" s="3" t="s">
        <v>1396</v>
      </c>
      <c r="B16" s="3" t="s">
        <v>1598</v>
      </c>
      <c r="C16" s="3" t="s">
        <v>1599</v>
      </c>
      <c r="D16" s="3" t="s">
        <v>1600</v>
      </c>
      <c r="E16" s="3" t="s">
        <v>1601</v>
      </c>
      <c r="F16" s="3" t="s">
        <v>1602</v>
      </c>
      <c r="G16" s="3" t="s">
        <v>1603</v>
      </c>
    </row>
    <row r="17" spans="1:7" x14ac:dyDescent="0.3">
      <c r="A17" s="3" t="s">
        <v>1402</v>
      </c>
      <c r="B17" s="3" t="s">
        <v>1604</v>
      </c>
      <c r="C17" s="3" t="s">
        <v>1605</v>
      </c>
      <c r="D17" s="3" t="s">
        <v>1606</v>
      </c>
      <c r="E17" s="3" t="s">
        <v>1607</v>
      </c>
      <c r="F17" s="3" t="s">
        <v>1608</v>
      </c>
      <c r="G17" s="3" t="s">
        <v>1609</v>
      </c>
    </row>
    <row r="18" spans="1:7" x14ac:dyDescent="0.3">
      <c r="A18" s="3" t="s">
        <v>1407</v>
      </c>
      <c r="B18" s="3" t="s">
        <v>1610</v>
      </c>
      <c r="C18" s="3" t="s">
        <v>1611</v>
      </c>
      <c r="D18" s="3" t="s">
        <v>1612</v>
      </c>
      <c r="E18" s="3" t="s">
        <v>1613</v>
      </c>
      <c r="F18" s="3" t="s">
        <v>1614</v>
      </c>
      <c r="G18" s="3" t="s">
        <v>1460</v>
      </c>
    </row>
    <row r="19" spans="1:7" x14ac:dyDescent="0.3">
      <c r="A19" s="3" t="s">
        <v>1413</v>
      </c>
      <c r="B19" s="3" t="s">
        <v>1615</v>
      </c>
      <c r="C19" s="3" t="s">
        <v>1616</v>
      </c>
      <c r="D19" s="3" t="s">
        <v>1617</v>
      </c>
      <c r="E19" s="3" t="s">
        <v>1618</v>
      </c>
      <c r="F19" s="3" t="s">
        <v>1524</v>
      </c>
      <c r="G19" s="3" t="s">
        <v>1572</v>
      </c>
    </row>
    <row r="20" spans="1:7" x14ac:dyDescent="0.3">
      <c r="A20" s="3" t="s">
        <v>1421</v>
      </c>
      <c r="B20" s="3" t="s">
        <v>1619</v>
      </c>
      <c r="C20" s="3" t="s">
        <v>1620</v>
      </c>
      <c r="D20" s="3" t="s">
        <v>1756</v>
      </c>
      <c r="E20" s="3" t="s">
        <v>1621</v>
      </c>
      <c r="F20" s="3" t="s">
        <v>1622</v>
      </c>
      <c r="G20" s="3" t="s">
        <v>1623</v>
      </c>
    </row>
    <row r="21" spans="1:7" x14ac:dyDescent="0.3">
      <c r="A21" s="3" t="s">
        <v>1429</v>
      </c>
      <c r="B21" s="3" t="s">
        <v>1624</v>
      </c>
      <c r="C21" s="3" t="s">
        <v>1625</v>
      </c>
      <c r="D21" s="3" t="s">
        <v>1626</v>
      </c>
      <c r="E21" s="3" t="s">
        <v>1627</v>
      </c>
      <c r="F21" s="3" t="s">
        <v>1628</v>
      </c>
      <c r="G21" s="3" t="s">
        <v>1629</v>
      </c>
    </row>
    <row r="22" spans="1:7" x14ac:dyDescent="0.3">
      <c r="A22" s="3" t="s">
        <v>644</v>
      </c>
      <c r="B22" s="3" t="s">
        <v>1630</v>
      </c>
      <c r="C22" s="3" t="s">
        <v>1631</v>
      </c>
      <c r="D22" s="3" t="s">
        <v>1632</v>
      </c>
      <c r="E22" s="3" t="s">
        <v>1633</v>
      </c>
      <c r="F22" s="3" t="s">
        <v>1634</v>
      </c>
      <c r="G22" s="3" t="s">
        <v>1460</v>
      </c>
    </row>
    <row r="23" spans="1:7" x14ac:dyDescent="0.3">
      <c r="A23" s="3" t="s">
        <v>1441</v>
      </c>
      <c r="B23" s="3" t="s">
        <v>1635</v>
      </c>
      <c r="C23" s="3" t="s">
        <v>1636</v>
      </c>
      <c r="D23" s="6" t="s">
        <v>1774</v>
      </c>
      <c r="E23" s="3" t="s">
        <v>1637</v>
      </c>
      <c r="F23" s="3" t="s">
        <v>1638</v>
      </c>
      <c r="G23" s="3" t="s">
        <v>1639</v>
      </c>
    </row>
    <row r="24" spans="1:7" x14ac:dyDescent="0.3">
      <c r="A24" s="3" t="s">
        <v>1445</v>
      </c>
      <c r="B24" s="3" t="s">
        <v>1640</v>
      </c>
      <c r="C24" s="3" t="s">
        <v>1641</v>
      </c>
      <c r="D24" s="3" t="s">
        <v>1775</v>
      </c>
      <c r="E24" s="3" t="s">
        <v>1642</v>
      </c>
      <c r="F24" s="3" t="s">
        <v>1643</v>
      </c>
      <c r="G24" s="3" t="s">
        <v>1644</v>
      </c>
    </row>
    <row r="25" spans="1:7" x14ac:dyDescent="0.3">
      <c r="A25" s="3" t="s">
        <v>1451</v>
      </c>
      <c r="B25" s="3" t="s">
        <v>1645</v>
      </c>
      <c r="C25" s="3" t="s">
        <v>1646</v>
      </c>
      <c r="D25" s="3" t="s">
        <v>1647</v>
      </c>
      <c r="E25" s="3" t="s">
        <v>1648</v>
      </c>
      <c r="F25" s="3" t="s">
        <v>1649</v>
      </c>
      <c r="G25" s="3" t="s">
        <v>1776</v>
      </c>
    </row>
    <row r="26" spans="1:7" ht="28.8" x14ac:dyDescent="0.3">
      <c r="A26" s="3" t="s">
        <v>1456</v>
      </c>
      <c r="B26" s="9" t="s">
        <v>1778</v>
      </c>
      <c r="C26" s="3" t="s">
        <v>1651</v>
      </c>
      <c r="D26" s="6" t="s">
        <v>1779</v>
      </c>
      <c r="E26" s="9" t="s">
        <v>1822</v>
      </c>
      <c r="F26" s="4" t="s">
        <v>1780</v>
      </c>
      <c r="G26" s="3" t="s">
        <v>1572</v>
      </c>
    </row>
    <row r="27" spans="1:7" ht="28.8" x14ac:dyDescent="0.3">
      <c r="A27" s="3" t="s">
        <v>233</v>
      </c>
      <c r="B27" s="9" t="s">
        <v>1781</v>
      </c>
      <c r="C27" s="3" t="s">
        <v>1838</v>
      </c>
      <c r="D27" s="6" t="s">
        <v>1658</v>
      </c>
      <c r="E27" s="9" t="s">
        <v>1659</v>
      </c>
      <c r="F27" s="4" t="s">
        <v>1839</v>
      </c>
      <c r="G27" s="3" t="s">
        <v>1840</v>
      </c>
    </row>
    <row r="28" spans="1:7" x14ac:dyDescent="0.3">
      <c r="A28" s="3" t="s">
        <v>1465</v>
      </c>
      <c r="B28" s="9" t="s">
        <v>1785</v>
      </c>
      <c r="C28" s="3" t="s">
        <v>1837</v>
      </c>
      <c r="D28" s="6" t="s">
        <v>1782</v>
      </c>
      <c r="E28" s="9" t="s">
        <v>1823</v>
      </c>
      <c r="F28" s="3" t="s">
        <v>1783</v>
      </c>
      <c r="G28" s="3" t="s">
        <v>1784</v>
      </c>
    </row>
    <row r="29" spans="1:7" ht="43.2" x14ac:dyDescent="0.3">
      <c r="A29" s="3" t="s">
        <v>1472</v>
      </c>
      <c r="B29" s="9" t="s">
        <v>1788</v>
      </c>
      <c r="C29" s="3" t="s">
        <v>1786</v>
      </c>
      <c r="D29" s="6" t="s">
        <v>1672</v>
      </c>
      <c r="E29" s="9" t="s">
        <v>1673</v>
      </c>
      <c r="F29" s="4" t="s">
        <v>1771</v>
      </c>
      <c r="G29" s="3" t="s">
        <v>1572</v>
      </c>
    </row>
    <row r="30" spans="1:7" ht="28.8" x14ac:dyDescent="0.3">
      <c r="A30" s="3" t="s">
        <v>75</v>
      </c>
      <c r="B30" s="9" t="s">
        <v>1789</v>
      </c>
      <c r="C30" s="3" t="s">
        <v>1790</v>
      </c>
      <c r="D30" s="6" t="s">
        <v>1787</v>
      </c>
      <c r="E30" s="9" t="s">
        <v>1824</v>
      </c>
      <c r="F30" s="4" t="s">
        <v>1818</v>
      </c>
      <c r="G30" s="3" t="s">
        <v>1572</v>
      </c>
    </row>
    <row r="31" spans="1:7" ht="28.8" x14ac:dyDescent="0.3">
      <c r="A31" s="3" t="s">
        <v>1481</v>
      </c>
      <c r="B31" s="9" t="s">
        <v>1791</v>
      </c>
      <c r="C31" s="3" t="s">
        <v>1835</v>
      </c>
      <c r="D31" s="6" t="s">
        <v>1792</v>
      </c>
      <c r="E31" s="9" t="s">
        <v>1682</v>
      </c>
      <c r="F31" s="4" t="s">
        <v>1836</v>
      </c>
      <c r="G31" s="3" t="s">
        <v>1793</v>
      </c>
    </row>
    <row r="32" spans="1:7" ht="28.8" x14ac:dyDescent="0.3">
      <c r="A32" s="3" t="s">
        <v>1488</v>
      </c>
      <c r="B32" s="5" t="s">
        <v>1796</v>
      </c>
      <c r="C32" s="3" t="s">
        <v>1794</v>
      </c>
      <c r="D32" s="6" t="s">
        <v>1795</v>
      </c>
      <c r="E32" s="5" t="s">
        <v>1687</v>
      </c>
      <c r="F32" s="4" t="s">
        <v>1688</v>
      </c>
      <c r="G32" s="3" t="s">
        <v>1689</v>
      </c>
    </row>
    <row r="33" spans="1:7" ht="28.8" x14ac:dyDescent="0.3">
      <c r="A33" s="3" t="s">
        <v>785</v>
      </c>
      <c r="B33" s="8" t="s">
        <v>1798</v>
      </c>
      <c r="C33" s="3" t="s">
        <v>1797</v>
      </c>
      <c r="D33" s="6" t="s">
        <v>1692</v>
      </c>
      <c r="E33" s="5" t="s">
        <v>1693</v>
      </c>
      <c r="F33" s="4" t="s">
        <v>1820</v>
      </c>
      <c r="G33" s="3" t="s">
        <v>1639</v>
      </c>
    </row>
    <row r="34" spans="1:7" ht="43.2" x14ac:dyDescent="0.3">
      <c r="A34" s="3" t="s">
        <v>417</v>
      </c>
      <c r="B34" s="8" t="s">
        <v>1799</v>
      </c>
      <c r="C34" s="3" t="s">
        <v>1805</v>
      </c>
      <c r="D34" s="6" t="s">
        <v>1832</v>
      </c>
      <c r="E34" s="3" t="s">
        <v>1833</v>
      </c>
      <c r="F34" s="4" t="s">
        <v>1834</v>
      </c>
      <c r="G34" s="3" t="s">
        <v>1698</v>
      </c>
    </row>
    <row r="35" spans="1:7" x14ac:dyDescent="0.3">
      <c r="A35" s="3" t="s">
        <v>1506</v>
      </c>
      <c r="B35" s="8" t="s">
        <v>1800</v>
      </c>
      <c r="C35" s="3" t="s">
        <v>1806</v>
      </c>
      <c r="D35" s="6" t="s">
        <v>1701</v>
      </c>
      <c r="E35" s="3" t="s">
        <v>1815</v>
      </c>
      <c r="F35" s="3" t="s">
        <v>1830</v>
      </c>
      <c r="G35" s="3" t="s">
        <v>1831</v>
      </c>
    </row>
    <row r="36" spans="1:7" ht="43.2" x14ac:dyDescent="0.3">
      <c r="A36" s="3" t="s">
        <v>214</v>
      </c>
      <c r="B36" s="8" t="s">
        <v>1801</v>
      </c>
      <c r="C36" s="3" t="s">
        <v>1807</v>
      </c>
      <c r="D36" s="6" t="s">
        <v>1810</v>
      </c>
      <c r="E36" s="3" t="s">
        <v>1816</v>
      </c>
      <c r="F36" s="4" t="s">
        <v>1505</v>
      </c>
      <c r="G36" s="3" t="s">
        <v>1572</v>
      </c>
    </row>
    <row r="37" spans="1:7" ht="28.8" x14ac:dyDescent="0.3">
      <c r="A37" s="3" t="s">
        <v>313</v>
      </c>
      <c r="B37" s="8" t="s">
        <v>1707</v>
      </c>
      <c r="C37" s="3" t="s">
        <v>1826</v>
      </c>
      <c r="D37" s="3" t="s">
        <v>1811</v>
      </c>
      <c r="E37" s="3" t="s">
        <v>1817</v>
      </c>
      <c r="F37" s="4" t="s">
        <v>1819</v>
      </c>
      <c r="G37" s="3" t="s">
        <v>1572</v>
      </c>
    </row>
    <row r="38" spans="1:7" x14ac:dyDescent="0.3">
      <c r="A38" s="3" t="s">
        <v>1525</v>
      </c>
      <c r="B38" s="8" t="s">
        <v>1802</v>
      </c>
      <c r="C38" s="3" t="s">
        <v>1808</v>
      </c>
      <c r="D38" s="3" t="s">
        <v>1812</v>
      </c>
      <c r="E38" s="3" t="s">
        <v>1713</v>
      </c>
      <c r="F38" s="3" t="s">
        <v>1829</v>
      </c>
      <c r="G38" s="3" t="s">
        <v>1715</v>
      </c>
    </row>
    <row r="39" spans="1:7" ht="28.8" x14ac:dyDescent="0.3">
      <c r="A39" s="3" t="s">
        <v>1530</v>
      </c>
      <c r="B39" s="8" t="s">
        <v>1803</v>
      </c>
      <c r="C39" s="3" t="s">
        <v>1828</v>
      </c>
      <c r="D39" s="3" t="s">
        <v>1813</v>
      </c>
      <c r="E39" s="3" t="s">
        <v>1719</v>
      </c>
      <c r="F39" s="4" t="s">
        <v>1821</v>
      </c>
      <c r="G39" s="3" t="s">
        <v>1572</v>
      </c>
    </row>
    <row r="40" spans="1:7" ht="28.8" x14ac:dyDescent="0.3">
      <c r="A40" s="3" t="s">
        <v>1535</v>
      </c>
      <c r="B40" s="8" t="s">
        <v>1804</v>
      </c>
      <c r="C40" s="3" t="s">
        <v>1809</v>
      </c>
      <c r="D40" s="3" t="s">
        <v>1814</v>
      </c>
      <c r="E40" s="3" t="s">
        <v>1723</v>
      </c>
      <c r="F40" s="4" t="s">
        <v>1827</v>
      </c>
      <c r="G40" s="3" t="s">
        <v>1715</v>
      </c>
    </row>
    <row r="41" spans="1:7" x14ac:dyDescent="0.3">
      <c r="A41" s="7"/>
      <c r="C41" s="7"/>
      <c r="D41" s="7"/>
      <c r="E41" s="7"/>
      <c r="F41" s="7"/>
      <c r="G41" s="7"/>
    </row>
    <row r="42" spans="1:7" x14ac:dyDescent="0.3">
      <c r="A42" s="3"/>
      <c r="B42" s="3"/>
      <c r="C42" s="3"/>
      <c r="D42" s="3"/>
      <c r="E42" s="3"/>
      <c r="F42" s="3"/>
      <c r="G42" s="3"/>
    </row>
  </sheetData>
  <hyperlinks>
    <hyperlink ref="B6" r:id="rId1" xr:uid="{80D65642-8247-435C-8FA5-C2852F7001C6}"/>
    <hyperlink ref="B26" r:id="rId2" xr:uid="{8D9520FF-5FD4-41E7-B3C1-8A16B2F4664D}"/>
    <hyperlink ref="B27" r:id="rId3" xr:uid="{2C6EE108-8CAD-4000-8950-DE2C7234D6C1}"/>
    <hyperlink ref="B28" r:id="rId4" xr:uid="{C8A64F29-8893-42BD-9492-BC4B2245ABCB}"/>
    <hyperlink ref="B29" r:id="rId5" xr:uid="{F4A3675E-C30A-4533-970F-7EDF6C0B85AA}"/>
    <hyperlink ref="B30" r:id="rId6" xr:uid="{A85568F5-4AF5-429B-B7DA-F8417B7CD3BC}"/>
    <hyperlink ref="B31" r:id="rId7" xr:uid="{29E6F8E1-8F24-4E48-9A7C-DF65267D8EC8}"/>
    <hyperlink ref="B32" r:id="rId8" xr:uid="{DC20100E-8AC0-4944-8E05-1A4FFFFD4C4B}"/>
    <hyperlink ref="B33" r:id="rId9" xr:uid="{2844E2AD-01DE-4361-BD0D-6320D4641632}"/>
    <hyperlink ref="B34" r:id="rId10" xr:uid="{52A7A2FB-90CF-4C6C-8C11-9A51E173B7D5}"/>
    <hyperlink ref="B35" r:id="rId11" xr:uid="{A3B61300-E0EA-433F-A719-91099CEACBD0}"/>
    <hyperlink ref="B36" r:id="rId12" xr:uid="{4EAC3741-1E81-4BD9-97E2-0C4FAB5DE689}"/>
    <hyperlink ref="B37" r:id="rId13" xr:uid="{9F251D2F-9AF9-405D-BB45-4B11BFE92C5C}"/>
    <hyperlink ref="B38" r:id="rId14" xr:uid="{68551AF3-64FA-4605-B437-BB1D71E955AD}"/>
    <hyperlink ref="B39" r:id="rId15" xr:uid="{214AD951-EF08-4A4D-9022-D1F78EF913D9}"/>
    <hyperlink ref="B40" r:id="rId16" xr:uid="{1A5413A2-9676-4949-A28D-C89F186D8CAD}"/>
    <hyperlink ref="E26" r:id="rId17" xr:uid="{F9204EFB-4471-468B-B1B9-0EBC42904F02}"/>
    <hyperlink ref="E27" r:id="rId18" xr:uid="{1F12D573-E26F-4814-AE11-877463EBCABA}"/>
    <hyperlink ref="E28" r:id="rId19" xr:uid="{8E298D46-68FE-42DB-B449-AD0B0692BC90}"/>
    <hyperlink ref="E29" r:id="rId20" xr:uid="{7C746EAB-591E-46E0-A31F-ADF881623279}"/>
    <hyperlink ref="E30" r:id="rId21" xr:uid="{19344CEA-298C-41BD-BCB8-396DDAFDA867}"/>
    <hyperlink ref="E31" r:id="rId22" xr:uid="{007F6435-152E-45CD-BC39-F0F1B3D868E3}"/>
    <hyperlink ref="E32" r:id="rId23" xr:uid="{FBB53F9F-102A-4B52-BF9F-92B71148CFA4}"/>
    <hyperlink ref="E33" r:id="rId24" xr:uid="{F998A3DF-6860-41F0-9EA9-94AEB735B13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olympics_all_years</vt:lpstr>
      <vt:lpstr>federations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Darya Kuznetsova</cp:lastModifiedBy>
  <dcterms:created xsi:type="dcterms:W3CDTF">2025-03-29T04:36:00Z</dcterms:created>
  <dcterms:modified xsi:type="dcterms:W3CDTF">2025-03-31T16:02:53Z</dcterms:modified>
</cp:coreProperties>
</file>