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esopenja/Documents/summer2020/Quantum/v2/sonar-results/analysis_2/types/tags-rules/"/>
    </mc:Choice>
  </mc:AlternateContent>
  <xr:revisionPtr revIDLastSave="0" documentId="13_ncr:1_{78EDEE99-0E95-F146-B326-34EE6B07A324}" xr6:coauthVersionLast="45" xr6:coauthVersionMax="45" xr10:uidLastSave="{00000000-0000-0000-0000-000000000000}"/>
  <bookViews>
    <workbookView xWindow="3080" yWindow="2560" windowWidth="20800" windowHeight="14700" activeTab="2" xr2:uid="{00000000-000D-0000-FFFF-FFFF00000000}"/>
  </bookViews>
  <sheets>
    <sheet name="tags_rule" sheetId="1" r:id="rId1"/>
    <sheet name="final" sheetId="2" r:id="rId2"/>
    <sheet name="v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3" l="1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" i="3"/>
  <c r="X15" i="3"/>
  <c r="W15" i="3"/>
  <c r="V15" i="3"/>
  <c r="U15" i="3"/>
  <c r="T15" i="3"/>
  <c r="S15" i="3"/>
  <c r="R15" i="3"/>
  <c r="Q15" i="3"/>
  <c r="P15" i="3"/>
  <c r="O15" i="3"/>
  <c r="X17" i="3"/>
  <c r="W17" i="3"/>
  <c r="V17" i="3"/>
  <c r="U17" i="3"/>
  <c r="T17" i="3"/>
  <c r="S17" i="3"/>
  <c r="R17" i="3"/>
  <c r="Q17" i="3"/>
  <c r="P17" i="3"/>
  <c r="O17" i="3"/>
  <c r="X16" i="3"/>
  <c r="W16" i="3"/>
  <c r="V16" i="3"/>
  <c r="U16" i="3"/>
  <c r="T16" i="3"/>
  <c r="S16" i="3"/>
  <c r="R16" i="3"/>
  <c r="Q16" i="3"/>
  <c r="P16" i="3"/>
  <c r="O16" i="3"/>
  <c r="X12" i="3"/>
  <c r="W12" i="3"/>
  <c r="V12" i="3"/>
  <c r="U12" i="3"/>
  <c r="T12" i="3"/>
  <c r="S12" i="3"/>
  <c r="R12" i="3"/>
  <c r="Q12" i="3"/>
  <c r="P12" i="3"/>
  <c r="O12" i="3"/>
  <c r="X11" i="3"/>
  <c r="W11" i="3"/>
  <c r="V11" i="3"/>
  <c r="U11" i="3"/>
  <c r="T11" i="3"/>
  <c r="S11" i="3"/>
  <c r="R11" i="3"/>
  <c r="Q11" i="3"/>
  <c r="P11" i="3"/>
  <c r="O11" i="3"/>
  <c r="X14" i="3"/>
  <c r="W14" i="3"/>
  <c r="V14" i="3"/>
  <c r="U14" i="3"/>
  <c r="T14" i="3"/>
  <c r="S14" i="3"/>
  <c r="R14" i="3"/>
  <c r="Q14" i="3"/>
  <c r="P14" i="3"/>
  <c r="O14" i="3"/>
  <c r="X13" i="3"/>
  <c r="W13" i="3"/>
  <c r="V13" i="3"/>
  <c r="U13" i="3"/>
  <c r="T13" i="3"/>
  <c r="S13" i="3"/>
  <c r="R13" i="3"/>
  <c r="Q13" i="3"/>
  <c r="P13" i="3"/>
  <c r="O13" i="3"/>
  <c r="X9" i="3"/>
  <c r="W9" i="3"/>
  <c r="V9" i="3"/>
  <c r="U9" i="3"/>
  <c r="T9" i="3"/>
  <c r="S9" i="3"/>
  <c r="R9" i="3"/>
  <c r="Q9" i="3"/>
  <c r="P9" i="3"/>
  <c r="O9" i="3"/>
  <c r="X8" i="3"/>
  <c r="W8" i="3"/>
  <c r="V8" i="3"/>
  <c r="U8" i="3"/>
  <c r="T8" i="3"/>
  <c r="S8" i="3"/>
  <c r="R8" i="3"/>
  <c r="Q8" i="3"/>
  <c r="P8" i="3"/>
  <c r="O8" i="3"/>
  <c r="X7" i="3"/>
  <c r="W7" i="3"/>
  <c r="V7" i="3"/>
  <c r="U7" i="3"/>
  <c r="T7" i="3"/>
  <c r="S7" i="3"/>
  <c r="R7" i="3"/>
  <c r="Q7" i="3"/>
  <c r="P7" i="3"/>
  <c r="O7" i="3"/>
  <c r="X10" i="3"/>
  <c r="W10" i="3"/>
  <c r="V10" i="3"/>
  <c r="U10" i="3"/>
  <c r="T10" i="3"/>
  <c r="S10" i="3"/>
  <c r="R10" i="3"/>
  <c r="Q10" i="3"/>
  <c r="P10" i="3"/>
  <c r="O10" i="3"/>
  <c r="X6" i="3"/>
  <c r="W6" i="3"/>
  <c r="V6" i="3"/>
  <c r="U6" i="3"/>
  <c r="T6" i="3"/>
  <c r="S6" i="3"/>
  <c r="R6" i="3"/>
  <c r="Q6" i="3"/>
  <c r="P6" i="3"/>
  <c r="O6" i="3"/>
  <c r="X4" i="3"/>
  <c r="W4" i="3"/>
  <c r="V4" i="3"/>
  <c r="U4" i="3"/>
  <c r="T4" i="3"/>
  <c r="S4" i="3"/>
  <c r="R4" i="3"/>
  <c r="Q4" i="3"/>
  <c r="P4" i="3"/>
  <c r="O4" i="3"/>
  <c r="X5" i="3"/>
  <c r="W5" i="3"/>
  <c r="V5" i="3"/>
  <c r="U5" i="3"/>
  <c r="T5" i="3"/>
  <c r="S5" i="3"/>
  <c r="R5" i="3"/>
  <c r="Q5" i="3"/>
  <c r="P5" i="3"/>
  <c r="O5" i="3"/>
  <c r="X3" i="3"/>
  <c r="W3" i="3"/>
  <c r="V3" i="3"/>
  <c r="U3" i="3"/>
  <c r="T3" i="3"/>
  <c r="S3" i="3"/>
  <c r="R3" i="3"/>
  <c r="Q3" i="3"/>
  <c r="P3" i="3"/>
  <c r="O3" i="3"/>
  <c r="X2" i="3"/>
  <c r="W2" i="3"/>
  <c r="V2" i="3"/>
  <c r="U2" i="3"/>
  <c r="T2" i="3"/>
  <c r="S2" i="3"/>
  <c r="R2" i="3"/>
  <c r="Q2" i="3"/>
  <c r="P2" i="3"/>
  <c r="O2" i="3"/>
  <c r="P18" i="3" l="1"/>
  <c r="W18" i="3"/>
  <c r="T18" i="3"/>
  <c r="Q18" i="3"/>
  <c r="U18" i="3"/>
  <c r="X18" i="3"/>
  <c r="Y5" i="3"/>
  <c r="R18" i="3"/>
  <c r="V18" i="3"/>
  <c r="O18" i="3"/>
  <c r="S18" i="3"/>
  <c r="Y2" i="3"/>
  <c r="Y6" i="3"/>
  <c r="Y7" i="3"/>
  <c r="Y9" i="3"/>
  <c r="Y14" i="3"/>
  <c r="Y12" i="3"/>
  <c r="Y17" i="3"/>
  <c r="Y3" i="3"/>
  <c r="Y4" i="3"/>
  <c r="Y10" i="3"/>
  <c r="Y8" i="3"/>
  <c r="Y13" i="3"/>
  <c r="Y11" i="3"/>
  <c r="Y16" i="3"/>
  <c r="Y15" i="3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1" i="2"/>
  <c r="AB22" i="2"/>
  <c r="AA22" i="2"/>
  <c r="Z22" i="2"/>
  <c r="Y22" i="2"/>
  <c r="X22" i="2"/>
  <c r="W22" i="2"/>
  <c r="V22" i="2"/>
  <c r="U22" i="2"/>
  <c r="T22" i="2"/>
  <c r="S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AC21" i="2" s="1"/>
  <c r="AB20" i="2"/>
  <c r="AA20" i="2"/>
  <c r="Z20" i="2"/>
  <c r="Y20" i="2"/>
  <c r="X20" i="2"/>
  <c r="W20" i="2"/>
  <c r="V20" i="2"/>
  <c r="U20" i="2"/>
  <c r="T20" i="2"/>
  <c r="S20" i="2"/>
  <c r="R20" i="2"/>
  <c r="Q20" i="2"/>
  <c r="AC20" i="2" s="1"/>
  <c r="AB19" i="2"/>
  <c r="AA19" i="2"/>
  <c r="Z19" i="2"/>
  <c r="Y19" i="2"/>
  <c r="X19" i="2"/>
  <c r="W19" i="2"/>
  <c r="V19" i="2"/>
  <c r="U19" i="2"/>
  <c r="T19" i="2"/>
  <c r="S19" i="2"/>
  <c r="R19" i="2"/>
  <c r="Q19" i="2"/>
  <c r="AC19" i="2" s="1"/>
  <c r="AB18" i="2"/>
  <c r="AA18" i="2"/>
  <c r="Z18" i="2"/>
  <c r="Y18" i="2"/>
  <c r="X18" i="2"/>
  <c r="W18" i="2"/>
  <c r="V18" i="2"/>
  <c r="U18" i="2"/>
  <c r="T18" i="2"/>
  <c r="S18" i="2"/>
  <c r="R18" i="2"/>
  <c r="Q18" i="2"/>
  <c r="AC18" i="2" s="1"/>
  <c r="AB17" i="2"/>
  <c r="AA17" i="2"/>
  <c r="Z17" i="2"/>
  <c r="Y17" i="2"/>
  <c r="X17" i="2"/>
  <c r="W17" i="2"/>
  <c r="V17" i="2"/>
  <c r="U17" i="2"/>
  <c r="T17" i="2"/>
  <c r="S17" i="2"/>
  <c r="R17" i="2"/>
  <c r="Q17" i="2"/>
  <c r="AC17" i="2" s="1"/>
  <c r="AB16" i="2"/>
  <c r="AA16" i="2"/>
  <c r="Z16" i="2"/>
  <c r="Y16" i="2"/>
  <c r="X16" i="2"/>
  <c r="W16" i="2"/>
  <c r="V16" i="2"/>
  <c r="U16" i="2"/>
  <c r="T16" i="2"/>
  <c r="S16" i="2"/>
  <c r="R16" i="2"/>
  <c r="Q16" i="2"/>
  <c r="AC16" i="2" s="1"/>
  <c r="AB15" i="2"/>
  <c r="AA15" i="2"/>
  <c r="Z15" i="2"/>
  <c r="Y15" i="2"/>
  <c r="X15" i="2"/>
  <c r="W15" i="2"/>
  <c r="V15" i="2"/>
  <c r="U15" i="2"/>
  <c r="T15" i="2"/>
  <c r="S15" i="2"/>
  <c r="R15" i="2"/>
  <c r="Q15" i="2"/>
  <c r="AC15" i="2" s="1"/>
  <c r="AB14" i="2"/>
  <c r="AA14" i="2"/>
  <c r="Z14" i="2"/>
  <c r="Y14" i="2"/>
  <c r="X14" i="2"/>
  <c r="W14" i="2"/>
  <c r="V14" i="2"/>
  <c r="U14" i="2"/>
  <c r="T14" i="2"/>
  <c r="S14" i="2"/>
  <c r="R14" i="2"/>
  <c r="Q14" i="2"/>
  <c r="AC14" i="2" s="1"/>
  <c r="AB13" i="2"/>
  <c r="AA13" i="2"/>
  <c r="Z13" i="2"/>
  <c r="Y13" i="2"/>
  <c r="X13" i="2"/>
  <c r="W13" i="2"/>
  <c r="V13" i="2"/>
  <c r="U13" i="2"/>
  <c r="T13" i="2"/>
  <c r="S13" i="2"/>
  <c r="R13" i="2"/>
  <c r="Q13" i="2"/>
  <c r="AC13" i="2" s="1"/>
  <c r="AB12" i="2"/>
  <c r="AA12" i="2"/>
  <c r="Z12" i="2"/>
  <c r="Y12" i="2"/>
  <c r="X12" i="2"/>
  <c r="W12" i="2"/>
  <c r="V12" i="2"/>
  <c r="U12" i="2"/>
  <c r="T12" i="2"/>
  <c r="S12" i="2"/>
  <c r="R12" i="2"/>
  <c r="Q12" i="2"/>
  <c r="AC12" i="2" s="1"/>
  <c r="AB11" i="2"/>
  <c r="AA11" i="2"/>
  <c r="Z11" i="2"/>
  <c r="Y11" i="2"/>
  <c r="X11" i="2"/>
  <c r="W11" i="2"/>
  <c r="V11" i="2"/>
  <c r="U11" i="2"/>
  <c r="T11" i="2"/>
  <c r="S11" i="2"/>
  <c r="R11" i="2"/>
  <c r="Q11" i="2"/>
  <c r="AC11" i="2" s="1"/>
  <c r="AB10" i="2"/>
  <c r="AA10" i="2"/>
  <c r="Z10" i="2"/>
  <c r="Y10" i="2"/>
  <c r="X10" i="2"/>
  <c r="W10" i="2"/>
  <c r="V10" i="2"/>
  <c r="U10" i="2"/>
  <c r="T10" i="2"/>
  <c r="S10" i="2"/>
  <c r="R10" i="2"/>
  <c r="Q10" i="2"/>
  <c r="AC10" i="2" s="1"/>
  <c r="AB9" i="2"/>
  <c r="AA9" i="2"/>
  <c r="Z9" i="2"/>
  <c r="Y9" i="2"/>
  <c r="X9" i="2"/>
  <c r="W9" i="2"/>
  <c r="V9" i="2"/>
  <c r="U9" i="2"/>
  <c r="T9" i="2"/>
  <c r="S9" i="2"/>
  <c r="R9" i="2"/>
  <c r="Q9" i="2"/>
  <c r="AC9" i="2" s="1"/>
  <c r="AB8" i="2"/>
  <c r="AA8" i="2"/>
  <c r="Z8" i="2"/>
  <c r="Y8" i="2"/>
  <c r="X8" i="2"/>
  <c r="W8" i="2"/>
  <c r="V8" i="2"/>
  <c r="U8" i="2"/>
  <c r="T8" i="2"/>
  <c r="S8" i="2"/>
  <c r="R8" i="2"/>
  <c r="Q8" i="2"/>
  <c r="AC8" i="2" s="1"/>
  <c r="AB7" i="2"/>
  <c r="AA7" i="2"/>
  <c r="Z7" i="2"/>
  <c r="Y7" i="2"/>
  <c r="X7" i="2"/>
  <c r="W7" i="2"/>
  <c r="V7" i="2"/>
  <c r="U7" i="2"/>
  <c r="T7" i="2"/>
  <c r="S7" i="2"/>
  <c r="R7" i="2"/>
  <c r="Q7" i="2"/>
  <c r="AC7" i="2" s="1"/>
  <c r="AB6" i="2"/>
  <c r="AA6" i="2"/>
  <c r="Z6" i="2"/>
  <c r="Y6" i="2"/>
  <c r="X6" i="2"/>
  <c r="W6" i="2"/>
  <c r="V6" i="2"/>
  <c r="U6" i="2"/>
  <c r="T6" i="2"/>
  <c r="S6" i="2"/>
  <c r="R6" i="2"/>
  <c r="Q6" i="2"/>
  <c r="AC6" i="2" s="1"/>
  <c r="AB5" i="2"/>
  <c r="AA5" i="2"/>
  <c r="Z5" i="2"/>
  <c r="Y5" i="2"/>
  <c r="X5" i="2"/>
  <c r="W5" i="2"/>
  <c r="V5" i="2"/>
  <c r="U5" i="2"/>
  <c r="T5" i="2"/>
  <c r="S5" i="2"/>
  <c r="R5" i="2"/>
  <c r="Q5" i="2"/>
  <c r="AC5" i="2" s="1"/>
  <c r="AB4" i="2"/>
  <c r="AA4" i="2"/>
  <c r="Z4" i="2"/>
  <c r="Y4" i="2"/>
  <c r="X4" i="2"/>
  <c r="W4" i="2"/>
  <c r="V4" i="2"/>
  <c r="U4" i="2"/>
  <c r="T4" i="2"/>
  <c r="S4" i="2"/>
  <c r="R4" i="2"/>
  <c r="Q4" i="2"/>
  <c r="AC4" i="2" s="1"/>
  <c r="AB3" i="2"/>
  <c r="AA3" i="2"/>
  <c r="Z3" i="2"/>
  <c r="Y3" i="2"/>
  <c r="X3" i="2"/>
  <c r="W3" i="2"/>
  <c r="V3" i="2"/>
  <c r="U3" i="2"/>
  <c r="T3" i="2"/>
  <c r="S3" i="2"/>
  <c r="R3" i="2"/>
  <c r="Q3" i="2"/>
  <c r="AC3" i="2" s="1"/>
  <c r="AB2" i="2"/>
  <c r="AB23" i="2" s="1"/>
  <c r="AA2" i="2"/>
  <c r="AA23" i="2" s="1"/>
  <c r="Z2" i="2"/>
  <c r="Z23" i="2" s="1"/>
  <c r="Y2" i="2"/>
  <c r="Y23" i="2" s="1"/>
  <c r="X2" i="2"/>
  <c r="X23" i="2" s="1"/>
  <c r="W2" i="2"/>
  <c r="W23" i="2" s="1"/>
  <c r="V2" i="2"/>
  <c r="V23" i="2" s="1"/>
  <c r="U2" i="2"/>
  <c r="U23" i="2" s="1"/>
  <c r="T2" i="2"/>
  <c r="T23" i="2" s="1"/>
  <c r="S2" i="2"/>
  <c r="S23" i="2" s="1"/>
  <c r="R2" i="2"/>
  <c r="R23" i="2" s="1"/>
  <c r="Q2" i="2"/>
  <c r="AC2" i="2" s="1"/>
  <c r="AB11" i="1"/>
  <c r="AB15" i="1"/>
  <c r="AB20" i="1"/>
  <c r="AB25" i="1"/>
  <c r="AB26" i="1"/>
  <c r="AB18" i="1"/>
  <c r="AB16" i="1"/>
  <c r="AB23" i="1"/>
  <c r="AB6" i="1"/>
  <c r="AB27" i="1"/>
  <c r="AB22" i="1"/>
  <c r="AB12" i="1"/>
  <c r="AB14" i="1"/>
  <c r="AB5" i="1"/>
  <c r="AB10" i="1"/>
  <c r="AB7" i="1"/>
  <c r="AB19" i="1"/>
  <c r="AB8" i="1"/>
  <c r="AB17" i="1"/>
  <c r="AB13" i="1"/>
  <c r="AB21" i="1"/>
  <c r="AB24" i="1"/>
  <c r="AB28" i="1"/>
  <c r="AB9" i="1"/>
  <c r="AB4" i="1"/>
  <c r="AB29" i="1"/>
  <c r="AB30" i="1"/>
  <c r="AB31" i="1"/>
  <c r="AB32" i="1"/>
  <c r="AB2" i="1"/>
  <c r="AB3" i="1"/>
  <c r="AA11" i="1"/>
  <c r="AA15" i="1"/>
  <c r="AA20" i="1"/>
  <c r="AA25" i="1"/>
  <c r="AA26" i="1"/>
  <c r="AA18" i="1"/>
  <c r="AA16" i="1"/>
  <c r="AA23" i="1"/>
  <c r="AA6" i="1"/>
  <c r="AA27" i="1"/>
  <c r="AA22" i="1"/>
  <c r="AA12" i="1"/>
  <c r="AA14" i="1"/>
  <c r="AA5" i="1"/>
  <c r="AA10" i="1"/>
  <c r="AA7" i="1"/>
  <c r="AA19" i="1"/>
  <c r="AA8" i="1"/>
  <c r="AA17" i="1"/>
  <c r="AA13" i="1"/>
  <c r="AA21" i="1"/>
  <c r="AA24" i="1"/>
  <c r="AA28" i="1"/>
  <c r="AA9" i="1"/>
  <c r="AA4" i="1"/>
  <c r="AA29" i="1"/>
  <c r="AA30" i="1"/>
  <c r="AA31" i="1"/>
  <c r="AA32" i="1"/>
  <c r="AA2" i="1"/>
  <c r="AA3" i="1"/>
  <c r="Z11" i="1"/>
  <c r="Z15" i="1"/>
  <c r="Z20" i="1"/>
  <c r="Z25" i="1"/>
  <c r="Z26" i="1"/>
  <c r="Z18" i="1"/>
  <c r="Z16" i="1"/>
  <c r="Z23" i="1"/>
  <c r="Z6" i="1"/>
  <c r="Z27" i="1"/>
  <c r="Z22" i="1"/>
  <c r="Z12" i="1"/>
  <c r="Z14" i="1"/>
  <c r="Z5" i="1"/>
  <c r="Z10" i="1"/>
  <c r="Z7" i="1"/>
  <c r="Z19" i="1"/>
  <c r="Z8" i="1"/>
  <c r="Z17" i="1"/>
  <c r="Z13" i="1"/>
  <c r="Z21" i="1"/>
  <c r="Z24" i="1"/>
  <c r="Z28" i="1"/>
  <c r="Z9" i="1"/>
  <c r="Z4" i="1"/>
  <c r="Z29" i="1"/>
  <c r="Z30" i="1"/>
  <c r="Z31" i="1"/>
  <c r="Z32" i="1"/>
  <c r="Z2" i="1"/>
  <c r="Z3" i="1"/>
  <c r="Y11" i="1"/>
  <c r="Y15" i="1"/>
  <c r="Y20" i="1"/>
  <c r="Y25" i="1"/>
  <c r="Y26" i="1"/>
  <c r="Y18" i="1"/>
  <c r="Y16" i="1"/>
  <c r="Y23" i="1"/>
  <c r="Y6" i="1"/>
  <c r="Y27" i="1"/>
  <c r="Y22" i="1"/>
  <c r="Y12" i="1"/>
  <c r="Y14" i="1"/>
  <c r="Y5" i="1"/>
  <c r="Y10" i="1"/>
  <c r="Y7" i="1"/>
  <c r="Y19" i="1"/>
  <c r="Y8" i="1"/>
  <c r="Y17" i="1"/>
  <c r="Y13" i="1"/>
  <c r="Y21" i="1"/>
  <c r="Y24" i="1"/>
  <c r="Y28" i="1"/>
  <c r="Y9" i="1"/>
  <c r="Y4" i="1"/>
  <c r="Y29" i="1"/>
  <c r="Y30" i="1"/>
  <c r="Y31" i="1"/>
  <c r="Y32" i="1"/>
  <c r="Y2" i="1"/>
  <c r="Y3" i="1"/>
  <c r="X11" i="1"/>
  <c r="X15" i="1"/>
  <c r="X20" i="1"/>
  <c r="X25" i="1"/>
  <c r="X26" i="1"/>
  <c r="X18" i="1"/>
  <c r="X16" i="1"/>
  <c r="X23" i="1"/>
  <c r="X6" i="1"/>
  <c r="X27" i="1"/>
  <c r="X22" i="1"/>
  <c r="X12" i="1"/>
  <c r="X14" i="1"/>
  <c r="X5" i="1"/>
  <c r="X10" i="1"/>
  <c r="X7" i="1"/>
  <c r="X19" i="1"/>
  <c r="X8" i="1"/>
  <c r="X17" i="1"/>
  <c r="X13" i="1"/>
  <c r="X21" i="1"/>
  <c r="X24" i="1"/>
  <c r="X28" i="1"/>
  <c r="X9" i="1"/>
  <c r="X4" i="1"/>
  <c r="X29" i="1"/>
  <c r="X30" i="1"/>
  <c r="X31" i="1"/>
  <c r="X32" i="1"/>
  <c r="X2" i="1"/>
  <c r="X3" i="1"/>
  <c r="W11" i="1"/>
  <c r="W15" i="1"/>
  <c r="W20" i="1"/>
  <c r="W25" i="1"/>
  <c r="W26" i="1"/>
  <c r="W18" i="1"/>
  <c r="W16" i="1"/>
  <c r="W23" i="1"/>
  <c r="W6" i="1"/>
  <c r="W27" i="1"/>
  <c r="W22" i="1"/>
  <c r="W12" i="1"/>
  <c r="W14" i="1"/>
  <c r="W5" i="1"/>
  <c r="W10" i="1"/>
  <c r="W7" i="1"/>
  <c r="W19" i="1"/>
  <c r="W8" i="1"/>
  <c r="W17" i="1"/>
  <c r="W13" i="1"/>
  <c r="W21" i="1"/>
  <c r="W24" i="1"/>
  <c r="W28" i="1"/>
  <c r="W9" i="1"/>
  <c r="W4" i="1"/>
  <c r="W29" i="1"/>
  <c r="W30" i="1"/>
  <c r="W31" i="1"/>
  <c r="W32" i="1"/>
  <c r="W2" i="1"/>
  <c r="W3" i="1"/>
  <c r="V11" i="1"/>
  <c r="V15" i="1"/>
  <c r="V20" i="1"/>
  <c r="V25" i="1"/>
  <c r="V26" i="1"/>
  <c r="V18" i="1"/>
  <c r="V16" i="1"/>
  <c r="V23" i="1"/>
  <c r="V6" i="1"/>
  <c r="V27" i="1"/>
  <c r="V22" i="1"/>
  <c r="V12" i="1"/>
  <c r="V14" i="1"/>
  <c r="V5" i="1"/>
  <c r="V10" i="1"/>
  <c r="V7" i="1"/>
  <c r="V19" i="1"/>
  <c r="V8" i="1"/>
  <c r="V17" i="1"/>
  <c r="V13" i="1"/>
  <c r="V21" i="1"/>
  <c r="V24" i="1"/>
  <c r="V28" i="1"/>
  <c r="V9" i="1"/>
  <c r="V4" i="1"/>
  <c r="V29" i="1"/>
  <c r="V30" i="1"/>
  <c r="V31" i="1"/>
  <c r="V32" i="1"/>
  <c r="V2" i="1"/>
  <c r="V3" i="1"/>
  <c r="U11" i="1"/>
  <c r="U15" i="1"/>
  <c r="U20" i="1"/>
  <c r="U25" i="1"/>
  <c r="U26" i="1"/>
  <c r="U18" i="1"/>
  <c r="U16" i="1"/>
  <c r="U23" i="1"/>
  <c r="U6" i="1"/>
  <c r="U27" i="1"/>
  <c r="U22" i="1"/>
  <c r="U12" i="1"/>
  <c r="U14" i="1"/>
  <c r="U5" i="1"/>
  <c r="U10" i="1"/>
  <c r="U7" i="1"/>
  <c r="U19" i="1"/>
  <c r="U8" i="1"/>
  <c r="U17" i="1"/>
  <c r="U13" i="1"/>
  <c r="U21" i="1"/>
  <c r="U24" i="1"/>
  <c r="U28" i="1"/>
  <c r="U9" i="1"/>
  <c r="U4" i="1"/>
  <c r="U29" i="1"/>
  <c r="U30" i="1"/>
  <c r="U31" i="1"/>
  <c r="U32" i="1"/>
  <c r="U2" i="1"/>
  <c r="U3" i="1"/>
  <c r="T11" i="1"/>
  <c r="T15" i="1"/>
  <c r="T20" i="1"/>
  <c r="T25" i="1"/>
  <c r="T26" i="1"/>
  <c r="T18" i="1"/>
  <c r="T16" i="1"/>
  <c r="T23" i="1"/>
  <c r="T6" i="1"/>
  <c r="T27" i="1"/>
  <c r="T22" i="1"/>
  <c r="T12" i="1"/>
  <c r="T14" i="1"/>
  <c r="T5" i="1"/>
  <c r="T10" i="1"/>
  <c r="T7" i="1"/>
  <c r="T19" i="1"/>
  <c r="T8" i="1"/>
  <c r="T17" i="1"/>
  <c r="T13" i="1"/>
  <c r="T21" i="1"/>
  <c r="T24" i="1"/>
  <c r="T28" i="1"/>
  <c r="T9" i="1"/>
  <c r="T4" i="1"/>
  <c r="T29" i="1"/>
  <c r="T30" i="1"/>
  <c r="T31" i="1"/>
  <c r="T32" i="1"/>
  <c r="T2" i="1"/>
  <c r="T3" i="1"/>
  <c r="S11" i="1"/>
  <c r="S15" i="1"/>
  <c r="S20" i="1"/>
  <c r="S25" i="1"/>
  <c r="S26" i="1"/>
  <c r="S18" i="1"/>
  <c r="S16" i="1"/>
  <c r="S23" i="1"/>
  <c r="S6" i="1"/>
  <c r="S27" i="1"/>
  <c r="S22" i="1"/>
  <c r="S12" i="1"/>
  <c r="S14" i="1"/>
  <c r="S5" i="1"/>
  <c r="S10" i="1"/>
  <c r="S7" i="1"/>
  <c r="S19" i="1"/>
  <c r="S8" i="1"/>
  <c r="S17" i="1"/>
  <c r="S13" i="1"/>
  <c r="S21" i="1"/>
  <c r="S24" i="1"/>
  <c r="S28" i="1"/>
  <c r="S9" i="1"/>
  <c r="S4" i="1"/>
  <c r="S29" i="1"/>
  <c r="S30" i="1"/>
  <c r="S31" i="1"/>
  <c r="S32" i="1"/>
  <c r="S2" i="1"/>
  <c r="S3" i="1"/>
  <c r="R11" i="1"/>
  <c r="R15" i="1"/>
  <c r="R20" i="1"/>
  <c r="R25" i="1"/>
  <c r="R26" i="1"/>
  <c r="R18" i="1"/>
  <c r="R16" i="1"/>
  <c r="R23" i="1"/>
  <c r="R6" i="1"/>
  <c r="R27" i="1"/>
  <c r="R22" i="1"/>
  <c r="R12" i="1"/>
  <c r="R14" i="1"/>
  <c r="R5" i="1"/>
  <c r="R10" i="1"/>
  <c r="R7" i="1"/>
  <c r="R19" i="1"/>
  <c r="R8" i="1"/>
  <c r="R17" i="1"/>
  <c r="R13" i="1"/>
  <c r="R21" i="1"/>
  <c r="R24" i="1"/>
  <c r="R28" i="1"/>
  <c r="R9" i="1"/>
  <c r="R4" i="1"/>
  <c r="R29" i="1"/>
  <c r="R30" i="1"/>
  <c r="R31" i="1"/>
  <c r="R32" i="1"/>
  <c r="R2" i="1"/>
  <c r="R3" i="1"/>
  <c r="Q11" i="1"/>
  <c r="AC11" i="1" s="1"/>
  <c r="Q15" i="1"/>
  <c r="AC15" i="1" s="1"/>
  <c r="Q20" i="1"/>
  <c r="AC20" i="1" s="1"/>
  <c r="Q25" i="1"/>
  <c r="AC25" i="1" s="1"/>
  <c r="Q26" i="1"/>
  <c r="AC26" i="1" s="1"/>
  <c r="Q18" i="1"/>
  <c r="AC18" i="1" s="1"/>
  <c r="Q16" i="1"/>
  <c r="AC16" i="1" s="1"/>
  <c r="Q23" i="1"/>
  <c r="AC23" i="1" s="1"/>
  <c r="Q6" i="1"/>
  <c r="AC6" i="1" s="1"/>
  <c r="Q27" i="1"/>
  <c r="AC27" i="1" s="1"/>
  <c r="Q22" i="1"/>
  <c r="AC22" i="1" s="1"/>
  <c r="Q12" i="1"/>
  <c r="AC12" i="1" s="1"/>
  <c r="Q14" i="1"/>
  <c r="AC14" i="1" s="1"/>
  <c r="Q5" i="1"/>
  <c r="AC5" i="1" s="1"/>
  <c r="Q10" i="1"/>
  <c r="AC10" i="1" s="1"/>
  <c r="Q7" i="1"/>
  <c r="AC7" i="1" s="1"/>
  <c r="Q19" i="1"/>
  <c r="AC19" i="1" s="1"/>
  <c r="Q8" i="1"/>
  <c r="AC8" i="1" s="1"/>
  <c r="Q17" i="1"/>
  <c r="AC17" i="1" s="1"/>
  <c r="Q13" i="1"/>
  <c r="AC13" i="1" s="1"/>
  <c r="Q21" i="1"/>
  <c r="AC21" i="1" s="1"/>
  <c r="Q24" i="1"/>
  <c r="AC24" i="1" s="1"/>
  <c r="Q28" i="1"/>
  <c r="AC28" i="1" s="1"/>
  <c r="Q9" i="1"/>
  <c r="AC9" i="1" s="1"/>
  <c r="Q4" i="1"/>
  <c r="AC4" i="1" s="1"/>
  <c r="Q29" i="1"/>
  <c r="AC29" i="1" s="1"/>
  <c r="Q30" i="1"/>
  <c r="AC30" i="1" s="1"/>
  <c r="Q31" i="1"/>
  <c r="AC31" i="1" s="1"/>
  <c r="Q32" i="1"/>
  <c r="AC32" i="1" s="1"/>
  <c r="Q2" i="1"/>
  <c r="AC2" i="1" s="1"/>
  <c r="Q3" i="1"/>
  <c r="AC3" i="1" s="1"/>
  <c r="C33" i="1"/>
  <c r="D33" i="1"/>
  <c r="E33" i="1"/>
  <c r="F33" i="1"/>
  <c r="G33" i="1"/>
  <c r="H33" i="1"/>
  <c r="I33" i="1"/>
  <c r="J33" i="1"/>
  <c r="K33" i="1"/>
  <c r="L33" i="1"/>
  <c r="M33" i="1"/>
  <c r="B33" i="1"/>
  <c r="Y18" i="3" l="1"/>
  <c r="AC22" i="2"/>
  <c r="AC23" i="2" s="1"/>
  <c r="Q23" i="2"/>
</calcChain>
</file>

<file path=xl/sharedStrings.xml><?xml version="1.0" encoding="utf-8"?>
<sst xmlns="http://schemas.openxmlformats.org/spreadsheetml/2006/main" count="284" uniqueCount="65">
  <si>
    <t>Tags</t>
  </si>
  <si>
    <t>Cryptography</t>
  </si>
  <si>
    <t>Experimentation</t>
  </si>
  <si>
    <t>Quantum Annealing</t>
  </si>
  <si>
    <t>Full-stack Library</t>
  </si>
  <si>
    <t>ToolKit</t>
  </si>
  <si>
    <t>Quantum-Chemistry</t>
  </si>
  <si>
    <t>Compiler</t>
  </si>
  <si>
    <t>Assembly</t>
  </si>
  <si>
    <t>None-Quantum</t>
  </si>
  <si>
    <t>Quantum Algorithsm</t>
  </si>
  <si>
    <t>Fun/ Game</t>
  </si>
  <si>
    <t>Simulator</t>
  </si>
  <si>
    <t>severity</t>
  </si>
  <si>
    <t>type</t>
  </si>
  <si>
    <t>unused</t>
  </si>
  <si>
    <t>CRITICAL/MAJOR/BLOCKER/MINOR/</t>
  </si>
  <si>
    <t>CODE_SMELL/BUG/</t>
  </si>
  <si>
    <t>error_handling</t>
  </si>
  <si>
    <t>CRITICAL/MAJOR/MINOR/</t>
  </si>
  <si>
    <t>python3</t>
  </si>
  <si>
    <t>MAJOR/BLOCKER/</t>
  </si>
  <si>
    <t>pitfall</t>
  </si>
  <si>
    <t>privacy</t>
  </si>
  <si>
    <t>VULNERABILITY/</t>
  </si>
  <si>
    <t>owasp</t>
  </si>
  <si>
    <t>unpredictable</t>
  </si>
  <si>
    <t>CRITICAL/</t>
  </si>
  <si>
    <t>CODE_SMELL/</t>
  </si>
  <si>
    <t>wcag2_a</t>
  </si>
  <si>
    <t>MAJOR/MINOR/</t>
  </si>
  <si>
    <t>bad_practice</t>
  </si>
  <si>
    <t>CRITICAL/MINOR/</t>
  </si>
  <si>
    <t>obsolete</t>
  </si>
  <si>
    <t>sans_top25</t>
  </si>
  <si>
    <t>MAJOR/</t>
  </si>
  <si>
    <t>duplicate</t>
  </si>
  <si>
    <t>user_experience</t>
  </si>
  <si>
    <t>suspicious</t>
  </si>
  <si>
    <t>CRITICAL/BLOCKER/MAJOR/MINOR/</t>
  </si>
  <si>
    <t>brain_overload</t>
  </si>
  <si>
    <t>CRITICAL/MAJOR/</t>
  </si>
  <si>
    <t>confusing</t>
  </si>
  <si>
    <t>xxxxx</t>
  </si>
  <si>
    <t>VULNERABILITY/CODE_SMELL/BUG/</t>
  </si>
  <si>
    <t>based_on_misra</t>
  </si>
  <si>
    <t>CRITICAL/BLOCKER/</t>
  </si>
  <si>
    <t>accessibility</t>
  </si>
  <si>
    <t>clumsy</t>
  </si>
  <si>
    <t>html5</t>
  </si>
  <si>
    <t>redundant</t>
  </si>
  <si>
    <t>finding</t>
  </si>
  <si>
    <t>MINOR/</t>
  </si>
  <si>
    <t>es2015</t>
  </si>
  <si>
    <t>cwe</t>
  </si>
  <si>
    <t>INFO/CRITICAL/MAJOR/BLOCKER/</t>
  </si>
  <si>
    <t>design</t>
  </si>
  <si>
    <t>api_design</t>
  </si>
  <si>
    <t>BUG/</t>
  </si>
  <si>
    <t>psr2</t>
  </si>
  <si>
    <t>pishing</t>
  </si>
  <si>
    <t>BLOCKER/</t>
  </si>
  <si>
    <t>lock_in</t>
  </si>
  <si>
    <t>convention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</si>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</sst>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3"/>
  <sheetViews>
    <sheetView workbookViewId="0">
      <selection activeCell="A24" sqref="A1:XFD24"/>
    </sheetView>
  </sheetViews>
  <sheetFormatPr baseColWidth="10" defaultRowHeight="16" x14ac:dyDescent="0.2"/>
  <sheetData>
    <row r="1" spans="1:2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64</v>
      </c>
    </row>
    <row r="2" spans="1:29" x14ac:dyDescent="0.2">
      <c r="A2" t="s">
        <v>63</v>
      </c>
      <c r="B2" s="1">
        <v>2.3384319460816599E-6</v>
      </c>
      <c r="C2" s="1">
        <v>7.4536507759536602E-6</v>
      </c>
      <c r="D2" s="1">
        <v>2.4514746492851202E-6</v>
      </c>
      <c r="E2" s="1">
        <v>9.3720980705351798E-7</v>
      </c>
      <c r="F2" s="1">
        <v>1.29315893702145E-6</v>
      </c>
      <c r="G2" s="1">
        <v>9.6721354356575695E-7</v>
      </c>
      <c r="H2" s="1">
        <v>2.3284958983732501E-7</v>
      </c>
      <c r="I2" s="1">
        <v>2.6935641292352602E-6</v>
      </c>
      <c r="J2" s="1">
        <v>6.3316116660336897E-7</v>
      </c>
      <c r="K2" s="1">
        <v>1.33791975080568E-6</v>
      </c>
      <c r="L2" s="1">
        <v>7.1464335429249598E-6</v>
      </c>
      <c r="M2" s="1">
        <v>2.2306555205817199E-6</v>
      </c>
      <c r="N2" t="s">
        <v>16</v>
      </c>
      <c r="O2" t="s">
        <v>17</v>
      </c>
      <c r="Q2">
        <f t="shared" ref="Q2:Q32" si="0">ROUND((B2*100/0.00000484),2)</f>
        <v>48.31</v>
      </c>
      <c r="R2">
        <f t="shared" ref="R2:R32" si="1">ROUND((C2*100/0.0000131),2)</f>
        <v>56.9</v>
      </c>
      <c r="S2">
        <f t="shared" ref="S2:S32" si="2">ROUND((D2*100/0.00000664),2)</f>
        <v>36.92</v>
      </c>
      <c r="T2">
        <f t="shared" ref="T2:T32" si="3">ROUND((E2*100/0.00000507),2)</f>
        <v>18.489999999999998</v>
      </c>
      <c r="U2">
        <f t="shared" ref="U2:U32" si="4">ROUND((F2*100/0.00000597),2)</f>
        <v>21.66</v>
      </c>
      <c r="V2">
        <f t="shared" ref="V2:V32" si="5">ROUND((G2*100/0.00000548),2)</f>
        <v>17.649999999999999</v>
      </c>
      <c r="W2">
        <f t="shared" ref="W2:W32" si="6">ROUND((H2*100/0.00000379),2)</f>
        <v>6.14</v>
      </c>
      <c r="X2">
        <f t="shared" ref="X2:X32" si="7">ROUND((I2*100/0.00000709),2)</f>
        <v>37.99</v>
      </c>
      <c r="Y2">
        <f t="shared" ref="Y2:Y32" si="8">ROUND((J2*100/0.00000454),2)</f>
        <v>13.95</v>
      </c>
      <c r="Z2">
        <f t="shared" ref="Z2:Z32" si="9">ROUND((K2*100/0.00000506),2)</f>
        <v>26.44</v>
      </c>
      <c r="AA2">
        <f t="shared" ref="AA2:AA32" si="10">ROUND((L2*100/0.0000536),2)</f>
        <v>13.33</v>
      </c>
      <c r="AB2">
        <f t="shared" ref="AB2:AB32" si="11">ROUND((M2*100/0.00000548),2)</f>
        <v>40.71</v>
      </c>
      <c r="AC2">
        <f t="shared" ref="AC2:AC32" si="12">MEDIAN(Q2:AB2)</f>
        <v>24.05</v>
      </c>
    </row>
    <row r="3" spans="1:29" x14ac:dyDescent="0.2">
      <c r="A3" t="s">
        <v>15</v>
      </c>
      <c r="B3" s="1">
        <v>1.27017172585129E-7</v>
      </c>
      <c r="C3" s="1">
        <v>8.8291365152717098E-7</v>
      </c>
      <c r="D3" s="1">
        <v>1.0372502390229E-6</v>
      </c>
      <c r="E3" s="1">
        <v>4.0736845791080499E-7</v>
      </c>
      <c r="F3" s="1">
        <v>6.3469783083649597E-7</v>
      </c>
      <c r="G3" s="1">
        <v>7.4107150082479298E-7</v>
      </c>
      <c r="H3" s="1">
        <v>7.1517293506092297E-7</v>
      </c>
      <c r="I3" s="1">
        <v>1.0355601825335099E-6</v>
      </c>
      <c r="J3" s="1">
        <v>4.2340603156775799E-7</v>
      </c>
      <c r="K3" s="1">
        <v>6.3003481866302096E-7</v>
      </c>
      <c r="L3" s="1">
        <v>7.1412276663034196E-6</v>
      </c>
      <c r="M3" s="1">
        <v>6.3341095834719805E-7</v>
      </c>
      <c r="N3" t="s">
        <v>16</v>
      </c>
      <c r="O3" t="s">
        <v>17</v>
      </c>
      <c r="Q3">
        <f t="shared" si="0"/>
        <v>2.62</v>
      </c>
      <c r="R3">
        <f t="shared" si="1"/>
        <v>6.74</v>
      </c>
      <c r="S3">
        <f t="shared" si="2"/>
        <v>15.62</v>
      </c>
      <c r="T3">
        <f t="shared" si="3"/>
        <v>8.0299999999999994</v>
      </c>
      <c r="U3">
        <f t="shared" si="4"/>
        <v>10.63</v>
      </c>
      <c r="V3">
        <f t="shared" si="5"/>
        <v>13.52</v>
      </c>
      <c r="W3">
        <f t="shared" si="6"/>
        <v>18.87</v>
      </c>
      <c r="X3">
        <f t="shared" si="7"/>
        <v>14.61</v>
      </c>
      <c r="Y3">
        <f t="shared" si="8"/>
        <v>9.33</v>
      </c>
      <c r="Z3">
        <f t="shared" si="9"/>
        <v>12.45</v>
      </c>
      <c r="AA3">
        <f t="shared" si="10"/>
        <v>13.32</v>
      </c>
      <c r="AB3">
        <f t="shared" si="11"/>
        <v>11.56</v>
      </c>
      <c r="AC3">
        <f t="shared" si="12"/>
        <v>12.004999999999999</v>
      </c>
    </row>
    <row r="4" spans="1:29" x14ac:dyDescent="0.2">
      <c r="A4" t="s">
        <v>56</v>
      </c>
      <c r="B4" s="1">
        <v>3.11818066130572E-7</v>
      </c>
      <c r="C4" s="1">
        <v>2.26861630061068E-7</v>
      </c>
      <c r="D4" s="1">
        <v>1.64404837727457E-7</v>
      </c>
      <c r="E4" s="1">
        <v>3.1093326309783302E-7</v>
      </c>
      <c r="F4" s="1">
        <v>6.0018631867422702E-7</v>
      </c>
      <c r="G4" s="1">
        <v>5.63260762957373E-7</v>
      </c>
      <c r="H4" s="1">
        <v>7.4230125813820601E-8</v>
      </c>
      <c r="I4" s="1">
        <v>1.86791784696694E-7</v>
      </c>
      <c r="J4" s="1">
        <v>5.0652569874192302E-7</v>
      </c>
      <c r="K4" s="1">
        <v>4.5164798715324102E-7</v>
      </c>
      <c r="L4" s="1">
        <v>3.1427369684344802E-7</v>
      </c>
      <c r="M4" s="1">
        <v>3.1784579880727302E-7</v>
      </c>
      <c r="N4" t="s">
        <v>41</v>
      </c>
      <c r="O4" t="s">
        <v>28</v>
      </c>
      <c r="Q4">
        <f t="shared" si="0"/>
        <v>6.44</v>
      </c>
      <c r="R4">
        <f t="shared" si="1"/>
        <v>1.73</v>
      </c>
      <c r="S4">
        <f t="shared" si="2"/>
        <v>2.48</v>
      </c>
      <c r="T4">
        <f t="shared" si="3"/>
        <v>6.13</v>
      </c>
      <c r="U4">
        <f t="shared" si="4"/>
        <v>10.050000000000001</v>
      </c>
      <c r="V4">
        <f t="shared" si="5"/>
        <v>10.28</v>
      </c>
      <c r="W4">
        <f t="shared" si="6"/>
        <v>1.96</v>
      </c>
      <c r="X4">
        <f t="shared" si="7"/>
        <v>2.63</v>
      </c>
      <c r="Y4">
        <f t="shared" si="8"/>
        <v>11.16</v>
      </c>
      <c r="Z4">
        <f t="shared" si="9"/>
        <v>8.93</v>
      </c>
      <c r="AA4">
        <f t="shared" si="10"/>
        <v>0.59</v>
      </c>
      <c r="AB4">
        <f t="shared" si="11"/>
        <v>5.8</v>
      </c>
      <c r="AC4">
        <f t="shared" si="12"/>
        <v>5.9649999999999999</v>
      </c>
    </row>
    <row r="5" spans="1:29" x14ac:dyDescent="0.2">
      <c r="A5" t="s">
        <v>40</v>
      </c>
      <c r="B5" s="1">
        <v>3.6870159166225098E-7</v>
      </c>
      <c r="C5" s="1">
        <v>3.45600869383981E-7</v>
      </c>
      <c r="D5" s="1">
        <v>4.14968738034425E-7</v>
      </c>
      <c r="E5" s="1">
        <v>2.7608648480495101E-7</v>
      </c>
      <c r="F5" s="1">
        <v>3.08200527753031E-7</v>
      </c>
      <c r="G5" s="1">
        <v>4.1010940690610002E-7</v>
      </c>
      <c r="H5" s="1">
        <v>5.9402676690821705E-7</v>
      </c>
      <c r="I5" s="1">
        <v>5.7686724785246404E-7</v>
      </c>
      <c r="J5" s="1">
        <v>2.2980758322107101E-7</v>
      </c>
      <c r="K5" s="1">
        <v>4.53309697434647E-7</v>
      </c>
      <c r="L5" s="1">
        <v>5.2411748694780001E-7</v>
      </c>
      <c r="M5" s="1">
        <v>1.1853612554213E-7</v>
      </c>
      <c r="N5" t="s">
        <v>41</v>
      </c>
      <c r="O5" t="s">
        <v>28</v>
      </c>
      <c r="Q5">
        <f t="shared" si="0"/>
        <v>7.62</v>
      </c>
      <c r="R5">
        <f t="shared" si="1"/>
        <v>2.64</v>
      </c>
      <c r="S5">
        <f t="shared" si="2"/>
        <v>6.25</v>
      </c>
      <c r="T5">
        <f t="shared" si="3"/>
        <v>5.45</v>
      </c>
      <c r="U5">
        <f t="shared" si="4"/>
        <v>5.16</v>
      </c>
      <c r="V5">
        <f t="shared" si="5"/>
        <v>7.48</v>
      </c>
      <c r="W5">
        <f t="shared" si="6"/>
        <v>15.67</v>
      </c>
      <c r="X5">
        <f t="shared" si="7"/>
        <v>8.14</v>
      </c>
      <c r="Y5">
        <f t="shared" si="8"/>
        <v>5.0599999999999996</v>
      </c>
      <c r="Z5">
        <f t="shared" si="9"/>
        <v>8.9600000000000009</v>
      </c>
      <c r="AA5">
        <f t="shared" si="10"/>
        <v>0.98</v>
      </c>
      <c r="AB5">
        <f t="shared" si="11"/>
        <v>2.16</v>
      </c>
      <c r="AC5">
        <f t="shared" si="12"/>
        <v>5.85</v>
      </c>
    </row>
    <row r="6" spans="1:29" x14ac:dyDescent="0.2">
      <c r="A6" t="s">
        <v>33</v>
      </c>
      <c r="B6" s="1">
        <v>2.1580679006373301E-8</v>
      </c>
      <c r="C6" s="1">
        <v>5.3943099324209404E-7</v>
      </c>
      <c r="D6" s="1">
        <v>4.2372423676965098E-7</v>
      </c>
      <c r="E6" s="1">
        <v>2.4464702421825002E-7</v>
      </c>
      <c r="F6" s="1">
        <v>4.0734717664988701E-7</v>
      </c>
      <c r="G6" s="1">
        <v>8.0849120333785405E-7</v>
      </c>
      <c r="H6">
        <v>0</v>
      </c>
      <c r="I6" s="1">
        <v>2.1917313343761701E-7</v>
      </c>
      <c r="J6" s="1">
        <v>2.8193101603779002E-7</v>
      </c>
      <c r="K6" s="1">
        <v>5.5163249172604197E-7</v>
      </c>
      <c r="L6" s="1">
        <v>1.4287819594063499E-6</v>
      </c>
      <c r="M6" s="1">
        <v>3.3912896838289299E-7</v>
      </c>
      <c r="N6" t="s">
        <v>21</v>
      </c>
      <c r="O6" t="s">
        <v>17</v>
      </c>
      <c r="Q6">
        <f t="shared" si="0"/>
        <v>0.45</v>
      </c>
      <c r="R6">
        <f t="shared" si="1"/>
        <v>4.12</v>
      </c>
      <c r="S6">
        <f t="shared" si="2"/>
        <v>6.38</v>
      </c>
      <c r="T6">
        <f t="shared" si="3"/>
        <v>4.83</v>
      </c>
      <c r="U6">
        <f t="shared" si="4"/>
        <v>6.82</v>
      </c>
      <c r="V6">
        <f t="shared" si="5"/>
        <v>14.75</v>
      </c>
      <c r="W6">
        <f t="shared" si="6"/>
        <v>0</v>
      </c>
      <c r="X6">
        <f t="shared" si="7"/>
        <v>3.09</v>
      </c>
      <c r="Y6">
        <f t="shared" si="8"/>
        <v>6.21</v>
      </c>
      <c r="Z6">
        <f t="shared" si="9"/>
        <v>10.9</v>
      </c>
      <c r="AA6">
        <f t="shared" si="10"/>
        <v>2.67</v>
      </c>
      <c r="AB6">
        <f t="shared" si="11"/>
        <v>6.19</v>
      </c>
      <c r="AC6">
        <f t="shared" si="12"/>
        <v>5.51</v>
      </c>
    </row>
    <row r="7" spans="1:29" x14ac:dyDescent="0.2">
      <c r="A7" t="s">
        <v>43</v>
      </c>
      <c r="B7" s="1">
        <v>7.2418385927427502E-9</v>
      </c>
      <c r="C7" s="1">
        <v>1.3560253509871901E-6</v>
      </c>
      <c r="D7" s="1">
        <v>1.0584380936895499E-6</v>
      </c>
      <c r="E7" s="1">
        <v>1.39058319064516E-7</v>
      </c>
      <c r="F7" s="1">
        <v>1.09723643800377E-7</v>
      </c>
      <c r="G7" s="1">
        <v>8.4696186070922802E-8</v>
      </c>
      <c r="H7" s="1">
        <v>1.5167746175591501E-7</v>
      </c>
      <c r="I7" s="1">
        <v>4.8565285582173095E-7</v>
      </c>
      <c r="J7" s="1">
        <v>1.8477851300575101E-7</v>
      </c>
      <c r="K7" s="1">
        <v>4.5251298083286402E-7</v>
      </c>
      <c r="L7" s="1">
        <v>8.6829205956757093E-6</v>
      </c>
      <c r="M7" s="1">
        <v>7.6896123011278097E-8</v>
      </c>
      <c r="N7" t="s">
        <v>39</v>
      </c>
      <c r="O7" t="s">
        <v>44</v>
      </c>
      <c r="Q7">
        <f t="shared" si="0"/>
        <v>0.15</v>
      </c>
      <c r="R7">
        <f t="shared" si="1"/>
        <v>10.35</v>
      </c>
      <c r="S7">
        <f t="shared" si="2"/>
        <v>15.94</v>
      </c>
      <c r="T7">
        <f t="shared" si="3"/>
        <v>2.74</v>
      </c>
      <c r="U7">
        <f t="shared" si="4"/>
        <v>1.84</v>
      </c>
      <c r="V7">
        <f t="shared" si="5"/>
        <v>1.55</v>
      </c>
      <c r="W7">
        <f t="shared" si="6"/>
        <v>4</v>
      </c>
      <c r="X7">
        <f t="shared" si="7"/>
        <v>6.85</v>
      </c>
      <c r="Y7">
        <f t="shared" si="8"/>
        <v>4.07</v>
      </c>
      <c r="Z7">
        <f t="shared" si="9"/>
        <v>8.94</v>
      </c>
      <c r="AA7">
        <f t="shared" si="10"/>
        <v>16.2</v>
      </c>
      <c r="AB7">
        <f t="shared" si="11"/>
        <v>1.4</v>
      </c>
      <c r="AC7">
        <f t="shared" si="12"/>
        <v>4.0350000000000001</v>
      </c>
    </row>
    <row r="8" spans="1:29" x14ac:dyDescent="0.2">
      <c r="A8" t="s">
        <v>47</v>
      </c>
      <c r="B8" s="1">
        <v>3.3565271667381802E-7</v>
      </c>
      <c r="C8" s="1">
        <v>9.7339539806000705E-8</v>
      </c>
      <c r="D8" s="1">
        <v>6.7445245110219694E-8</v>
      </c>
      <c r="E8" s="1">
        <v>1.9395671118102E-7</v>
      </c>
      <c r="F8" s="1">
        <v>1.39317007625902E-7</v>
      </c>
      <c r="G8" s="1">
        <v>1.7379568164769601E-7</v>
      </c>
      <c r="H8" s="1">
        <v>1.7676614393208202E-8</v>
      </c>
      <c r="I8" s="1">
        <v>3.0523123279523901E-7</v>
      </c>
      <c r="J8" s="1">
        <v>2.44625932912117E-7</v>
      </c>
      <c r="K8" s="1">
        <v>5.2926473400586599E-8</v>
      </c>
      <c r="L8" s="1">
        <v>7.5401709465010603E-6</v>
      </c>
      <c r="M8" s="1">
        <v>1.7413736499917001E-7</v>
      </c>
      <c r="N8" t="s">
        <v>30</v>
      </c>
      <c r="O8" t="s">
        <v>17</v>
      </c>
      <c r="Q8">
        <f t="shared" si="0"/>
        <v>6.93</v>
      </c>
      <c r="R8">
        <f t="shared" si="1"/>
        <v>0.74</v>
      </c>
      <c r="S8">
        <f t="shared" si="2"/>
        <v>1.02</v>
      </c>
      <c r="T8">
        <f t="shared" si="3"/>
        <v>3.83</v>
      </c>
      <c r="U8">
        <f t="shared" si="4"/>
        <v>2.33</v>
      </c>
      <c r="V8">
        <f t="shared" si="5"/>
        <v>3.17</v>
      </c>
      <c r="W8">
        <f t="shared" si="6"/>
        <v>0.47</v>
      </c>
      <c r="X8">
        <f t="shared" si="7"/>
        <v>4.3099999999999996</v>
      </c>
      <c r="Y8">
        <f t="shared" si="8"/>
        <v>5.39</v>
      </c>
      <c r="Z8">
        <f t="shared" si="9"/>
        <v>1.05</v>
      </c>
      <c r="AA8">
        <f t="shared" si="10"/>
        <v>14.07</v>
      </c>
      <c r="AB8">
        <f t="shared" si="11"/>
        <v>3.18</v>
      </c>
      <c r="AC8">
        <f t="shared" si="12"/>
        <v>3.1749999999999998</v>
      </c>
    </row>
    <row r="9" spans="1:29" x14ac:dyDescent="0.2">
      <c r="A9" t="s">
        <v>54</v>
      </c>
      <c r="B9" s="1">
        <v>1.8269577535460901E-7</v>
      </c>
      <c r="C9" s="1">
        <v>3.41699175107412E-7</v>
      </c>
      <c r="D9" s="1">
        <v>8.8391089450271405E-8</v>
      </c>
      <c r="E9" s="1">
        <v>1.7471893715693599E-7</v>
      </c>
      <c r="F9" s="1">
        <v>2.35672540855982E-7</v>
      </c>
      <c r="G9" s="1">
        <v>1.66681835915551E-7</v>
      </c>
      <c r="H9" s="1">
        <v>2.0836439623646201E-7</v>
      </c>
      <c r="I9" s="1">
        <v>1.9245384252804099E-7</v>
      </c>
      <c r="J9" s="1">
        <v>2.8900751475787802E-7</v>
      </c>
      <c r="K9" s="1">
        <v>1.5593283377423401E-7</v>
      </c>
      <c r="L9" s="1">
        <v>1.5184509308690999E-7</v>
      </c>
      <c r="M9" s="1">
        <v>2.9443606712024299E-8</v>
      </c>
      <c r="N9" t="s">
        <v>55</v>
      </c>
      <c r="O9" t="s">
        <v>44</v>
      </c>
      <c r="Q9">
        <f t="shared" si="0"/>
        <v>3.77</v>
      </c>
      <c r="R9">
        <f t="shared" si="1"/>
        <v>2.61</v>
      </c>
      <c r="S9">
        <f t="shared" si="2"/>
        <v>1.33</v>
      </c>
      <c r="T9">
        <f t="shared" si="3"/>
        <v>3.45</v>
      </c>
      <c r="U9">
        <f t="shared" si="4"/>
        <v>3.95</v>
      </c>
      <c r="V9">
        <f t="shared" si="5"/>
        <v>3.04</v>
      </c>
      <c r="W9">
        <f t="shared" si="6"/>
        <v>5.5</v>
      </c>
      <c r="X9">
        <f t="shared" si="7"/>
        <v>2.71</v>
      </c>
      <c r="Y9">
        <f t="shared" si="8"/>
        <v>6.37</v>
      </c>
      <c r="Z9">
        <f t="shared" si="9"/>
        <v>3.08</v>
      </c>
      <c r="AA9">
        <f t="shared" si="10"/>
        <v>0.28000000000000003</v>
      </c>
      <c r="AB9">
        <f t="shared" si="11"/>
        <v>0.54</v>
      </c>
      <c r="AC9">
        <f t="shared" si="12"/>
        <v>3.06</v>
      </c>
    </row>
    <row r="10" spans="1:29" x14ac:dyDescent="0.2">
      <c r="A10" t="s">
        <v>42</v>
      </c>
      <c r="B10" s="1">
        <v>1.4999638160890699E-7</v>
      </c>
      <c r="C10" s="1">
        <v>1.5247129074344901E-7</v>
      </c>
      <c r="D10" s="1">
        <v>6.2669570449870097E-8</v>
      </c>
      <c r="E10" s="1">
        <v>5.7203990672438004E-7</v>
      </c>
      <c r="F10" s="1">
        <v>3.8079405285790302E-7</v>
      </c>
      <c r="G10" s="1">
        <v>8.9371157349356397E-8</v>
      </c>
      <c r="H10" s="1">
        <v>5.2066720955021196E-7</v>
      </c>
      <c r="I10" s="1">
        <v>2.0381030762427699E-7</v>
      </c>
      <c r="J10" s="1">
        <v>1.8817213431879701E-7</v>
      </c>
      <c r="K10" s="1">
        <v>5.7311138351012002E-8</v>
      </c>
      <c r="L10" s="1">
        <v>6.9798373186207899E-7</v>
      </c>
      <c r="M10" s="1">
        <v>1.9358328347129899E-7</v>
      </c>
      <c r="N10" t="s">
        <v>39</v>
      </c>
      <c r="O10" t="s">
        <v>17</v>
      </c>
      <c r="Q10">
        <f t="shared" si="0"/>
        <v>3.1</v>
      </c>
      <c r="R10">
        <f t="shared" si="1"/>
        <v>1.1599999999999999</v>
      </c>
      <c r="S10">
        <f t="shared" si="2"/>
        <v>0.94</v>
      </c>
      <c r="T10">
        <f t="shared" si="3"/>
        <v>11.28</v>
      </c>
      <c r="U10">
        <f t="shared" si="4"/>
        <v>6.38</v>
      </c>
      <c r="V10">
        <f t="shared" si="5"/>
        <v>1.63</v>
      </c>
      <c r="W10">
        <f t="shared" si="6"/>
        <v>13.74</v>
      </c>
      <c r="X10">
        <f t="shared" si="7"/>
        <v>2.87</v>
      </c>
      <c r="Y10">
        <f t="shared" si="8"/>
        <v>4.1399999999999997</v>
      </c>
      <c r="Z10">
        <f t="shared" si="9"/>
        <v>1.1299999999999999</v>
      </c>
      <c r="AA10">
        <f t="shared" si="10"/>
        <v>1.3</v>
      </c>
      <c r="AB10">
        <f t="shared" si="11"/>
        <v>3.53</v>
      </c>
      <c r="AC10">
        <f t="shared" si="12"/>
        <v>2.9850000000000003</v>
      </c>
    </row>
    <row r="11" spans="1:29" x14ac:dyDescent="0.2">
      <c r="A11" t="s">
        <v>18</v>
      </c>
      <c r="B11" s="1">
        <v>2.4607976739431299E-7</v>
      </c>
      <c r="C11" s="1">
        <v>1.85531138867259E-7</v>
      </c>
      <c r="D11" s="1">
        <v>7.2368695273318497E-8</v>
      </c>
      <c r="E11" s="1">
        <v>2.2695041729604501E-7</v>
      </c>
      <c r="F11" s="1">
        <v>4.4508164857722602E-7</v>
      </c>
      <c r="G11" s="1">
        <v>1.5180335421744301E-7</v>
      </c>
      <c r="H11" s="1">
        <v>2.3987985553108897E-7</v>
      </c>
      <c r="I11" s="1">
        <v>2.0923784030714999E-7</v>
      </c>
      <c r="J11" s="1">
        <v>1.1055361161154501E-7</v>
      </c>
      <c r="K11" s="1">
        <v>5.4739107917808601E-8</v>
      </c>
      <c r="L11" s="1">
        <v>3.9887295990184203E-7</v>
      </c>
      <c r="M11" s="1">
        <v>1.3312287550292599E-7</v>
      </c>
      <c r="N11" t="s">
        <v>19</v>
      </c>
      <c r="O11" t="s">
        <v>17</v>
      </c>
      <c r="Q11">
        <f t="shared" si="0"/>
        <v>5.08</v>
      </c>
      <c r="R11">
        <f t="shared" si="1"/>
        <v>1.42</v>
      </c>
      <c r="S11">
        <f t="shared" si="2"/>
        <v>1.0900000000000001</v>
      </c>
      <c r="T11">
        <f t="shared" si="3"/>
        <v>4.4800000000000004</v>
      </c>
      <c r="U11">
        <f t="shared" si="4"/>
        <v>7.46</v>
      </c>
      <c r="V11">
        <f t="shared" si="5"/>
        <v>2.77</v>
      </c>
      <c r="W11">
        <f t="shared" si="6"/>
        <v>6.33</v>
      </c>
      <c r="X11">
        <f t="shared" si="7"/>
        <v>2.95</v>
      </c>
      <c r="Y11">
        <f t="shared" si="8"/>
        <v>2.44</v>
      </c>
      <c r="Z11">
        <f t="shared" si="9"/>
        <v>1.08</v>
      </c>
      <c r="AA11">
        <f t="shared" si="10"/>
        <v>0.74</v>
      </c>
      <c r="AB11">
        <f t="shared" si="11"/>
        <v>2.4300000000000002</v>
      </c>
      <c r="AC11">
        <f t="shared" si="12"/>
        <v>2.605</v>
      </c>
    </row>
    <row r="12" spans="1:29" x14ac:dyDescent="0.2">
      <c r="A12" t="s">
        <v>37</v>
      </c>
      <c r="B12" s="1">
        <v>1.4483677185485499E-10</v>
      </c>
      <c r="C12" s="1">
        <v>3.9696335416340501E-7</v>
      </c>
      <c r="D12" s="1">
        <v>1.6210523824736999E-7</v>
      </c>
      <c r="E12" s="1">
        <v>7.5669715186335695E-8</v>
      </c>
      <c r="F12" s="1">
        <v>2.4186069464850298E-7</v>
      </c>
      <c r="G12" s="1">
        <v>3.7925471386873403E-8</v>
      </c>
      <c r="H12" s="1">
        <v>1.4653661444443599E-10</v>
      </c>
      <c r="I12" s="1">
        <v>1.9725470659026801E-7</v>
      </c>
      <c r="J12" s="1">
        <v>1.47751165098735E-7</v>
      </c>
      <c r="K12" s="1">
        <v>6.1196767218556898E-8</v>
      </c>
      <c r="L12" s="1">
        <v>1.4287819594063499E-6</v>
      </c>
      <c r="M12" s="1">
        <v>2.9755835927642698E-7</v>
      </c>
      <c r="N12" t="s">
        <v>35</v>
      </c>
      <c r="O12" t="s">
        <v>17</v>
      </c>
      <c r="Q12">
        <f t="shared" si="0"/>
        <v>0</v>
      </c>
      <c r="R12">
        <f t="shared" si="1"/>
        <v>3.03</v>
      </c>
      <c r="S12">
        <f t="shared" si="2"/>
        <v>2.44</v>
      </c>
      <c r="T12">
        <f t="shared" si="3"/>
        <v>1.49</v>
      </c>
      <c r="U12">
        <f t="shared" si="4"/>
        <v>4.05</v>
      </c>
      <c r="V12">
        <f t="shared" si="5"/>
        <v>0.69</v>
      </c>
      <c r="W12">
        <f t="shared" si="6"/>
        <v>0</v>
      </c>
      <c r="X12">
        <f t="shared" si="7"/>
        <v>2.78</v>
      </c>
      <c r="Y12">
        <f t="shared" si="8"/>
        <v>3.25</v>
      </c>
      <c r="Z12">
        <f t="shared" si="9"/>
        <v>1.21</v>
      </c>
      <c r="AA12">
        <f t="shared" si="10"/>
        <v>2.67</v>
      </c>
      <c r="AB12">
        <f t="shared" si="11"/>
        <v>5.43</v>
      </c>
      <c r="AC12">
        <f t="shared" si="12"/>
        <v>2.5549999999999997</v>
      </c>
    </row>
    <row r="13" spans="1:29" x14ac:dyDescent="0.2">
      <c r="A13" t="s">
        <v>49</v>
      </c>
      <c r="B13">
        <v>0</v>
      </c>
      <c r="C13" s="1">
        <v>3.8654722278413801E-7</v>
      </c>
      <c r="D13" s="1">
        <v>1.6210523824736999E-7</v>
      </c>
      <c r="E13" s="1">
        <v>8.0899710883000405E-9</v>
      </c>
      <c r="F13" s="1">
        <v>2.3958008070330401E-7</v>
      </c>
      <c r="G13" s="1">
        <v>3.6099865567011901E-8</v>
      </c>
      <c r="H13">
        <v>0</v>
      </c>
      <c r="I13" s="1">
        <v>1.7886799986758999E-7</v>
      </c>
      <c r="J13" s="1">
        <v>1.4307873832059801E-7</v>
      </c>
      <c r="K13" s="1">
        <v>6.0563443497670294E-8</v>
      </c>
      <c r="L13" s="1">
        <v>1.4287819594063499E-6</v>
      </c>
      <c r="M13" s="1">
        <v>2.8233603317275802E-7</v>
      </c>
      <c r="N13" t="s">
        <v>35</v>
      </c>
      <c r="O13" t="s">
        <v>17</v>
      </c>
      <c r="Q13">
        <f t="shared" si="0"/>
        <v>0</v>
      </c>
      <c r="R13">
        <f t="shared" si="1"/>
        <v>2.95</v>
      </c>
      <c r="S13">
        <f t="shared" si="2"/>
        <v>2.44</v>
      </c>
      <c r="T13">
        <f t="shared" si="3"/>
        <v>0.16</v>
      </c>
      <c r="U13">
        <f t="shared" si="4"/>
        <v>4.01</v>
      </c>
      <c r="V13">
        <f t="shared" si="5"/>
        <v>0.66</v>
      </c>
      <c r="W13">
        <f t="shared" si="6"/>
        <v>0</v>
      </c>
      <c r="X13">
        <f t="shared" si="7"/>
        <v>2.52</v>
      </c>
      <c r="Y13">
        <f t="shared" si="8"/>
        <v>3.15</v>
      </c>
      <c r="Z13">
        <f t="shared" si="9"/>
        <v>1.2</v>
      </c>
      <c r="AA13">
        <f t="shared" si="10"/>
        <v>2.67</v>
      </c>
      <c r="AB13">
        <f t="shared" si="11"/>
        <v>5.15</v>
      </c>
      <c r="AC13">
        <f t="shared" si="12"/>
        <v>2.48</v>
      </c>
    </row>
    <row r="14" spans="1:29" x14ac:dyDescent="0.2">
      <c r="A14" t="s">
        <v>38</v>
      </c>
      <c r="B14" s="1">
        <v>1.2832070353182301E-7</v>
      </c>
      <c r="C14" s="1">
        <v>1.3975200219140099E-7</v>
      </c>
      <c r="D14" s="1">
        <v>7.2113002584902203E-8</v>
      </c>
      <c r="E14" s="1">
        <v>4.6641646256758698E-7</v>
      </c>
      <c r="F14" s="1">
        <v>1.39175008374372E-7</v>
      </c>
      <c r="G14" s="1">
        <v>6.5242329540329806E-8</v>
      </c>
      <c r="H14" s="1">
        <v>4.1788479101953999E-7</v>
      </c>
      <c r="I14" s="1">
        <v>1.3646729911828299E-7</v>
      </c>
      <c r="J14" s="1">
        <v>3.60136488709001E-7</v>
      </c>
      <c r="K14" s="1">
        <v>6.2740407322669603E-8</v>
      </c>
      <c r="L14" s="1">
        <v>2.9907718032060101E-7</v>
      </c>
      <c r="M14" s="1">
        <v>2.0738852719499901E-7</v>
      </c>
      <c r="N14" t="s">
        <v>39</v>
      </c>
      <c r="O14" t="s">
        <v>17</v>
      </c>
      <c r="Q14">
        <f t="shared" si="0"/>
        <v>2.65</v>
      </c>
      <c r="R14">
        <f t="shared" si="1"/>
        <v>1.07</v>
      </c>
      <c r="S14">
        <f t="shared" si="2"/>
        <v>1.0900000000000001</v>
      </c>
      <c r="T14">
        <f t="shared" si="3"/>
        <v>9.1999999999999993</v>
      </c>
      <c r="U14">
        <f t="shared" si="4"/>
        <v>2.33</v>
      </c>
      <c r="V14">
        <f t="shared" si="5"/>
        <v>1.19</v>
      </c>
      <c r="W14">
        <f t="shared" si="6"/>
        <v>11.03</v>
      </c>
      <c r="X14">
        <f t="shared" si="7"/>
        <v>1.92</v>
      </c>
      <c r="Y14">
        <f t="shared" si="8"/>
        <v>7.93</v>
      </c>
      <c r="Z14">
        <f t="shared" si="9"/>
        <v>1.24</v>
      </c>
      <c r="AA14">
        <f t="shared" si="10"/>
        <v>0.56000000000000005</v>
      </c>
      <c r="AB14">
        <f t="shared" si="11"/>
        <v>3.78</v>
      </c>
      <c r="AC14">
        <f t="shared" si="12"/>
        <v>2.125</v>
      </c>
    </row>
    <row r="15" spans="1:29" x14ac:dyDescent="0.2">
      <c r="A15" t="s">
        <v>20</v>
      </c>
      <c r="B15" s="1">
        <v>2.1580679006373301E-8</v>
      </c>
      <c r="C15" s="1">
        <v>1.5464991116349E-7</v>
      </c>
      <c r="D15" s="1">
        <v>2.6278471974791802E-7</v>
      </c>
      <c r="E15" s="1">
        <v>2.3655705312994999E-7</v>
      </c>
      <c r="F15" s="1">
        <v>1.6619094909040799E-7</v>
      </c>
      <c r="G15" s="1">
        <v>7.7557404191430801E-7</v>
      </c>
      <c r="H15">
        <v>0</v>
      </c>
      <c r="I15" s="1">
        <v>4.0305133570027202E-8</v>
      </c>
      <c r="J15" s="1">
        <v>1.3989913859485401E-7</v>
      </c>
      <c r="K15" s="1">
        <v>5.0130054163179195E-7</v>
      </c>
      <c r="L15">
        <v>0</v>
      </c>
      <c r="M15" s="1">
        <v>5.70152744438287E-8</v>
      </c>
      <c r="N15" t="s">
        <v>21</v>
      </c>
      <c r="O15" t="s">
        <v>17</v>
      </c>
      <c r="Q15">
        <f t="shared" si="0"/>
        <v>0.45</v>
      </c>
      <c r="R15">
        <f t="shared" si="1"/>
        <v>1.18</v>
      </c>
      <c r="S15">
        <f t="shared" si="2"/>
        <v>3.96</v>
      </c>
      <c r="T15">
        <f t="shared" si="3"/>
        <v>4.67</v>
      </c>
      <c r="U15">
        <f t="shared" si="4"/>
        <v>2.78</v>
      </c>
      <c r="V15">
        <f t="shared" si="5"/>
        <v>14.15</v>
      </c>
      <c r="W15">
        <f t="shared" si="6"/>
        <v>0</v>
      </c>
      <c r="X15">
        <f t="shared" si="7"/>
        <v>0.56999999999999995</v>
      </c>
      <c r="Y15">
        <f t="shared" si="8"/>
        <v>3.08</v>
      </c>
      <c r="Z15">
        <f t="shared" si="9"/>
        <v>9.91</v>
      </c>
      <c r="AA15">
        <f t="shared" si="10"/>
        <v>0</v>
      </c>
      <c r="AB15">
        <f t="shared" si="11"/>
        <v>1.04</v>
      </c>
      <c r="AC15">
        <f t="shared" si="12"/>
        <v>1.98</v>
      </c>
    </row>
    <row r="16" spans="1:29" x14ac:dyDescent="0.2">
      <c r="A16" t="s">
        <v>29</v>
      </c>
      <c r="B16" s="1">
        <v>3.3478369604268898E-7</v>
      </c>
      <c r="C16" s="1">
        <v>4.3425463499417599E-8</v>
      </c>
      <c r="D16" s="1">
        <v>1.41989989705725E-8</v>
      </c>
      <c r="E16" s="1">
        <v>1.0218298490638399E-7</v>
      </c>
      <c r="F16" s="1">
        <v>1.01033051475193E-7</v>
      </c>
      <c r="G16" s="1">
        <v>1.6559611550903799E-7</v>
      </c>
      <c r="H16" s="1">
        <v>8.9115755038263598E-9</v>
      </c>
      <c r="I16" s="1">
        <v>1.0875654121940601E-7</v>
      </c>
      <c r="J16" s="1">
        <v>2.0652830392556801E-7</v>
      </c>
      <c r="K16" s="1">
        <v>1.1573255945043E-8</v>
      </c>
      <c r="L16" s="1">
        <v>6.6498895932220898E-6</v>
      </c>
      <c r="M16" s="1">
        <v>1.38169424239519E-7</v>
      </c>
      <c r="N16" t="s">
        <v>30</v>
      </c>
      <c r="O16" t="s">
        <v>17</v>
      </c>
      <c r="Q16">
        <f t="shared" si="0"/>
        <v>6.92</v>
      </c>
      <c r="R16">
        <f t="shared" si="1"/>
        <v>0.33</v>
      </c>
      <c r="S16">
        <f t="shared" si="2"/>
        <v>0.21</v>
      </c>
      <c r="T16">
        <f t="shared" si="3"/>
        <v>2.02</v>
      </c>
      <c r="U16">
        <f t="shared" si="4"/>
        <v>1.69</v>
      </c>
      <c r="V16">
        <f t="shared" si="5"/>
        <v>3.02</v>
      </c>
      <c r="W16">
        <f t="shared" si="6"/>
        <v>0.24</v>
      </c>
      <c r="X16">
        <f t="shared" si="7"/>
        <v>1.53</v>
      </c>
      <c r="Y16">
        <f t="shared" si="8"/>
        <v>4.55</v>
      </c>
      <c r="Z16">
        <f t="shared" si="9"/>
        <v>0.23</v>
      </c>
      <c r="AA16">
        <f t="shared" si="10"/>
        <v>12.41</v>
      </c>
      <c r="AB16">
        <f t="shared" si="11"/>
        <v>2.52</v>
      </c>
      <c r="AC16">
        <f t="shared" si="12"/>
        <v>1.855</v>
      </c>
    </row>
    <row r="17" spans="1:29" x14ac:dyDescent="0.2">
      <c r="A17" t="s">
        <v>48</v>
      </c>
      <c r="B17" s="1">
        <v>7.7053162626782795E-8</v>
      </c>
      <c r="C17" s="1">
        <v>5.5714473462021401E-8</v>
      </c>
      <c r="D17" s="1">
        <v>3.9724403183524503E-8</v>
      </c>
      <c r="E17" s="1">
        <v>9.9578454704494202E-8</v>
      </c>
      <c r="F17" s="1">
        <v>9.8697462644638099E-8</v>
      </c>
      <c r="G17" s="1">
        <v>8.2845955002639906E-8</v>
      </c>
      <c r="H17" s="1">
        <v>9.2695717850670601E-8</v>
      </c>
      <c r="I17" s="1">
        <v>8.1643380802934401E-8</v>
      </c>
      <c r="J17" s="1">
        <v>1.00899261120654E-7</v>
      </c>
      <c r="K17" s="1">
        <v>8.1633778722409099E-8</v>
      </c>
      <c r="L17" s="1">
        <v>1.2994131470925E-7</v>
      </c>
      <c r="M17" s="1">
        <v>1.8608101595787801E-8</v>
      </c>
      <c r="N17" t="s">
        <v>30</v>
      </c>
      <c r="O17" t="s">
        <v>28</v>
      </c>
      <c r="Q17">
        <f t="shared" si="0"/>
        <v>1.59</v>
      </c>
      <c r="R17">
        <f t="shared" si="1"/>
        <v>0.43</v>
      </c>
      <c r="S17">
        <f t="shared" si="2"/>
        <v>0.6</v>
      </c>
      <c r="T17">
        <f t="shared" si="3"/>
        <v>1.96</v>
      </c>
      <c r="U17">
        <f t="shared" si="4"/>
        <v>1.65</v>
      </c>
      <c r="V17">
        <f t="shared" si="5"/>
        <v>1.51</v>
      </c>
      <c r="W17">
        <f t="shared" si="6"/>
        <v>2.4500000000000002</v>
      </c>
      <c r="X17">
        <f t="shared" si="7"/>
        <v>1.1499999999999999</v>
      </c>
      <c r="Y17">
        <f t="shared" si="8"/>
        <v>2.2200000000000002</v>
      </c>
      <c r="Z17">
        <f t="shared" si="9"/>
        <v>1.61</v>
      </c>
      <c r="AA17">
        <f t="shared" si="10"/>
        <v>0.24</v>
      </c>
      <c r="AB17">
        <f t="shared" si="11"/>
        <v>0.34</v>
      </c>
      <c r="AC17">
        <f t="shared" si="12"/>
        <v>1.55</v>
      </c>
    </row>
    <row r="18" spans="1:29" x14ac:dyDescent="0.2">
      <c r="A18" t="s">
        <v>26</v>
      </c>
      <c r="B18" s="1">
        <v>7.9605710487447396E-8</v>
      </c>
      <c r="C18" s="1">
        <v>1.1161774177873801E-7</v>
      </c>
      <c r="D18" s="1">
        <v>2.6477413636099699E-8</v>
      </c>
      <c r="E18" s="1">
        <v>1.67181995870649E-7</v>
      </c>
      <c r="F18" s="1">
        <v>3.0098866809248502E-7</v>
      </c>
      <c r="G18" s="1">
        <v>7.38134332559213E-8</v>
      </c>
      <c r="H18" s="1">
        <v>9.5256713856287704E-8</v>
      </c>
      <c r="I18" s="1">
        <v>1.13041636991732E-7</v>
      </c>
      <c r="J18" s="1">
        <v>4.5063645503116701E-8</v>
      </c>
      <c r="K18" s="1">
        <v>2.4109044255974801E-8</v>
      </c>
      <c r="L18" s="1">
        <v>3.3881389953938201E-7</v>
      </c>
      <c r="M18" s="1">
        <v>1.1509484223301601E-7</v>
      </c>
      <c r="N18" t="s">
        <v>27</v>
      </c>
      <c r="O18" t="s">
        <v>28</v>
      </c>
      <c r="Q18">
        <f t="shared" si="0"/>
        <v>1.64</v>
      </c>
      <c r="R18">
        <f t="shared" si="1"/>
        <v>0.85</v>
      </c>
      <c r="S18">
        <f t="shared" si="2"/>
        <v>0.4</v>
      </c>
      <c r="T18">
        <f t="shared" si="3"/>
        <v>3.3</v>
      </c>
      <c r="U18">
        <f t="shared" si="4"/>
        <v>5.04</v>
      </c>
      <c r="V18">
        <f t="shared" si="5"/>
        <v>1.35</v>
      </c>
      <c r="W18">
        <f t="shared" si="6"/>
        <v>2.5099999999999998</v>
      </c>
      <c r="X18">
        <f t="shared" si="7"/>
        <v>1.59</v>
      </c>
      <c r="Y18">
        <f t="shared" si="8"/>
        <v>0.99</v>
      </c>
      <c r="Z18">
        <f t="shared" si="9"/>
        <v>0.48</v>
      </c>
      <c r="AA18">
        <f t="shared" si="10"/>
        <v>0.63</v>
      </c>
      <c r="AB18">
        <f t="shared" si="11"/>
        <v>2.1</v>
      </c>
      <c r="AC18">
        <f t="shared" si="12"/>
        <v>1.4700000000000002</v>
      </c>
    </row>
    <row r="19" spans="1:29" x14ac:dyDescent="0.2">
      <c r="A19" t="s">
        <v>45</v>
      </c>
      <c r="B19" s="1">
        <v>7.8211856801621697E-9</v>
      </c>
      <c r="C19" s="1">
        <v>1.4582465704027999E-7</v>
      </c>
      <c r="D19" s="1">
        <v>1.64749857447696E-8</v>
      </c>
      <c r="E19" s="1">
        <v>4.0866111257728299E-8</v>
      </c>
      <c r="F19" s="1">
        <v>3.9666574516273302E-8</v>
      </c>
      <c r="G19" s="1">
        <v>5.51527832007298E-8</v>
      </c>
      <c r="H19" s="1">
        <v>8.2067099478387802E-9</v>
      </c>
      <c r="I19" s="1">
        <v>3.1628184772942098E-8</v>
      </c>
      <c r="J19" s="1">
        <v>1.49053146576997E-7</v>
      </c>
      <c r="K19" s="1">
        <v>3.11864988040913E-8</v>
      </c>
      <c r="L19" s="1">
        <v>9.8239831403927095E-10</v>
      </c>
      <c r="M19" s="1">
        <v>2.2967587832547499E-9</v>
      </c>
      <c r="N19" t="s">
        <v>46</v>
      </c>
      <c r="O19" t="s">
        <v>17</v>
      </c>
      <c r="Q19">
        <f t="shared" si="0"/>
        <v>0.16</v>
      </c>
      <c r="R19">
        <f t="shared" si="1"/>
        <v>1.1100000000000001</v>
      </c>
      <c r="S19">
        <f t="shared" si="2"/>
        <v>0.25</v>
      </c>
      <c r="T19">
        <f t="shared" si="3"/>
        <v>0.81</v>
      </c>
      <c r="U19">
        <f t="shared" si="4"/>
        <v>0.66</v>
      </c>
      <c r="V19">
        <f t="shared" si="5"/>
        <v>1.01</v>
      </c>
      <c r="W19">
        <f t="shared" si="6"/>
        <v>0.22</v>
      </c>
      <c r="X19">
        <f t="shared" si="7"/>
        <v>0.45</v>
      </c>
      <c r="Y19">
        <f t="shared" si="8"/>
        <v>3.28</v>
      </c>
      <c r="Z19">
        <f t="shared" si="9"/>
        <v>0.62</v>
      </c>
      <c r="AA19">
        <f t="shared" si="10"/>
        <v>0</v>
      </c>
      <c r="AB19">
        <f t="shared" si="11"/>
        <v>0.04</v>
      </c>
      <c r="AC19">
        <f t="shared" si="12"/>
        <v>0.53500000000000003</v>
      </c>
    </row>
    <row r="20" spans="1:29" x14ac:dyDescent="0.2">
      <c r="A20" t="s">
        <v>22</v>
      </c>
      <c r="B20" s="1">
        <v>3.4760825245165202E-9</v>
      </c>
      <c r="C20" s="1">
        <v>1.88136202165634E-9</v>
      </c>
      <c r="D20">
        <v>0</v>
      </c>
      <c r="E20" s="1">
        <v>3.0919106319440202E-7</v>
      </c>
      <c r="F20" s="1">
        <v>4.7349617374177398E-8</v>
      </c>
      <c r="G20" s="1">
        <v>3.8842425709409803E-9</v>
      </c>
      <c r="H20" s="1">
        <v>3.6671173782849498E-7</v>
      </c>
      <c r="I20" s="1">
        <v>3.5513007550432702E-8</v>
      </c>
      <c r="J20" s="1">
        <v>1.1586751923373E-7</v>
      </c>
      <c r="K20" s="1">
        <v>4.3128347631285001E-9</v>
      </c>
      <c r="L20" s="1">
        <v>2.89600900836768E-7</v>
      </c>
      <c r="M20" s="1">
        <v>6.9174134761367904E-8</v>
      </c>
      <c r="N20" t="s">
        <v>16</v>
      </c>
      <c r="O20" t="s">
        <v>17</v>
      </c>
      <c r="Q20">
        <f t="shared" si="0"/>
        <v>7.0000000000000007E-2</v>
      </c>
      <c r="R20">
        <f t="shared" si="1"/>
        <v>0.01</v>
      </c>
      <c r="S20">
        <f t="shared" si="2"/>
        <v>0</v>
      </c>
      <c r="T20">
        <f t="shared" si="3"/>
        <v>6.1</v>
      </c>
      <c r="U20">
        <f t="shared" si="4"/>
        <v>0.79</v>
      </c>
      <c r="V20">
        <f t="shared" si="5"/>
        <v>7.0000000000000007E-2</v>
      </c>
      <c r="W20">
        <f t="shared" si="6"/>
        <v>9.68</v>
      </c>
      <c r="X20">
        <f t="shared" si="7"/>
        <v>0.5</v>
      </c>
      <c r="Y20">
        <f t="shared" si="8"/>
        <v>2.5499999999999998</v>
      </c>
      <c r="Z20">
        <f t="shared" si="9"/>
        <v>0.09</v>
      </c>
      <c r="AA20">
        <f t="shared" si="10"/>
        <v>0.54</v>
      </c>
      <c r="AB20">
        <f t="shared" si="11"/>
        <v>1.26</v>
      </c>
      <c r="AC20">
        <f t="shared" si="12"/>
        <v>0.52</v>
      </c>
    </row>
    <row r="21" spans="1:29" x14ac:dyDescent="0.2">
      <c r="A21" t="s">
        <v>50</v>
      </c>
      <c r="B21" s="1">
        <v>3.5774682648149101E-8</v>
      </c>
      <c r="C21" s="1">
        <v>1.0740536746250799E-8</v>
      </c>
      <c r="D21" s="1">
        <v>1.5101208416715898E-8</v>
      </c>
      <c r="E21" s="1">
        <v>8.7696714655473696E-9</v>
      </c>
      <c r="F21" s="1">
        <v>3.7434102158470999E-8</v>
      </c>
      <c r="G21" s="1">
        <v>1.1148898409981699E-8</v>
      </c>
      <c r="H21" s="1">
        <v>4.8549632658637497E-8</v>
      </c>
      <c r="I21" s="1">
        <v>3.9946506417492999E-8</v>
      </c>
      <c r="J21" s="1">
        <v>1.0600761882349801E-8</v>
      </c>
      <c r="K21" s="1">
        <v>4.1505932534657698E-9</v>
      </c>
      <c r="L21" s="1">
        <v>3.8424700530018102E-9</v>
      </c>
      <c r="M21" s="1">
        <v>2.9627184640372602E-9</v>
      </c>
      <c r="N21" t="s">
        <v>30</v>
      </c>
      <c r="O21" t="s">
        <v>28</v>
      </c>
      <c r="Q21">
        <f t="shared" si="0"/>
        <v>0.74</v>
      </c>
      <c r="R21">
        <f t="shared" si="1"/>
        <v>0.08</v>
      </c>
      <c r="S21">
        <f t="shared" si="2"/>
        <v>0.23</v>
      </c>
      <c r="T21">
        <f t="shared" si="3"/>
        <v>0.17</v>
      </c>
      <c r="U21">
        <f t="shared" si="4"/>
        <v>0.63</v>
      </c>
      <c r="V21">
        <f t="shared" si="5"/>
        <v>0.2</v>
      </c>
      <c r="W21">
        <f t="shared" si="6"/>
        <v>1.28</v>
      </c>
      <c r="X21">
        <f t="shared" si="7"/>
        <v>0.56000000000000005</v>
      </c>
      <c r="Y21">
        <f t="shared" si="8"/>
        <v>0.23</v>
      </c>
      <c r="Z21">
        <f t="shared" si="9"/>
        <v>0.08</v>
      </c>
      <c r="AA21">
        <f t="shared" si="10"/>
        <v>0.01</v>
      </c>
      <c r="AB21">
        <f t="shared" si="11"/>
        <v>0.05</v>
      </c>
      <c r="AC21">
        <f t="shared" si="12"/>
        <v>0.21500000000000002</v>
      </c>
    </row>
    <row r="22" spans="1:29" x14ac:dyDescent="0.2">
      <c r="A22" t="s">
        <v>36</v>
      </c>
      <c r="B22" s="1">
        <v>6.6624915053233306E-8</v>
      </c>
      <c r="C22" s="1">
        <v>1.9758512105016099E-8</v>
      </c>
      <c r="D22" s="1">
        <v>2.4133594405434301E-8</v>
      </c>
      <c r="E22" s="1">
        <v>5.5839050013518398E-8</v>
      </c>
      <c r="F22" s="1">
        <v>8.5107479989915502E-10</v>
      </c>
      <c r="G22" s="1">
        <v>1.73254396364579E-9</v>
      </c>
      <c r="H22">
        <v>0</v>
      </c>
      <c r="I22" s="1">
        <v>2.1189016447539801E-8</v>
      </c>
      <c r="J22" s="1">
        <v>7.5995188788745606E-9</v>
      </c>
      <c r="K22" s="1">
        <v>1.1137250355315301E-8</v>
      </c>
      <c r="L22" s="1">
        <v>4.0447053189492796E-9</v>
      </c>
      <c r="M22" s="1">
        <v>1.0608085691271301E-9</v>
      </c>
      <c r="N22" t="s">
        <v>35</v>
      </c>
      <c r="O22" t="s">
        <v>28</v>
      </c>
      <c r="Q22">
        <f t="shared" si="0"/>
        <v>1.38</v>
      </c>
      <c r="R22">
        <f t="shared" si="1"/>
        <v>0.15</v>
      </c>
      <c r="S22">
        <f t="shared" si="2"/>
        <v>0.36</v>
      </c>
      <c r="T22">
        <f t="shared" si="3"/>
        <v>1.1000000000000001</v>
      </c>
      <c r="U22">
        <f t="shared" si="4"/>
        <v>0.01</v>
      </c>
      <c r="V22">
        <f t="shared" si="5"/>
        <v>0.03</v>
      </c>
      <c r="W22">
        <f t="shared" si="6"/>
        <v>0</v>
      </c>
      <c r="X22">
        <f t="shared" si="7"/>
        <v>0.3</v>
      </c>
      <c r="Y22">
        <f t="shared" si="8"/>
        <v>0.17</v>
      </c>
      <c r="Z22">
        <f t="shared" si="9"/>
        <v>0.22</v>
      </c>
      <c r="AA22">
        <f t="shared" si="10"/>
        <v>0.01</v>
      </c>
      <c r="AB22">
        <f t="shared" si="11"/>
        <v>0.02</v>
      </c>
      <c r="AC22">
        <f t="shared" si="12"/>
        <v>0.16</v>
      </c>
    </row>
    <row r="23" spans="1:29" x14ac:dyDescent="0.2">
      <c r="A23" t="s">
        <v>31</v>
      </c>
      <c r="B23">
        <v>0</v>
      </c>
      <c r="C23" s="1">
        <v>1.2809775395799999E-9</v>
      </c>
      <c r="D23">
        <v>0</v>
      </c>
      <c r="E23" s="1">
        <v>1.13659775186432E-8</v>
      </c>
      <c r="F23" s="1">
        <v>1.58761666110689E-9</v>
      </c>
      <c r="G23" s="1">
        <v>6.1398197827817699E-11</v>
      </c>
      <c r="H23">
        <v>0</v>
      </c>
      <c r="I23">
        <v>0</v>
      </c>
      <c r="J23" s="1">
        <v>4.1992320888795398E-9</v>
      </c>
      <c r="K23" s="1">
        <v>2.9983127349137702E-9</v>
      </c>
      <c r="L23" s="1">
        <v>1.0920704361163E-7</v>
      </c>
      <c r="M23" s="1">
        <v>4.0126027298101996E-9</v>
      </c>
      <c r="N23" t="s">
        <v>32</v>
      </c>
      <c r="O23" t="s">
        <v>28</v>
      </c>
      <c r="Q23">
        <f t="shared" si="0"/>
        <v>0</v>
      </c>
      <c r="R23">
        <f t="shared" si="1"/>
        <v>0.01</v>
      </c>
      <c r="S23">
        <f t="shared" si="2"/>
        <v>0</v>
      </c>
      <c r="T23">
        <f t="shared" si="3"/>
        <v>0.22</v>
      </c>
      <c r="U23">
        <f t="shared" si="4"/>
        <v>0.03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0.09</v>
      </c>
      <c r="Z23">
        <f t="shared" si="9"/>
        <v>0.06</v>
      </c>
      <c r="AA23">
        <f t="shared" si="10"/>
        <v>0.2</v>
      </c>
      <c r="AB23">
        <f t="shared" si="11"/>
        <v>7.0000000000000007E-2</v>
      </c>
      <c r="AC23">
        <f t="shared" si="12"/>
        <v>1.9999999999999997E-2</v>
      </c>
    </row>
    <row r="24" spans="1:29" x14ac:dyDescent="0.2">
      <c r="A24" t="s">
        <v>51</v>
      </c>
      <c r="B24">
        <v>0</v>
      </c>
      <c r="C24" s="1">
        <v>1.41267895494053E-9</v>
      </c>
      <c r="D24" s="1">
        <v>7.8889115037685305E-10</v>
      </c>
      <c r="E24" s="1">
        <v>8.0118282698360507E-9</v>
      </c>
      <c r="F24" s="1">
        <v>2.6006993346532901E-9</v>
      </c>
      <c r="G24" s="1">
        <v>1.5872102382899799E-8</v>
      </c>
      <c r="H24">
        <v>0</v>
      </c>
      <c r="I24">
        <v>0</v>
      </c>
      <c r="J24" s="1">
        <v>2.4795465306675598E-9</v>
      </c>
      <c r="K24" s="1">
        <v>1.58693365667473E-9</v>
      </c>
      <c r="L24">
        <v>0</v>
      </c>
      <c r="M24" s="1">
        <v>3.8757704824088403E-9</v>
      </c>
      <c r="N24" t="s">
        <v>52</v>
      </c>
      <c r="O24" t="s">
        <v>28</v>
      </c>
      <c r="Q24">
        <f t="shared" si="0"/>
        <v>0</v>
      </c>
      <c r="R24">
        <f t="shared" si="1"/>
        <v>0.01</v>
      </c>
      <c r="S24">
        <f t="shared" si="2"/>
        <v>0.01</v>
      </c>
      <c r="T24">
        <f t="shared" si="3"/>
        <v>0.16</v>
      </c>
      <c r="U24">
        <f t="shared" si="4"/>
        <v>0.04</v>
      </c>
      <c r="V24">
        <f t="shared" si="5"/>
        <v>0.28999999999999998</v>
      </c>
      <c r="W24">
        <f t="shared" si="6"/>
        <v>0</v>
      </c>
      <c r="X24">
        <f t="shared" si="7"/>
        <v>0</v>
      </c>
      <c r="Y24">
        <f t="shared" si="8"/>
        <v>0.05</v>
      </c>
      <c r="Z24">
        <f t="shared" si="9"/>
        <v>0.03</v>
      </c>
      <c r="AA24">
        <f t="shared" si="10"/>
        <v>0</v>
      </c>
      <c r="AB24">
        <f t="shared" si="11"/>
        <v>7.0000000000000007E-2</v>
      </c>
      <c r="AC24">
        <f t="shared" si="12"/>
        <v>1.9999999999999997E-2</v>
      </c>
    </row>
    <row r="25" spans="1:29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4.6145636667599698E-10</v>
      </c>
      <c r="H25">
        <v>0</v>
      </c>
      <c r="I25">
        <v>0</v>
      </c>
      <c r="J25" s="1">
        <v>6.5795853114721197E-10</v>
      </c>
      <c r="K25">
        <v>0</v>
      </c>
      <c r="L25">
        <v>0</v>
      </c>
      <c r="M25">
        <v>0</v>
      </c>
      <c r="N25" t="s">
        <v>21</v>
      </c>
      <c r="O25" t="s">
        <v>24</v>
      </c>
      <c r="Q25">
        <f t="shared" si="0"/>
        <v>0</v>
      </c>
      <c r="R25">
        <f t="shared" si="1"/>
        <v>0</v>
      </c>
      <c r="S25">
        <f t="shared" si="2"/>
        <v>0</v>
      </c>
      <c r="T25">
        <f t="shared" si="3"/>
        <v>0</v>
      </c>
      <c r="U25">
        <f t="shared" si="4"/>
        <v>0</v>
      </c>
      <c r="V25">
        <f t="shared" si="5"/>
        <v>0.01</v>
      </c>
      <c r="W25">
        <f t="shared" si="6"/>
        <v>0</v>
      </c>
      <c r="X25">
        <f t="shared" si="7"/>
        <v>0</v>
      </c>
      <c r="Y25">
        <f t="shared" si="8"/>
        <v>0.01</v>
      </c>
      <c r="Z25">
        <f t="shared" si="9"/>
        <v>0</v>
      </c>
      <c r="AA25">
        <f t="shared" si="10"/>
        <v>0</v>
      </c>
      <c r="AB25">
        <f t="shared" si="11"/>
        <v>0</v>
      </c>
      <c r="AC25">
        <f t="shared" si="12"/>
        <v>0</v>
      </c>
    </row>
    <row r="26" spans="1:29" x14ac:dyDescent="0.2">
      <c r="A26" t="s">
        <v>25</v>
      </c>
      <c r="B26">
        <v>0</v>
      </c>
      <c r="C26" s="1">
        <v>2.8372039000914101E-8</v>
      </c>
      <c r="D26">
        <v>0</v>
      </c>
      <c r="E26">
        <v>0</v>
      </c>
      <c r="F26" s="1">
        <v>3.9499167788442999E-10</v>
      </c>
      <c r="G26" s="1">
        <v>8.1791007443881104E-10</v>
      </c>
      <c r="H26">
        <v>0</v>
      </c>
      <c r="I26">
        <v>0</v>
      </c>
      <c r="J26" s="1">
        <v>1.3568478672996E-9</v>
      </c>
      <c r="K26">
        <v>0</v>
      </c>
      <c r="L26">
        <v>0</v>
      </c>
      <c r="M26">
        <v>0</v>
      </c>
      <c r="N26" t="s">
        <v>21</v>
      </c>
      <c r="O26" t="s">
        <v>24</v>
      </c>
      <c r="Q26">
        <f t="shared" si="0"/>
        <v>0</v>
      </c>
      <c r="R26">
        <f t="shared" si="1"/>
        <v>0.22</v>
      </c>
      <c r="S26">
        <f t="shared" si="2"/>
        <v>0</v>
      </c>
      <c r="T26">
        <f t="shared" si="3"/>
        <v>0</v>
      </c>
      <c r="U26">
        <f t="shared" si="4"/>
        <v>0.01</v>
      </c>
      <c r="V26">
        <f t="shared" si="5"/>
        <v>0.01</v>
      </c>
      <c r="W26">
        <f t="shared" si="6"/>
        <v>0</v>
      </c>
      <c r="X26">
        <f t="shared" si="7"/>
        <v>0</v>
      </c>
      <c r="Y26">
        <f t="shared" si="8"/>
        <v>0.03</v>
      </c>
      <c r="Z26">
        <f t="shared" si="9"/>
        <v>0</v>
      </c>
      <c r="AA26">
        <f t="shared" si="10"/>
        <v>0</v>
      </c>
      <c r="AB26">
        <f t="shared" si="11"/>
        <v>0</v>
      </c>
      <c r="AC26">
        <f t="shared" si="12"/>
        <v>0</v>
      </c>
    </row>
    <row r="27" spans="1:29" x14ac:dyDescent="0.2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s="1">
        <v>5.82329370267121E-10</v>
      </c>
      <c r="K27">
        <v>0</v>
      </c>
      <c r="L27">
        <v>0</v>
      </c>
      <c r="M27">
        <v>0</v>
      </c>
      <c r="N27" t="s">
        <v>35</v>
      </c>
      <c r="O27" t="s">
        <v>24</v>
      </c>
      <c r="Q27">
        <f t="shared" si="0"/>
        <v>0</v>
      </c>
      <c r="R27">
        <f t="shared" si="1"/>
        <v>0</v>
      </c>
      <c r="S27">
        <f t="shared" si="2"/>
        <v>0</v>
      </c>
      <c r="T27">
        <f t="shared" si="3"/>
        <v>0</v>
      </c>
      <c r="U27">
        <f t="shared" si="4"/>
        <v>0</v>
      </c>
      <c r="V27">
        <f t="shared" si="5"/>
        <v>0</v>
      </c>
      <c r="W27">
        <f t="shared" si="6"/>
        <v>0</v>
      </c>
      <c r="X27">
        <f t="shared" si="7"/>
        <v>0</v>
      </c>
      <c r="Y27">
        <f t="shared" si="8"/>
        <v>0.01</v>
      </c>
      <c r="Z27">
        <f t="shared" si="9"/>
        <v>0</v>
      </c>
      <c r="AA27">
        <f t="shared" si="10"/>
        <v>0</v>
      </c>
      <c r="AB27">
        <f t="shared" si="11"/>
        <v>0</v>
      </c>
      <c r="AC27">
        <f t="shared" si="12"/>
        <v>0</v>
      </c>
    </row>
    <row r="28" spans="1:29" x14ac:dyDescent="0.2">
      <c r="A28" t="s">
        <v>53</v>
      </c>
      <c r="B28">
        <v>0</v>
      </c>
      <c r="C28">
        <v>0</v>
      </c>
      <c r="D28">
        <v>0</v>
      </c>
      <c r="E28" s="1">
        <v>1.94458220729059E-10</v>
      </c>
      <c r="F28">
        <v>0</v>
      </c>
      <c r="G28">
        <v>0</v>
      </c>
      <c r="H28">
        <v>0</v>
      </c>
      <c r="I28">
        <v>0</v>
      </c>
      <c r="J28" s="1">
        <v>1.47354125520331E-9</v>
      </c>
      <c r="K28">
        <v>0</v>
      </c>
      <c r="L28">
        <v>0</v>
      </c>
      <c r="M28" s="1">
        <v>2.8619644919026099E-8</v>
      </c>
      <c r="N28" t="s">
        <v>30</v>
      </c>
      <c r="O28" t="s">
        <v>17</v>
      </c>
      <c r="Q28">
        <f t="shared" si="0"/>
        <v>0</v>
      </c>
      <c r="R28">
        <f t="shared" si="1"/>
        <v>0</v>
      </c>
      <c r="S28">
        <f t="shared" si="2"/>
        <v>0</v>
      </c>
      <c r="T28">
        <f t="shared" si="3"/>
        <v>0</v>
      </c>
      <c r="U28">
        <f t="shared" si="4"/>
        <v>0</v>
      </c>
      <c r="V28">
        <f t="shared" si="5"/>
        <v>0</v>
      </c>
      <c r="W28">
        <f t="shared" si="6"/>
        <v>0</v>
      </c>
      <c r="X28">
        <f t="shared" si="7"/>
        <v>0</v>
      </c>
      <c r="Y28">
        <f t="shared" si="8"/>
        <v>0.03</v>
      </c>
      <c r="Z28">
        <f t="shared" si="9"/>
        <v>0</v>
      </c>
      <c r="AA28">
        <f t="shared" si="10"/>
        <v>0</v>
      </c>
      <c r="AB28">
        <f t="shared" si="11"/>
        <v>0.52</v>
      </c>
      <c r="AC28">
        <f t="shared" si="12"/>
        <v>0</v>
      </c>
    </row>
    <row r="29" spans="1:29" x14ac:dyDescent="0.2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2.7139318457697199E-9</v>
      </c>
      <c r="N29" t="s">
        <v>35</v>
      </c>
      <c r="O29" t="s">
        <v>58</v>
      </c>
      <c r="Q29">
        <f t="shared" si="0"/>
        <v>0</v>
      </c>
      <c r="R29">
        <f t="shared" si="1"/>
        <v>0</v>
      </c>
      <c r="S29">
        <f t="shared" si="2"/>
        <v>0</v>
      </c>
      <c r="T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0</v>
      </c>
      <c r="AA29">
        <f t="shared" si="10"/>
        <v>0</v>
      </c>
      <c r="AB29">
        <f t="shared" si="11"/>
        <v>0.05</v>
      </c>
      <c r="AC29">
        <f t="shared" si="12"/>
        <v>0</v>
      </c>
    </row>
    <row r="30" spans="1:29" x14ac:dyDescent="0.2">
      <c r="A30" t="s">
        <v>59</v>
      </c>
      <c r="B30">
        <v>0</v>
      </c>
      <c r="C30">
        <v>0</v>
      </c>
      <c r="D30">
        <v>0</v>
      </c>
      <c r="E30" s="1">
        <v>1.94458220729059E-10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35</v>
      </c>
      <c r="O30" t="s">
        <v>28</v>
      </c>
      <c r="Q30">
        <f t="shared" si="0"/>
        <v>0</v>
      </c>
      <c r="R30">
        <f t="shared" si="1"/>
        <v>0</v>
      </c>
      <c r="S30">
        <f t="shared" si="2"/>
        <v>0</v>
      </c>
      <c r="T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0</v>
      </c>
      <c r="AA30">
        <f t="shared" si="10"/>
        <v>0</v>
      </c>
      <c r="AB30">
        <f t="shared" si="11"/>
        <v>0</v>
      </c>
      <c r="AC30">
        <f t="shared" si="12"/>
        <v>0</v>
      </c>
    </row>
    <row r="31" spans="1:29" x14ac:dyDescent="0.2">
      <c r="A31" t="s">
        <v>60</v>
      </c>
      <c r="B31">
        <v>0</v>
      </c>
      <c r="C31">
        <v>0</v>
      </c>
      <c r="D31">
        <v>0</v>
      </c>
      <c r="E31" s="1">
        <v>1.66117371890282E-9</v>
      </c>
      <c r="F31">
        <v>0</v>
      </c>
      <c r="G31">
        <v>0</v>
      </c>
      <c r="H31">
        <v>0</v>
      </c>
      <c r="I31">
        <v>0</v>
      </c>
      <c r="J31" s="1">
        <v>1.3237813547977701E-8</v>
      </c>
      <c r="K31">
        <v>0</v>
      </c>
      <c r="L31" s="1">
        <v>8.8688884617374001E-6</v>
      </c>
      <c r="M31">
        <v>0</v>
      </c>
      <c r="N31" t="s">
        <v>61</v>
      </c>
      <c r="O31" t="s">
        <v>24</v>
      </c>
      <c r="Q31">
        <f t="shared" si="0"/>
        <v>0</v>
      </c>
      <c r="R31">
        <f t="shared" si="1"/>
        <v>0</v>
      </c>
      <c r="S31">
        <f t="shared" si="2"/>
        <v>0</v>
      </c>
      <c r="T31">
        <f t="shared" si="3"/>
        <v>0.03</v>
      </c>
      <c r="U31">
        <f t="shared" si="4"/>
        <v>0</v>
      </c>
      <c r="V31">
        <f t="shared" si="5"/>
        <v>0</v>
      </c>
      <c r="W31">
        <f t="shared" si="6"/>
        <v>0</v>
      </c>
      <c r="X31">
        <f t="shared" si="7"/>
        <v>0</v>
      </c>
      <c r="Y31">
        <f t="shared" si="8"/>
        <v>0.28999999999999998</v>
      </c>
      <c r="Z31">
        <f t="shared" si="9"/>
        <v>0</v>
      </c>
      <c r="AA31">
        <f t="shared" si="10"/>
        <v>16.55</v>
      </c>
      <c r="AB31">
        <f t="shared" si="11"/>
        <v>0</v>
      </c>
      <c r="AC31">
        <f t="shared" si="12"/>
        <v>0</v>
      </c>
    </row>
    <row r="32" spans="1:29" x14ac:dyDescent="0.2">
      <c r="A32" t="s">
        <v>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s="1">
        <v>6.9472069240866095E-11</v>
      </c>
      <c r="K32">
        <v>0</v>
      </c>
      <c r="L32">
        <v>0</v>
      </c>
      <c r="M32">
        <v>0</v>
      </c>
      <c r="N32" t="s">
        <v>61</v>
      </c>
      <c r="O32" t="s">
        <v>28</v>
      </c>
      <c r="Q32">
        <f t="shared" si="0"/>
        <v>0</v>
      </c>
      <c r="R32">
        <f t="shared" si="1"/>
        <v>0</v>
      </c>
      <c r="S32">
        <f t="shared" si="2"/>
        <v>0</v>
      </c>
      <c r="T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A32">
        <f t="shared" si="10"/>
        <v>0</v>
      </c>
      <c r="AB32">
        <f t="shared" si="11"/>
        <v>0</v>
      </c>
      <c r="AC32">
        <f t="shared" si="12"/>
        <v>0</v>
      </c>
    </row>
    <row r="33" spans="2:13" x14ac:dyDescent="0.2">
      <c r="B33" s="1">
        <f t="shared" ref="B33:M33" si="13">SUM(B2:B32)</f>
        <v>4.8444015894634061E-6</v>
      </c>
      <c r="C33" s="1">
        <f t="shared" si="13"/>
        <v>1.3079465348130535E-5</v>
      </c>
      <c r="D33" s="1">
        <f t="shared" si="13"/>
        <v>6.6371430891478363E-6</v>
      </c>
      <c r="E33" s="1">
        <f t="shared" si="13"/>
        <v>5.0747397578419897E-6</v>
      </c>
      <c r="F33" s="1">
        <f t="shared" si="13"/>
        <v>5.9715902762038491E-6</v>
      </c>
      <c r="G33" s="1">
        <f t="shared" si="13"/>
        <v>5.4827231801361079E-6</v>
      </c>
      <c r="H33" s="1">
        <f t="shared" si="13"/>
        <v>3.7929083703669124E-6</v>
      </c>
      <c r="I33" s="1">
        <f t="shared" si="13"/>
        <v>7.0929559701806305E-6</v>
      </c>
      <c r="J33" s="1">
        <f t="shared" si="13"/>
        <v>4.5425036318831592E-6</v>
      </c>
      <c r="K33" s="1">
        <f t="shared" si="13"/>
        <v>5.0564569422208415E-6</v>
      </c>
      <c r="L33" s="1">
        <f t="shared" si="13"/>
        <v>5.3578479565929381E-5</v>
      </c>
      <c r="M33" s="1">
        <f t="shared" si="13"/>
        <v>5.4776475580690508E-6</v>
      </c>
    </row>
  </sheetData>
  <sortState xmlns:xlrd2="http://schemas.microsoft.com/office/spreadsheetml/2017/richdata2" ref="A1:AC33">
    <sortCondition descending="1" ref="AC1:AC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"/>
  <sheetViews>
    <sheetView workbookViewId="0">
      <selection sqref="A1:XFD1048576"/>
    </sheetView>
  </sheetViews>
  <sheetFormatPr baseColWidth="10" defaultRowHeight="16" x14ac:dyDescent="0.2"/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Q1" s="2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7</v>
      </c>
      <c r="X1" s="2" t="s">
        <v>8</v>
      </c>
      <c r="Y1" s="2" t="s">
        <v>9</v>
      </c>
      <c r="Z1" s="2" t="s">
        <v>10</v>
      </c>
      <c r="AA1" s="2" t="s">
        <v>11</v>
      </c>
      <c r="AB1" s="2" t="s">
        <v>12</v>
      </c>
      <c r="AC1" s="2" t="s">
        <v>64</v>
      </c>
      <c r="AE1" s="2" t="str">
        <f>CONCATENATE(A1,"&amp;",O1,"&amp;",Q1,"&amp;",R1,"&amp;",S1,"&amp;",T1,"&amp;",U1,"&amp;",V1,"&amp;",W1,"&amp;",X1,"&amp;",Z1,"&amp;",AA1,"&amp;",AB1,"&amp;",Y1,"\\ %hline")</f>
        <v>Tags&amp;type&amp;Cryptography&amp;Experimentation&amp;Quantum Annealing&amp;Full-stack Library&amp;ToolKit&amp;Quantum-Chemistry&amp;Compiler&amp;Assembly&amp;Quantum Algorithsm&amp;Fun/ Game&amp;Simulator&amp;None-Quantum\\ %hline</v>
      </c>
    </row>
    <row r="2" spans="1:31" x14ac:dyDescent="0.2">
      <c r="A2" t="s">
        <v>63</v>
      </c>
      <c r="B2" s="1">
        <v>2.3384319460816599E-6</v>
      </c>
      <c r="C2" s="1">
        <v>7.4536507759536602E-6</v>
      </c>
      <c r="D2" s="1">
        <v>2.4514746492851202E-6</v>
      </c>
      <c r="E2" s="1">
        <v>9.3720980705351798E-7</v>
      </c>
      <c r="F2" s="1">
        <v>1.29315893702145E-6</v>
      </c>
      <c r="G2" s="1">
        <v>9.6721354356575695E-7</v>
      </c>
      <c r="H2" s="1">
        <v>2.3284958983732501E-7</v>
      </c>
      <c r="I2" s="1">
        <v>2.6935641292352602E-6</v>
      </c>
      <c r="J2" s="1">
        <v>6.3316116660336897E-7</v>
      </c>
      <c r="K2" s="1">
        <v>1.33791975080568E-6</v>
      </c>
      <c r="L2" s="1">
        <v>7.1464335429249598E-6</v>
      </c>
      <c r="M2" s="1">
        <v>2.2306555205817199E-6</v>
      </c>
      <c r="N2" t="s">
        <v>16</v>
      </c>
      <c r="O2" t="s">
        <v>17</v>
      </c>
      <c r="Q2">
        <f t="shared" ref="Q2:Q22" si="0">ROUND((B2*100/0.00000484),2)</f>
        <v>48.31</v>
      </c>
      <c r="R2">
        <f t="shared" ref="R2:R22" si="1">ROUND((C2*100/0.0000131),2)</f>
        <v>56.9</v>
      </c>
      <c r="S2">
        <f t="shared" ref="S2:S22" si="2">ROUND((D2*100/0.00000664),2)</f>
        <v>36.92</v>
      </c>
      <c r="T2">
        <f t="shared" ref="T2:T22" si="3">ROUND((E2*100/0.00000507),2)</f>
        <v>18.489999999999998</v>
      </c>
      <c r="U2">
        <f t="shared" ref="U2:U22" si="4">ROUND((F2*100/0.00000597),2)</f>
        <v>21.66</v>
      </c>
      <c r="V2">
        <f t="shared" ref="V2:V22" si="5">ROUND((G2*100/0.00000548),2)</f>
        <v>17.649999999999999</v>
      </c>
      <c r="W2">
        <f t="shared" ref="W2:W22" si="6">ROUND((H2*100/0.00000379),2)</f>
        <v>6.14</v>
      </c>
      <c r="X2">
        <f t="shared" ref="X2:X22" si="7">ROUND((I2*100/0.00000709),2)</f>
        <v>37.99</v>
      </c>
      <c r="Y2">
        <f t="shared" ref="Y2:Y22" si="8">ROUND((J2*100/0.00000454),2)</f>
        <v>13.95</v>
      </c>
      <c r="Z2">
        <f t="shared" ref="Z2:Z22" si="9">ROUND((K2*100/0.00000506),2)</f>
        <v>26.44</v>
      </c>
      <c r="AA2">
        <f t="shared" ref="AA2:AA22" si="10">ROUND((L2*100/0.0000536),2)</f>
        <v>13.33</v>
      </c>
      <c r="AB2">
        <f t="shared" ref="AB2:AB22" si="11">ROUND((M2*100/0.00000548),2)</f>
        <v>40.71</v>
      </c>
      <c r="AC2">
        <f t="shared" ref="AC2:AC22" si="12">MEDIAN(Q2:AB2)</f>
        <v>24.05</v>
      </c>
      <c r="AE2" s="2" t="str">
        <f t="shared" ref="AE2:AE23" si="13">CONCATENATE(A2,"&amp;",O2,"&amp;",Q2,"&amp;",R2,"&amp;",S2,"&amp;",T2,"&amp;",U2,"&amp;",V2,"&amp;",W2,"&amp;",X2,"&amp;",Z2,"&amp;",AA2,"&amp;",AB2,"&amp;",Y2,"\\ %hline")</f>
        <v>convention&amp;CODE_SMELL/BUG/&amp;48.31&amp;56.9&amp;36.92&amp;18.49&amp;21.66&amp;17.65&amp;6.14&amp;37.99&amp;26.44&amp;13.33&amp;40.71&amp;13.95\\ %hline</v>
      </c>
    </row>
    <row r="3" spans="1:31" x14ac:dyDescent="0.2">
      <c r="A3" t="s">
        <v>15</v>
      </c>
      <c r="B3" s="1">
        <v>1.27017172585129E-7</v>
      </c>
      <c r="C3" s="1">
        <v>8.8291365152717098E-7</v>
      </c>
      <c r="D3" s="1">
        <v>1.0372502390229E-6</v>
      </c>
      <c r="E3" s="1">
        <v>4.0736845791080499E-7</v>
      </c>
      <c r="F3" s="1">
        <v>6.3469783083649597E-7</v>
      </c>
      <c r="G3" s="1">
        <v>7.4107150082479298E-7</v>
      </c>
      <c r="H3" s="1">
        <v>7.1517293506092297E-7</v>
      </c>
      <c r="I3" s="1">
        <v>1.0355601825335099E-6</v>
      </c>
      <c r="J3" s="1">
        <v>4.2340603156775799E-7</v>
      </c>
      <c r="K3" s="1">
        <v>6.3003481866302096E-7</v>
      </c>
      <c r="L3" s="1">
        <v>7.1412276663034196E-6</v>
      </c>
      <c r="M3" s="1">
        <v>6.3341095834719805E-7</v>
      </c>
      <c r="N3" t="s">
        <v>16</v>
      </c>
      <c r="O3" t="s">
        <v>17</v>
      </c>
      <c r="Q3">
        <f t="shared" si="0"/>
        <v>2.62</v>
      </c>
      <c r="R3">
        <f t="shared" si="1"/>
        <v>6.74</v>
      </c>
      <c r="S3">
        <f t="shared" si="2"/>
        <v>15.62</v>
      </c>
      <c r="T3">
        <f t="shared" si="3"/>
        <v>8.0299999999999994</v>
      </c>
      <c r="U3">
        <f t="shared" si="4"/>
        <v>10.63</v>
      </c>
      <c r="V3">
        <f t="shared" si="5"/>
        <v>13.52</v>
      </c>
      <c r="W3">
        <f t="shared" si="6"/>
        <v>18.87</v>
      </c>
      <c r="X3">
        <f t="shared" si="7"/>
        <v>14.61</v>
      </c>
      <c r="Y3">
        <f t="shared" si="8"/>
        <v>9.33</v>
      </c>
      <c r="Z3">
        <f t="shared" si="9"/>
        <v>12.45</v>
      </c>
      <c r="AA3">
        <f t="shared" si="10"/>
        <v>13.32</v>
      </c>
      <c r="AB3">
        <f t="shared" si="11"/>
        <v>11.56</v>
      </c>
      <c r="AC3">
        <f t="shared" si="12"/>
        <v>12.004999999999999</v>
      </c>
      <c r="AE3" s="2" t="str">
        <f t="shared" si="13"/>
        <v>unused&amp;CODE_SMELL/BUG/&amp;2.62&amp;6.74&amp;15.62&amp;8.03&amp;10.63&amp;13.52&amp;18.87&amp;14.61&amp;12.45&amp;13.32&amp;11.56&amp;9.33\\ %hline</v>
      </c>
    </row>
    <row r="4" spans="1:31" x14ac:dyDescent="0.2">
      <c r="A4" t="s">
        <v>56</v>
      </c>
      <c r="B4" s="1">
        <v>3.11818066130572E-7</v>
      </c>
      <c r="C4" s="1">
        <v>2.26861630061068E-7</v>
      </c>
      <c r="D4" s="1">
        <v>1.64404837727457E-7</v>
      </c>
      <c r="E4" s="1">
        <v>3.1093326309783302E-7</v>
      </c>
      <c r="F4" s="1">
        <v>6.0018631867422702E-7</v>
      </c>
      <c r="G4" s="1">
        <v>5.63260762957373E-7</v>
      </c>
      <c r="H4" s="1">
        <v>7.4230125813820601E-8</v>
      </c>
      <c r="I4" s="1">
        <v>1.86791784696694E-7</v>
      </c>
      <c r="J4" s="1">
        <v>5.0652569874192302E-7</v>
      </c>
      <c r="K4" s="1">
        <v>4.5164798715324102E-7</v>
      </c>
      <c r="L4" s="1">
        <v>3.1427369684344802E-7</v>
      </c>
      <c r="M4" s="1">
        <v>3.1784579880727302E-7</v>
      </c>
      <c r="N4" t="s">
        <v>41</v>
      </c>
      <c r="O4" t="s">
        <v>28</v>
      </c>
      <c r="Q4">
        <f t="shared" si="0"/>
        <v>6.44</v>
      </c>
      <c r="R4">
        <f t="shared" si="1"/>
        <v>1.73</v>
      </c>
      <c r="S4">
        <f t="shared" si="2"/>
        <v>2.48</v>
      </c>
      <c r="T4">
        <f t="shared" si="3"/>
        <v>6.13</v>
      </c>
      <c r="U4">
        <f t="shared" si="4"/>
        <v>10.050000000000001</v>
      </c>
      <c r="V4">
        <f t="shared" si="5"/>
        <v>10.28</v>
      </c>
      <c r="W4">
        <f t="shared" si="6"/>
        <v>1.96</v>
      </c>
      <c r="X4">
        <f t="shared" si="7"/>
        <v>2.63</v>
      </c>
      <c r="Y4">
        <f t="shared" si="8"/>
        <v>11.16</v>
      </c>
      <c r="Z4">
        <f t="shared" si="9"/>
        <v>8.93</v>
      </c>
      <c r="AA4">
        <f t="shared" si="10"/>
        <v>0.59</v>
      </c>
      <c r="AB4">
        <f t="shared" si="11"/>
        <v>5.8</v>
      </c>
      <c r="AC4">
        <f t="shared" si="12"/>
        <v>5.9649999999999999</v>
      </c>
      <c r="AE4" s="2" t="str">
        <f t="shared" si="13"/>
        <v>design&amp;CODE_SMELL/&amp;6.44&amp;1.73&amp;2.48&amp;6.13&amp;10.05&amp;10.28&amp;1.96&amp;2.63&amp;8.93&amp;0.59&amp;5.8&amp;11.16\\ %hline</v>
      </c>
    </row>
    <row r="5" spans="1:31" x14ac:dyDescent="0.2">
      <c r="A5" t="s">
        <v>40</v>
      </c>
      <c r="B5" s="1">
        <v>3.6870159166225098E-7</v>
      </c>
      <c r="C5" s="1">
        <v>3.45600869383981E-7</v>
      </c>
      <c r="D5" s="1">
        <v>4.14968738034425E-7</v>
      </c>
      <c r="E5" s="1">
        <v>2.7608648480495101E-7</v>
      </c>
      <c r="F5" s="1">
        <v>3.08200527753031E-7</v>
      </c>
      <c r="G5" s="1">
        <v>4.1010940690610002E-7</v>
      </c>
      <c r="H5" s="1">
        <v>5.9402676690821705E-7</v>
      </c>
      <c r="I5" s="1">
        <v>5.7686724785246404E-7</v>
      </c>
      <c r="J5" s="1">
        <v>2.2980758322107101E-7</v>
      </c>
      <c r="K5" s="1">
        <v>4.53309697434647E-7</v>
      </c>
      <c r="L5" s="1">
        <v>5.2411748694780001E-7</v>
      </c>
      <c r="M5" s="1">
        <v>1.1853612554213E-7</v>
      </c>
      <c r="N5" t="s">
        <v>41</v>
      </c>
      <c r="O5" t="s">
        <v>28</v>
      </c>
      <c r="Q5">
        <f t="shared" si="0"/>
        <v>7.62</v>
      </c>
      <c r="R5">
        <f t="shared" si="1"/>
        <v>2.64</v>
      </c>
      <c r="S5">
        <f t="shared" si="2"/>
        <v>6.25</v>
      </c>
      <c r="T5">
        <f t="shared" si="3"/>
        <v>5.45</v>
      </c>
      <c r="U5">
        <f t="shared" si="4"/>
        <v>5.16</v>
      </c>
      <c r="V5">
        <f t="shared" si="5"/>
        <v>7.48</v>
      </c>
      <c r="W5">
        <f t="shared" si="6"/>
        <v>15.67</v>
      </c>
      <c r="X5">
        <f t="shared" si="7"/>
        <v>8.14</v>
      </c>
      <c r="Y5">
        <f t="shared" si="8"/>
        <v>5.0599999999999996</v>
      </c>
      <c r="Z5">
        <f t="shared" si="9"/>
        <v>8.9600000000000009</v>
      </c>
      <c r="AA5">
        <f t="shared" si="10"/>
        <v>0.98</v>
      </c>
      <c r="AB5">
        <f t="shared" si="11"/>
        <v>2.16</v>
      </c>
      <c r="AC5">
        <f t="shared" si="12"/>
        <v>5.85</v>
      </c>
      <c r="AE5" s="2" t="str">
        <f t="shared" si="13"/>
        <v>brain_overload&amp;CODE_SMELL/&amp;7.62&amp;2.64&amp;6.25&amp;5.45&amp;5.16&amp;7.48&amp;15.67&amp;8.14&amp;8.96&amp;0.98&amp;2.16&amp;5.06\\ %hline</v>
      </c>
    </row>
    <row r="6" spans="1:31" x14ac:dyDescent="0.2">
      <c r="A6" t="s">
        <v>33</v>
      </c>
      <c r="B6" s="1">
        <v>2.1580679006373301E-8</v>
      </c>
      <c r="C6" s="1">
        <v>5.3943099324209404E-7</v>
      </c>
      <c r="D6" s="1">
        <v>4.2372423676965098E-7</v>
      </c>
      <c r="E6" s="1">
        <v>2.4464702421825002E-7</v>
      </c>
      <c r="F6" s="1">
        <v>4.0734717664988701E-7</v>
      </c>
      <c r="G6" s="1">
        <v>8.0849120333785405E-7</v>
      </c>
      <c r="H6">
        <v>0</v>
      </c>
      <c r="I6" s="1">
        <v>2.1917313343761701E-7</v>
      </c>
      <c r="J6" s="1">
        <v>2.8193101603779002E-7</v>
      </c>
      <c r="K6" s="1">
        <v>5.5163249172604197E-7</v>
      </c>
      <c r="L6" s="1">
        <v>1.4287819594063499E-6</v>
      </c>
      <c r="M6" s="1">
        <v>3.3912896838289299E-7</v>
      </c>
      <c r="N6" t="s">
        <v>21</v>
      </c>
      <c r="O6" t="s">
        <v>17</v>
      </c>
      <c r="Q6">
        <f t="shared" si="0"/>
        <v>0.45</v>
      </c>
      <c r="R6">
        <f t="shared" si="1"/>
        <v>4.12</v>
      </c>
      <c r="S6">
        <f t="shared" si="2"/>
        <v>6.38</v>
      </c>
      <c r="T6">
        <f t="shared" si="3"/>
        <v>4.83</v>
      </c>
      <c r="U6">
        <f t="shared" si="4"/>
        <v>6.82</v>
      </c>
      <c r="V6">
        <f t="shared" si="5"/>
        <v>14.75</v>
      </c>
      <c r="W6">
        <f t="shared" si="6"/>
        <v>0</v>
      </c>
      <c r="X6">
        <f t="shared" si="7"/>
        <v>3.09</v>
      </c>
      <c r="Y6">
        <f t="shared" si="8"/>
        <v>6.21</v>
      </c>
      <c r="Z6">
        <f t="shared" si="9"/>
        <v>10.9</v>
      </c>
      <c r="AA6">
        <f t="shared" si="10"/>
        <v>2.67</v>
      </c>
      <c r="AB6">
        <f t="shared" si="11"/>
        <v>6.19</v>
      </c>
      <c r="AC6">
        <f t="shared" si="12"/>
        <v>5.51</v>
      </c>
      <c r="AE6" s="2" t="str">
        <f t="shared" si="13"/>
        <v>obsolete&amp;CODE_SMELL/BUG/&amp;0.45&amp;4.12&amp;6.38&amp;4.83&amp;6.82&amp;14.75&amp;0&amp;3.09&amp;10.9&amp;2.67&amp;6.19&amp;6.21\\ %hline</v>
      </c>
    </row>
    <row r="7" spans="1:31" x14ac:dyDescent="0.2">
      <c r="A7" t="s">
        <v>47</v>
      </c>
      <c r="B7" s="1">
        <v>3.3565271667381802E-7</v>
      </c>
      <c r="C7" s="1">
        <v>9.7339539806000705E-8</v>
      </c>
      <c r="D7" s="1">
        <v>6.7445245110219694E-8</v>
      </c>
      <c r="E7" s="1">
        <v>1.9395671118102E-7</v>
      </c>
      <c r="F7" s="1">
        <v>1.39317007625902E-7</v>
      </c>
      <c r="G7" s="1">
        <v>1.7379568164769601E-7</v>
      </c>
      <c r="H7" s="1">
        <v>1.7676614393208202E-8</v>
      </c>
      <c r="I7" s="1">
        <v>3.0523123279523901E-7</v>
      </c>
      <c r="J7" s="1">
        <v>2.44625932912117E-7</v>
      </c>
      <c r="K7" s="1">
        <v>5.2926473400586599E-8</v>
      </c>
      <c r="L7" s="1">
        <v>7.5401709465010603E-6</v>
      </c>
      <c r="M7" s="1">
        <v>1.7413736499917001E-7</v>
      </c>
      <c r="N7" t="s">
        <v>30</v>
      </c>
      <c r="O7" t="s">
        <v>17</v>
      </c>
      <c r="Q7">
        <f t="shared" si="0"/>
        <v>6.93</v>
      </c>
      <c r="R7">
        <f t="shared" si="1"/>
        <v>0.74</v>
      </c>
      <c r="S7">
        <f t="shared" si="2"/>
        <v>1.02</v>
      </c>
      <c r="T7">
        <f t="shared" si="3"/>
        <v>3.83</v>
      </c>
      <c r="U7">
        <f t="shared" si="4"/>
        <v>2.33</v>
      </c>
      <c r="V7">
        <f t="shared" si="5"/>
        <v>3.17</v>
      </c>
      <c r="W7">
        <f t="shared" si="6"/>
        <v>0.47</v>
      </c>
      <c r="X7">
        <f t="shared" si="7"/>
        <v>4.3099999999999996</v>
      </c>
      <c r="Y7">
        <f t="shared" si="8"/>
        <v>5.39</v>
      </c>
      <c r="Z7">
        <f t="shared" si="9"/>
        <v>1.05</v>
      </c>
      <c r="AA7">
        <f t="shared" si="10"/>
        <v>14.07</v>
      </c>
      <c r="AB7">
        <f t="shared" si="11"/>
        <v>3.18</v>
      </c>
      <c r="AC7">
        <f t="shared" si="12"/>
        <v>3.1749999999999998</v>
      </c>
      <c r="AE7" s="2" t="str">
        <f t="shared" si="13"/>
        <v>accessibility&amp;CODE_SMELL/BUG/&amp;6.93&amp;0.74&amp;1.02&amp;3.83&amp;2.33&amp;3.17&amp;0.47&amp;4.31&amp;1.05&amp;14.07&amp;3.18&amp;5.39\\ %hline</v>
      </c>
    </row>
    <row r="8" spans="1:31" x14ac:dyDescent="0.2">
      <c r="A8" t="s">
        <v>54</v>
      </c>
      <c r="B8" s="1">
        <v>1.8269577535460901E-7</v>
      </c>
      <c r="C8" s="1">
        <v>3.41699175107412E-7</v>
      </c>
      <c r="D8" s="1">
        <v>8.8391089450271405E-8</v>
      </c>
      <c r="E8" s="1">
        <v>1.7471893715693599E-7</v>
      </c>
      <c r="F8" s="1">
        <v>2.35672540855982E-7</v>
      </c>
      <c r="G8" s="1">
        <v>1.66681835915551E-7</v>
      </c>
      <c r="H8" s="1">
        <v>2.0836439623646201E-7</v>
      </c>
      <c r="I8" s="1">
        <v>1.9245384252804099E-7</v>
      </c>
      <c r="J8" s="1">
        <v>2.8900751475787802E-7</v>
      </c>
      <c r="K8" s="1">
        <v>1.5593283377423401E-7</v>
      </c>
      <c r="L8" s="1">
        <v>1.5184509308690999E-7</v>
      </c>
      <c r="M8" s="1">
        <v>2.9443606712024299E-8</v>
      </c>
      <c r="N8" t="s">
        <v>55</v>
      </c>
      <c r="O8" t="s">
        <v>44</v>
      </c>
      <c r="Q8">
        <f t="shared" si="0"/>
        <v>3.77</v>
      </c>
      <c r="R8">
        <f t="shared" si="1"/>
        <v>2.61</v>
      </c>
      <c r="S8">
        <f t="shared" si="2"/>
        <v>1.33</v>
      </c>
      <c r="T8">
        <f t="shared" si="3"/>
        <v>3.45</v>
      </c>
      <c r="U8">
        <f t="shared" si="4"/>
        <v>3.95</v>
      </c>
      <c r="V8">
        <f t="shared" si="5"/>
        <v>3.04</v>
      </c>
      <c r="W8">
        <f t="shared" si="6"/>
        <v>5.5</v>
      </c>
      <c r="X8">
        <f t="shared" si="7"/>
        <v>2.71</v>
      </c>
      <c r="Y8">
        <f t="shared" si="8"/>
        <v>6.37</v>
      </c>
      <c r="Z8">
        <f t="shared" si="9"/>
        <v>3.08</v>
      </c>
      <c r="AA8">
        <f t="shared" si="10"/>
        <v>0.28000000000000003</v>
      </c>
      <c r="AB8">
        <f t="shared" si="11"/>
        <v>0.54</v>
      </c>
      <c r="AC8">
        <f t="shared" si="12"/>
        <v>3.06</v>
      </c>
      <c r="AE8" s="2" t="str">
        <f t="shared" si="13"/>
        <v>cwe&amp;VULNERABILITY/CODE_SMELL/BUG/&amp;3.77&amp;2.61&amp;1.33&amp;3.45&amp;3.95&amp;3.04&amp;5.5&amp;2.71&amp;3.08&amp;0.28&amp;0.54&amp;6.37\\ %hline</v>
      </c>
    </row>
    <row r="9" spans="1:31" x14ac:dyDescent="0.2">
      <c r="A9" t="s">
        <v>42</v>
      </c>
      <c r="B9" s="1">
        <v>1.4999638160890699E-7</v>
      </c>
      <c r="C9" s="1">
        <v>1.5247129074344901E-7</v>
      </c>
      <c r="D9" s="1">
        <v>6.2669570449870097E-8</v>
      </c>
      <c r="E9" s="1">
        <v>5.7203990672438004E-7</v>
      </c>
      <c r="F9" s="1">
        <v>3.8079405285790302E-7</v>
      </c>
      <c r="G9" s="1">
        <v>8.9371157349356397E-8</v>
      </c>
      <c r="H9" s="1">
        <v>5.2066720955021196E-7</v>
      </c>
      <c r="I9" s="1">
        <v>2.0381030762427699E-7</v>
      </c>
      <c r="J9" s="1">
        <v>1.8817213431879701E-7</v>
      </c>
      <c r="K9" s="1">
        <v>5.7311138351012002E-8</v>
      </c>
      <c r="L9" s="1">
        <v>6.9798373186207899E-7</v>
      </c>
      <c r="M9" s="1">
        <v>1.9358328347129899E-7</v>
      </c>
      <c r="N9" t="s">
        <v>39</v>
      </c>
      <c r="O9" t="s">
        <v>17</v>
      </c>
      <c r="Q9">
        <f t="shared" si="0"/>
        <v>3.1</v>
      </c>
      <c r="R9">
        <f t="shared" si="1"/>
        <v>1.1599999999999999</v>
      </c>
      <c r="S9">
        <f t="shared" si="2"/>
        <v>0.94</v>
      </c>
      <c r="T9">
        <f t="shared" si="3"/>
        <v>11.28</v>
      </c>
      <c r="U9">
        <f t="shared" si="4"/>
        <v>6.38</v>
      </c>
      <c r="V9">
        <f t="shared" si="5"/>
        <v>1.63</v>
      </c>
      <c r="W9">
        <f t="shared" si="6"/>
        <v>13.74</v>
      </c>
      <c r="X9">
        <f t="shared" si="7"/>
        <v>2.87</v>
      </c>
      <c r="Y9">
        <f t="shared" si="8"/>
        <v>4.1399999999999997</v>
      </c>
      <c r="Z9">
        <f t="shared" si="9"/>
        <v>1.1299999999999999</v>
      </c>
      <c r="AA9">
        <f t="shared" si="10"/>
        <v>1.3</v>
      </c>
      <c r="AB9">
        <f t="shared" si="11"/>
        <v>3.53</v>
      </c>
      <c r="AC9">
        <f t="shared" si="12"/>
        <v>2.9850000000000003</v>
      </c>
      <c r="AE9" s="2" t="str">
        <f t="shared" si="13"/>
        <v>confusing&amp;CODE_SMELL/BUG/&amp;3.1&amp;1.16&amp;0.94&amp;11.28&amp;6.38&amp;1.63&amp;13.74&amp;2.87&amp;1.13&amp;1.3&amp;3.53&amp;4.14\\ %hline</v>
      </c>
    </row>
    <row r="10" spans="1:31" x14ac:dyDescent="0.2">
      <c r="A10" t="s">
        <v>18</v>
      </c>
      <c r="B10" s="1">
        <v>2.4607976739431299E-7</v>
      </c>
      <c r="C10" s="1">
        <v>1.85531138867259E-7</v>
      </c>
      <c r="D10" s="1">
        <v>7.2368695273318497E-8</v>
      </c>
      <c r="E10" s="1">
        <v>2.2695041729604501E-7</v>
      </c>
      <c r="F10" s="1">
        <v>4.4508164857722602E-7</v>
      </c>
      <c r="G10" s="1">
        <v>1.5180335421744301E-7</v>
      </c>
      <c r="H10" s="1">
        <v>2.3987985553108897E-7</v>
      </c>
      <c r="I10" s="1">
        <v>2.0923784030714999E-7</v>
      </c>
      <c r="J10" s="1">
        <v>1.1055361161154501E-7</v>
      </c>
      <c r="K10" s="1">
        <v>5.4739107917808601E-8</v>
      </c>
      <c r="L10" s="1">
        <v>3.9887295990184203E-7</v>
      </c>
      <c r="M10" s="1">
        <v>1.3312287550292599E-7</v>
      </c>
      <c r="N10" t="s">
        <v>19</v>
      </c>
      <c r="O10" t="s">
        <v>17</v>
      </c>
      <c r="Q10">
        <f t="shared" si="0"/>
        <v>5.08</v>
      </c>
      <c r="R10">
        <f t="shared" si="1"/>
        <v>1.42</v>
      </c>
      <c r="S10">
        <f t="shared" si="2"/>
        <v>1.0900000000000001</v>
      </c>
      <c r="T10">
        <f t="shared" si="3"/>
        <v>4.4800000000000004</v>
      </c>
      <c r="U10">
        <f t="shared" si="4"/>
        <v>7.46</v>
      </c>
      <c r="V10">
        <f t="shared" si="5"/>
        <v>2.77</v>
      </c>
      <c r="W10">
        <f t="shared" si="6"/>
        <v>6.33</v>
      </c>
      <c r="X10">
        <f t="shared" si="7"/>
        <v>2.95</v>
      </c>
      <c r="Y10">
        <f t="shared" si="8"/>
        <v>2.44</v>
      </c>
      <c r="Z10">
        <f t="shared" si="9"/>
        <v>1.08</v>
      </c>
      <c r="AA10">
        <f t="shared" si="10"/>
        <v>0.74</v>
      </c>
      <c r="AB10">
        <f t="shared" si="11"/>
        <v>2.4300000000000002</v>
      </c>
      <c r="AC10">
        <f t="shared" si="12"/>
        <v>2.605</v>
      </c>
      <c r="AE10" s="2" t="str">
        <f t="shared" si="13"/>
        <v>error_handling&amp;CODE_SMELL/BUG/&amp;5.08&amp;1.42&amp;1.09&amp;4.48&amp;7.46&amp;2.77&amp;6.33&amp;2.95&amp;1.08&amp;0.74&amp;2.43&amp;2.44\\ %hline</v>
      </c>
    </row>
    <row r="11" spans="1:31" x14ac:dyDescent="0.2">
      <c r="A11" t="s">
        <v>37</v>
      </c>
      <c r="B11" s="1">
        <v>1.4483677185485499E-10</v>
      </c>
      <c r="C11" s="1">
        <v>3.9696335416340501E-7</v>
      </c>
      <c r="D11" s="1">
        <v>1.6210523824736999E-7</v>
      </c>
      <c r="E11" s="1">
        <v>7.5669715186335695E-8</v>
      </c>
      <c r="F11" s="1">
        <v>2.4186069464850298E-7</v>
      </c>
      <c r="G11" s="1">
        <v>3.7925471386873403E-8</v>
      </c>
      <c r="H11" s="1">
        <v>1.4653661444443599E-10</v>
      </c>
      <c r="I11" s="1">
        <v>1.9725470659026801E-7</v>
      </c>
      <c r="J11" s="1">
        <v>1.47751165098735E-7</v>
      </c>
      <c r="K11" s="1">
        <v>6.1196767218556898E-8</v>
      </c>
      <c r="L11" s="1">
        <v>1.4287819594063499E-6</v>
      </c>
      <c r="M11" s="1">
        <v>2.9755835927642698E-7</v>
      </c>
      <c r="N11" t="s">
        <v>35</v>
      </c>
      <c r="O11" t="s">
        <v>17</v>
      </c>
      <c r="Q11">
        <f t="shared" si="0"/>
        <v>0</v>
      </c>
      <c r="R11">
        <f t="shared" si="1"/>
        <v>3.03</v>
      </c>
      <c r="S11">
        <f t="shared" si="2"/>
        <v>2.44</v>
      </c>
      <c r="T11">
        <f t="shared" si="3"/>
        <v>1.49</v>
      </c>
      <c r="U11">
        <f t="shared" si="4"/>
        <v>4.05</v>
      </c>
      <c r="V11">
        <f t="shared" si="5"/>
        <v>0.69</v>
      </c>
      <c r="W11">
        <f t="shared" si="6"/>
        <v>0</v>
      </c>
      <c r="X11">
        <f t="shared" si="7"/>
        <v>2.78</v>
      </c>
      <c r="Y11">
        <f t="shared" si="8"/>
        <v>3.25</v>
      </c>
      <c r="Z11">
        <f t="shared" si="9"/>
        <v>1.21</v>
      </c>
      <c r="AA11">
        <f t="shared" si="10"/>
        <v>2.67</v>
      </c>
      <c r="AB11">
        <f t="shared" si="11"/>
        <v>5.43</v>
      </c>
      <c r="AC11">
        <f t="shared" si="12"/>
        <v>2.5549999999999997</v>
      </c>
      <c r="AE11" s="2" t="str">
        <f t="shared" si="13"/>
        <v>user_experience&amp;CODE_SMELL/BUG/&amp;0&amp;3.03&amp;2.44&amp;1.49&amp;4.05&amp;0.69&amp;0&amp;2.78&amp;1.21&amp;2.67&amp;5.43&amp;3.25\\ %hline</v>
      </c>
    </row>
    <row r="12" spans="1:31" x14ac:dyDescent="0.2">
      <c r="A12" t="s">
        <v>49</v>
      </c>
      <c r="B12">
        <v>0</v>
      </c>
      <c r="C12" s="1">
        <v>3.8654722278413801E-7</v>
      </c>
      <c r="D12" s="1">
        <v>1.6210523824736999E-7</v>
      </c>
      <c r="E12" s="1">
        <v>8.0899710883000405E-9</v>
      </c>
      <c r="F12" s="1">
        <v>2.3958008070330401E-7</v>
      </c>
      <c r="G12" s="1">
        <v>3.6099865567011901E-8</v>
      </c>
      <c r="H12">
        <v>0</v>
      </c>
      <c r="I12" s="1">
        <v>1.7886799986758999E-7</v>
      </c>
      <c r="J12" s="1">
        <v>1.4307873832059801E-7</v>
      </c>
      <c r="K12" s="1">
        <v>6.0563443497670294E-8</v>
      </c>
      <c r="L12" s="1">
        <v>1.4287819594063499E-6</v>
      </c>
      <c r="M12" s="1">
        <v>2.8233603317275802E-7</v>
      </c>
      <c r="N12" t="s">
        <v>35</v>
      </c>
      <c r="O12" t="s">
        <v>17</v>
      </c>
      <c r="Q12">
        <f t="shared" si="0"/>
        <v>0</v>
      </c>
      <c r="R12">
        <f t="shared" si="1"/>
        <v>2.95</v>
      </c>
      <c r="S12">
        <f t="shared" si="2"/>
        <v>2.44</v>
      </c>
      <c r="T12">
        <f t="shared" si="3"/>
        <v>0.16</v>
      </c>
      <c r="U12">
        <f t="shared" si="4"/>
        <v>4.01</v>
      </c>
      <c r="V12">
        <f t="shared" si="5"/>
        <v>0.66</v>
      </c>
      <c r="W12">
        <f t="shared" si="6"/>
        <v>0</v>
      </c>
      <c r="X12">
        <f t="shared" si="7"/>
        <v>2.52</v>
      </c>
      <c r="Y12">
        <f t="shared" si="8"/>
        <v>3.15</v>
      </c>
      <c r="Z12">
        <f t="shared" si="9"/>
        <v>1.2</v>
      </c>
      <c r="AA12">
        <f t="shared" si="10"/>
        <v>2.67</v>
      </c>
      <c r="AB12">
        <f t="shared" si="11"/>
        <v>5.15</v>
      </c>
      <c r="AC12">
        <f t="shared" si="12"/>
        <v>2.48</v>
      </c>
      <c r="AE12" s="2" t="str">
        <f t="shared" si="13"/>
        <v>html5&amp;CODE_SMELL/BUG/&amp;0&amp;2.95&amp;2.44&amp;0.16&amp;4.01&amp;0.66&amp;0&amp;2.52&amp;1.2&amp;2.67&amp;5.15&amp;3.15\\ %hline</v>
      </c>
    </row>
    <row r="13" spans="1:31" x14ac:dyDescent="0.2">
      <c r="A13" t="s">
        <v>38</v>
      </c>
      <c r="B13" s="1">
        <v>1.2832070353182301E-7</v>
      </c>
      <c r="C13" s="1">
        <v>1.3975200219140099E-7</v>
      </c>
      <c r="D13" s="1">
        <v>7.2113002584902203E-8</v>
      </c>
      <c r="E13" s="1">
        <v>4.6641646256758698E-7</v>
      </c>
      <c r="F13" s="1">
        <v>1.39175008374372E-7</v>
      </c>
      <c r="G13" s="1">
        <v>6.5242329540329806E-8</v>
      </c>
      <c r="H13" s="1">
        <v>4.1788479101953999E-7</v>
      </c>
      <c r="I13" s="1">
        <v>1.3646729911828299E-7</v>
      </c>
      <c r="J13" s="1">
        <v>3.60136488709001E-7</v>
      </c>
      <c r="K13" s="1">
        <v>6.2740407322669603E-8</v>
      </c>
      <c r="L13" s="1">
        <v>2.9907718032060101E-7</v>
      </c>
      <c r="M13" s="1">
        <v>2.0738852719499901E-7</v>
      </c>
      <c r="N13" t="s">
        <v>39</v>
      </c>
      <c r="O13" t="s">
        <v>17</v>
      </c>
      <c r="Q13">
        <f t="shared" si="0"/>
        <v>2.65</v>
      </c>
      <c r="R13">
        <f t="shared" si="1"/>
        <v>1.07</v>
      </c>
      <c r="S13">
        <f t="shared" si="2"/>
        <v>1.0900000000000001</v>
      </c>
      <c r="T13">
        <f t="shared" si="3"/>
        <v>9.1999999999999993</v>
      </c>
      <c r="U13">
        <f t="shared" si="4"/>
        <v>2.33</v>
      </c>
      <c r="V13">
        <f t="shared" si="5"/>
        <v>1.19</v>
      </c>
      <c r="W13">
        <f t="shared" si="6"/>
        <v>11.03</v>
      </c>
      <c r="X13">
        <f t="shared" si="7"/>
        <v>1.92</v>
      </c>
      <c r="Y13">
        <f t="shared" si="8"/>
        <v>7.93</v>
      </c>
      <c r="Z13">
        <f t="shared" si="9"/>
        <v>1.24</v>
      </c>
      <c r="AA13">
        <f t="shared" si="10"/>
        <v>0.56000000000000005</v>
      </c>
      <c r="AB13">
        <f t="shared" si="11"/>
        <v>3.78</v>
      </c>
      <c r="AC13">
        <f t="shared" si="12"/>
        <v>2.125</v>
      </c>
      <c r="AE13" s="2" t="str">
        <f t="shared" si="13"/>
        <v>suspicious&amp;CODE_SMELL/BUG/&amp;2.65&amp;1.07&amp;1.09&amp;9.2&amp;2.33&amp;1.19&amp;11.03&amp;1.92&amp;1.24&amp;0.56&amp;3.78&amp;7.93\\ %hline</v>
      </c>
    </row>
    <row r="14" spans="1:31" x14ac:dyDescent="0.2">
      <c r="A14" t="s">
        <v>20</v>
      </c>
      <c r="B14" s="1">
        <v>2.1580679006373301E-8</v>
      </c>
      <c r="C14" s="1">
        <v>1.5464991116349E-7</v>
      </c>
      <c r="D14" s="1">
        <v>2.6278471974791802E-7</v>
      </c>
      <c r="E14" s="1">
        <v>2.3655705312994999E-7</v>
      </c>
      <c r="F14" s="1">
        <v>1.6619094909040799E-7</v>
      </c>
      <c r="G14" s="1">
        <v>7.7557404191430801E-7</v>
      </c>
      <c r="H14">
        <v>0</v>
      </c>
      <c r="I14" s="1">
        <v>4.0305133570027202E-8</v>
      </c>
      <c r="J14" s="1">
        <v>1.3989913859485401E-7</v>
      </c>
      <c r="K14" s="1">
        <v>5.0130054163179195E-7</v>
      </c>
      <c r="L14">
        <v>0</v>
      </c>
      <c r="M14" s="1">
        <v>5.70152744438287E-8</v>
      </c>
      <c r="N14" t="s">
        <v>21</v>
      </c>
      <c r="O14" t="s">
        <v>17</v>
      </c>
      <c r="Q14">
        <f t="shared" si="0"/>
        <v>0.45</v>
      </c>
      <c r="R14">
        <f t="shared" si="1"/>
        <v>1.18</v>
      </c>
      <c r="S14">
        <f t="shared" si="2"/>
        <v>3.96</v>
      </c>
      <c r="T14">
        <f t="shared" si="3"/>
        <v>4.67</v>
      </c>
      <c r="U14">
        <f t="shared" si="4"/>
        <v>2.78</v>
      </c>
      <c r="V14">
        <f t="shared" si="5"/>
        <v>14.15</v>
      </c>
      <c r="W14">
        <f t="shared" si="6"/>
        <v>0</v>
      </c>
      <c r="X14">
        <f t="shared" si="7"/>
        <v>0.56999999999999995</v>
      </c>
      <c r="Y14">
        <f t="shared" si="8"/>
        <v>3.08</v>
      </c>
      <c r="Z14">
        <f t="shared" si="9"/>
        <v>9.91</v>
      </c>
      <c r="AA14">
        <f t="shared" si="10"/>
        <v>0</v>
      </c>
      <c r="AB14">
        <f t="shared" si="11"/>
        <v>1.04</v>
      </c>
      <c r="AC14">
        <f t="shared" si="12"/>
        <v>1.98</v>
      </c>
      <c r="AE14" s="2" t="str">
        <f t="shared" si="13"/>
        <v>python3&amp;CODE_SMELL/BUG/&amp;0.45&amp;1.18&amp;3.96&amp;4.67&amp;2.78&amp;14.15&amp;0&amp;0.57&amp;9.91&amp;0&amp;1.04&amp;3.08\\ %hline</v>
      </c>
    </row>
    <row r="15" spans="1:31" x14ac:dyDescent="0.2">
      <c r="A15" t="s">
        <v>29</v>
      </c>
      <c r="B15" s="1">
        <v>3.3478369604268898E-7</v>
      </c>
      <c r="C15" s="1">
        <v>4.3425463499417599E-8</v>
      </c>
      <c r="D15" s="1">
        <v>1.41989989705725E-8</v>
      </c>
      <c r="E15" s="1">
        <v>1.0218298490638399E-7</v>
      </c>
      <c r="F15" s="1">
        <v>1.01033051475193E-7</v>
      </c>
      <c r="G15" s="1">
        <v>1.6559611550903799E-7</v>
      </c>
      <c r="H15" s="1">
        <v>8.9115755038263598E-9</v>
      </c>
      <c r="I15" s="1">
        <v>1.0875654121940601E-7</v>
      </c>
      <c r="J15" s="1">
        <v>2.0652830392556801E-7</v>
      </c>
      <c r="K15" s="1">
        <v>1.1573255945043E-8</v>
      </c>
      <c r="L15" s="1">
        <v>6.6498895932220898E-6</v>
      </c>
      <c r="M15" s="1">
        <v>1.38169424239519E-7</v>
      </c>
      <c r="N15" t="s">
        <v>30</v>
      </c>
      <c r="O15" t="s">
        <v>17</v>
      </c>
      <c r="Q15">
        <f t="shared" si="0"/>
        <v>6.92</v>
      </c>
      <c r="R15">
        <f t="shared" si="1"/>
        <v>0.33</v>
      </c>
      <c r="S15">
        <f t="shared" si="2"/>
        <v>0.21</v>
      </c>
      <c r="T15">
        <f t="shared" si="3"/>
        <v>2.02</v>
      </c>
      <c r="U15">
        <f t="shared" si="4"/>
        <v>1.69</v>
      </c>
      <c r="V15">
        <f t="shared" si="5"/>
        <v>3.02</v>
      </c>
      <c r="W15">
        <f t="shared" si="6"/>
        <v>0.24</v>
      </c>
      <c r="X15">
        <f t="shared" si="7"/>
        <v>1.53</v>
      </c>
      <c r="Y15">
        <f t="shared" si="8"/>
        <v>4.55</v>
      </c>
      <c r="Z15">
        <f t="shared" si="9"/>
        <v>0.23</v>
      </c>
      <c r="AA15">
        <f t="shared" si="10"/>
        <v>12.41</v>
      </c>
      <c r="AB15">
        <f t="shared" si="11"/>
        <v>2.52</v>
      </c>
      <c r="AC15">
        <f t="shared" si="12"/>
        <v>1.855</v>
      </c>
      <c r="AE15" s="2" t="str">
        <f t="shared" si="13"/>
        <v>wcag2_a&amp;CODE_SMELL/BUG/&amp;6.92&amp;0.33&amp;0.21&amp;2.02&amp;1.69&amp;3.02&amp;0.24&amp;1.53&amp;0.23&amp;12.41&amp;2.52&amp;4.55\\ %hline</v>
      </c>
    </row>
    <row r="16" spans="1:31" x14ac:dyDescent="0.2">
      <c r="A16" t="s">
        <v>48</v>
      </c>
      <c r="B16" s="1">
        <v>7.7053162626782795E-8</v>
      </c>
      <c r="C16" s="1">
        <v>5.5714473462021401E-8</v>
      </c>
      <c r="D16" s="1">
        <v>3.9724403183524503E-8</v>
      </c>
      <c r="E16" s="1">
        <v>9.9578454704494202E-8</v>
      </c>
      <c r="F16" s="1">
        <v>9.8697462644638099E-8</v>
      </c>
      <c r="G16" s="1">
        <v>8.2845955002639906E-8</v>
      </c>
      <c r="H16" s="1">
        <v>9.2695717850670601E-8</v>
      </c>
      <c r="I16" s="1">
        <v>8.1643380802934401E-8</v>
      </c>
      <c r="J16" s="1">
        <v>1.00899261120654E-7</v>
      </c>
      <c r="K16" s="1">
        <v>8.1633778722409099E-8</v>
      </c>
      <c r="L16" s="1">
        <v>1.2994131470925E-7</v>
      </c>
      <c r="M16" s="1">
        <v>1.8608101595787801E-8</v>
      </c>
      <c r="N16" t="s">
        <v>30</v>
      </c>
      <c r="O16" t="s">
        <v>28</v>
      </c>
      <c r="Q16">
        <f t="shared" si="0"/>
        <v>1.59</v>
      </c>
      <c r="R16">
        <f t="shared" si="1"/>
        <v>0.43</v>
      </c>
      <c r="S16">
        <f t="shared" si="2"/>
        <v>0.6</v>
      </c>
      <c r="T16">
        <f t="shared" si="3"/>
        <v>1.96</v>
      </c>
      <c r="U16">
        <f t="shared" si="4"/>
        <v>1.65</v>
      </c>
      <c r="V16">
        <f t="shared" si="5"/>
        <v>1.51</v>
      </c>
      <c r="W16">
        <f t="shared" si="6"/>
        <v>2.4500000000000002</v>
      </c>
      <c r="X16">
        <f t="shared" si="7"/>
        <v>1.1499999999999999</v>
      </c>
      <c r="Y16">
        <f t="shared" si="8"/>
        <v>2.2200000000000002</v>
      </c>
      <c r="Z16">
        <f t="shared" si="9"/>
        <v>1.61</v>
      </c>
      <c r="AA16">
        <f t="shared" si="10"/>
        <v>0.24</v>
      </c>
      <c r="AB16">
        <f t="shared" si="11"/>
        <v>0.34</v>
      </c>
      <c r="AC16">
        <f t="shared" si="12"/>
        <v>1.55</v>
      </c>
      <c r="AE16" s="2" t="str">
        <f t="shared" si="13"/>
        <v>clumsy&amp;CODE_SMELL/&amp;1.59&amp;0.43&amp;0.6&amp;1.96&amp;1.65&amp;1.51&amp;2.45&amp;1.15&amp;1.61&amp;0.24&amp;0.34&amp;2.22\\ %hline</v>
      </c>
    </row>
    <row r="17" spans="1:31" x14ac:dyDescent="0.2">
      <c r="A17" t="s">
        <v>26</v>
      </c>
      <c r="B17" s="1">
        <v>7.9605710487447396E-8</v>
      </c>
      <c r="C17" s="1">
        <v>1.1161774177873801E-7</v>
      </c>
      <c r="D17" s="1">
        <v>2.6477413636099699E-8</v>
      </c>
      <c r="E17" s="1">
        <v>1.67181995870649E-7</v>
      </c>
      <c r="F17" s="1">
        <v>3.0098866809248502E-7</v>
      </c>
      <c r="G17" s="1">
        <v>7.38134332559213E-8</v>
      </c>
      <c r="H17" s="1">
        <v>9.5256713856287704E-8</v>
      </c>
      <c r="I17" s="1">
        <v>1.13041636991732E-7</v>
      </c>
      <c r="J17" s="1">
        <v>4.5063645503116701E-8</v>
      </c>
      <c r="K17" s="1">
        <v>2.4109044255974801E-8</v>
      </c>
      <c r="L17" s="1">
        <v>3.3881389953938201E-7</v>
      </c>
      <c r="M17" s="1">
        <v>1.1509484223301601E-7</v>
      </c>
      <c r="N17" t="s">
        <v>27</v>
      </c>
      <c r="O17" t="s">
        <v>28</v>
      </c>
      <c r="Q17">
        <f t="shared" si="0"/>
        <v>1.64</v>
      </c>
      <c r="R17">
        <f t="shared" si="1"/>
        <v>0.85</v>
      </c>
      <c r="S17">
        <f t="shared" si="2"/>
        <v>0.4</v>
      </c>
      <c r="T17">
        <f t="shared" si="3"/>
        <v>3.3</v>
      </c>
      <c r="U17">
        <f t="shared" si="4"/>
        <v>5.04</v>
      </c>
      <c r="V17">
        <f t="shared" si="5"/>
        <v>1.35</v>
      </c>
      <c r="W17">
        <f t="shared" si="6"/>
        <v>2.5099999999999998</v>
      </c>
      <c r="X17">
        <f t="shared" si="7"/>
        <v>1.59</v>
      </c>
      <c r="Y17">
        <f t="shared" si="8"/>
        <v>0.99</v>
      </c>
      <c r="Z17">
        <f t="shared" si="9"/>
        <v>0.48</v>
      </c>
      <c r="AA17">
        <f t="shared" si="10"/>
        <v>0.63</v>
      </c>
      <c r="AB17">
        <f t="shared" si="11"/>
        <v>2.1</v>
      </c>
      <c r="AC17">
        <f t="shared" si="12"/>
        <v>1.4700000000000002</v>
      </c>
      <c r="AE17" s="2" t="str">
        <f t="shared" si="13"/>
        <v>unpredictable&amp;CODE_SMELL/&amp;1.64&amp;0.85&amp;0.4&amp;3.3&amp;5.04&amp;1.35&amp;2.51&amp;1.59&amp;0.48&amp;0.63&amp;2.1&amp;0.99\\ %hline</v>
      </c>
    </row>
    <row r="18" spans="1:31" x14ac:dyDescent="0.2">
      <c r="A18" t="s">
        <v>45</v>
      </c>
      <c r="B18" s="1">
        <v>7.8211856801621697E-9</v>
      </c>
      <c r="C18" s="1">
        <v>1.4582465704027999E-7</v>
      </c>
      <c r="D18" s="1">
        <v>1.64749857447696E-8</v>
      </c>
      <c r="E18" s="1">
        <v>4.0866111257728299E-8</v>
      </c>
      <c r="F18" s="1">
        <v>3.9666574516273302E-8</v>
      </c>
      <c r="G18" s="1">
        <v>5.51527832007298E-8</v>
      </c>
      <c r="H18" s="1">
        <v>8.2067099478387802E-9</v>
      </c>
      <c r="I18" s="1">
        <v>3.1628184772942098E-8</v>
      </c>
      <c r="J18" s="1">
        <v>1.49053146576997E-7</v>
      </c>
      <c r="K18" s="1">
        <v>3.11864988040913E-8</v>
      </c>
      <c r="L18" s="1">
        <v>9.8239831403927095E-10</v>
      </c>
      <c r="M18" s="1">
        <v>2.2967587832547499E-9</v>
      </c>
      <c r="N18" t="s">
        <v>46</v>
      </c>
      <c r="O18" t="s">
        <v>17</v>
      </c>
      <c r="Q18">
        <f t="shared" si="0"/>
        <v>0.16</v>
      </c>
      <c r="R18">
        <f t="shared" si="1"/>
        <v>1.1100000000000001</v>
      </c>
      <c r="S18">
        <f t="shared" si="2"/>
        <v>0.25</v>
      </c>
      <c r="T18">
        <f t="shared" si="3"/>
        <v>0.81</v>
      </c>
      <c r="U18">
        <f t="shared" si="4"/>
        <v>0.66</v>
      </c>
      <c r="V18">
        <f t="shared" si="5"/>
        <v>1.01</v>
      </c>
      <c r="W18">
        <f t="shared" si="6"/>
        <v>0.22</v>
      </c>
      <c r="X18">
        <f t="shared" si="7"/>
        <v>0.45</v>
      </c>
      <c r="Y18">
        <f t="shared" si="8"/>
        <v>3.28</v>
      </c>
      <c r="Z18">
        <f t="shared" si="9"/>
        <v>0.62</v>
      </c>
      <c r="AA18">
        <f t="shared" si="10"/>
        <v>0</v>
      </c>
      <c r="AB18">
        <f t="shared" si="11"/>
        <v>0.04</v>
      </c>
      <c r="AC18">
        <f t="shared" si="12"/>
        <v>0.53500000000000003</v>
      </c>
      <c r="AE18" s="2" t="str">
        <f t="shared" si="13"/>
        <v>based_on_misra&amp;CODE_SMELL/BUG/&amp;0.16&amp;1.11&amp;0.25&amp;0.81&amp;0.66&amp;1.01&amp;0.22&amp;0.45&amp;0.62&amp;0&amp;0.04&amp;3.28\\ %hline</v>
      </c>
    </row>
    <row r="19" spans="1:31" x14ac:dyDescent="0.2">
      <c r="A19" t="s">
        <v>22</v>
      </c>
      <c r="B19" s="1">
        <v>3.4760825245165202E-9</v>
      </c>
      <c r="C19" s="1">
        <v>1.88136202165634E-9</v>
      </c>
      <c r="D19">
        <v>0</v>
      </c>
      <c r="E19" s="1">
        <v>3.0919106319440202E-7</v>
      </c>
      <c r="F19" s="1">
        <v>4.7349617374177398E-8</v>
      </c>
      <c r="G19" s="1">
        <v>3.8842425709409803E-9</v>
      </c>
      <c r="H19" s="1">
        <v>3.6671173782849498E-7</v>
      </c>
      <c r="I19" s="1">
        <v>3.5513007550432702E-8</v>
      </c>
      <c r="J19" s="1">
        <v>1.1586751923373E-7</v>
      </c>
      <c r="K19" s="1">
        <v>4.3128347631285001E-9</v>
      </c>
      <c r="L19" s="1">
        <v>2.89600900836768E-7</v>
      </c>
      <c r="M19" s="1">
        <v>6.9174134761367904E-8</v>
      </c>
      <c r="N19" t="s">
        <v>16</v>
      </c>
      <c r="O19" t="s">
        <v>17</v>
      </c>
      <c r="Q19">
        <f t="shared" si="0"/>
        <v>7.0000000000000007E-2</v>
      </c>
      <c r="R19">
        <f t="shared" si="1"/>
        <v>0.01</v>
      </c>
      <c r="S19">
        <f t="shared" si="2"/>
        <v>0</v>
      </c>
      <c r="T19">
        <f t="shared" si="3"/>
        <v>6.1</v>
      </c>
      <c r="U19">
        <f t="shared" si="4"/>
        <v>0.79</v>
      </c>
      <c r="V19">
        <f t="shared" si="5"/>
        <v>7.0000000000000007E-2</v>
      </c>
      <c r="W19">
        <f t="shared" si="6"/>
        <v>9.68</v>
      </c>
      <c r="X19">
        <f t="shared" si="7"/>
        <v>0.5</v>
      </c>
      <c r="Y19">
        <f t="shared" si="8"/>
        <v>2.5499999999999998</v>
      </c>
      <c r="Z19">
        <f t="shared" si="9"/>
        <v>0.09</v>
      </c>
      <c r="AA19">
        <f t="shared" si="10"/>
        <v>0.54</v>
      </c>
      <c r="AB19">
        <f t="shared" si="11"/>
        <v>1.26</v>
      </c>
      <c r="AC19">
        <f t="shared" si="12"/>
        <v>0.52</v>
      </c>
      <c r="AE19" s="2" t="str">
        <f t="shared" si="13"/>
        <v>pitfall&amp;CODE_SMELL/BUG/&amp;0.07&amp;0.01&amp;0&amp;6.1&amp;0.79&amp;0.07&amp;9.68&amp;0.5&amp;0.09&amp;0.54&amp;1.26&amp;2.55\\ %hline</v>
      </c>
    </row>
    <row r="20" spans="1:31" x14ac:dyDescent="0.2">
      <c r="A20" t="s">
        <v>50</v>
      </c>
      <c r="B20" s="1">
        <v>3.5774682648149101E-8</v>
      </c>
      <c r="C20" s="1">
        <v>1.0740536746250799E-8</v>
      </c>
      <c r="D20" s="1">
        <v>1.5101208416715898E-8</v>
      </c>
      <c r="E20" s="1">
        <v>8.7696714655473696E-9</v>
      </c>
      <c r="F20" s="1">
        <v>3.7434102158470999E-8</v>
      </c>
      <c r="G20" s="1">
        <v>1.1148898409981699E-8</v>
      </c>
      <c r="H20" s="1">
        <v>4.8549632658637497E-8</v>
      </c>
      <c r="I20" s="1">
        <v>3.9946506417492999E-8</v>
      </c>
      <c r="J20" s="1">
        <v>1.0600761882349801E-8</v>
      </c>
      <c r="K20" s="1">
        <v>4.1505932534657698E-9</v>
      </c>
      <c r="L20" s="1">
        <v>3.8424700530018102E-9</v>
      </c>
      <c r="M20" s="1">
        <v>2.9627184640372602E-9</v>
      </c>
      <c r="N20" t="s">
        <v>30</v>
      </c>
      <c r="O20" t="s">
        <v>28</v>
      </c>
      <c r="Q20">
        <f t="shared" si="0"/>
        <v>0.74</v>
      </c>
      <c r="R20">
        <f t="shared" si="1"/>
        <v>0.08</v>
      </c>
      <c r="S20">
        <f t="shared" si="2"/>
        <v>0.23</v>
      </c>
      <c r="T20">
        <f t="shared" si="3"/>
        <v>0.17</v>
      </c>
      <c r="U20">
        <f t="shared" si="4"/>
        <v>0.63</v>
      </c>
      <c r="V20">
        <f t="shared" si="5"/>
        <v>0.2</v>
      </c>
      <c r="W20">
        <f t="shared" si="6"/>
        <v>1.28</v>
      </c>
      <c r="X20">
        <f t="shared" si="7"/>
        <v>0.56000000000000005</v>
      </c>
      <c r="Y20">
        <f t="shared" si="8"/>
        <v>0.23</v>
      </c>
      <c r="Z20">
        <f t="shared" si="9"/>
        <v>0.08</v>
      </c>
      <c r="AA20">
        <f t="shared" si="10"/>
        <v>0.01</v>
      </c>
      <c r="AB20">
        <f t="shared" si="11"/>
        <v>0.05</v>
      </c>
      <c r="AC20">
        <f t="shared" si="12"/>
        <v>0.21500000000000002</v>
      </c>
      <c r="AE20" s="2" t="str">
        <f t="shared" si="13"/>
        <v>redundant&amp;CODE_SMELL/&amp;0.74&amp;0.08&amp;0.23&amp;0.17&amp;0.63&amp;0.2&amp;1.28&amp;0.56&amp;0.08&amp;0.01&amp;0.05&amp;0.23\\ %hline</v>
      </c>
    </row>
    <row r="21" spans="1:31" x14ac:dyDescent="0.2">
      <c r="A21" t="s">
        <v>36</v>
      </c>
      <c r="B21" s="1">
        <v>6.6624915053233306E-8</v>
      </c>
      <c r="C21" s="1">
        <v>1.9758512105016099E-8</v>
      </c>
      <c r="D21" s="1">
        <v>2.4133594405434301E-8</v>
      </c>
      <c r="E21" s="1">
        <v>5.5839050013518398E-8</v>
      </c>
      <c r="F21" s="1">
        <v>8.5107479989915502E-10</v>
      </c>
      <c r="G21" s="1">
        <v>1.73254396364579E-9</v>
      </c>
      <c r="H21">
        <v>0</v>
      </c>
      <c r="I21" s="1">
        <v>2.1189016447539801E-8</v>
      </c>
      <c r="J21" s="1">
        <v>7.5995188788745606E-9</v>
      </c>
      <c r="K21" s="1">
        <v>1.1137250355315301E-8</v>
      </c>
      <c r="L21" s="1">
        <v>4.0447053189492796E-9</v>
      </c>
      <c r="M21" s="1">
        <v>1.0608085691271301E-9</v>
      </c>
      <c r="N21" t="s">
        <v>35</v>
      </c>
      <c r="O21" t="s">
        <v>28</v>
      </c>
      <c r="Q21">
        <f t="shared" si="0"/>
        <v>1.38</v>
      </c>
      <c r="R21">
        <f t="shared" si="1"/>
        <v>0.15</v>
      </c>
      <c r="S21">
        <f t="shared" si="2"/>
        <v>0.36</v>
      </c>
      <c r="T21">
        <f t="shared" si="3"/>
        <v>1.1000000000000001</v>
      </c>
      <c r="U21">
        <f t="shared" si="4"/>
        <v>0.01</v>
      </c>
      <c r="V21">
        <f t="shared" si="5"/>
        <v>0.03</v>
      </c>
      <c r="W21">
        <f t="shared" si="6"/>
        <v>0</v>
      </c>
      <c r="X21">
        <f t="shared" si="7"/>
        <v>0.3</v>
      </c>
      <c r="Y21">
        <f t="shared" si="8"/>
        <v>0.17</v>
      </c>
      <c r="Z21">
        <f t="shared" si="9"/>
        <v>0.22</v>
      </c>
      <c r="AA21">
        <f t="shared" si="10"/>
        <v>0.01</v>
      </c>
      <c r="AB21">
        <f t="shared" si="11"/>
        <v>0.02</v>
      </c>
      <c r="AC21">
        <f t="shared" si="12"/>
        <v>0.16</v>
      </c>
      <c r="AE21" s="2" t="str">
        <f t="shared" si="13"/>
        <v>duplicate&amp;CODE_SMELL/&amp;1.38&amp;0.15&amp;0.36&amp;1.1&amp;0.01&amp;0.03&amp;0&amp;0.3&amp;0.22&amp;0.01&amp;0.02&amp;0.17\\ %hline</v>
      </c>
    </row>
    <row r="22" spans="1:31" x14ac:dyDescent="0.2">
      <c r="A22" t="s">
        <v>31</v>
      </c>
      <c r="B22">
        <v>0</v>
      </c>
      <c r="C22" s="1">
        <v>1.2809775395799999E-9</v>
      </c>
      <c r="D22">
        <v>0</v>
      </c>
      <c r="E22" s="1">
        <v>1.13659775186432E-8</v>
      </c>
      <c r="F22" s="1">
        <v>1.58761666110689E-9</v>
      </c>
      <c r="G22" s="1">
        <v>6.1398197827817699E-11</v>
      </c>
      <c r="H22">
        <v>0</v>
      </c>
      <c r="I22">
        <v>0</v>
      </c>
      <c r="J22" s="1">
        <v>4.1992320888795398E-9</v>
      </c>
      <c r="K22" s="1">
        <v>2.9983127349137702E-9</v>
      </c>
      <c r="L22" s="1">
        <v>1.0920704361163E-7</v>
      </c>
      <c r="M22" s="1">
        <v>4.0126027298101996E-9</v>
      </c>
      <c r="N22" t="s">
        <v>32</v>
      </c>
      <c r="O22" t="s">
        <v>28</v>
      </c>
      <c r="Q22">
        <f t="shared" si="0"/>
        <v>0</v>
      </c>
      <c r="R22">
        <f t="shared" si="1"/>
        <v>0.01</v>
      </c>
      <c r="S22">
        <f t="shared" si="2"/>
        <v>0</v>
      </c>
      <c r="T22">
        <f t="shared" si="3"/>
        <v>0.22</v>
      </c>
      <c r="U22">
        <f t="shared" si="4"/>
        <v>0.03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0.09</v>
      </c>
      <c r="Z22">
        <f t="shared" si="9"/>
        <v>0.06</v>
      </c>
      <c r="AA22">
        <f t="shared" si="10"/>
        <v>0.2</v>
      </c>
      <c r="AB22">
        <f t="shared" si="11"/>
        <v>7.0000000000000007E-2</v>
      </c>
      <c r="AC22">
        <f t="shared" si="12"/>
        <v>1.9999999999999997E-2</v>
      </c>
      <c r="AE22" s="2" t="str">
        <f t="shared" si="13"/>
        <v>bad_practice&amp;CODE_SMELL/&amp;0&amp;0.01&amp;0&amp;0.22&amp;0.03&amp;0&amp;0&amp;0&amp;0.06&amp;0.2&amp;0.07&amp;0.09\\ %hline</v>
      </c>
    </row>
    <row r="23" spans="1:31" x14ac:dyDescent="0.2">
      <c r="Q23">
        <f t="shared" ref="Q23:AC23" si="14">SUM(Q2:Q22)</f>
        <v>99.919999999999987</v>
      </c>
      <c r="R23">
        <f t="shared" si="14"/>
        <v>89.260000000000019</v>
      </c>
      <c r="S23">
        <f t="shared" si="14"/>
        <v>84.009999999999977</v>
      </c>
      <c r="T23">
        <f t="shared" si="14"/>
        <v>97.169999999999973</v>
      </c>
      <c r="U23">
        <f t="shared" si="14"/>
        <v>98.110000000000014</v>
      </c>
      <c r="V23">
        <f t="shared" si="14"/>
        <v>98.169999999999987</v>
      </c>
      <c r="W23">
        <f t="shared" si="14"/>
        <v>96.09</v>
      </c>
      <c r="X23">
        <f t="shared" si="14"/>
        <v>93.170000000000016</v>
      </c>
      <c r="Y23">
        <f t="shared" si="14"/>
        <v>95.539999999999992</v>
      </c>
      <c r="Z23">
        <f t="shared" si="14"/>
        <v>90.97</v>
      </c>
      <c r="AA23">
        <f t="shared" si="14"/>
        <v>67.220000000000013</v>
      </c>
      <c r="AB23">
        <f t="shared" si="14"/>
        <v>97.900000000000034</v>
      </c>
      <c r="AC23">
        <f t="shared" si="14"/>
        <v>80.669999999999987</v>
      </c>
      <c r="AE23" s="2" t="str">
        <f t="shared" si="13"/>
        <v>&amp;&amp;99.92&amp;89.26&amp;84.01&amp;97.17&amp;98.11&amp;98.17&amp;96.09&amp;93.17&amp;90.97&amp;67.22&amp;97.9&amp;95.54\\ %hline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2D0B-46BC-4346-9ED0-E6B61D71672D}">
  <dimension ref="A1:AA18"/>
  <sheetViews>
    <sheetView tabSelected="1" topLeftCell="V1" workbookViewId="0">
      <selection activeCell="AA1" sqref="AA1:AA18"/>
    </sheetView>
  </sheetViews>
  <sheetFormatPr baseColWidth="10" defaultRowHeight="16" x14ac:dyDescent="0.2"/>
  <sheetData>
    <row r="1" spans="1: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K1" s="2" t="s">
        <v>12</v>
      </c>
      <c r="L1" s="2" t="s">
        <v>13</v>
      </c>
      <c r="M1" s="2" t="s">
        <v>14</v>
      </c>
      <c r="O1" s="2" t="s">
        <v>1</v>
      </c>
      <c r="P1" s="2" t="s">
        <v>2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10</v>
      </c>
      <c r="X1" s="2" t="s">
        <v>12</v>
      </c>
      <c r="Y1" s="2" t="s">
        <v>64</v>
      </c>
      <c r="AA1" s="2" t="str">
        <f>CONCATENATE(A1,"&amp;",M1,"&amp;",O1,"&amp;",P1,"&amp;",Q1,"&amp;",R1,"&amp;",S1,"&amp;",T1,"&amp;",U1,"&amp;",V1,"&amp;",W1,"&amp;",X1,"\\ %hline")</f>
        <v>Tags&amp;type&amp;Cryptography&amp;Experimentation&amp;Quantum Annealing&amp;Full-stack Library&amp;ToolKit&amp;Quantum-Chemistry&amp;Compiler&amp;Assembly&amp;Quantum Algorithsm&amp;Simulator\\ %hline</v>
      </c>
    </row>
    <row r="2" spans="1:27" x14ac:dyDescent="0.2">
      <c r="A2" t="s">
        <v>63</v>
      </c>
      <c r="B2" s="1">
        <v>2.3384319460816599E-6</v>
      </c>
      <c r="C2" s="1">
        <v>7.4536507759536602E-6</v>
      </c>
      <c r="D2" s="1">
        <v>2.4514746492851202E-6</v>
      </c>
      <c r="E2" s="1">
        <v>9.3720980705351798E-7</v>
      </c>
      <c r="F2" s="1">
        <v>1.29315893702145E-6</v>
      </c>
      <c r="G2" s="1">
        <v>9.6721354356575695E-7</v>
      </c>
      <c r="H2" s="1">
        <v>2.3284958983732501E-7</v>
      </c>
      <c r="I2" s="1">
        <v>2.6935641292352602E-6</v>
      </c>
      <c r="J2" s="1">
        <v>1.33791975080568E-6</v>
      </c>
      <c r="K2" s="1">
        <v>2.2306555205817199E-6</v>
      </c>
      <c r="L2" t="s">
        <v>16</v>
      </c>
      <c r="M2" t="s">
        <v>17</v>
      </c>
      <c r="O2">
        <f>ROUND((B2*100/0.00000484),2)</f>
        <v>48.31</v>
      </c>
      <c r="P2">
        <f>ROUND((C2*100/0.0000131),2)</f>
        <v>56.9</v>
      </c>
      <c r="Q2">
        <f>ROUND((D2*100/0.00000664),2)</f>
        <v>36.92</v>
      </c>
      <c r="R2">
        <f>ROUND((E2*100/0.00000507),2)</f>
        <v>18.489999999999998</v>
      </c>
      <c r="S2">
        <f>ROUND((F2*100/0.00000597),2)</f>
        <v>21.66</v>
      </c>
      <c r="T2">
        <f>ROUND((G2*100/0.00000548),2)</f>
        <v>17.649999999999999</v>
      </c>
      <c r="U2">
        <f>ROUND((H2*100/0.00000379),2)</f>
        <v>6.14</v>
      </c>
      <c r="V2">
        <f>ROUND((I2*100/0.00000709),2)</f>
        <v>37.99</v>
      </c>
      <c r="W2">
        <f>ROUND((J2*100/0.00000506),2)</f>
        <v>26.44</v>
      </c>
      <c r="X2">
        <f>ROUND((K2*100/0.00000548),2)</f>
        <v>40.71</v>
      </c>
      <c r="Y2">
        <f>MEDIAN(O2:X2)</f>
        <v>31.68</v>
      </c>
      <c r="AA2" s="2" t="str">
        <f t="shared" ref="AA2:AA18" si="0">CONCATENATE(A2,"&amp;",M2,"&amp;",O2,"&amp;",P2,"&amp;",Q2,"&amp;",R2,"&amp;",S2,"&amp;",T2,"&amp;",U2,"&amp;",V2,"&amp;",W2,"&amp;",X2,"\\ %hline")</f>
        <v>convention&amp;CODE_SMELL/BUG/&amp;48.31&amp;56.9&amp;36.92&amp;18.49&amp;21.66&amp;17.65&amp;6.14&amp;37.99&amp;26.44&amp;40.71\\ %hline</v>
      </c>
    </row>
    <row r="3" spans="1:27" x14ac:dyDescent="0.2">
      <c r="A3" t="s">
        <v>15</v>
      </c>
      <c r="B3" s="1">
        <v>1.27017172585129E-7</v>
      </c>
      <c r="C3" s="1">
        <v>8.8291365152717098E-7</v>
      </c>
      <c r="D3" s="1">
        <v>1.0372502390229E-6</v>
      </c>
      <c r="E3" s="1">
        <v>4.0736845791080499E-7</v>
      </c>
      <c r="F3" s="1">
        <v>6.3469783083649597E-7</v>
      </c>
      <c r="G3" s="1">
        <v>7.4107150082479298E-7</v>
      </c>
      <c r="H3" s="1">
        <v>7.1517293506092297E-7</v>
      </c>
      <c r="I3" s="1">
        <v>1.0355601825335099E-6</v>
      </c>
      <c r="J3" s="1">
        <v>6.3003481866302096E-7</v>
      </c>
      <c r="K3" s="1">
        <v>6.3341095834719805E-7</v>
      </c>
      <c r="L3" t="s">
        <v>16</v>
      </c>
      <c r="M3" t="s">
        <v>17</v>
      </c>
      <c r="O3">
        <f>ROUND((B3*100/0.00000484),2)</f>
        <v>2.62</v>
      </c>
      <c r="P3">
        <f>ROUND((C3*100/0.0000131),2)</f>
        <v>6.74</v>
      </c>
      <c r="Q3">
        <f>ROUND((D3*100/0.00000664),2)</f>
        <v>15.62</v>
      </c>
      <c r="R3">
        <f>ROUND((E3*100/0.00000507),2)</f>
        <v>8.0299999999999994</v>
      </c>
      <c r="S3">
        <f>ROUND((F3*100/0.00000597),2)</f>
        <v>10.63</v>
      </c>
      <c r="T3">
        <f>ROUND((G3*100/0.00000548),2)</f>
        <v>13.52</v>
      </c>
      <c r="U3">
        <f>ROUND((H3*100/0.00000379),2)</f>
        <v>18.87</v>
      </c>
      <c r="V3">
        <f>ROUND((I3*100/0.00000709),2)</f>
        <v>14.61</v>
      </c>
      <c r="W3">
        <f>ROUND((J3*100/0.00000506),2)</f>
        <v>12.45</v>
      </c>
      <c r="X3">
        <f>ROUND((K3*100/0.00000548),2)</f>
        <v>11.56</v>
      </c>
      <c r="Y3">
        <f>MEDIAN(O3:X3)</f>
        <v>12.004999999999999</v>
      </c>
      <c r="AA3" s="2" t="str">
        <f t="shared" si="0"/>
        <v>unused&amp;CODE_SMELL/BUG/&amp;2.62&amp;6.74&amp;15.62&amp;8.03&amp;10.63&amp;13.52&amp;18.87&amp;14.61&amp;12.45&amp;11.56\\ %hline</v>
      </c>
    </row>
    <row r="4" spans="1:27" x14ac:dyDescent="0.2">
      <c r="A4" t="s">
        <v>40</v>
      </c>
      <c r="B4" s="1">
        <v>3.6870159166225098E-7</v>
      </c>
      <c r="C4" s="1">
        <v>3.45600869383981E-7</v>
      </c>
      <c r="D4" s="1">
        <v>4.14968738034425E-7</v>
      </c>
      <c r="E4" s="1">
        <v>2.7608648480495101E-7</v>
      </c>
      <c r="F4" s="1">
        <v>3.08200527753031E-7</v>
      </c>
      <c r="G4" s="1">
        <v>4.1010940690610002E-7</v>
      </c>
      <c r="H4" s="1">
        <v>5.9402676690821705E-7</v>
      </c>
      <c r="I4" s="1">
        <v>5.7686724785246404E-7</v>
      </c>
      <c r="J4" s="1">
        <v>4.53309697434647E-7</v>
      </c>
      <c r="K4" s="1">
        <v>1.1853612554213E-7</v>
      </c>
      <c r="L4" t="s">
        <v>41</v>
      </c>
      <c r="M4" t="s">
        <v>28</v>
      </c>
      <c r="O4">
        <f>ROUND((B4*100/0.00000484),2)</f>
        <v>7.62</v>
      </c>
      <c r="P4">
        <f>ROUND((C4*100/0.0000131),2)</f>
        <v>2.64</v>
      </c>
      <c r="Q4">
        <f>ROUND((D4*100/0.00000664),2)</f>
        <v>6.25</v>
      </c>
      <c r="R4">
        <f>ROUND((E4*100/0.00000507),2)</f>
        <v>5.45</v>
      </c>
      <c r="S4">
        <f>ROUND((F4*100/0.00000597),2)</f>
        <v>5.16</v>
      </c>
      <c r="T4">
        <f>ROUND((G4*100/0.00000548),2)</f>
        <v>7.48</v>
      </c>
      <c r="U4">
        <f>ROUND((H4*100/0.00000379),2)</f>
        <v>15.67</v>
      </c>
      <c r="V4">
        <f>ROUND((I4*100/0.00000709),2)</f>
        <v>8.14</v>
      </c>
      <c r="W4">
        <f>ROUND((J4*100/0.00000506),2)</f>
        <v>8.9600000000000009</v>
      </c>
      <c r="X4">
        <f>ROUND((K4*100/0.00000548),2)</f>
        <v>2.16</v>
      </c>
      <c r="Y4">
        <f>MEDIAN(O4:X4)</f>
        <v>6.8650000000000002</v>
      </c>
      <c r="AA4" s="2" t="str">
        <f t="shared" si="0"/>
        <v>brain_overload&amp;CODE_SMELL/&amp;7.62&amp;2.64&amp;6.25&amp;5.45&amp;5.16&amp;7.48&amp;15.67&amp;8.14&amp;8.96&amp;2.16\\ %hline</v>
      </c>
    </row>
    <row r="5" spans="1:27" x14ac:dyDescent="0.2">
      <c r="A5" t="s">
        <v>56</v>
      </c>
      <c r="B5" s="1">
        <v>3.11818066130572E-7</v>
      </c>
      <c r="C5" s="1">
        <v>2.26861630061068E-7</v>
      </c>
      <c r="D5" s="1">
        <v>1.64404837727457E-7</v>
      </c>
      <c r="E5" s="1">
        <v>3.1093326309783302E-7</v>
      </c>
      <c r="F5" s="1">
        <v>6.0018631867422702E-7</v>
      </c>
      <c r="G5" s="1">
        <v>5.63260762957373E-7</v>
      </c>
      <c r="H5" s="1">
        <v>7.4230125813820601E-8</v>
      </c>
      <c r="I5" s="1">
        <v>1.86791784696694E-7</v>
      </c>
      <c r="J5" s="1">
        <v>4.5164798715324102E-7</v>
      </c>
      <c r="K5" s="1">
        <v>3.1784579880727302E-7</v>
      </c>
      <c r="L5" t="s">
        <v>41</v>
      </c>
      <c r="M5" t="s">
        <v>28</v>
      </c>
      <c r="O5">
        <f>ROUND((B5*100/0.00000484),2)</f>
        <v>6.44</v>
      </c>
      <c r="P5">
        <f>ROUND((C5*100/0.0000131),2)</f>
        <v>1.73</v>
      </c>
      <c r="Q5">
        <f>ROUND((D5*100/0.00000664),2)</f>
        <v>2.48</v>
      </c>
      <c r="R5">
        <f>ROUND((E5*100/0.00000507),2)</f>
        <v>6.13</v>
      </c>
      <c r="S5">
        <f>ROUND((F5*100/0.00000597),2)</f>
        <v>10.050000000000001</v>
      </c>
      <c r="T5">
        <f>ROUND((G5*100/0.00000548),2)</f>
        <v>10.28</v>
      </c>
      <c r="U5">
        <f>ROUND((H5*100/0.00000379),2)</f>
        <v>1.96</v>
      </c>
      <c r="V5">
        <f>ROUND((I5*100/0.00000709),2)</f>
        <v>2.63</v>
      </c>
      <c r="W5">
        <f>ROUND((J5*100/0.00000506),2)</f>
        <v>8.93</v>
      </c>
      <c r="X5">
        <f>ROUND((K5*100/0.00000548),2)</f>
        <v>5.8</v>
      </c>
      <c r="Y5">
        <f>MEDIAN(O5:X5)</f>
        <v>5.9649999999999999</v>
      </c>
      <c r="AA5" s="2" t="str">
        <f t="shared" si="0"/>
        <v>design&amp;CODE_SMELL/&amp;6.44&amp;1.73&amp;2.48&amp;6.13&amp;10.05&amp;10.28&amp;1.96&amp;2.63&amp;8.93&amp;5.8\\ %hline</v>
      </c>
    </row>
    <row r="6" spans="1:27" x14ac:dyDescent="0.2">
      <c r="A6" t="s">
        <v>33</v>
      </c>
      <c r="B6" s="1">
        <v>2.1580679006373301E-8</v>
      </c>
      <c r="C6" s="1">
        <v>5.3943099324209404E-7</v>
      </c>
      <c r="D6" s="1">
        <v>4.2372423676965098E-7</v>
      </c>
      <c r="E6" s="1">
        <v>2.4464702421825002E-7</v>
      </c>
      <c r="F6" s="1">
        <v>4.0734717664988701E-7</v>
      </c>
      <c r="G6" s="1">
        <v>8.0849120333785405E-7</v>
      </c>
      <c r="H6">
        <v>0</v>
      </c>
      <c r="I6" s="1">
        <v>2.1917313343761701E-7</v>
      </c>
      <c r="J6" s="1">
        <v>5.5163249172604197E-7</v>
      </c>
      <c r="K6" s="1">
        <v>3.3912896838289299E-7</v>
      </c>
      <c r="L6" t="s">
        <v>21</v>
      </c>
      <c r="M6" t="s">
        <v>17</v>
      </c>
      <c r="O6">
        <f>ROUND((B6*100/0.00000484),2)</f>
        <v>0.45</v>
      </c>
      <c r="P6">
        <f>ROUND((C6*100/0.0000131),2)</f>
        <v>4.12</v>
      </c>
      <c r="Q6">
        <f>ROUND((D6*100/0.00000664),2)</f>
        <v>6.38</v>
      </c>
      <c r="R6">
        <f>ROUND((E6*100/0.00000507),2)</f>
        <v>4.83</v>
      </c>
      <c r="S6">
        <f>ROUND((F6*100/0.00000597),2)</f>
        <v>6.82</v>
      </c>
      <c r="T6">
        <f>ROUND((G6*100/0.00000548),2)</f>
        <v>14.75</v>
      </c>
      <c r="U6">
        <f>ROUND((H6*100/0.00000379),2)</f>
        <v>0</v>
      </c>
      <c r="V6">
        <f>ROUND((I6*100/0.00000709),2)</f>
        <v>3.09</v>
      </c>
      <c r="W6">
        <f>ROUND((J6*100/0.00000506),2)</f>
        <v>10.9</v>
      </c>
      <c r="X6">
        <f>ROUND((K6*100/0.00000548),2)</f>
        <v>6.19</v>
      </c>
      <c r="Y6">
        <f>MEDIAN(O6:X6)</f>
        <v>5.51</v>
      </c>
      <c r="AA6" s="2" t="str">
        <f t="shared" si="0"/>
        <v>obsolete&amp;CODE_SMELL/BUG/&amp;0.45&amp;4.12&amp;6.38&amp;4.83&amp;6.82&amp;14.75&amp;0&amp;3.09&amp;10.9&amp;6.19\\ %hline</v>
      </c>
    </row>
    <row r="7" spans="1:27" x14ac:dyDescent="0.2">
      <c r="A7" t="s">
        <v>54</v>
      </c>
      <c r="B7" s="1">
        <v>1.8269577535460901E-7</v>
      </c>
      <c r="C7" s="1">
        <v>3.41699175107412E-7</v>
      </c>
      <c r="D7" s="1">
        <v>8.8391089450271405E-8</v>
      </c>
      <c r="E7" s="1">
        <v>1.7471893715693599E-7</v>
      </c>
      <c r="F7" s="1">
        <v>2.35672540855982E-7</v>
      </c>
      <c r="G7" s="1">
        <v>1.66681835915551E-7</v>
      </c>
      <c r="H7" s="1">
        <v>2.0836439623646201E-7</v>
      </c>
      <c r="I7" s="1">
        <v>1.9245384252804099E-7</v>
      </c>
      <c r="J7" s="1">
        <v>1.5593283377423401E-7</v>
      </c>
      <c r="K7" s="1">
        <v>2.9443606712024299E-8</v>
      </c>
      <c r="L7" t="s">
        <v>55</v>
      </c>
      <c r="M7" t="s">
        <v>44</v>
      </c>
      <c r="O7">
        <f>ROUND((B7*100/0.00000484),2)</f>
        <v>3.77</v>
      </c>
      <c r="P7">
        <f>ROUND((C7*100/0.0000131),2)</f>
        <v>2.61</v>
      </c>
      <c r="Q7">
        <f>ROUND((D7*100/0.00000664),2)</f>
        <v>1.33</v>
      </c>
      <c r="R7">
        <f>ROUND((E7*100/0.00000507),2)</f>
        <v>3.45</v>
      </c>
      <c r="S7">
        <f>ROUND((F7*100/0.00000597),2)</f>
        <v>3.95</v>
      </c>
      <c r="T7">
        <f>ROUND((G7*100/0.00000548),2)</f>
        <v>3.04</v>
      </c>
      <c r="U7">
        <f>ROUND((H7*100/0.00000379),2)</f>
        <v>5.5</v>
      </c>
      <c r="V7">
        <f>ROUND((I7*100/0.00000709),2)</f>
        <v>2.71</v>
      </c>
      <c r="W7">
        <f>ROUND((J7*100/0.00000506),2)</f>
        <v>3.08</v>
      </c>
      <c r="X7">
        <f>ROUND((K7*100/0.00000548),2)</f>
        <v>0.54</v>
      </c>
      <c r="Y7">
        <f>MEDIAN(O7:X7)</f>
        <v>3.06</v>
      </c>
      <c r="AA7" s="2" t="str">
        <f t="shared" si="0"/>
        <v>cwe&amp;VULNERABILITY/CODE_SMELL/BUG/&amp;3.77&amp;2.61&amp;1.33&amp;3.45&amp;3.95&amp;3.04&amp;5.5&amp;2.71&amp;3.08&amp;0.54\\ %hline</v>
      </c>
    </row>
    <row r="8" spans="1:27" x14ac:dyDescent="0.2">
      <c r="A8" t="s">
        <v>42</v>
      </c>
      <c r="B8" s="1">
        <v>1.4999638160890699E-7</v>
      </c>
      <c r="C8" s="1">
        <v>1.5247129074344901E-7</v>
      </c>
      <c r="D8" s="1">
        <v>6.2669570449870097E-8</v>
      </c>
      <c r="E8" s="1">
        <v>5.7203990672438004E-7</v>
      </c>
      <c r="F8" s="1">
        <v>3.8079405285790302E-7</v>
      </c>
      <c r="G8" s="1">
        <v>8.9371157349356397E-8</v>
      </c>
      <c r="H8" s="1">
        <v>5.2066720955021196E-7</v>
      </c>
      <c r="I8" s="1">
        <v>2.0381030762427699E-7</v>
      </c>
      <c r="J8" s="1">
        <v>5.7311138351012002E-8</v>
      </c>
      <c r="K8" s="1">
        <v>1.9358328347129899E-7</v>
      </c>
      <c r="L8" t="s">
        <v>39</v>
      </c>
      <c r="M8" t="s">
        <v>17</v>
      </c>
      <c r="O8">
        <f>ROUND((B8*100/0.00000484),2)</f>
        <v>3.1</v>
      </c>
      <c r="P8">
        <f>ROUND((C8*100/0.0000131),2)</f>
        <v>1.1599999999999999</v>
      </c>
      <c r="Q8">
        <f>ROUND((D8*100/0.00000664),2)</f>
        <v>0.94</v>
      </c>
      <c r="R8">
        <f>ROUND((E8*100/0.00000507),2)</f>
        <v>11.28</v>
      </c>
      <c r="S8">
        <f>ROUND((F8*100/0.00000597),2)</f>
        <v>6.38</v>
      </c>
      <c r="T8">
        <f>ROUND((G8*100/0.00000548),2)</f>
        <v>1.63</v>
      </c>
      <c r="U8">
        <f>ROUND((H8*100/0.00000379),2)</f>
        <v>13.74</v>
      </c>
      <c r="V8">
        <f>ROUND((I8*100/0.00000709),2)</f>
        <v>2.87</v>
      </c>
      <c r="W8">
        <f>ROUND((J8*100/0.00000506),2)</f>
        <v>1.1299999999999999</v>
      </c>
      <c r="X8">
        <f>ROUND((K8*100/0.00000548),2)</f>
        <v>3.53</v>
      </c>
      <c r="Y8">
        <f>MEDIAN(O8:X8)</f>
        <v>2.9850000000000003</v>
      </c>
      <c r="AA8" s="2" t="str">
        <f t="shared" si="0"/>
        <v>confusing&amp;CODE_SMELL/BUG/&amp;3.1&amp;1.16&amp;0.94&amp;11.28&amp;6.38&amp;1.63&amp;13.74&amp;2.87&amp;1.13&amp;3.53\\ %hline</v>
      </c>
    </row>
    <row r="9" spans="1:27" x14ac:dyDescent="0.2">
      <c r="A9" t="s">
        <v>18</v>
      </c>
      <c r="B9" s="1">
        <v>2.4607976739431299E-7</v>
      </c>
      <c r="C9" s="1">
        <v>1.85531138867259E-7</v>
      </c>
      <c r="D9" s="1">
        <v>7.2368695273318497E-8</v>
      </c>
      <c r="E9" s="1">
        <v>2.2695041729604501E-7</v>
      </c>
      <c r="F9" s="1">
        <v>4.4508164857722602E-7</v>
      </c>
      <c r="G9" s="1">
        <v>1.5180335421744301E-7</v>
      </c>
      <c r="H9" s="1">
        <v>2.3987985553108897E-7</v>
      </c>
      <c r="I9" s="1">
        <v>2.0923784030714999E-7</v>
      </c>
      <c r="J9" s="1">
        <v>5.4739107917808601E-8</v>
      </c>
      <c r="K9" s="1">
        <v>1.3312287550292599E-7</v>
      </c>
      <c r="L9" t="s">
        <v>19</v>
      </c>
      <c r="M9" t="s">
        <v>17</v>
      </c>
      <c r="O9">
        <f>ROUND((B9*100/0.00000484),2)</f>
        <v>5.08</v>
      </c>
      <c r="P9">
        <f>ROUND((C9*100/0.0000131),2)</f>
        <v>1.42</v>
      </c>
      <c r="Q9">
        <f>ROUND((D9*100/0.00000664),2)</f>
        <v>1.0900000000000001</v>
      </c>
      <c r="R9">
        <f>ROUND((E9*100/0.00000507),2)</f>
        <v>4.4800000000000004</v>
      </c>
      <c r="S9">
        <f>ROUND((F9*100/0.00000597),2)</f>
        <v>7.46</v>
      </c>
      <c r="T9">
        <f>ROUND((G9*100/0.00000548),2)</f>
        <v>2.77</v>
      </c>
      <c r="U9">
        <f>ROUND((H9*100/0.00000379),2)</f>
        <v>6.33</v>
      </c>
      <c r="V9">
        <f>ROUND((I9*100/0.00000709),2)</f>
        <v>2.95</v>
      </c>
      <c r="W9">
        <f>ROUND((J9*100/0.00000506),2)</f>
        <v>1.08</v>
      </c>
      <c r="X9">
        <f>ROUND((K9*100/0.00000548),2)</f>
        <v>2.4300000000000002</v>
      </c>
      <c r="Y9">
        <f>MEDIAN(O9:X9)</f>
        <v>2.8600000000000003</v>
      </c>
      <c r="AA9" s="2" t="str">
        <f t="shared" si="0"/>
        <v>error_handling&amp;CODE_SMELL/BUG/&amp;5.08&amp;1.42&amp;1.09&amp;4.48&amp;7.46&amp;2.77&amp;6.33&amp;2.95&amp;1.08&amp;2.43\\ %hline</v>
      </c>
    </row>
    <row r="10" spans="1:27" x14ac:dyDescent="0.2">
      <c r="A10" t="s">
        <v>47</v>
      </c>
      <c r="B10" s="1">
        <v>3.3565271667381802E-7</v>
      </c>
      <c r="C10" s="1">
        <v>9.7339539806000705E-8</v>
      </c>
      <c r="D10" s="1">
        <v>6.7445245110219694E-8</v>
      </c>
      <c r="E10" s="1">
        <v>1.9395671118102E-7</v>
      </c>
      <c r="F10" s="1">
        <v>1.39317007625902E-7</v>
      </c>
      <c r="G10" s="1">
        <v>1.7379568164769601E-7</v>
      </c>
      <c r="H10" s="1">
        <v>1.7676614393208202E-8</v>
      </c>
      <c r="I10" s="1">
        <v>3.0523123279523901E-7</v>
      </c>
      <c r="J10" s="1">
        <v>5.2926473400586599E-8</v>
      </c>
      <c r="K10" s="1">
        <v>1.7413736499917001E-7</v>
      </c>
      <c r="L10" t="s">
        <v>30</v>
      </c>
      <c r="M10" t="s">
        <v>17</v>
      </c>
      <c r="O10">
        <f>ROUND((B10*100/0.00000484),2)</f>
        <v>6.93</v>
      </c>
      <c r="P10">
        <f>ROUND((C10*100/0.0000131),2)</f>
        <v>0.74</v>
      </c>
      <c r="Q10">
        <f>ROUND((D10*100/0.00000664),2)</f>
        <v>1.02</v>
      </c>
      <c r="R10">
        <f>ROUND((E10*100/0.00000507),2)</f>
        <v>3.83</v>
      </c>
      <c r="S10">
        <f>ROUND((F10*100/0.00000597),2)</f>
        <v>2.33</v>
      </c>
      <c r="T10">
        <f>ROUND((G10*100/0.00000548),2)</f>
        <v>3.17</v>
      </c>
      <c r="U10">
        <f>ROUND((H10*100/0.00000379),2)</f>
        <v>0.47</v>
      </c>
      <c r="V10">
        <f>ROUND((I10*100/0.00000709),2)</f>
        <v>4.3099999999999996</v>
      </c>
      <c r="W10">
        <f>ROUND((J10*100/0.00000506),2)</f>
        <v>1.05</v>
      </c>
      <c r="X10">
        <f>ROUND((K10*100/0.00000548),2)</f>
        <v>3.18</v>
      </c>
      <c r="Y10">
        <f>MEDIAN(O10:X10)</f>
        <v>2.75</v>
      </c>
      <c r="AA10" s="2" t="str">
        <f t="shared" si="0"/>
        <v>accessibility&amp;CODE_SMELL/BUG/&amp;6.93&amp;0.74&amp;1.02&amp;3.83&amp;2.33&amp;3.17&amp;0.47&amp;4.31&amp;1.05&amp;3.18\\ %hline</v>
      </c>
    </row>
    <row r="11" spans="1:27" x14ac:dyDescent="0.2">
      <c r="A11" t="s">
        <v>38</v>
      </c>
      <c r="B11" s="1">
        <v>1.2832070353182301E-7</v>
      </c>
      <c r="C11" s="1">
        <v>1.3975200219140099E-7</v>
      </c>
      <c r="D11" s="1">
        <v>7.2113002584902203E-8</v>
      </c>
      <c r="E11" s="1">
        <v>4.6641646256758698E-7</v>
      </c>
      <c r="F11" s="1">
        <v>1.39175008374372E-7</v>
      </c>
      <c r="G11" s="1">
        <v>6.5242329540329806E-8</v>
      </c>
      <c r="H11" s="1">
        <v>4.1788479101953999E-7</v>
      </c>
      <c r="I11" s="1">
        <v>1.3646729911828299E-7</v>
      </c>
      <c r="J11" s="1">
        <v>6.2740407322669603E-8</v>
      </c>
      <c r="K11" s="1">
        <v>2.0738852719499901E-7</v>
      </c>
      <c r="L11" t="s">
        <v>39</v>
      </c>
      <c r="M11" t="s">
        <v>17</v>
      </c>
      <c r="O11">
        <f>ROUND((B11*100/0.00000484),2)</f>
        <v>2.65</v>
      </c>
      <c r="P11">
        <f>ROUND((C11*100/0.0000131),2)</f>
        <v>1.07</v>
      </c>
      <c r="Q11">
        <f>ROUND((D11*100/0.00000664),2)</f>
        <v>1.0900000000000001</v>
      </c>
      <c r="R11">
        <f>ROUND((E11*100/0.00000507),2)</f>
        <v>9.1999999999999993</v>
      </c>
      <c r="S11">
        <f>ROUND((F11*100/0.00000597),2)</f>
        <v>2.33</v>
      </c>
      <c r="T11">
        <f>ROUND((G11*100/0.00000548),2)</f>
        <v>1.19</v>
      </c>
      <c r="U11">
        <f>ROUND((H11*100/0.00000379),2)</f>
        <v>11.03</v>
      </c>
      <c r="V11">
        <f>ROUND((I11*100/0.00000709),2)</f>
        <v>1.92</v>
      </c>
      <c r="W11">
        <f>ROUND((J11*100/0.00000506),2)</f>
        <v>1.24</v>
      </c>
      <c r="X11">
        <f>ROUND((K11*100/0.00000548),2)</f>
        <v>3.78</v>
      </c>
      <c r="Y11">
        <f>MEDIAN(O11:X11)</f>
        <v>2.125</v>
      </c>
      <c r="AA11" s="2" t="str">
        <f t="shared" si="0"/>
        <v>suspicious&amp;CODE_SMELL/BUG/&amp;2.65&amp;1.07&amp;1.09&amp;9.2&amp;2.33&amp;1.19&amp;11.03&amp;1.92&amp;1.24&amp;3.78\\ %hline</v>
      </c>
    </row>
    <row r="12" spans="1:27" x14ac:dyDescent="0.2">
      <c r="A12" t="s">
        <v>20</v>
      </c>
      <c r="B12" s="1">
        <v>2.1580679006373301E-8</v>
      </c>
      <c r="C12" s="1">
        <v>1.5464991116349E-7</v>
      </c>
      <c r="D12" s="1">
        <v>2.6278471974791802E-7</v>
      </c>
      <c r="E12" s="1">
        <v>2.3655705312994999E-7</v>
      </c>
      <c r="F12" s="1">
        <v>1.6619094909040799E-7</v>
      </c>
      <c r="G12" s="1">
        <v>7.7557404191430801E-7</v>
      </c>
      <c r="H12">
        <v>0</v>
      </c>
      <c r="I12" s="1">
        <v>4.0305133570027202E-8</v>
      </c>
      <c r="J12" s="1">
        <v>5.0130054163179195E-7</v>
      </c>
      <c r="K12" s="1">
        <v>5.70152744438287E-8</v>
      </c>
      <c r="L12" t="s">
        <v>21</v>
      </c>
      <c r="M12" t="s">
        <v>17</v>
      </c>
      <c r="O12">
        <f>ROUND((B12*100/0.00000484),2)</f>
        <v>0.45</v>
      </c>
      <c r="P12">
        <f>ROUND((C12*100/0.0000131),2)</f>
        <v>1.18</v>
      </c>
      <c r="Q12">
        <f>ROUND((D12*100/0.00000664),2)</f>
        <v>3.96</v>
      </c>
      <c r="R12">
        <f>ROUND((E12*100/0.00000507),2)</f>
        <v>4.67</v>
      </c>
      <c r="S12">
        <f>ROUND((F12*100/0.00000597),2)</f>
        <v>2.78</v>
      </c>
      <c r="T12">
        <f>ROUND((G12*100/0.00000548),2)</f>
        <v>14.15</v>
      </c>
      <c r="U12">
        <f>ROUND((H12*100/0.00000379),2)</f>
        <v>0</v>
      </c>
      <c r="V12">
        <f>ROUND((I12*100/0.00000709),2)</f>
        <v>0.56999999999999995</v>
      </c>
      <c r="W12">
        <f>ROUND((J12*100/0.00000506),2)</f>
        <v>9.91</v>
      </c>
      <c r="X12">
        <f>ROUND((K12*100/0.00000548),2)</f>
        <v>1.04</v>
      </c>
      <c r="Y12">
        <f>MEDIAN(O12:X12)</f>
        <v>1.98</v>
      </c>
      <c r="AA12" s="2" t="str">
        <f t="shared" si="0"/>
        <v>python3&amp;CODE_SMELL/BUG/&amp;0.45&amp;1.18&amp;3.96&amp;4.67&amp;2.78&amp;14.15&amp;0&amp;0.57&amp;9.91&amp;1.04\\ %hline</v>
      </c>
    </row>
    <row r="13" spans="1:27" x14ac:dyDescent="0.2">
      <c r="A13" t="s">
        <v>37</v>
      </c>
      <c r="B13" s="1">
        <v>1.4483677185485499E-10</v>
      </c>
      <c r="C13" s="1">
        <v>3.9696335416340501E-7</v>
      </c>
      <c r="D13" s="1">
        <v>1.6210523824736999E-7</v>
      </c>
      <c r="E13" s="1">
        <v>7.5669715186335695E-8</v>
      </c>
      <c r="F13" s="1">
        <v>2.4186069464850298E-7</v>
      </c>
      <c r="G13" s="1">
        <v>3.7925471386873403E-8</v>
      </c>
      <c r="H13" s="1">
        <v>1.4653661444443599E-10</v>
      </c>
      <c r="I13" s="1">
        <v>1.9725470659026801E-7</v>
      </c>
      <c r="J13" s="1">
        <v>6.1196767218556898E-8</v>
      </c>
      <c r="K13" s="1">
        <v>2.9755835927642698E-7</v>
      </c>
      <c r="L13" t="s">
        <v>35</v>
      </c>
      <c r="M13" t="s">
        <v>17</v>
      </c>
      <c r="O13">
        <f>ROUND((B13*100/0.00000484),2)</f>
        <v>0</v>
      </c>
      <c r="P13">
        <f>ROUND((C13*100/0.0000131),2)</f>
        <v>3.03</v>
      </c>
      <c r="Q13">
        <f>ROUND((D13*100/0.00000664),2)</f>
        <v>2.44</v>
      </c>
      <c r="R13">
        <f>ROUND((E13*100/0.00000507),2)</f>
        <v>1.49</v>
      </c>
      <c r="S13">
        <f>ROUND((F13*100/0.00000597),2)</f>
        <v>4.05</v>
      </c>
      <c r="T13">
        <f>ROUND((G13*100/0.00000548),2)</f>
        <v>0.69</v>
      </c>
      <c r="U13">
        <f>ROUND((H13*100/0.00000379),2)</f>
        <v>0</v>
      </c>
      <c r="V13">
        <f>ROUND((I13*100/0.00000709),2)</f>
        <v>2.78</v>
      </c>
      <c r="W13">
        <f>ROUND((J13*100/0.00000506),2)</f>
        <v>1.21</v>
      </c>
      <c r="X13">
        <f>ROUND((K13*100/0.00000548),2)</f>
        <v>5.43</v>
      </c>
      <c r="Y13">
        <f>MEDIAN(O13:X13)</f>
        <v>1.9649999999999999</v>
      </c>
      <c r="AA13" s="2" t="str">
        <f t="shared" si="0"/>
        <v>user_experience&amp;CODE_SMELL/BUG/&amp;0&amp;3.03&amp;2.44&amp;1.49&amp;4.05&amp;0.69&amp;0&amp;2.78&amp;1.21&amp;5.43\\ %hline</v>
      </c>
    </row>
    <row r="14" spans="1:27" x14ac:dyDescent="0.2">
      <c r="A14" t="s">
        <v>49</v>
      </c>
      <c r="B14">
        <v>0</v>
      </c>
      <c r="C14" s="1">
        <v>3.8654722278413801E-7</v>
      </c>
      <c r="D14" s="1">
        <v>1.6210523824736999E-7</v>
      </c>
      <c r="E14" s="1">
        <v>8.0899710883000405E-9</v>
      </c>
      <c r="F14" s="1">
        <v>2.3958008070330401E-7</v>
      </c>
      <c r="G14" s="1">
        <v>3.6099865567011901E-8</v>
      </c>
      <c r="H14">
        <v>0</v>
      </c>
      <c r="I14" s="1">
        <v>1.7886799986758999E-7</v>
      </c>
      <c r="J14" s="1">
        <v>6.0563443497670294E-8</v>
      </c>
      <c r="K14" s="1">
        <v>2.8233603317275802E-7</v>
      </c>
      <c r="L14" t="s">
        <v>35</v>
      </c>
      <c r="M14" t="s">
        <v>17</v>
      </c>
      <c r="O14">
        <f>ROUND((B14*100/0.00000484),2)</f>
        <v>0</v>
      </c>
      <c r="P14">
        <f>ROUND((C14*100/0.0000131),2)</f>
        <v>2.95</v>
      </c>
      <c r="Q14">
        <f>ROUND((D14*100/0.00000664),2)</f>
        <v>2.44</v>
      </c>
      <c r="R14">
        <f>ROUND((E14*100/0.00000507),2)</f>
        <v>0.16</v>
      </c>
      <c r="S14">
        <f>ROUND((F14*100/0.00000597),2)</f>
        <v>4.01</v>
      </c>
      <c r="T14">
        <f>ROUND((G14*100/0.00000548),2)</f>
        <v>0.66</v>
      </c>
      <c r="U14">
        <f>ROUND((H14*100/0.00000379),2)</f>
        <v>0</v>
      </c>
      <c r="V14">
        <f>ROUND((I14*100/0.00000709),2)</f>
        <v>2.52</v>
      </c>
      <c r="W14">
        <f>ROUND((J14*100/0.00000506),2)</f>
        <v>1.2</v>
      </c>
      <c r="X14">
        <f>ROUND((K14*100/0.00000548),2)</f>
        <v>5.15</v>
      </c>
      <c r="Y14">
        <f>MEDIAN(O14:X14)</f>
        <v>1.8199999999999998</v>
      </c>
      <c r="AA14" s="2" t="str">
        <f t="shared" si="0"/>
        <v>html5&amp;CODE_SMELL/BUG/&amp;0&amp;2.95&amp;2.44&amp;0.16&amp;4.01&amp;0.66&amp;0&amp;2.52&amp;1.2&amp;5.15\\ %hline</v>
      </c>
    </row>
    <row r="15" spans="1:27" x14ac:dyDescent="0.2">
      <c r="A15" t="s">
        <v>26</v>
      </c>
      <c r="B15" s="1">
        <v>7.9605710487447396E-8</v>
      </c>
      <c r="C15" s="1">
        <v>1.1161774177873801E-7</v>
      </c>
      <c r="D15" s="1">
        <v>2.6477413636099699E-8</v>
      </c>
      <c r="E15" s="1">
        <v>1.67181995870649E-7</v>
      </c>
      <c r="F15" s="1">
        <v>3.0098866809248502E-7</v>
      </c>
      <c r="G15" s="1">
        <v>7.38134332559213E-8</v>
      </c>
      <c r="H15" s="1">
        <v>9.5256713856287704E-8</v>
      </c>
      <c r="I15" s="1">
        <v>1.13041636991732E-7</v>
      </c>
      <c r="J15" s="1">
        <v>2.4109044255974801E-8</v>
      </c>
      <c r="K15" s="1">
        <v>1.1509484223301601E-7</v>
      </c>
      <c r="L15" t="s">
        <v>27</v>
      </c>
      <c r="M15" t="s">
        <v>28</v>
      </c>
      <c r="O15">
        <f>ROUND((B15*100/0.00000484),2)</f>
        <v>1.64</v>
      </c>
      <c r="P15">
        <f>ROUND((C15*100/0.0000131),2)</f>
        <v>0.85</v>
      </c>
      <c r="Q15">
        <f>ROUND((D15*100/0.00000664),2)</f>
        <v>0.4</v>
      </c>
      <c r="R15">
        <f>ROUND((E15*100/0.00000507),2)</f>
        <v>3.3</v>
      </c>
      <c r="S15">
        <f>ROUND((F15*100/0.00000597),2)</f>
        <v>5.04</v>
      </c>
      <c r="T15">
        <f>ROUND((G15*100/0.00000548),2)</f>
        <v>1.35</v>
      </c>
      <c r="U15">
        <f>ROUND((H15*100/0.00000379),2)</f>
        <v>2.5099999999999998</v>
      </c>
      <c r="V15">
        <f>ROUND((I15*100/0.00000709),2)</f>
        <v>1.59</v>
      </c>
      <c r="W15">
        <f>ROUND((J15*100/0.00000506),2)</f>
        <v>0.48</v>
      </c>
      <c r="X15">
        <f>ROUND((K15*100/0.00000548),2)</f>
        <v>2.1</v>
      </c>
      <c r="Y15">
        <f>MEDIAN(O15:X15)</f>
        <v>1.615</v>
      </c>
      <c r="AA15" s="2" t="str">
        <f t="shared" si="0"/>
        <v>unpredictable&amp;CODE_SMELL/&amp;1.64&amp;0.85&amp;0.4&amp;3.3&amp;5.04&amp;1.35&amp;2.51&amp;1.59&amp;0.48&amp;2.1\\ %hline</v>
      </c>
    </row>
    <row r="16" spans="1:27" x14ac:dyDescent="0.2">
      <c r="A16" t="s">
        <v>29</v>
      </c>
      <c r="B16" s="1">
        <v>3.3478369604268898E-7</v>
      </c>
      <c r="C16" s="1">
        <v>4.3425463499417599E-8</v>
      </c>
      <c r="D16" s="1">
        <v>1.41989989705725E-8</v>
      </c>
      <c r="E16" s="1">
        <v>1.0218298490638399E-7</v>
      </c>
      <c r="F16" s="1">
        <v>1.01033051475193E-7</v>
      </c>
      <c r="G16" s="1">
        <v>1.6559611550903799E-7</v>
      </c>
      <c r="H16" s="1">
        <v>8.9115755038263598E-9</v>
      </c>
      <c r="I16" s="1">
        <v>1.0875654121940601E-7</v>
      </c>
      <c r="J16" s="1">
        <v>1.1573255945043E-8</v>
      </c>
      <c r="K16" s="1">
        <v>1.38169424239519E-7</v>
      </c>
      <c r="L16" t="s">
        <v>30</v>
      </c>
      <c r="M16" t="s">
        <v>17</v>
      </c>
      <c r="O16">
        <f>ROUND((B16*100/0.00000484),2)</f>
        <v>6.92</v>
      </c>
      <c r="P16">
        <f>ROUND((C16*100/0.0000131),2)</f>
        <v>0.33</v>
      </c>
      <c r="Q16">
        <f>ROUND((D16*100/0.00000664),2)</f>
        <v>0.21</v>
      </c>
      <c r="R16">
        <f>ROUND((E16*100/0.00000507),2)</f>
        <v>2.02</v>
      </c>
      <c r="S16">
        <f>ROUND((F16*100/0.00000597),2)</f>
        <v>1.69</v>
      </c>
      <c r="T16">
        <f>ROUND((G16*100/0.00000548),2)</f>
        <v>3.02</v>
      </c>
      <c r="U16">
        <f>ROUND((H16*100/0.00000379),2)</f>
        <v>0.24</v>
      </c>
      <c r="V16">
        <f>ROUND((I16*100/0.00000709),2)</f>
        <v>1.53</v>
      </c>
      <c r="W16">
        <f>ROUND((J16*100/0.00000506),2)</f>
        <v>0.23</v>
      </c>
      <c r="X16">
        <f>ROUND((K16*100/0.00000548),2)</f>
        <v>2.52</v>
      </c>
      <c r="Y16">
        <f>MEDIAN(O16:X16)</f>
        <v>1.6099999999999999</v>
      </c>
      <c r="AA16" s="2" t="str">
        <f t="shared" si="0"/>
        <v>wcag2_a&amp;CODE_SMELL/BUG/&amp;6.92&amp;0.33&amp;0.21&amp;2.02&amp;1.69&amp;3.02&amp;0.24&amp;1.53&amp;0.23&amp;2.52\\ %hline</v>
      </c>
    </row>
    <row r="17" spans="1:27" x14ac:dyDescent="0.2">
      <c r="A17" t="s">
        <v>48</v>
      </c>
      <c r="B17" s="1">
        <v>7.7053162626782795E-8</v>
      </c>
      <c r="C17" s="1">
        <v>5.5714473462021401E-8</v>
      </c>
      <c r="D17" s="1">
        <v>3.9724403183524503E-8</v>
      </c>
      <c r="E17" s="1">
        <v>9.9578454704494202E-8</v>
      </c>
      <c r="F17" s="1">
        <v>9.8697462644638099E-8</v>
      </c>
      <c r="G17" s="1">
        <v>8.2845955002639906E-8</v>
      </c>
      <c r="H17" s="1">
        <v>9.2695717850670601E-8</v>
      </c>
      <c r="I17" s="1">
        <v>8.1643380802934401E-8</v>
      </c>
      <c r="J17" s="1">
        <v>8.1633778722409099E-8</v>
      </c>
      <c r="K17" s="1">
        <v>1.8608101595787801E-8</v>
      </c>
      <c r="L17" t="s">
        <v>30</v>
      </c>
      <c r="M17" t="s">
        <v>28</v>
      </c>
      <c r="O17">
        <f>ROUND((B17*100/0.00000484),2)</f>
        <v>1.59</v>
      </c>
      <c r="P17">
        <f>ROUND((C17*100/0.0000131),2)</f>
        <v>0.43</v>
      </c>
      <c r="Q17">
        <f>ROUND((D17*100/0.00000664),2)</f>
        <v>0.6</v>
      </c>
      <c r="R17">
        <f>ROUND((E17*100/0.00000507),2)</f>
        <v>1.96</v>
      </c>
      <c r="S17">
        <f>ROUND((F17*100/0.00000597),2)</f>
        <v>1.65</v>
      </c>
      <c r="T17">
        <f>ROUND((G17*100/0.00000548),2)</f>
        <v>1.51</v>
      </c>
      <c r="U17">
        <f>ROUND((H17*100/0.00000379),2)</f>
        <v>2.4500000000000002</v>
      </c>
      <c r="V17">
        <f>ROUND((I17*100/0.00000709),2)</f>
        <v>1.1499999999999999</v>
      </c>
      <c r="W17">
        <f>ROUND((J17*100/0.00000506),2)</f>
        <v>1.61</v>
      </c>
      <c r="X17">
        <f>ROUND((K17*100/0.00000548),2)</f>
        <v>0.34</v>
      </c>
      <c r="Y17">
        <f>MEDIAN(O17:X17)</f>
        <v>1.55</v>
      </c>
      <c r="AA17" s="2" t="str">
        <f t="shared" si="0"/>
        <v>clumsy&amp;CODE_SMELL/&amp;1.59&amp;0.43&amp;0.6&amp;1.96&amp;1.65&amp;1.51&amp;2.45&amp;1.15&amp;1.61&amp;0.34\\ %hline</v>
      </c>
    </row>
    <row r="18" spans="1:27" x14ac:dyDescent="0.2">
      <c r="O18">
        <f>SUM(O2:O17)</f>
        <v>97.570000000000007</v>
      </c>
      <c r="P18">
        <f>SUM(P2:P17)</f>
        <v>87.9</v>
      </c>
      <c r="Q18">
        <f>SUM(Q2:Q17)</f>
        <v>83.169999999999973</v>
      </c>
      <c r="R18">
        <f>SUM(R2:R17)</f>
        <v>88.769999999999982</v>
      </c>
      <c r="S18">
        <f>SUM(S2:S17)</f>
        <v>95.990000000000009</v>
      </c>
      <c r="T18">
        <f>SUM(T2:T17)</f>
        <v>96.859999999999985</v>
      </c>
      <c r="U18">
        <f>SUM(U2:U17)</f>
        <v>84.910000000000011</v>
      </c>
      <c r="V18">
        <f>SUM(V2:V17)</f>
        <v>91.360000000000014</v>
      </c>
      <c r="W18">
        <f>SUM(W2:W17)</f>
        <v>89.899999999999991</v>
      </c>
      <c r="X18">
        <f>SUM(X2:X17)</f>
        <v>96.460000000000022</v>
      </c>
      <c r="Y18">
        <f>SUM(Y2:Y17)</f>
        <v>86.344999999999985</v>
      </c>
      <c r="AA18" s="2" t="str">
        <f t="shared" si="0"/>
        <v>&amp;&amp;97.57&amp;87.9&amp;83.17&amp;88.77&amp;95.99&amp;96.86&amp;84.91&amp;91.36&amp;89.9&amp;96.46\\ %hline</v>
      </c>
    </row>
  </sheetData>
  <sortState xmlns:xlrd2="http://schemas.microsoft.com/office/spreadsheetml/2017/richdata2" ref="A1:AE17">
    <sortCondition descending="1" ref="Y1:Y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tags_rule</vt:lpstr>
      <vt:lpstr>final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Openja Moses</dc:creator>
  <cp:lastModifiedBy>Openja Moses</cp:lastModifiedBy>
  <dcterms:created xsi:type="dcterms:W3CDTF">2020-11-29T00:50:28Z</dcterms:created>
  <dcterms:modified xsi:type="dcterms:W3CDTF">2020-12-11T02:14:57Z</dcterms:modified>
</cp:coreProperties>
</file>