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480" yWindow="585" windowWidth="28095" windowHeight="15900" activeTab="5"/>
  </bookViews>
  <sheets>
    <sheet name="Rating Model" sheetId="1" r:id="rId1"/>
    <sheet name="Vocabulary" sheetId="2" r:id="rId2"/>
    <sheet name="Main Algorithm" sheetId="4" r:id="rId3"/>
    <sheet name="Look-ups" sheetId="7" r:id="rId4"/>
    <sheet name="PolicyTest" sheetId="8" r:id="rId5"/>
    <sheet name="Properties" sheetId="3" r:id="rId6"/>
    <sheet name="Mapping info" sheetId="9" state="hidden" r:id="rId7"/>
  </sheets>
  <calcPr calcId="145621"/>
</workbook>
</file>

<file path=xl/calcChain.xml><?xml version="1.0" encoding="utf-8"?>
<calcChain xmlns="http://schemas.openxmlformats.org/spreadsheetml/2006/main">
  <c r="I209" i="7" l="1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H209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H112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Z190" i="7"/>
  <c r="Y190" i="7"/>
  <c r="X190" i="7"/>
  <c r="W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Z189" i="7"/>
  <c r="Y189" i="7"/>
  <c r="X189" i="7"/>
  <c r="W189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AE148" i="7" l="1"/>
  <c r="AD148" i="7"/>
  <c r="AC148" i="7"/>
  <c r="AB148" i="7"/>
  <c r="AA148" i="7"/>
  <c r="Z148" i="7"/>
  <c r="G148" i="7"/>
  <c r="Y148" i="7" s="1"/>
  <c r="AQ27" i="7"/>
  <c r="AP28" i="7"/>
  <c r="AO28" i="7"/>
  <c r="AN28" i="7"/>
  <c r="AM30" i="7"/>
  <c r="AL30" i="7"/>
  <c r="AK29" i="7"/>
  <c r="AJ30" i="7"/>
  <c r="AH30" i="7"/>
  <c r="AG29" i="7"/>
  <c r="AF30" i="7"/>
  <c r="AD30" i="7"/>
  <c r="AC27" i="7"/>
  <c r="AB28" i="7"/>
  <c r="AA30" i="7"/>
  <c r="Z30" i="7"/>
  <c r="AB30" i="7"/>
  <c r="AQ30" i="7"/>
  <c r="AA29" i="7"/>
  <c r="AE29" i="7"/>
  <c r="AH29" i="7"/>
  <c r="AI29" i="7"/>
  <c r="AM29" i="7"/>
  <c r="AO29" i="7"/>
  <c r="AQ29" i="7"/>
  <c r="AE28" i="7"/>
  <c r="AI28" i="7"/>
  <c r="AM28" i="7"/>
  <c r="AQ28" i="7"/>
  <c r="AB27" i="7"/>
  <c r="AP27" i="7"/>
  <c r="Z27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AP148" i="7"/>
  <c r="AO148" i="7"/>
  <c r="AN148" i="7"/>
  <c r="AM148" i="7"/>
  <c r="AL148" i="7"/>
  <c r="AK148" i="7"/>
  <c r="AJ148" i="7"/>
  <c r="AI148" i="7"/>
  <c r="AH148" i="7"/>
  <c r="AG148" i="7"/>
  <c r="AF148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AR190" i="7"/>
  <c r="AQ190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C190" i="7"/>
  <c r="AB190" i="7"/>
  <c r="AA190" i="7"/>
  <c r="AR189" i="7"/>
  <c r="AQ189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C189" i="7"/>
  <c r="AB189" i="7"/>
  <c r="AA189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AA27" i="7"/>
  <c r="AE27" i="7"/>
  <c r="AF27" i="7"/>
  <c r="AI27" i="7"/>
  <c r="AJ27" i="7"/>
  <c r="AK27" i="7"/>
  <c r="AM27" i="7"/>
  <c r="AN27" i="7"/>
  <c r="AH28" i="7"/>
  <c r="AJ28" i="7"/>
  <c r="AK28" i="7"/>
  <c r="Z29" i="7"/>
  <c r="AB29" i="7"/>
  <c r="AF29" i="7"/>
  <c r="AJ29" i="7"/>
  <c r="AN29" i="7"/>
  <c r="AE30" i="7"/>
  <c r="AI30" i="7"/>
  <c r="AQ26" i="7"/>
  <c r="AN26" i="7"/>
  <c r="AM26" i="7"/>
  <c r="AK26" i="7"/>
  <c r="AJ26" i="7"/>
  <c r="AI26" i="7"/>
  <c r="AF26" i="7"/>
  <c r="AE26" i="7"/>
  <c r="AD26" i="7"/>
  <c r="AB26" i="7"/>
  <c r="AA26" i="7"/>
  <c r="Z26" i="7"/>
  <c r="AP29" i="7" l="1"/>
  <c r="AP30" i="7"/>
  <c r="AP26" i="7"/>
  <c r="AO26" i="7"/>
  <c r="AO30" i="7"/>
  <c r="AO27" i="7"/>
  <c r="AN30" i="7"/>
  <c r="AL27" i="7"/>
  <c r="AL26" i="7"/>
  <c r="AL28" i="7"/>
  <c r="AL29" i="7"/>
  <c r="AK30" i="7"/>
  <c r="AH26" i="7"/>
  <c r="AH27" i="7"/>
  <c r="AG28" i="7"/>
  <c r="AG30" i="7"/>
  <c r="AG26" i="7"/>
  <c r="AG27" i="7"/>
  <c r="AF28" i="7"/>
  <c r="AD27" i="7"/>
  <c r="AD28" i="7"/>
  <c r="AD29" i="7"/>
  <c r="AA28" i="7"/>
  <c r="AC28" i="7"/>
  <c r="AC26" i="7"/>
  <c r="AC29" i="7"/>
  <c r="AC30" i="7"/>
  <c r="Z28" i="7"/>
  <c r="AQ8" i="7" l="1"/>
  <c r="AP8" i="7"/>
  <c r="AO8" i="7"/>
  <c r="AN8" i="7"/>
  <c r="AM8" i="7"/>
  <c r="AL8" i="7"/>
  <c r="AK8" i="7"/>
  <c r="AJ8" i="7"/>
  <c r="AI8" i="7"/>
  <c r="AH8" i="7"/>
  <c r="AG8" i="7"/>
  <c r="AF8" i="7"/>
  <c r="Y9" i="7"/>
  <c r="AQ9" i="7" s="1"/>
  <c r="X9" i="7"/>
  <c r="AP9" i="7" s="1"/>
  <c r="W9" i="7"/>
  <c r="AO9" i="7" s="1"/>
  <c r="V9" i="7"/>
  <c r="AN9" i="7" s="1"/>
  <c r="U9" i="7"/>
  <c r="AM9" i="7" s="1"/>
  <c r="T9" i="7"/>
  <c r="AL9" i="7" s="1"/>
  <c r="S9" i="7"/>
  <c r="AK9" i="7" s="1"/>
  <c r="R9" i="7"/>
  <c r="AJ9" i="7" s="1"/>
  <c r="Q9" i="7"/>
  <c r="AI9" i="7" s="1"/>
  <c r="P9" i="7"/>
  <c r="AH9" i="7" s="1"/>
  <c r="O9" i="7"/>
  <c r="AG9" i="7" s="1"/>
  <c r="N9" i="7"/>
  <c r="AF9" i="7" s="1"/>
  <c r="AA8" i="7" l="1"/>
  <c r="AB8" i="7"/>
  <c r="AC8" i="7"/>
  <c r="AD8" i="7"/>
  <c r="AE8" i="7"/>
  <c r="Z8" i="7"/>
  <c r="M9" i="7"/>
  <c r="AE9" i="7" s="1"/>
  <c r="I9" i="7"/>
  <c r="AA9" i="7" s="1"/>
  <c r="J9" i="7"/>
  <c r="AB9" i="7" s="1"/>
  <c r="K9" i="7"/>
  <c r="AC9" i="7" s="1"/>
  <c r="L9" i="7"/>
  <c r="AD9" i="7" s="1"/>
  <c r="H9" i="7"/>
  <c r="Z9" i="7" s="1"/>
</calcChain>
</file>

<file path=xl/sharedStrings.xml><?xml version="1.0" encoding="utf-8"?>
<sst xmlns="http://schemas.openxmlformats.org/spreadsheetml/2006/main" count="759" uniqueCount="445">
  <si>
    <t>String</t>
  </si>
  <si>
    <t>policyID</t>
  </si>
  <si>
    <t>Double</t>
  </si>
  <si>
    <t>Integer</t>
  </si>
  <si>
    <t>Benefit</t>
  </si>
  <si>
    <t>Step</t>
  </si>
  <si>
    <t>Formula</t>
  </si>
  <si>
    <t>TotalRate</t>
  </si>
  <si>
    <t>TotalAnnualPremium</t>
  </si>
  <si>
    <t>Renewal</t>
  </si>
  <si>
    <t>New Business</t>
  </si>
  <si>
    <t>QuoteType</t>
  </si>
  <si>
    <t>quoteType</t>
  </si>
  <si>
    <t>Rate</t>
  </si>
  <si>
    <t>Method DoubleValue sumd(DoubleValue[] values)</t>
  </si>
  <si>
    <t>DoubleValue sum = 0;</t>
  </si>
  <si>
    <t>for (int i = 0; i &lt; values.length; i++ )</t>
  </si>
  <si>
    <t>sum += values[i];</t>
  </si>
  <si>
    <t>return sum;</t>
  </si>
  <si>
    <t>Properties props</t>
  </si>
  <si>
    <t>scope</t>
  </si>
  <si>
    <t>Module</t>
  </si>
  <si>
    <t>autoType</t>
  </si>
  <si>
    <t>datatypePackage</t>
  </si>
  <si>
    <t>Coma</t>
  </si>
  <si>
    <t xml:space="preserve">plan </t>
  </si>
  <si>
    <t xml:space="preserve">Plan </t>
  </si>
  <si>
    <t>planName</t>
  </si>
  <si>
    <t>PlanName</t>
  </si>
  <si>
    <t>coverages</t>
  </si>
  <si>
    <t>Coverage[]</t>
  </si>
  <si>
    <t>CoverageName</t>
  </si>
  <si>
    <t>coverageName</t>
  </si>
  <si>
    <t>ERGroundAmbulanceTransportation</t>
  </si>
  <si>
    <t>ERAirAmbulanceTransportation</t>
  </si>
  <si>
    <t>EREmergencyRoomTreatment</t>
  </si>
  <si>
    <t>ERInitialPhysicianVisit</t>
  </si>
  <si>
    <t>ERFollowupPhysiciaTreatment</t>
  </si>
  <si>
    <t>ERMajorDiagnosticExams</t>
  </si>
  <si>
    <t>SUOpenAbdominalThoracic</t>
  </si>
  <si>
    <t>SUExploratoryOrWithoutRepair</t>
  </si>
  <si>
    <t>PDOnePrescribedProstheticDeviceArtificialLimb</t>
  </si>
  <si>
    <t>PDTwoOrMoreProstheticDevices</t>
  </si>
  <si>
    <t>BU2ndDegreeBurnsCoveringAtLeast36Perc</t>
  </si>
  <si>
    <t>BU3rdDegreeBurnsCoveringBetween9And35SquareInches</t>
  </si>
  <si>
    <t>BU3rdDegreeBurnsCoveringAtLeast35SquareInches</t>
  </si>
  <si>
    <t>BUSkinGrafts</t>
  </si>
  <si>
    <t>FRHip</t>
  </si>
  <si>
    <t>FRLeg</t>
  </si>
  <si>
    <t>FRUpperArm</t>
  </si>
  <si>
    <t>FRFingerToe</t>
  </si>
  <si>
    <t>FRVertebrae</t>
  </si>
  <si>
    <t>FRPelvis</t>
  </si>
  <si>
    <t>FRCoccyx</t>
  </si>
  <si>
    <t>FRFace</t>
  </si>
  <si>
    <t>FRAnnualMaximumPerMemberPerAccident</t>
  </si>
  <si>
    <t>HCHospitalAdmission</t>
  </si>
  <si>
    <t>HCHospitalConfinement</t>
  </si>
  <si>
    <t>HCICUConfinement</t>
  </si>
  <si>
    <t>HCTransportation</t>
  </si>
  <si>
    <t>HCFamilyLodging</t>
  </si>
  <si>
    <t>HCRupturedDisc</t>
  </si>
  <si>
    <t>HCConcussion</t>
  </si>
  <si>
    <t>DIHip</t>
  </si>
  <si>
    <t>DIKnee</t>
  </si>
  <si>
    <t>DIAnkleFoot</t>
  </si>
  <si>
    <t>DIShoulderElbowWristHandLowerJawCollarBone</t>
  </si>
  <si>
    <t>DIToeFinger</t>
  </si>
  <si>
    <t>DIAnnualMaximumPerMemberPerAccident</t>
  </si>
  <si>
    <t>ACLossOfBothHandsFeetSight</t>
  </si>
  <si>
    <t>ACTwoOrMoreFingersToes</t>
  </si>
  <si>
    <t>ACOneFingerToe</t>
  </si>
  <si>
    <t>PAQuadriplegia</t>
  </si>
  <si>
    <t>PAParaplegia</t>
  </si>
  <si>
    <t xml:space="preserve">COComa </t>
  </si>
  <si>
    <t>Emergency Care - Ground Ambulance Transportation</t>
  </si>
  <si>
    <t>Emergency Care - Air Ambulance Transportation</t>
  </si>
  <si>
    <t>Emergency Care - Emergency Room Treatment</t>
  </si>
  <si>
    <t>Emergency Care - Initial Physician Visit</t>
  </si>
  <si>
    <t>Emergency Care - Followup Physicia Treatment</t>
  </si>
  <si>
    <t>Emergency Care - Major Diagnostic Exams</t>
  </si>
  <si>
    <t>Surgery - Exploratory or without repair</t>
  </si>
  <si>
    <t>Prosthetic Device - Two or more prosthetic devices</t>
  </si>
  <si>
    <t>Burn - 2nd degree burns covering at least 36% of the body</t>
  </si>
  <si>
    <t>Burn - 3rd degree burns covering between 9 and 35 square inches of the body</t>
  </si>
  <si>
    <t>Burn - 3rd degree burns covering at least 35 square inches of the body</t>
  </si>
  <si>
    <t>Burn - Skin Grafts</t>
  </si>
  <si>
    <t>Fracture - Hip</t>
  </si>
  <si>
    <t>Fracture - Leg</t>
  </si>
  <si>
    <t>Fracture - Upper Arm</t>
  </si>
  <si>
    <t>Fracture - Finger, Toe</t>
  </si>
  <si>
    <t>Fracture - Vertebrae (body of)</t>
  </si>
  <si>
    <t>Fracture - Pelvis (excluding coccyx)</t>
  </si>
  <si>
    <t>Fracture - Coccyx</t>
  </si>
  <si>
    <t>Fracture - Face (excluding nose)</t>
  </si>
  <si>
    <t>Fracture - Annual Maximum Per Member Per Accident</t>
  </si>
  <si>
    <t>Hospital Care - Hospital Admission</t>
  </si>
  <si>
    <t>Hospital Care - Hospital Confinement</t>
  </si>
  <si>
    <t>Hospital Care - ICU Confinement</t>
  </si>
  <si>
    <t>Hospital Care - Transportation</t>
  </si>
  <si>
    <t>Hospital Care - Family Lodging</t>
  </si>
  <si>
    <t>Hospital Care - Ruptured Disc</t>
  </si>
  <si>
    <t>Hospital Care - Concussion</t>
  </si>
  <si>
    <t>Dislocation - Hip</t>
  </si>
  <si>
    <t>Dislocation - Knee</t>
  </si>
  <si>
    <t>Dislocation - Toe or Finger</t>
  </si>
  <si>
    <t>Dislocation - Annual Maximum Per Member Per Accident</t>
  </si>
  <si>
    <t>Dislocation - Ankle or Foot</t>
  </si>
  <si>
    <t>Dislocation - Shoulder; Elbow; Wrist; Hand; Lower Jaw; Collar Bone</t>
  </si>
  <si>
    <t>Paralysis - Quadriplegia</t>
  </si>
  <si>
    <t>Paralysis - Paraplegia</t>
  </si>
  <si>
    <t>Accidental Dismemberment - Loss of both hands, feet, sight in both eyes, or any combination of one of these</t>
  </si>
  <si>
    <t>Accidental Dismemberment - Two or more fingers or toes</t>
  </si>
  <si>
    <t>Accidental Dismemberment - One finger or toe</t>
  </si>
  <si>
    <t>Age</t>
  </si>
  <si>
    <t>= coverageName</t>
  </si>
  <si>
    <t>InsuredInfo[]</t>
  </si>
  <si>
    <t>insureds</t>
  </si>
  <si>
    <t>Surgery - Open abdominal; thoracic</t>
  </si>
  <si>
    <t>Prosthetic Device - One prescribed prosthetic device</t>
  </si>
  <si>
    <t>ProprietaryEyeInjury</t>
  </si>
  <si>
    <t>Proprietary Eye Injury</t>
  </si>
  <si>
    <t>ACLossOfOneHand</t>
  </si>
  <si>
    <t>gender</t>
  </si>
  <si>
    <t>Gender</t>
  </si>
  <si>
    <t>Male</t>
  </si>
  <si>
    <t>Female</t>
  </si>
  <si>
    <t>Accidental Dismemberment - Loss of one hand, foot, or sight in one eye</t>
  </si>
  <si>
    <t>age</t>
  </si>
  <si>
    <t>FRAnkleKneecapFootForearmEtc</t>
  </si>
  <si>
    <t>Fracture - Ankle; Kneecap; Foot; Forearm etc.</t>
  </si>
  <si>
    <t>quote Type</t>
  </si>
  <si>
    <t>policy1</t>
  </si>
  <si>
    <t>insureds[0].age</t>
  </si>
  <si>
    <t>insureds[0].gender</t>
  </si>
  <si>
    <t>insureds[1].age</t>
  </si>
  <si>
    <t>insureds[1].gender</t>
  </si>
  <si>
    <t>plan.planName</t>
  </si>
  <si>
    <t xml:space="preserve">plan.coverages[1].coverageName </t>
  </si>
  <si>
    <t xml:space="preserve">plan.coverages[2].coverageName </t>
  </si>
  <si>
    <t xml:space="preserve">plan.coverages[3].coverageName </t>
  </si>
  <si>
    <t xml:space="preserve">plan.coverages[4].coverageName </t>
  </si>
  <si>
    <t xml:space="preserve">plan.coverages[5].coverageName </t>
  </si>
  <si>
    <t xml:space="preserve">plan.coverages[6].coverageName </t>
  </si>
  <si>
    <t xml:space="preserve">plan.coverages[7].coverageName </t>
  </si>
  <si>
    <t xml:space="preserve">plan.coverages[8].coverageName </t>
  </si>
  <si>
    <t xml:space="preserve">plan.coverages[9].coverageName </t>
  </si>
  <si>
    <t xml:space="preserve">plan.coverages[10].coverageName </t>
  </si>
  <si>
    <t xml:space="preserve">plan.coverages[11].coverageName </t>
  </si>
  <si>
    <t xml:space="preserve">plan.coverages[12].coverageName </t>
  </si>
  <si>
    <t xml:space="preserve">plan.coverages[13].coverageName </t>
  </si>
  <si>
    <t xml:space="preserve">plan.coverages[14].coverageName </t>
  </si>
  <si>
    <t xml:space="preserve">plan.coverages[15].coverageName </t>
  </si>
  <si>
    <t>plan Name</t>
  </si>
  <si>
    <t>policy</t>
  </si>
  <si>
    <t>Policy ID</t>
  </si>
  <si>
    <t>&gt;PolicyData</t>
  </si>
  <si>
    <t>properties</t>
  </si>
  <si>
    <t>precision</t>
  </si>
  <si>
    <r>
      <rPr>
        <sz val="10"/>
        <color theme="0" tint="-0.34998626667073579"/>
        <rFont val="Franklin Gothic Book"/>
        <family val="2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( Policy policy )</t>
    </r>
  </si>
  <si>
    <r>
      <t xml:space="preserve">//Datatype </t>
    </r>
    <r>
      <rPr>
        <b/>
        <sz val="10"/>
        <color theme="1"/>
        <rFont val="Franklin Gothic Book"/>
        <family val="2"/>
        <charset val="204"/>
      </rPr>
      <t xml:space="preserve">CoverageName </t>
    </r>
    <r>
      <rPr>
        <sz val="10"/>
        <color theme="1"/>
        <rFont val="Franklin Gothic Book"/>
        <family val="2"/>
      </rPr>
      <t>&lt;String&gt;</t>
    </r>
  </si>
  <si>
    <t>Rates and Factors</t>
  </si>
  <si>
    <t>Policy Test</t>
  </si>
  <si>
    <t>Rating Model</t>
  </si>
  <si>
    <t>C1</t>
  </si>
  <si>
    <t>RET1</t>
  </si>
  <si>
    <t>//Algorithm to determine policy premium</t>
  </si>
  <si>
    <t>RatePerCoverage</t>
  </si>
  <si>
    <t>RETURN</t>
  </si>
  <si>
    <t>= sumd ( $RatePerInsuredPerCoverage )</t>
  </si>
  <si>
    <t>CoverageRate</t>
  </si>
  <si>
    <t>RatesOfAllCoverages</t>
  </si>
  <si>
    <t xml:space="preserve">RatePerInsuredPerCoverage </t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</si>
  <si>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Policy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</si>
  <si>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InsuredInfo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</si>
  <si>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>Plan</t>
    </r>
  </si>
  <si>
    <r>
      <rPr>
        <sz val="10"/>
        <color theme="0" tint="-0.34998626667073579"/>
        <rFont val="Arial"/>
        <family val="2"/>
      </rPr>
      <t xml:space="preserve">Datatype </t>
    </r>
    <r>
      <rPr>
        <b/>
        <sz val="11"/>
        <color theme="1"/>
        <rFont val="Franklin Gothic Book"/>
        <family val="2"/>
      </rPr>
      <t>Coverage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</si>
  <si>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PlanName</t>
    </r>
    <r>
      <rPr>
        <b/>
        <sz val="10"/>
        <color theme="1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</si>
  <si>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QuoteType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</si>
  <si>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Gender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</si>
  <si>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CoverageName</t>
    </r>
    <r>
      <rPr>
        <b/>
        <sz val="10"/>
        <color theme="1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</si>
  <si>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t>Coverage</t>
  </si>
  <si>
    <t>_res_.$Formula$RatePerCoverage[0].$Formula$TotalRate</t>
  </si>
  <si>
    <t>_res_.$Formula$RatePerCoverage[1].$Formula$TotalRate</t>
  </si>
  <si>
    <t>RenewalDiscount</t>
  </si>
  <si>
    <t>= sumd ((DoubleValue[]) $Formula$TotalRate ( $RatePerCoverage ))</t>
  </si>
  <si>
    <t>= RenewalDiscount ( quoteType )</t>
  </si>
  <si>
    <t>Discount</t>
  </si>
  <si>
    <t>TotalAnnualPremiumBeforeDiscount</t>
  </si>
  <si>
    <t>= $TotalAnnualPremiumBeforeDiscount - $TotalAnnualPremiumBeforeDiscount * $RenewalDiscount</t>
  </si>
  <si>
    <t>ageLimit</t>
  </si>
  <si>
    <t>frequency</t>
  </si>
  <si>
    <t xml:space="preserve">String </t>
  </si>
  <si>
    <r>
      <rPr>
        <sz val="10"/>
        <color theme="0" tint="-0.34998626667073579"/>
        <rFont val="Arial"/>
        <family val="2"/>
      </rPr>
      <t xml:space="preserve">Datatype </t>
    </r>
    <r>
      <rPr>
        <b/>
        <sz val="11"/>
        <color theme="1"/>
        <rFont val="Franklin Gothic Book"/>
        <family val="2"/>
      </rPr>
      <t>Type</t>
    </r>
  </si>
  <si>
    <t>Type[]</t>
  </si>
  <si>
    <t>typeName</t>
  </si>
  <si>
    <t>TypeName</t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</si>
  <si>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TypeName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</si>
  <si>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t>types</t>
  </si>
  <si>
    <t>waitingPeriod</t>
  </si>
  <si>
    <t>inNetworkPrcnt</t>
  </si>
  <si>
    <t>outOfNetworkPrnct</t>
  </si>
  <si>
    <t>Select</t>
  </si>
  <si>
    <t>Advantage</t>
  </si>
  <si>
    <t>ORCoverage</t>
  </si>
  <si>
    <t xml:space="preserve">OralExams </t>
  </si>
  <si>
    <t>Prophylaxis</t>
  </si>
  <si>
    <t>FlourideTreatments</t>
  </si>
  <si>
    <t>Sealants</t>
  </si>
  <si>
    <t xml:space="preserve">FullMounthXRays </t>
  </si>
  <si>
    <t>BiteWingXRays</t>
  </si>
  <si>
    <t>AmalgamRestoration</t>
  </si>
  <si>
    <t>ScalingRootPlanning</t>
  </si>
  <si>
    <t>Endodontics</t>
  </si>
  <si>
    <t xml:space="preserve">OralSurgery </t>
  </si>
  <si>
    <t>SurgicalImpants</t>
  </si>
  <si>
    <t>Bridge</t>
  </si>
  <si>
    <t>Crown</t>
  </si>
  <si>
    <t>Biopsy</t>
  </si>
  <si>
    <t>PulpCaps</t>
  </si>
  <si>
    <t>SpaceMaintainers</t>
  </si>
  <si>
    <t xml:space="preserve">Oral Exams </t>
  </si>
  <si>
    <t>Flouride Treatments</t>
  </si>
  <si>
    <t xml:space="preserve">Full Mounth X Rays </t>
  </si>
  <si>
    <t>Bite Wing X Rays</t>
  </si>
  <si>
    <t>Amalgam Restoration</t>
  </si>
  <si>
    <t>Scaling Root Planning</t>
  </si>
  <si>
    <t xml:space="preserve">Oral Surgery </t>
  </si>
  <si>
    <t>Surgical Impants</t>
  </si>
  <si>
    <t>Pulp Caps</t>
  </si>
  <si>
    <t>Space Maintainers</t>
  </si>
  <si>
    <t>//reference name:</t>
  </si>
  <si>
    <t xml:space="preserve">deductibleInNetwork </t>
  </si>
  <si>
    <t>deductibleOutOfNetwork</t>
  </si>
  <si>
    <t>familyDeductibleInNetwork</t>
  </si>
  <si>
    <t>familyDeductibleOutOfNetwork</t>
  </si>
  <si>
    <t>deductibleCarryover</t>
  </si>
  <si>
    <t>Boolean</t>
  </si>
  <si>
    <t>planMaximumInNetwork</t>
  </si>
  <si>
    <t>planMaximumOutOfNetwork</t>
  </si>
  <si>
    <t>isGradedMaximumExisting</t>
  </si>
  <si>
    <t>maxFirstYearInNetwork</t>
  </si>
  <si>
    <t>maxFirstYearOutOfNetwork</t>
  </si>
  <si>
    <t>maxSecondYearInNetwork</t>
  </si>
  <si>
    <t>maxSecondYearOutOfNetwork</t>
  </si>
  <si>
    <t>maxThirdYearInNetwork</t>
  </si>
  <si>
    <t>maxThirdYearOutOfNetwork</t>
  </si>
  <si>
    <t>//attribute name in product:</t>
  </si>
  <si>
    <t>inNetworkLimitAmount</t>
  </si>
  <si>
    <t>outOfNetworkLimitAmount</t>
  </si>
  <si>
    <t>familyInNetworkLimitAmount</t>
  </si>
  <si>
    <t>familyOutOfNetworkLimitAmount</t>
  </si>
  <si>
    <t>yesNoAnswer</t>
  </si>
  <si>
    <t>firstYearInNetworkLimitAmount</t>
  </si>
  <si>
    <t>firstYearOutOfNetworkLimitAmount</t>
  </si>
  <si>
    <t>secondYearInNetworkLimitAmount</t>
  </si>
  <si>
    <t>secondYearOutOfNetworkLimitAmount</t>
  </si>
  <si>
    <t>thirdYearInNetworkLimitAmount</t>
  </si>
  <si>
    <t>thirdYearOutOfNetworkLimitAmount</t>
  </si>
  <si>
    <t>planMaximumInNetworkLimitAmount</t>
  </si>
  <si>
    <t>planMaximumOutOfNetworkLimitAmount</t>
  </si>
  <si>
    <t>component: Maximum</t>
  </si>
  <si>
    <t>component: Deductible</t>
  </si>
  <si>
    <t>orthoWaitingPeriod</t>
  </si>
  <si>
    <t>component: WaitingPeriod</t>
  </si>
  <si>
    <t>Child Only</t>
  </si>
  <si>
    <t>Adult &amp; Child</t>
  </si>
  <si>
    <t>//need to map for Orto coverage only</t>
  </si>
  <si>
    <t>inNetworkCoinsurancePercent</t>
  </si>
  <si>
    <t>outOfNetworkCoinsurancePercent</t>
  </si>
  <si>
    <t>inNetworkLifeTimeMaximum</t>
  </si>
  <si>
    <t>outOfNetworkLifeTimeMaximum</t>
  </si>
  <si>
    <t>Ortho Coverage</t>
  </si>
  <si>
    <t>1 Per calendar Year</t>
  </si>
  <si>
    <t>2 Per calendar Year</t>
  </si>
  <si>
    <t>Frequency</t>
  </si>
  <si>
    <t>=$CoverageRate</t>
  </si>
  <si>
    <t>= RatePerCoverage ( plan.coverages, insureds, plan.types )</t>
  </si>
  <si>
    <r>
      <rPr>
        <sz val="10"/>
        <color theme="0" tint="-0.34998626667073579"/>
        <rFont val="Franklin Gothic Book"/>
        <family val="2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RatePerCoverage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( Coverage coverage, InsuredInfo[] insureds, Type[] types )</t>
    </r>
  </si>
  <si>
    <r>
      <t>//</t>
    </r>
    <r>
      <rPr>
        <sz val="10"/>
        <color theme="0" tint="-0.34998626667073579"/>
        <rFont val="Franklin Gothic Book"/>
        <family val="2"/>
      </rPr>
      <t>Test DeterminePolicyPremium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DeterminePolicyPremium</t>
    </r>
  </si>
  <si>
    <t>= types [select first having coverage.typeName == typeName]</t>
  </si>
  <si>
    <t>CoverageType</t>
  </si>
  <si>
    <t>WaitingPeriod</t>
  </si>
  <si>
    <t>InNetworkPrcnt</t>
  </si>
  <si>
    <t>OutOfNetworkPrnct</t>
  </si>
  <si>
    <r>
      <rPr>
        <sz val="10"/>
        <color theme="0" tint="-0.499984740745262"/>
        <rFont val="Franklin Gothic Book"/>
        <family val="2"/>
      </rPr>
      <t>SimpleRules DoubleValue</t>
    </r>
    <r>
      <rPr>
        <sz val="10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>RenewalDiscount</t>
    </r>
    <r>
      <rPr>
        <b/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QuoteType quoteType )</t>
    </r>
    <r>
      <rPr>
        <sz val="10"/>
        <color theme="1"/>
        <rFont val="Franklin Gothic Book"/>
        <family val="2"/>
      </rPr>
      <t/>
    </r>
  </si>
  <si>
    <t>= $CoverageType.waitingPeriod</t>
  </si>
  <si>
    <t>= $CoverageType.inNetworkPrcnt</t>
  </si>
  <si>
    <t>= $CoverageType.outOfNetworkPrnct</t>
  </si>
  <si>
    <t>6 Months</t>
  </si>
  <si>
    <t>12 Months</t>
  </si>
  <si>
    <t>None</t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</si>
  <si>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OralExams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</si>
  <si>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Prophylaxis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</si>
  <si>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1 in 36 months</t>
  </si>
  <si>
    <t>1 in 6 months</t>
  </si>
  <si>
    <t>1 in 12 months</t>
  </si>
  <si>
    <t>1 in 18 months</t>
  </si>
  <si>
    <t>1 in 24 months</t>
  </si>
  <si>
    <t>Age Limit</t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</si>
  <si>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FlourideTreatments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ageLimit,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</si>
  <si>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2 Per Calendar Year</t>
  </si>
  <si>
    <t>1 Per Calendar Year</t>
  </si>
  <si>
    <t>= 0</t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</si>
  <si>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Sealants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ageLimit,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</si>
  <si>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Once per Tooth per 60 Months</t>
  </si>
  <si>
    <t>Once per Tooth per Lifetime</t>
  </si>
  <si>
    <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FullMounthXRays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</si>
  <si>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In Network</t>
  </si>
  <si>
    <t>Out of Network</t>
  </si>
  <si>
    <t xml:space="preserve">Out of Network </t>
  </si>
  <si>
    <t xml:space="preserve">In Network </t>
  </si>
  <si>
    <t>= OralExams ( frequency, "In Network", waitingPeriod, inNetworkPrcnt ) + OralExams ( frequency, "Out of Network", waitingPeriod, outOfNetworkPrnct )</t>
  </si>
  <si>
    <t>= FlourideTreatments ( frequency, ageLimit, "In Network", waitingPeriod, inNetworkPrcnt ) + FlourideTreatments ( frequency, ageLimit, "Out of Network", waitingPeriod, outOfNetworkPrnct )</t>
  </si>
  <si>
    <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BiteWingXRays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</si>
  <si>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AmalgamRestoration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</si>
  <si>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No Limit</t>
  </si>
  <si>
    <t>1 Per Calendary Year</t>
  </si>
  <si>
    <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ScalingRootPlanning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</si>
  <si>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Once in 24 Months</t>
  </si>
  <si>
    <t>Once in 36 Months</t>
  </si>
  <si>
    <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Endodontics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</si>
  <si>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Bridge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</si>
  <si>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1 in 84 months</t>
  </si>
  <si>
    <t>1 in 60 months</t>
  </si>
  <si>
    <t>1 in 72 months</t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</si>
  <si>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Crown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</si>
  <si>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Biopsy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>String</t>
    </r>
    <r>
      <rPr>
        <sz val="11"/>
        <color theme="0" tint="-0.34998626667073579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 xml:space="preserve">frequency,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</si>
  <si>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r>
      <rPr>
        <sz val="10"/>
        <color theme="0" tint="-0.34998626667073579"/>
        <rFont val="Franklin Gothic Book"/>
        <family val="2"/>
      </rP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SpaceMaintainers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 xml:space="preserve">String ageLimit, 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</si>
  <si>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= OralSurgery ( "In Network", waitingPeriod, inNetworkPrcnt ) + OralSurgery ( "Out of Network", waitingPeriod, outOfNetworkPrnct )</t>
  </si>
  <si>
    <r>
      <t>Rules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OralSurgery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 xml:space="preserve">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</si>
  <si>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C2</t>
  </si>
  <si>
    <t>C3</t>
  </si>
  <si>
    <t>netWorkType</t>
  </si>
  <si>
    <t>networkPrcnt</t>
  </si>
  <si>
    <r>
      <t>Rules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SurgicalImpants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 xml:space="preserve">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</si>
  <si>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r>
      <t>Rules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PulpCaps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 xml:space="preserve">String netWorkType, String waitingPeriod,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</si>
  <si>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>= SurgicalImpants ( "In Network", waitingPeriod, inNetworkPrcnt ) + SurgicalImpants ( "Out of Network", waitingPeriod, outOfNetworkPrnct )</t>
  </si>
  <si>
    <t>= PulpCaps ( "In Network", waitingPeriod, inNetworkPrcnt ) + PulpCaps ( "Out of Network", waitingPeriod, outOfNetworkPrnct )</t>
  </si>
  <si>
    <t>BaseRatePerTier</t>
  </si>
  <si>
    <t>= BaseRatePerTier ( insureds.length )</t>
  </si>
  <si>
    <t>Number Of Insured</t>
  </si>
  <si>
    <r>
      <t xml:space="preserve">SimpleRules DoubleValue </t>
    </r>
    <r>
      <rPr>
        <b/>
        <sz val="10"/>
        <rFont val="Franklin Gothic Book"/>
        <family val="2"/>
        <charset val="204"/>
      </rPr>
      <t>Base</t>
    </r>
    <r>
      <rPr>
        <b/>
        <sz val="11"/>
        <color theme="1"/>
        <rFont val="Calibri"/>
        <family val="2"/>
        <scheme val="minor"/>
      </rPr>
      <t>RatePerTier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Franklin Gothic Book"/>
        <family val="2"/>
        <charset val="204"/>
      </rPr>
      <t>( Integer numberOfInsured</t>
    </r>
    <r>
      <rPr>
        <sz val="10"/>
        <color theme="1"/>
        <rFont val="Franklin Gothic Book"/>
        <family val="2"/>
      </rPr>
      <t xml:space="preserve"> </t>
    </r>
    <r>
      <rPr>
        <sz val="11"/>
        <color theme="1"/>
        <rFont val="Franklin Gothic Book"/>
        <family val="2"/>
        <charset val="204"/>
      </rPr>
      <t>)</t>
    </r>
  </si>
  <si>
    <t>plan.coverages[0].frequency</t>
  </si>
  <si>
    <t>plan.coverages[1].frequency</t>
  </si>
  <si>
    <t>Oral Exams</t>
  </si>
  <si>
    <t>plan.coverages[2].frequency</t>
  </si>
  <si>
    <t>plan.coverages[2].typeName</t>
  </si>
  <si>
    <t>plan.coverages[1].typeName</t>
  </si>
  <si>
    <t>plan.coverages[0].typeName</t>
  </si>
  <si>
    <t>plan.coverages[0].coverageName</t>
  </si>
  <si>
    <t>plan.coverages[3].frequency</t>
  </si>
  <si>
    <t>plan.coverages[3].typeName</t>
  </si>
  <si>
    <t>Full Mounth X Rays</t>
  </si>
  <si>
    <t>plan.coverages[4].typeName</t>
  </si>
  <si>
    <t>plan.coverages[5].frequency</t>
  </si>
  <si>
    <t>plan.coverages[5].typeName</t>
  </si>
  <si>
    <t>plan.coverages[5].ageLimit</t>
  </si>
  <si>
    <t>plan.coverages[6].frequency</t>
  </si>
  <si>
    <t>plan.coverages[6].typeName</t>
  </si>
  <si>
    <t>plan.coverages[7].typeName</t>
  </si>
  <si>
    <t>Oral Surgery</t>
  </si>
  <si>
    <t>plan.coverages[8].frequency</t>
  </si>
  <si>
    <t>plan.coverages[8].typeName</t>
  </si>
  <si>
    <t>plan.coverages[9].frequency</t>
  </si>
  <si>
    <t>plan.coverages[9].typeName</t>
  </si>
  <si>
    <t>plan.coverages[10].typeName</t>
  </si>
  <si>
    <t>plan.coverages[11].frequency</t>
  </si>
  <si>
    <t>plan.coverages[11].typeName</t>
  </si>
  <si>
    <t>plan.coverages[12].frequency</t>
  </si>
  <si>
    <t>plan.coverages[12].typeName</t>
  </si>
  <si>
    <t>plan.coverages[12].ageLimit</t>
  </si>
  <si>
    <t>plan.coverages[13].typeName</t>
  </si>
  <si>
    <t>plan.coverages[13].ageLimit</t>
  </si>
  <si>
    <t>plan.coverages[14].typeName</t>
  </si>
  <si>
    <t>plan.coverages[14].frequency</t>
  </si>
  <si>
    <t>plan.coverages[15].typeName</t>
  </si>
  <si>
    <t>plan.coverages[15].inNetworkCoinsurancePercent</t>
  </si>
  <si>
    <t>plan.coverages[15].ageLimit</t>
  </si>
  <si>
    <t>plan.coverages[15].outOfNetworkCoinsurancePercent</t>
  </si>
  <si>
    <t>plan.coverages[15].inNetworkLifeTimeMaximum</t>
  </si>
  <si>
    <t>plan.coverages[15].outOfNetworkLifeTimeMaximum</t>
  </si>
  <si>
    <t>plan.types[0].typeName</t>
  </si>
  <si>
    <t>plan.types[0].waitingPeriod</t>
  </si>
  <si>
    <t>plan.types[0].inNetworkPrcnt</t>
  </si>
  <si>
    <t>plan.types[0].outOfNetworkPrnct</t>
  </si>
  <si>
    <r>
      <rPr>
        <sz val="10"/>
        <color theme="0" tint="-0.34998626667073579"/>
        <rFont val="Franklin Gothic Book"/>
        <family val="2"/>
      </rPr>
      <t>Run DeterminePolicyPremium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DeterminePolicyPremiumRun</t>
    </r>
  </si>
  <si>
    <r>
      <rPr>
        <sz val="10"/>
        <color theme="0" tint="-0.34998626667073579"/>
        <rFont val="Franklin Gothic Book"/>
        <family val="2"/>
      </rPr>
      <t>Data Policy</t>
    </r>
    <r>
      <rPr>
        <sz val="10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>PolicyData</t>
    </r>
  </si>
  <si>
    <t xml:space="preserve">plan.deductibleInNetwork </t>
  </si>
  <si>
    <t>plan.deductibleOutOfNetwork</t>
  </si>
  <si>
    <t>plan.familyDeductibleInNetwork</t>
  </si>
  <si>
    <t>plan.familyDeductibleOutOfNetwork</t>
  </si>
  <si>
    <t>plan.deductibleCarryover</t>
  </si>
  <si>
    <t>plan.isGradedMaximumExisting</t>
  </si>
  <si>
    <t>plan.maxFirstYearInNetwork</t>
  </si>
  <si>
    <t>plan.maxFirstYearOutOfNetwork</t>
  </si>
  <si>
    <t>plan.maxSecondYearInNetwork</t>
  </si>
  <si>
    <t>plan.maxSecondYearOutOfNetwork</t>
  </si>
  <si>
    <t>plan.maxThirdYearInNetwork</t>
  </si>
  <si>
    <t>plan.maxThirdYearOutOfNetwork</t>
  </si>
  <si>
    <t>plan.planMaximumInNetwork</t>
  </si>
  <si>
    <t>plan.orthoWaitingPeriod</t>
  </si>
  <si>
    <t>plan.planMaximumOutOfNetwork</t>
  </si>
  <si>
    <t>plan.types[1].typeName</t>
  </si>
  <si>
    <t>plan.types[1].waitingPeriod</t>
  </si>
  <si>
    <t>plan.types[1].inNetworkPrcnt</t>
  </si>
  <si>
    <t>plan.types[1].outOfNetworkPrnct</t>
  </si>
  <si>
    <t>plan.types[2].typeName</t>
  </si>
  <si>
    <t>plan.types[2].waitingPeriod</t>
  </si>
  <si>
    <t>plan.types[2].inNetworkPrcnt</t>
  </si>
  <si>
    <t>plan.types[2].outOfNetworkPrnct</t>
  </si>
  <si>
    <t>RatePerTier</t>
  </si>
  <si>
    <t>Yes</t>
  </si>
  <si>
    <t>is Graded Maximum Existing ?</t>
  </si>
  <si>
    <t xml:space="preserve">isGradedMaximumExisting </t>
  </si>
  <si>
    <t>= RatePerTier ( $BaseRatePerTier, plan )</t>
  </si>
  <si>
    <r>
      <rPr>
        <sz val="10"/>
        <color theme="0" tint="-0.499984740745262"/>
        <rFont val="Franklin Gothic Book"/>
        <family val="2"/>
      </rPr>
      <t xml:space="preserve">Rules DoubleValue </t>
    </r>
    <r>
      <rPr>
        <b/>
        <sz val="10"/>
        <rFont val="Franklin Gothic Book"/>
        <family val="2"/>
      </rPr>
      <t xml:space="preserve">RatePerTier </t>
    </r>
    <r>
      <rPr>
        <sz val="10"/>
        <color theme="0" tint="-0.34998626667073579"/>
        <rFont val="Franklin Gothic Book"/>
        <family val="2"/>
      </rPr>
      <t>( DoubleValue baseRatePerTier, Plan plan )</t>
    </r>
  </si>
  <si>
    <t>= ( maxFirstYearInNetwork + maxFirstYearOutOfNetwork + maxSecondYearInNetwork + maxSecondYearOutOfNetwork + maxThirdYearInNetwork + maxThirdYearOutOfNetwork ) / 1000 * baseRatePerTier</t>
  </si>
  <si>
    <t>= ( planMaximumInNetwork + planMaximumOutOfNetwork ) / 1000 * baseRatePerTier</t>
  </si>
  <si>
    <t>_res_.$Formula$RatePerCoverage[3].$Formula$TotalRate</t>
  </si>
  <si>
    <t>Type 1</t>
  </si>
  <si>
    <t>Type 2</t>
  </si>
  <si>
    <t>Type 3</t>
  </si>
  <si>
    <t>= Prophylaxis ( frequency, "In Network", waitingPeriod, inNetworkPrcnt ) + Prophylaxis ( frequency, "Out of Network", waitingPeriod, outOfNetworkPrnct )</t>
  </si>
  <si>
    <t>= Sealants ( frequency, ageLimit, "In Network", waitingPeriod, inNetworkPrcnt ) + Sealants ( frequency, ageLimit, "Out of Network", waitingPeriod, outOfNetworkPrnct )</t>
  </si>
  <si>
    <t>= FullMounthXRays ( frequency, "In Network", waitingPeriod, inNetworkPrcnt ) + FullMounthXRays ( frequency, "Out of Network", waitingPeriod, outOfNetworkPrnct )</t>
  </si>
  <si>
    <t>= BiteWingXRays ( frequency, "In Network", waitingPeriod, inNetworkPrcnt ) +  BiteWingXRays ( frequency, "Out of Network", waitingPeriod, outOfNetworkPrnct )</t>
  </si>
  <si>
    <t>= AmalgamRestoration ( frequency, "In Network", waitingPeriod, inNetworkPrcnt ) + AmalgamRestoration ( frequency, "Out of Network", waitingPeriod, outOfNetworkPrnct )</t>
  </si>
  <si>
    <t>= ScalingRootPlanning ( frequency, "In Network", waitingPeriod, inNetworkPrcnt ) + ScalingRootPlanning ( frequency, "Out of Network", waitingPeriod, outOfNetworkPrnct )</t>
  </si>
  <si>
    <t>= Endodontics ( frequency, "In Network", waitingPeriod, inNetworkPrcnt ) + Endodontics ( frequency, "Out of Network", waitingPeriod, outOfNetworkPrnct )</t>
  </si>
  <si>
    <t>= Bridge ( frequency, "In Network", waitingPeriod, inNetworkPrcnt ) + Bridge ( frequency, "Out of Network", waitingPeriod, outOfNetworkPrnct )</t>
  </si>
  <si>
    <t>= Crown ( frequency, "In Network", waitingPeriod, inNetworkPrcnt ) + Crown ( frequency, "Out of Network", waitingPeriod, outOfNetworkPrnct )</t>
  </si>
  <si>
    <t>= Biopsy ( frequency, "In Network", waitingPeriod, inNetworkPrcnt ) + Biopsy ( frequency, "Out of Network", waitingPeriod, outOfNetworkPrnct )</t>
  </si>
  <si>
    <t>= SpaceMaintainers ( ageLimit, "In Network", waitingPeriod, inNetworkPrcnt ) + SpaceMaintainers ( ageLimit, "Out of Network", waitingPeriod, outOfNetworkPrnct )</t>
  </si>
  <si>
    <t>= RatePerInsuredPerCoverage ( insureds, $CoverageName, $WaitingPeriod, $InNetworkPrcnt, $OutOfNetworkPrnct, frequency, ageLimit, coverage )</t>
  </si>
  <si>
    <r>
      <rPr>
        <sz val="10"/>
        <color theme="0" tint="-0.34998626667073579"/>
        <rFont val="Franklin Gothic Book"/>
        <family val="2"/>
      </rPr>
      <t xml:space="preserve"> Spreadsheet DoubleValue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RatePerInsuredPerCoverage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( InsuredInfo insured, CoverageName coverageName, String waitingPeriod, DoubleValue inNetworkPrcnt, DoubleValue outOfNetworkPrnct, String frequency, String ageLimit, Coverage coverage )</t>
    </r>
  </si>
  <si>
    <t xml:space="preserve">= CoverageRate ( coverageName, waitingPeriod, inNetworkPrcnt, outOfNetworkPrnct, frequency, ageLimit, coverage ) </t>
  </si>
  <si>
    <r>
      <rPr>
        <sz val="10"/>
        <color theme="0" tint="-0.34998626667073579"/>
        <rFont val="Franklin Gothic Book"/>
        <family val="2"/>
      </rPr>
      <t>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CoverageRate</t>
    </r>
    <r>
      <rPr>
        <sz val="1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( CoverageName coverageName, String waitingPeriod, DoubleValue inNetworkPrcnt, DoubleValue outOfNetworkPrnct, String frequency, String ageLimit, Coverage coverage )</t>
    </r>
  </si>
  <si>
    <t>= OrthoCoverage ( typeName, inNetworkCoinsurancePercent, outOfNetworkCoinsurancePercent, inNetworkLifeTimeMaximum, outOfNetworkLifeTimeMaximum )</t>
  </si>
  <si>
    <r>
      <rPr>
        <sz val="10"/>
        <color theme="0" tint="-0.34998626667073579"/>
        <rFont val="Franklin Gothic Book"/>
        <family val="2"/>
      </rPr>
      <t xml:space="preserve"> Spreadsheet DoubleValue</t>
    </r>
    <r>
      <rPr>
        <sz val="10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</rPr>
      <t>OrthoCoverage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( TypeName typeName, DoubleValue inNetworkCoinsurancePercent, DoubleValue outOfNetworkCoinsurancePercent, DoubleValue inNetworkLifeTimeMaximum, DoubleValue outOfNetworkLifeTimeMaximum  )</t>
    </r>
  </si>
  <si>
    <t>Type Name</t>
  </si>
  <si>
    <t xml:space="preserve">= inNetworkLifeTimeMaximum / 1000 * Ortho ( typeName, "In Network",  inNetworkCoinsurancePercent ) + outOfNetworkLifeTimeMaximum /1000 * Ortho ( typeName, "Out of Network",  outOfNetworkCoinsurancePercent ) </t>
  </si>
  <si>
    <r>
      <t>SimpleLookup DoubleValue</t>
    </r>
    <r>
      <rPr>
        <sz val="11"/>
        <color theme="0" tint="-0.34998626667073579"/>
        <rFont val="Franklin Gothic Book"/>
        <family val="2"/>
      </rPr>
      <t xml:space="preserve"> </t>
    </r>
    <r>
      <rPr>
        <b/>
        <sz val="11"/>
        <rFont val="Franklin Gothic Book"/>
        <family val="2"/>
      </rPr>
      <t xml:space="preserve">Ortho </t>
    </r>
    <r>
      <rPr>
        <sz val="11"/>
        <color theme="0" tint="-0.34998626667073579"/>
        <rFont val="Franklin Gothic Book"/>
        <family val="2"/>
        <charset val="204"/>
      </rPr>
      <t xml:space="preserve">( </t>
    </r>
    <r>
      <rPr>
        <sz val="10"/>
        <color theme="0" tint="-0.34998626667073579"/>
        <rFont val="Franklin Gothic Book"/>
        <family val="2"/>
      </rPr>
      <t xml:space="preserve">TypeName typeName, String netWorkType, DoubleValue networkPrcnt </t>
    </r>
    <r>
      <rPr>
        <sz val="11"/>
        <color theme="0" tint="-0.34998626667073579"/>
        <rFont val="Franklin Gothic Book"/>
        <family val="2"/>
        <charset val="204"/>
      </rPr>
      <t>)</t>
    </r>
  </si>
  <si>
    <t xml:space="preserve">= $RatePerTier + $RatesOfAllCoverages  </t>
  </si>
  <si>
    <t>org.openl.generated.model.preconfig.dental.ppo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</si>
</sst>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 tint="-0.34998626667073579"/>
      <name val="Franklin Gothic Book"/>
      <family val="2"/>
    </font>
    <font>
      <sz val="10"/>
      <name val="Franklin Gothic Book"/>
      <family val="2"/>
      <charset val="204"/>
    </font>
    <font>
      <b/>
      <sz val="11"/>
      <name val="Franklin Gothic Book"/>
      <family val="2"/>
    </font>
    <font>
      <b/>
      <sz val="10"/>
      <color theme="1"/>
      <name val="Franklin Gothic Book"/>
      <family val="2"/>
      <charset val="204"/>
    </font>
    <font>
      <sz val="10"/>
      <color theme="1"/>
      <name val="Franklin Gothic Book"/>
      <family val="2"/>
    </font>
    <font>
      <sz val="10"/>
      <name val="Franklin Gothic Book"/>
      <family val="2"/>
    </font>
    <font>
      <b/>
      <sz val="11"/>
      <color theme="1"/>
      <name val="Franklin Gothic Book"/>
      <family val="2"/>
    </font>
    <font>
      <sz val="10"/>
      <color theme="0" tint="-0.34998626667073579"/>
      <name val="Arial"/>
      <family val="2"/>
    </font>
    <font>
      <sz val="10"/>
      <color theme="1"/>
      <name val="Franklin Gothic Book"/>
      <family val="2"/>
      <charset val="204"/>
    </font>
    <font>
      <sz val="10"/>
      <color theme="0" tint="-0.499984740745262"/>
      <name val="Franklin Gothic Book"/>
      <family val="2"/>
    </font>
    <font>
      <b/>
      <sz val="10"/>
      <color theme="1"/>
      <name val="Franklin Gothic Book"/>
      <family val="2"/>
    </font>
    <font>
      <sz val="11"/>
      <color theme="0" tint="-0.34998626667073579"/>
      <name val="Franklin Gothic Book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  <charset val="204"/>
    </font>
    <font>
      <b/>
      <sz val="10"/>
      <name val="Franklin Gothic Book"/>
      <family val="2"/>
    </font>
    <font>
      <sz val="11"/>
      <name val="Franklin Gothic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7"/>
  <sheetViews>
    <sheetView zoomScale="85" zoomScaleNormal="85" workbookViewId="0">
      <selection activeCell="D26" sqref="D26"/>
    </sheetView>
  </sheetViews>
  <sheetFormatPr defaultRowHeight="15" x14ac:dyDescent="0.25"/>
  <cols>
    <col min="3" max="3" width="31.42578125" customWidth="1" collapsed="1"/>
    <col min="4" max="4" width="24.28515625" customWidth="1" collapsed="1"/>
    <col min="5" max="6" width="21.5703125" customWidth="1"/>
    <col min="7" max="7" width="37.42578125" customWidth="1"/>
    <col min="8" max="8" width="51.85546875" customWidth="1"/>
    <col min="9" max="9" width="8.85546875"/>
    <col min="10" max="10" width="16.7109375" customWidth="1"/>
    <col min="11" max="11" width="17.42578125" customWidth="1"/>
  </cols>
  <sheetData>
    <row r="2" spans="2:5" ht="15.75" thickBot="1" x14ac:dyDescent="0.3">
      <c r="B2" s="1" t="s">
        <v>163</v>
      </c>
      <c r="C2" s="1"/>
      <c r="D2" s="1"/>
    </row>
    <row r="3" spans="2:5" ht="15.75" thickTop="1" x14ac:dyDescent="0.25"/>
    <row r="5" spans="2:5" ht="15.75" x14ac:dyDescent="0.3">
      <c r="C5" s="1" t="s">
        <v>173</v>
      </c>
      <c r="D5" s="1"/>
    </row>
    <row r="6" spans="2:5" x14ac:dyDescent="0.25">
      <c r="C6" t="s">
        <v>0</v>
      </c>
      <c r="D6" t="s">
        <v>1</v>
      </c>
    </row>
    <row r="7" spans="2:5" x14ac:dyDescent="0.25">
      <c r="C7" t="s">
        <v>116</v>
      </c>
      <c r="D7" t="s">
        <v>117</v>
      </c>
    </row>
    <row r="8" spans="2:5" x14ac:dyDescent="0.25">
      <c r="C8" t="s">
        <v>26</v>
      </c>
      <c r="D8" t="s">
        <v>25</v>
      </c>
    </row>
    <row r="9" spans="2:5" x14ac:dyDescent="0.25">
      <c r="C9" t="s">
        <v>11</v>
      </c>
      <c r="D9" t="s">
        <v>12</v>
      </c>
      <c r="E9" t="s">
        <v>10</v>
      </c>
    </row>
    <row r="13" spans="2:5" ht="15.75" x14ac:dyDescent="0.3">
      <c r="C13" s="1" t="s">
        <v>174</v>
      </c>
      <c r="D13" s="1"/>
    </row>
    <row r="14" spans="2:5" x14ac:dyDescent="0.25">
      <c r="C14" t="s">
        <v>3</v>
      </c>
      <c r="D14" t="s">
        <v>128</v>
      </c>
    </row>
    <row r="15" spans="2:5" x14ac:dyDescent="0.25">
      <c r="C15" t="s">
        <v>124</v>
      </c>
      <c r="D15" t="s">
        <v>123</v>
      </c>
    </row>
    <row r="19" spans="3:8" ht="15.75" x14ac:dyDescent="0.3">
      <c r="C19" s="1" t="s">
        <v>175</v>
      </c>
      <c r="D19" s="1"/>
    </row>
    <row r="20" spans="3:8" x14ac:dyDescent="0.25">
      <c r="C20" t="s">
        <v>28</v>
      </c>
      <c r="D20" t="s">
        <v>27</v>
      </c>
    </row>
    <row r="21" spans="3:8" x14ac:dyDescent="0.25">
      <c r="C21" t="s">
        <v>30</v>
      </c>
      <c r="D21" t="s">
        <v>29</v>
      </c>
    </row>
    <row r="22" spans="3:8" x14ac:dyDescent="0.25">
      <c r="C22" t="s">
        <v>194</v>
      </c>
      <c r="D22" t="s">
        <v>198</v>
      </c>
      <c r="H22" t="s">
        <v>247</v>
      </c>
    </row>
    <row r="23" spans="3:8" x14ac:dyDescent="0.25">
      <c r="C23" t="s">
        <v>2</v>
      </c>
      <c r="D23" t="s">
        <v>232</v>
      </c>
      <c r="G23" s="1" t="s">
        <v>262</v>
      </c>
      <c r="H23" t="s">
        <v>248</v>
      </c>
    </row>
    <row r="24" spans="3:8" x14ac:dyDescent="0.25">
      <c r="C24" t="s">
        <v>2</v>
      </c>
      <c r="D24" t="s">
        <v>233</v>
      </c>
      <c r="G24" s="1"/>
      <c r="H24" t="s">
        <v>249</v>
      </c>
    </row>
    <row r="25" spans="3:8" x14ac:dyDescent="0.25">
      <c r="C25" t="s">
        <v>2</v>
      </c>
      <c r="D25" t="s">
        <v>234</v>
      </c>
      <c r="G25" s="1"/>
      <c r="H25" t="s">
        <v>250</v>
      </c>
    </row>
    <row r="26" spans="3:8" x14ac:dyDescent="0.25">
      <c r="C26" t="s">
        <v>2</v>
      </c>
      <c r="D26" t="s">
        <v>235</v>
      </c>
      <c r="G26" s="1"/>
      <c r="H26" t="s">
        <v>251</v>
      </c>
    </row>
    <row r="27" spans="3:8" x14ac:dyDescent="0.25">
      <c r="C27" t="s">
        <v>237</v>
      </c>
      <c r="D27" t="s">
        <v>236</v>
      </c>
      <c r="G27" s="1"/>
      <c r="H27" t="s">
        <v>252</v>
      </c>
    </row>
    <row r="28" spans="3:8" x14ac:dyDescent="0.25">
      <c r="C28" t="s">
        <v>237</v>
      </c>
      <c r="D28" t="s">
        <v>240</v>
      </c>
      <c r="G28" s="1" t="s">
        <v>261</v>
      </c>
      <c r="H28" t="s">
        <v>252</v>
      </c>
    </row>
    <row r="29" spans="3:8" x14ac:dyDescent="0.25">
      <c r="C29" t="s">
        <v>2</v>
      </c>
      <c r="D29" t="s">
        <v>241</v>
      </c>
      <c r="G29" s="1"/>
      <c r="H29" t="s">
        <v>253</v>
      </c>
    </row>
    <row r="30" spans="3:8" x14ac:dyDescent="0.25">
      <c r="C30" t="s">
        <v>2</v>
      </c>
      <c r="D30" t="s">
        <v>242</v>
      </c>
      <c r="G30" s="1"/>
      <c r="H30" t="s">
        <v>254</v>
      </c>
    </row>
    <row r="31" spans="3:8" x14ac:dyDescent="0.25">
      <c r="C31" t="s">
        <v>2</v>
      </c>
      <c r="D31" t="s">
        <v>243</v>
      </c>
      <c r="G31" s="1"/>
      <c r="H31" t="s">
        <v>255</v>
      </c>
    </row>
    <row r="32" spans="3:8" x14ac:dyDescent="0.25">
      <c r="C32" t="s">
        <v>2</v>
      </c>
      <c r="D32" t="s">
        <v>244</v>
      </c>
      <c r="G32" s="1"/>
      <c r="H32" t="s">
        <v>256</v>
      </c>
    </row>
    <row r="33" spans="3:8" x14ac:dyDescent="0.25">
      <c r="C33" t="s">
        <v>2</v>
      </c>
      <c r="D33" t="s">
        <v>245</v>
      </c>
      <c r="G33" s="1"/>
      <c r="H33" t="s">
        <v>257</v>
      </c>
    </row>
    <row r="34" spans="3:8" x14ac:dyDescent="0.25">
      <c r="C34" t="s">
        <v>2</v>
      </c>
      <c r="D34" t="s">
        <v>246</v>
      </c>
      <c r="G34" s="1"/>
      <c r="H34" t="s">
        <v>258</v>
      </c>
    </row>
    <row r="35" spans="3:8" x14ac:dyDescent="0.25">
      <c r="C35" t="s">
        <v>2</v>
      </c>
      <c r="D35" t="s">
        <v>238</v>
      </c>
      <c r="G35" s="1"/>
      <c r="H35" t="s">
        <v>259</v>
      </c>
    </row>
    <row r="36" spans="3:8" x14ac:dyDescent="0.25">
      <c r="C36" t="s">
        <v>2</v>
      </c>
      <c r="D36" t="s">
        <v>239</v>
      </c>
      <c r="G36" s="1"/>
      <c r="H36" t="s">
        <v>260</v>
      </c>
    </row>
    <row r="37" spans="3:8" x14ac:dyDescent="0.25">
      <c r="C37" t="s">
        <v>0</v>
      </c>
      <c r="D37" t="s">
        <v>263</v>
      </c>
      <c r="G37" t="s">
        <v>264</v>
      </c>
      <c r="H37" t="s">
        <v>263</v>
      </c>
    </row>
    <row r="41" spans="3:8" ht="15.75" x14ac:dyDescent="0.3">
      <c r="C41" s="1" t="s">
        <v>176</v>
      </c>
      <c r="D41" s="1"/>
    </row>
    <row r="42" spans="3:8" x14ac:dyDescent="0.25">
      <c r="C42" t="s">
        <v>31</v>
      </c>
      <c r="D42" t="s">
        <v>32</v>
      </c>
    </row>
    <row r="43" spans="3:8" x14ac:dyDescent="0.25">
      <c r="C43" t="s">
        <v>2</v>
      </c>
      <c r="D43" t="s">
        <v>268</v>
      </c>
      <c r="G43" t="s">
        <v>267</v>
      </c>
      <c r="H43" t="s">
        <v>268</v>
      </c>
    </row>
    <row r="44" spans="3:8" x14ac:dyDescent="0.25">
      <c r="C44" t="s">
        <v>2</v>
      </c>
      <c r="D44" t="s">
        <v>269</v>
      </c>
      <c r="G44" t="s">
        <v>267</v>
      </c>
      <c r="H44" t="s">
        <v>269</v>
      </c>
    </row>
    <row r="45" spans="3:8" x14ac:dyDescent="0.25">
      <c r="C45" t="s">
        <v>2</v>
      </c>
      <c r="D45" t="s">
        <v>270</v>
      </c>
      <c r="G45" t="s">
        <v>267</v>
      </c>
      <c r="H45" t="s">
        <v>270</v>
      </c>
    </row>
    <row r="46" spans="3:8" x14ac:dyDescent="0.25">
      <c r="C46" t="s">
        <v>2</v>
      </c>
      <c r="D46" t="s">
        <v>271</v>
      </c>
      <c r="G46" t="s">
        <v>267</v>
      </c>
      <c r="H46" t="s">
        <v>271</v>
      </c>
    </row>
    <row r="47" spans="3:8" x14ac:dyDescent="0.25">
      <c r="C47" t="s">
        <v>196</v>
      </c>
      <c r="D47" t="s">
        <v>195</v>
      </c>
    </row>
    <row r="48" spans="3:8" x14ac:dyDescent="0.25">
      <c r="C48" t="s">
        <v>192</v>
      </c>
      <c r="D48" t="s">
        <v>190</v>
      </c>
    </row>
    <row r="49" spans="3:4" x14ac:dyDescent="0.25">
      <c r="C49" t="s">
        <v>192</v>
      </c>
      <c r="D49" t="s">
        <v>191</v>
      </c>
    </row>
    <row r="53" spans="3:4" ht="15.75" x14ac:dyDescent="0.3">
      <c r="C53" s="1" t="s">
        <v>193</v>
      </c>
      <c r="D53" s="1"/>
    </row>
    <row r="54" spans="3:4" x14ac:dyDescent="0.25">
      <c r="C54" t="s">
        <v>196</v>
      </c>
      <c r="D54" t="s">
        <v>195</v>
      </c>
    </row>
    <row r="55" spans="3:4" x14ac:dyDescent="0.25">
      <c r="C55" t="s">
        <v>0</v>
      </c>
      <c r="D55" t="s">
        <v>199</v>
      </c>
    </row>
    <row r="56" spans="3:4" x14ac:dyDescent="0.25">
      <c r="C56" t="s">
        <v>2</v>
      </c>
      <c r="D56" t="s">
        <v>200</v>
      </c>
    </row>
    <row r="57" spans="3:4" x14ac:dyDescent="0.25">
      <c r="C57" t="s">
        <v>2</v>
      </c>
      <c r="D57" t="s">
        <v>201</v>
      </c>
    </row>
  </sheetData>
  <mergeCells count="8">
    <mergeCell ref="G28:G36"/>
    <mergeCell ref="G23:G27"/>
    <mergeCell ref="C53:D53"/>
    <mergeCell ref="B2:D2"/>
    <mergeCell ref="C5:D5"/>
    <mergeCell ref="C41:D41"/>
    <mergeCell ref="C13:D13"/>
    <mergeCell ref="C19:D19"/>
  </mergeCells>
  <pageMargins left="0.7" right="0.7" top="0.75" bottom="0.75" header="0.3" footer="0.3"/>
  <pageSetup paperSize="9" scale="63" fitToHeight="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25" workbookViewId="0">
      <selection activeCell="C50" sqref="C49:C50"/>
    </sheetView>
  </sheetViews>
  <sheetFormatPr defaultColWidth="8.85546875" defaultRowHeight="15" x14ac:dyDescent="0.25"/>
  <cols>
    <col min="3" max="3" width="36.85546875" customWidth="1" collapsed="1"/>
    <col min="7" max="7" width="36.140625" hidden="1" customWidth="1"/>
  </cols>
  <sheetData>
    <row r="2" spans="2:4" ht="15.75" thickBot="1" x14ac:dyDescent="0.3">
      <c r="B2" s="1" t="s">
        <v>163</v>
      </c>
      <c r="C2" s="1"/>
      <c r="D2" s="1"/>
    </row>
    <row r="3" spans="2:4" ht="15.75" thickTop="1" x14ac:dyDescent="0.25"/>
    <row r="5" spans="2:4" ht="15.75" x14ac:dyDescent="0.3">
      <c r="C5" t="s">
        <v>177</v>
      </c>
    </row>
    <row r="6" spans="2:4" x14ac:dyDescent="0.25">
      <c r="C6" t="s">
        <v>202</v>
      </c>
    </row>
    <row r="7" spans="2:4" x14ac:dyDescent="0.25">
      <c r="C7" t="s">
        <v>203</v>
      </c>
    </row>
    <row r="11" spans="2:4" ht="15.75" x14ac:dyDescent="0.3">
      <c r="C11" t="s">
        <v>178</v>
      </c>
    </row>
    <row r="12" spans="2:4" x14ac:dyDescent="0.25">
      <c r="C12" t="s">
        <v>10</v>
      </c>
    </row>
    <row r="13" spans="2:4" x14ac:dyDescent="0.25">
      <c r="C13" t="s">
        <v>9</v>
      </c>
    </row>
    <row r="17" spans="3:7" ht="15.75" x14ac:dyDescent="0.3">
      <c r="C17" t="s">
        <v>179</v>
      </c>
    </row>
    <row r="18" spans="3:7" x14ac:dyDescent="0.25">
      <c r="C18" t="s">
        <v>125</v>
      </c>
    </row>
    <row r="19" spans="3:7" x14ac:dyDescent="0.25">
      <c r="C19" t="s">
        <v>126</v>
      </c>
    </row>
    <row r="23" spans="3:7" ht="15.75" x14ac:dyDescent="0.3">
      <c r="C23" t="s">
        <v>180</v>
      </c>
      <c r="G23" t="s">
        <v>231</v>
      </c>
    </row>
    <row r="24" spans="3:7" x14ac:dyDescent="0.25">
      <c r="C24" t="s">
        <v>272</v>
      </c>
      <c r="G24" t="s">
        <v>204</v>
      </c>
    </row>
    <row r="25" spans="3:7" x14ac:dyDescent="0.25">
      <c r="C25" t="s">
        <v>221</v>
      </c>
      <c r="G25" t="s">
        <v>205</v>
      </c>
    </row>
    <row r="26" spans="3:7" x14ac:dyDescent="0.25">
      <c r="C26" t="s">
        <v>206</v>
      </c>
      <c r="G26" t="s">
        <v>206</v>
      </c>
    </row>
    <row r="27" spans="3:7" x14ac:dyDescent="0.25">
      <c r="C27" t="s">
        <v>222</v>
      </c>
      <c r="G27" t="s">
        <v>207</v>
      </c>
    </row>
    <row r="28" spans="3:7" x14ac:dyDescent="0.25">
      <c r="C28" t="s">
        <v>208</v>
      </c>
      <c r="G28" t="s">
        <v>208</v>
      </c>
    </row>
    <row r="29" spans="3:7" x14ac:dyDescent="0.25">
      <c r="C29" t="s">
        <v>223</v>
      </c>
      <c r="G29" t="s">
        <v>209</v>
      </c>
    </row>
    <row r="30" spans="3:7" x14ac:dyDescent="0.25">
      <c r="C30" t="s">
        <v>224</v>
      </c>
      <c r="G30" t="s">
        <v>210</v>
      </c>
    </row>
    <row r="31" spans="3:7" x14ac:dyDescent="0.25">
      <c r="C31" t="s">
        <v>225</v>
      </c>
      <c r="G31" t="s">
        <v>211</v>
      </c>
    </row>
    <row r="32" spans="3:7" x14ac:dyDescent="0.25">
      <c r="C32" t="s">
        <v>226</v>
      </c>
      <c r="G32" t="s">
        <v>212</v>
      </c>
    </row>
    <row r="33" spans="3:7" x14ac:dyDescent="0.25">
      <c r="C33" t="s">
        <v>213</v>
      </c>
      <c r="G33" t="s">
        <v>213</v>
      </c>
    </row>
    <row r="34" spans="3:7" x14ac:dyDescent="0.25">
      <c r="C34" t="s">
        <v>227</v>
      </c>
      <c r="G34" t="s">
        <v>214</v>
      </c>
    </row>
    <row r="35" spans="3:7" x14ac:dyDescent="0.25">
      <c r="C35" t="s">
        <v>228</v>
      </c>
      <c r="G35" t="s">
        <v>215</v>
      </c>
    </row>
    <row r="36" spans="3:7" x14ac:dyDescent="0.25">
      <c r="C36" t="s">
        <v>216</v>
      </c>
      <c r="G36" t="s">
        <v>216</v>
      </c>
    </row>
    <row r="37" spans="3:7" x14ac:dyDescent="0.25">
      <c r="C37" t="s">
        <v>217</v>
      </c>
      <c r="G37" t="s">
        <v>217</v>
      </c>
    </row>
    <row r="38" spans="3:7" x14ac:dyDescent="0.25">
      <c r="C38" t="s">
        <v>218</v>
      </c>
      <c r="G38" t="s">
        <v>218</v>
      </c>
    </row>
    <row r="39" spans="3:7" x14ac:dyDescent="0.25">
      <c r="C39" t="s">
        <v>229</v>
      </c>
      <c r="G39" t="s">
        <v>219</v>
      </c>
    </row>
    <row r="40" spans="3:7" x14ac:dyDescent="0.25">
      <c r="C40" t="s">
        <v>230</v>
      </c>
      <c r="G40" t="s">
        <v>220</v>
      </c>
    </row>
    <row r="45" spans="3:7" ht="15.75" x14ac:dyDescent="0.3">
      <c r="C45" t="s">
        <v>197</v>
      </c>
    </row>
    <row r="46" spans="3:7" x14ac:dyDescent="0.25">
      <c r="C46" t="s">
        <v>420</v>
      </c>
    </row>
    <row r="47" spans="3:7" x14ac:dyDescent="0.25">
      <c r="C47" t="s">
        <v>421</v>
      </c>
    </row>
    <row r="48" spans="3:7" x14ac:dyDescent="0.25">
      <c r="C48" t="s">
        <v>422</v>
      </c>
    </row>
    <row r="49" spans="3:3" x14ac:dyDescent="0.25">
      <c r="C49" t="s">
        <v>265</v>
      </c>
    </row>
    <row r="50" spans="3:3" x14ac:dyDescent="0.25">
      <c r="C50" t="s">
        <v>266</v>
      </c>
    </row>
  </sheetData>
  <mergeCells count="1">
    <mergeCell ref="B2:D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0"/>
  <sheetViews>
    <sheetView workbookViewId="0">
      <selection activeCell="D13" sqref="D13"/>
    </sheetView>
  </sheetViews>
  <sheetFormatPr defaultRowHeight="15" x14ac:dyDescent="0.25"/>
  <cols>
    <col min="2" max="2" width="32.28515625" customWidth="1" collapsed="1"/>
    <col min="3" max="3" width="63.7109375" customWidth="1" collapsed="1"/>
    <col min="4" max="4" width="132.85546875" customWidth="1" collapsed="1"/>
    <col min="5" max="5" width="45.7109375" bestFit="1" customWidth="1" collapsed="1"/>
    <col min="6" max="6" width="46" customWidth="1"/>
    <col min="7" max="7" width="55.5703125" customWidth="1" collapsed="1"/>
    <col min="8" max="9" width="8.85546875"/>
    <col min="10" max="10" width="128.28515625" bestFit="1" customWidth="1" collapsed="1"/>
  </cols>
  <sheetData>
    <row r="2" spans="2:4" ht="15.75" thickBot="1" x14ac:dyDescent="0.3">
      <c r="B2" s="1" t="s">
        <v>166</v>
      </c>
      <c r="C2" s="1"/>
    </row>
    <row r="3" spans="2:4" ht="15.75" thickTop="1" x14ac:dyDescent="0.25"/>
    <row r="5" spans="2:4" ht="15.75" x14ac:dyDescent="0.3">
      <c r="C5" s="1" t="s">
        <v>159</v>
      </c>
      <c r="D5" s="1"/>
    </row>
    <row r="6" spans="2:4" x14ac:dyDescent="0.25">
      <c r="C6" t="s">
        <v>5</v>
      </c>
      <c r="D6" t="s">
        <v>6</v>
      </c>
    </row>
    <row r="7" spans="2:4" x14ac:dyDescent="0.25">
      <c r="C7" t="s">
        <v>339</v>
      </c>
      <c r="D7" t="s">
        <v>340</v>
      </c>
    </row>
    <row r="8" spans="2:4" x14ac:dyDescent="0.25">
      <c r="C8" t="s">
        <v>167</v>
      </c>
      <c r="D8" t="s">
        <v>277</v>
      </c>
    </row>
    <row r="9" spans="2:4" x14ac:dyDescent="0.25">
      <c r="C9" t="s">
        <v>171</v>
      </c>
      <c r="D9" t="s">
        <v>185</v>
      </c>
    </row>
    <row r="10" spans="2:4" x14ac:dyDescent="0.25">
      <c r="C10" t="s">
        <v>411</v>
      </c>
      <c r="D10" t="s">
        <v>415</v>
      </c>
    </row>
    <row r="11" spans="2:4" x14ac:dyDescent="0.25">
      <c r="C11" t="s">
        <v>184</v>
      </c>
      <c r="D11" t="s">
        <v>186</v>
      </c>
    </row>
    <row r="12" spans="2:4" ht="15.75" thickBot="1" x14ac:dyDescent="0.3">
      <c r="C12" t="s">
        <v>188</v>
      </c>
      <c r="D12" t="s">
        <v>443</v>
      </c>
    </row>
    <row r="13" spans="2:4" x14ac:dyDescent="0.25">
      <c r="C13" t="s">
        <v>8</v>
      </c>
      <c r="D13" t="s">
        <v>189</v>
      </c>
    </row>
    <row r="18" spans="3:4" ht="15.75" x14ac:dyDescent="0.3">
      <c r="C18" s="1" t="s">
        <v>278</v>
      </c>
      <c r="D18" s="1"/>
    </row>
    <row r="19" spans="3:4" x14ac:dyDescent="0.25">
      <c r="C19" t="s">
        <v>5</v>
      </c>
      <c r="D19" t="s">
        <v>6</v>
      </c>
    </row>
    <row r="20" spans="3:4" x14ac:dyDescent="0.25">
      <c r="C20" t="s">
        <v>31</v>
      </c>
      <c r="D20" t="s">
        <v>115</v>
      </c>
    </row>
    <row r="21" spans="3:4" x14ac:dyDescent="0.25">
      <c r="C21" t="s">
        <v>281</v>
      </c>
      <c r="D21" t="s">
        <v>280</v>
      </c>
    </row>
    <row r="22" spans="3:4" x14ac:dyDescent="0.25">
      <c r="C22" t="s">
        <v>282</v>
      </c>
      <c r="D22" t="s">
        <v>286</v>
      </c>
    </row>
    <row r="23" spans="3:4" x14ac:dyDescent="0.25">
      <c r="C23" t="s">
        <v>283</v>
      </c>
      <c r="D23" t="s">
        <v>287</v>
      </c>
    </row>
    <row r="24" spans="3:4" x14ac:dyDescent="0.25">
      <c r="C24" t="s">
        <v>284</v>
      </c>
      <c r="D24" t="s">
        <v>288</v>
      </c>
    </row>
    <row r="25" spans="3:4" ht="15.75" thickBot="1" x14ac:dyDescent="0.3">
      <c r="C25" t="s">
        <v>172</v>
      </c>
      <c r="D25" t="s">
        <v>434</v>
      </c>
    </row>
    <row r="26" spans="3:4" x14ac:dyDescent="0.25">
      <c r="C26" t="s">
        <v>7</v>
      </c>
      <c r="D26" t="s">
        <v>169</v>
      </c>
    </row>
    <row r="31" spans="3:4" ht="15.75" x14ac:dyDescent="0.3">
      <c r="C31" s="1" t="s">
        <v>435</v>
      </c>
      <c r="D31" s="1"/>
    </row>
    <row r="32" spans="3:4" x14ac:dyDescent="0.25">
      <c r="C32" t="s">
        <v>5</v>
      </c>
      <c r="D32" t="s">
        <v>6</v>
      </c>
    </row>
    <row r="33" spans="3:4" ht="15.75" thickBot="1" x14ac:dyDescent="0.3">
      <c r="C33" t="s">
        <v>170</v>
      </c>
      <c r="D33" t="s">
        <v>436</v>
      </c>
    </row>
    <row r="34" spans="3:4" x14ac:dyDescent="0.25">
      <c r="C34" t="s">
        <v>168</v>
      </c>
      <c r="D34" t="s">
        <v>276</v>
      </c>
    </row>
    <row r="39" spans="3:4" ht="15.75" x14ac:dyDescent="0.3">
      <c r="C39" s="1" t="s">
        <v>437</v>
      </c>
      <c r="D39" s="1"/>
    </row>
    <row r="40" spans="3:4" x14ac:dyDescent="0.25">
      <c r="C40" t="s">
        <v>164</v>
      </c>
      <c r="D40" t="s">
        <v>165</v>
      </c>
    </row>
    <row r="41" spans="3:4" x14ac:dyDescent="0.25">
      <c r="C41" t="s">
        <v>32</v>
      </c>
    </row>
    <row r="42" spans="3:4" x14ac:dyDescent="0.25">
      <c r="C42" t="s">
        <v>31</v>
      </c>
    </row>
    <row r="43" spans="3:4" x14ac:dyDescent="0.25">
      <c r="C43" t="s">
        <v>4</v>
      </c>
      <c r="D43" t="s">
        <v>13</v>
      </c>
    </row>
    <row r="44" spans="3:4" x14ac:dyDescent="0.25">
      <c r="C44" t="s">
        <v>221</v>
      </c>
      <c r="D44" t="s">
        <v>312</v>
      </c>
    </row>
    <row r="45" spans="3:4" x14ac:dyDescent="0.25">
      <c r="C45" t="s">
        <v>206</v>
      </c>
      <c r="D45" t="s">
        <v>423</v>
      </c>
    </row>
    <row r="46" spans="3:4" x14ac:dyDescent="0.25">
      <c r="C46" t="s">
        <v>222</v>
      </c>
      <c r="D46" t="s">
        <v>313</v>
      </c>
    </row>
    <row r="47" spans="3:4" x14ac:dyDescent="0.25">
      <c r="C47" t="s">
        <v>208</v>
      </c>
      <c r="D47" t="s">
        <v>424</v>
      </c>
    </row>
    <row r="48" spans="3:4" x14ac:dyDescent="0.25">
      <c r="C48" t="s">
        <v>223</v>
      </c>
      <c r="D48" t="s">
        <v>425</v>
      </c>
    </row>
    <row r="49" spans="3:4" x14ac:dyDescent="0.25">
      <c r="C49" t="s">
        <v>224</v>
      </c>
      <c r="D49" t="s">
        <v>426</v>
      </c>
    </row>
    <row r="50" spans="3:4" x14ac:dyDescent="0.25">
      <c r="C50" t="s">
        <v>225</v>
      </c>
      <c r="D50" t="s">
        <v>427</v>
      </c>
    </row>
    <row r="51" spans="3:4" x14ac:dyDescent="0.25">
      <c r="C51" t="s">
        <v>226</v>
      </c>
      <c r="D51" t="s">
        <v>428</v>
      </c>
    </row>
    <row r="52" spans="3:4" x14ac:dyDescent="0.25">
      <c r="C52" t="s">
        <v>213</v>
      </c>
      <c r="D52" t="s">
        <v>429</v>
      </c>
    </row>
    <row r="53" spans="3:4" x14ac:dyDescent="0.25">
      <c r="C53" t="s">
        <v>227</v>
      </c>
      <c r="D53" t="s">
        <v>329</v>
      </c>
    </row>
    <row r="54" spans="3:4" x14ac:dyDescent="0.25">
      <c r="C54" t="s">
        <v>228</v>
      </c>
      <c r="D54" t="s">
        <v>337</v>
      </c>
    </row>
    <row r="55" spans="3:4" x14ac:dyDescent="0.25">
      <c r="C55" t="s">
        <v>216</v>
      </c>
      <c r="D55" t="s">
        <v>430</v>
      </c>
    </row>
    <row r="56" spans="3:4" x14ac:dyDescent="0.25">
      <c r="C56" t="s">
        <v>217</v>
      </c>
      <c r="D56" t="s">
        <v>431</v>
      </c>
    </row>
    <row r="57" spans="3:4" x14ac:dyDescent="0.25">
      <c r="C57" t="s">
        <v>218</v>
      </c>
      <c r="D57" t="s">
        <v>432</v>
      </c>
    </row>
    <row r="58" spans="3:4" x14ac:dyDescent="0.25">
      <c r="C58" t="s">
        <v>229</v>
      </c>
      <c r="D58" t="s">
        <v>338</v>
      </c>
    </row>
    <row r="59" spans="3:4" x14ac:dyDescent="0.25">
      <c r="C59" t="s">
        <v>230</v>
      </c>
      <c r="D59" t="s">
        <v>433</v>
      </c>
    </row>
    <row r="60" spans="3:4" x14ac:dyDescent="0.25">
      <c r="C60" t="s">
        <v>272</v>
      </c>
      <c r="D60" t="s">
        <v>438</v>
      </c>
    </row>
    <row r="61" spans="3:4" x14ac:dyDescent="0.25">
      <c r="D61" t="s">
        <v>303</v>
      </c>
    </row>
    <row r="66" spans="3:4" x14ac:dyDescent="0.25">
      <c r="C66" s="1" t="s">
        <v>416</v>
      </c>
      <c r="D66" s="1"/>
    </row>
    <row r="67" spans="3:4" x14ac:dyDescent="0.25">
      <c r="C67" t="s">
        <v>164</v>
      </c>
      <c r="D67" t="s">
        <v>165</v>
      </c>
    </row>
    <row r="68" spans="3:4" x14ac:dyDescent="0.25">
      <c r="C68" t="s">
        <v>414</v>
      </c>
    </row>
    <row r="69" spans="3:4" x14ac:dyDescent="0.25">
      <c r="C69" t="s">
        <v>237</v>
      </c>
    </row>
    <row r="70" spans="3:4" x14ac:dyDescent="0.25">
      <c r="C70" t="s">
        <v>413</v>
      </c>
      <c r="D70" t="s">
        <v>13</v>
      </c>
    </row>
    <row r="71" spans="3:4" x14ac:dyDescent="0.25">
      <c r="C71" t="s">
        <v>412</v>
      </c>
      <c r="D71" t="s">
        <v>417</v>
      </c>
    </row>
    <row r="72" spans="3:4" x14ac:dyDescent="0.25">
      <c r="D72" t="s">
        <v>418</v>
      </c>
    </row>
    <row r="77" spans="3:4" ht="15.75" x14ac:dyDescent="0.3">
      <c r="C77" s="1" t="s">
        <v>439</v>
      </c>
      <c r="D77" s="1"/>
    </row>
    <row r="78" spans="3:4" x14ac:dyDescent="0.25">
      <c r="C78" t="s">
        <v>5</v>
      </c>
      <c r="D78" t="s">
        <v>6</v>
      </c>
    </row>
    <row r="79" spans="3:4" ht="15.75" thickBot="1" x14ac:dyDescent="0.3">
      <c r="C79" t="s">
        <v>170</v>
      </c>
      <c r="D79" t="s">
        <v>441</v>
      </c>
    </row>
    <row r="80" spans="3:4" x14ac:dyDescent="0.25">
      <c r="C80" t="s">
        <v>168</v>
      </c>
      <c r="D80" t="s">
        <v>276</v>
      </c>
    </row>
  </sheetData>
  <mergeCells count="7">
    <mergeCell ref="C77:D77"/>
    <mergeCell ref="C66:D66"/>
    <mergeCell ref="B2:C2"/>
    <mergeCell ref="C5:D5"/>
    <mergeCell ref="C18:D18"/>
    <mergeCell ref="C39:D39"/>
    <mergeCell ref="C31:D31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218"/>
  <sheetViews>
    <sheetView topLeftCell="A70" zoomScale="85" zoomScaleNormal="85" workbookViewId="0">
      <selection activeCell="X101" sqref="X101"/>
    </sheetView>
  </sheetViews>
  <sheetFormatPr defaultRowHeight="15" x14ac:dyDescent="0.25"/>
  <cols>
    <col min="2" max="2" width="13" customWidth="1"/>
    <col min="3" max="3" width="0" hidden="1" customWidth="1"/>
    <col min="4" max="5" width="9.140625" hidden="1" customWidth="1"/>
    <col min="6" max="6" width="9.28515625" hidden="1" customWidth="1"/>
    <col min="7" max="7" width="24.5703125" customWidth="1"/>
    <col min="8" max="8" width="10.7109375" customWidth="1"/>
    <col min="9" max="9" width="8.7109375" customWidth="1"/>
    <col min="10" max="10" width="9.7109375" customWidth="1"/>
    <col min="11" max="11" width="9.140625" customWidth="1"/>
    <col min="12" max="12" width="9.5703125" customWidth="1"/>
    <col min="13" max="13" width="8.85546875" customWidth="1"/>
    <col min="14" max="14" width="9.42578125" customWidth="1"/>
    <col min="16" max="16" width="9" customWidth="1"/>
    <col min="17" max="17" width="8.28515625" customWidth="1"/>
    <col min="18" max="18" width="8.42578125" customWidth="1"/>
    <col min="19" max="19" width="8.85546875" customWidth="1"/>
  </cols>
  <sheetData>
    <row r="2" spans="6:43" ht="15.75" thickBot="1" x14ac:dyDescent="0.3">
      <c r="F2" s="1" t="s">
        <v>161</v>
      </c>
      <c r="G2" s="1"/>
    </row>
    <row r="3" spans="6:43" ht="15.75" thickTop="1" x14ac:dyDescent="0.25"/>
    <row r="4" spans="6:43" ht="15.75" x14ac:dyDescent="0.3">
      <c r="G4" s="1" t="s">
        <v>292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6:43" x14ac:dyDescent="0.25">
      <c r="G5" s="1" t="s">
        <v>275</v>
      </c>
      <c r="H5" s="1" t="s">
        <v>308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309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6:43" x14ac:dyDescent="0.25">
      <c r="G6" s="1"/>
      <c r="H6" s="1" t="s">
        <v>289</v>
      </c>
      <c r="I6" s="1"/>
      <c r="J6" s="1"/>
      <c r="K6" s="1"/>
      <c r="L6" s="1"/>
      <c r="M6" s="1"/>
      <c r="N6" s="1" t="s">
        <v>290</v>
      </c>
      <c r="O6" s="1"/>
      <c r="P6" s="1"/>
      <c r="Q6" s="1"/>
      <c r="R6" s="1"/>
      <c r="S6" s="1"/>
      <c r="T6" s="1" t="s">
        <v>291</v>
      </c>
      <c r="U6" s="1"/>
      <c r="V6" s="1"/>
      <c r="W6" s="1"/>
      <c r="X6" s="1"/>
      <c r="Y6" s="1"/>
      <c r="Z6" s="1" t="s">
        <v>289</v>
      </c>
      <c r="AA6" s="1"/>
      <c r="AB6" s="1"/>
      <c r="AC6" s="1"/>
      <c r="AD6" s="1"/>
      <c r="AE6" s="1"/>
      <c r="AF6" s="1" t="s">
        <v>290</v>
      </c>
      <c r="AG6" s="1"/>
      <c r="AH6" s="1"/>
      <c r="AI6" s="1"/>
      <c r="AJ6" s="1"/>
      <c r="AK6" s="1"/>
      <c r="AL6" s="1" t="s">
        <v>291</v>
      </c>
      <c r="AM6" s="1"/>
      <c r="AN6" s="1"/>
      <c r="AO6" s="1"/>
      <c r="AP6" s="1"/>
      <c r="AQ6" s="1"/>
    </row>
    <row r="7" spans="6:43" x14ac:dyDescent="0.25">
      <c r="G7" s="1"/>
      <c r="H7">
        <v>50</v>
      </c>
      <c r="I7">
        <v>60</v>
      </c>
      <c r="J7">
        <v>70</v>
      </c>
      <c r="K7">
        <v>80</v>
      </c>
      <c r="L7">
        <v>90</v>
      </c>
      <c r="M7">
        <v>100</v>
      </c>
      <c r="N7">
        <v>50</v>
      </c>
      <c r="O7">
        <v>60</v>
      </c>
      <c r="P7">
        <v>70</v>
      </c>
      <c r="Q7">
        <v>80</v>
      </c>
      <c r="R7">
        <v>90</v>
      </c>
      <c r="S7">
        <v>100</v>
      </c>
      <c r="T7">
        <v>50</v>
      </c>
      <c r="U7">
        <v>60</v>
      </c>
      <c r="V7">
        <v>70</v>
      </c>
      <c r="W7">
        <v>80</v>
      </c>
      <c r="X7">
        <v>90</v>
      </c>
      <c r="Y7">
        <v>100</v>
      </c>
      <c r="Z7">
        <v>50</v>
      </c>
      <c r="AA7">
        <v>60</v>
      </c>
      <c r="AB7">
        <v>70</v>
      </c>
      <c r="AC7">
        <v>80</v>
      </c>
      <c r="AD7">
        <v>90</v>
      </c>
      <c r="AE7">
        <v>100</v>
      </c>
      <c r="AF7">
        <v>50</v>
      </c>
      <c r="AG7">
        <v>60</v>
      </c>
      <c r="AH7">
        <v>70</v>
      </c>
      <c r="AI7">
        <v>80</v>
      </c>
      <c r="AJ7">
        <v>90</v>
      </c>
      <c r="AK7">
        <v>100</v>
      </c>
      <c r="AL7">
        <v>50</v>
      </c>
      <c r="AM7">
        <v>60</v>
      </c>
      <c r="AN7">
        <v>70</v>
      </c>
      <c r="AO7">
        <v>80</v>
      </c>
      <c r="AP7">
        <v>90</v>
      </c>
      <c r="AQ7">
        <v>100</v>
      </c>
    </row>
    <row r="8" spans="6:43" x14ac:dyDescent="0.25">
      <c r="G8" t="s">
        <v>273</v>
      </c>
      <c r="H8">
        <f>10*0.24554</f>
        <v>2.4554</v>
      </c>
      <c r="I8">
        <f>10*0.39631</f>
        <v>3.9630999999999998</v>
      </c>
      <c r="J8">
        <f>10*0.24366</f>
        <v>2.4365999999999999</v>
      </c>
      <c r="K8">
        <f>10*0.2597</f>
        <v>2.597</v>
      </c>
      <c r="L8">
        <f>10*0.4892</f>
        <v>4.8920000000000003</v>
      </c>
      <c r="M8">
        <f>10*0.4932</f>
        <v>4.9320000000000004</v>
      </c>
      <c r="N8">
        <f>10*0.24554</f>
        <v>2.4554</v>
      </c>
      <c r="O8">
        <f>10*0.39631</f>
        <v>3.9630999999999998</v>
      </c>
      <c r="P8">
        <f>10*0.24366</f>
        <v>2.4365999999999999</v>
      </c>
      <c r="Q8">
        <f>10*0.2597</f>
        <v>2.597</v>
      </c>
      <c r="R8">
        <f>10*0.4892</f>
        <v>4.8920000000000003</v>
      </c>
      <c r="S8">
        <f>10*0.4932</f>
        <v>4.9320000000000004</v>
      </c>
      <c r="T8">
        <f>10*0.24554</f>
        <v>2.4554</v>
      </c>
      <c r="U8">
        <f>10*0.39631</f>
        <v>3.9630999999999998</v>
      </c>
      <c r="V8">
        <f>10*0.24366</f>
        <v>2.4365999999999999</v>
      </c>
      <c r="W8">
        <f>10*0.2597</f>
        <v>2.597</v>
      </c>
      <c r="X8">
        <f>10*0.4892</f>
        <v>4.8920000000000003</v>
      </c>
      <c r="Y8">
        <f>10*0.4932</f>
        <v>4.9320000000000004</v>
      </c>
      <c r="Z8">
        <f t="shared" ref="Z8:AI9" si="0">H8*1.1</f>
        <v>2.7009400000000001</v>
      </c>
      <c r="AA8">
        <f t="shared" si="0"/>
        <v>4.3594100000000005</v>
      </c>
      <c r="AB8">
        <f t="shared" si="0"/>
        <v>2.6802600000000001</v>
      </c>
      <c r="AC8">
        <f t="shared" si="0"/>
        <v>2.8567</v>
      </c>
      <c r="AD8">
        <f t="shared" si="0"/>
        <v>5.3812000000000006</v>
      </c>
      <c r="AE8">
        <f t="shared" si="0"/>
        <v>5.4252000000000011</v>
      </c>
      <c r="AF8">
        <f t="shared" si="0"/>
        <v>2.7009400000000001</v>
      </c>
      <c r="AG8">
        <f t="shared" si="0"/>
        <v>4.3594100000000005</v>
      </c>
      <c r="AH8">
        <f t="shared" si="0"/>
        <v>2.6802600000000001</v>
      </c>
      <c r="AI8">
        <f t="shared" si="0"/>
        <v>2.8567</v>
      </c>
      <c r="AJ8">
        <f t="shared" ref="AJ8:AQ9" si="1">R8*1.1</f>
        <v>5.3812000000000006</v>
      </c>
      <c r="AK8">
        <f t="shared" si="1"/>
        <v>5.4252000000000011</v>
      </c>
      <c r="AL8">
        <f t="shared" si="1"/>
        <v>2.7009400000000001</v>
      </c>
      <c r="AM8">
        <f t="shared" si="1"/>
        <v>4.3594100000000005</v>
      </c>
      <c r="AN8">
        <f t="shared" si="1"/>
        <v>2.6802600000000001</v>
      </c>
      <c r="AO8">
        <f t="shared" si="1"/>
        <v>2.8567</v>
      </c>
      <c r="AP8">
        <f t="shared" si="1"/>
        <v>5.3812000000000006</v>
      </c>
      <c r="AQ8">
        <f t="shared" si="1"/>
        <v>5.4252000000000011</v>
      </c>
    </row>
    <row r="9" spans="6:43" x14ac:dyDescent="0.25">
      <c r="G9" t="s">
        <v>274</v>
      </c>
      <c r="H9">
        <f>H8+0.01</f>
        <v>2.4653999999999998</v>
      </c>
      <c r="I9">
        <f t="shared" ref="I9:M9" si="2">I8+0.01</f>
        <v>3.9730999999999996</v>
      </c>
      <c r="J9">
        <f t="shared" si="2"/>
        <v>2.4465999999999997</v>
      </c>
      <c r="K9">
        <f t="shared" si="2"/>
        <v>2.6069999999999998</v>
      </c>
      <c r="L9">
        <f t="shared" si="2"/>
        <v>4.9020000000000001</v>
      </c>
      <c r="M9">
        <f t="shared" si="2"/>
        <v>4.9420000000000002</v>
      </c>
      <c r="N9">
        <f>N8+0.01</f>
        <v>2.4653999999999998</v>
      </c>
      <c r="O9">
        <f t="shared" ref="O9:S9" si="3">O8+0.01</f>
        <v>3.9730999999999996</v>
      </c>
      <c r="P9">
        <f t="shared" si="3"/>
        <v>2.4465999999999997</v>
      </c>
      <c r="Q9">
        <f t="shared" si="3"/>
        <v>2.6069999999999998</v>
      </c>
      <c r="R9">
        <f t="shared" si="3"/>
        <v>4.9020000000000001</v>
      </c>
      <c r="S9">
        <f t="shared" si="3"/>
        <v>4.9420000000000002</v>
      </c>
      <c r="T9">
        <f>T8+0.01</f>
        <v>2.4653999999999998</v>
      </c>
      <c r="U9">
        <f t="shared" ref="U9:Y9" si="4">U8+0.01</f>
        <v>3.9730999999999996</v>
      </c>
      <c r="V9">
        <f t="shared" si="4"/>
        <v>2.4465999999999997</v>
      </c>
      <c r="W9">
        <f t="shared" si="4"/>
        <v>2.6069999999999998</v>
      </c>
      <c r="X9">
        <f t="shared" si="4"/>
        <v>4.9020000000000001</v>
      </c>
      <c r="Y9">
        <f t="shared" si="4"/>
        <v>4.9420000000000002</v>
      </c>
      <c r="Z9">
        <f t="shared" si="0"/>
        <v>2.7119399999999998</v>
      </c>
      <c r="AA9">
        <f t="shared" si="0"/>
        <v>4.3704099999999997</v>
      </c>
      <c r="AB9">
        <f t="shared" si="0"/>
        <v>2.6912599999999998</v>
      </c>
      <c r="AC9">
        <f t="shared" si="0"/>
        <v>2.8677000000000001</v>
      </c>
      <c r="AD9">
        <f t="shared" si="0"/>
        <v>5.3922000000000008</v>
      </c>
      <c r="AE9">
        <f t="shared" si="0"/>
        <v>5.4362000000000004</v>
      </c>
      <c r="AF9">
        <f t="shared" si="0"/>
        <v>2.7119399999999998</v>
      </c>
      <c r="AG9">
        <f t="shared" si="0"/>
        <v>4.3704099999999997</v>
      </c>
      <c r="AH9">
        <f t="shared" si="0"/>
        <v>2.6912599999999998</v>
      </c>
      <c r="AI9">
        <f t="shared" si="0"/>
        <v>2.8677000000000001</v>
      </c>
      <c r="AJ9">
        <f t="shared" si="1"/>
        <v>5.3922000000000008</v>
      </c>
      <c r="AK9">
        <f t="shared" si="1"/>
        <v>5.4362000000000004</v>
      </c>
      <c r="AL9">
        <f t="shared" si="1"/>
        <v>2.7119399999999998</v>
      </c>
      <c r="AM9">
        <f t="shared" si="1"/>
        <v>4.3704099999999997</v>
      </c>
      <c r="AN9">
        <f t="shared" si="1"/>
        <v>2.6912599999999998</v>
      </c>
      <c r="AO9">
        <f t="shared" si="1"/>
        <v>2.8677000000000001</v>
      </c>
      <c r="AP9">
        <f t="shared" si="1"/>
        <v>5.3922000000000008</v>
      </c>
      <c r="AQ9">
        <f t="shared" si="1"/>
        <v>5.4362000000000004</v>
      </c>
    </row>
    <row r="14" spans="6:43" ht="15.75" x14ac:dyDescent="0.3">
      <c r="G14" s="1" t="s">
        <v>285</v>
      </c>
      <c r="H14" s="1"/>
    </row>
    <row r="15" spans="6:43" x14ac:dyDescent="0.25">
      <c r="G15" t="s">
        <v>114</v>
      </c>
      <c r="H15" t="s">
        <v>187</v>
      </c>
    </row>
    <row r="16" spans="6:43" x14ac:dyDescent="0.25">
      <c r="G16" t="s">
        <v>10</v>
      </c>
      <c r="H16">
        <v>0</v>
      </c>
    </row>
    <row r="17" spans="7:43" x14ac:dyDescent="0.25">
      <c r="G17" t="s">
        <v>9</v>
      </c>
      <c r="H17">
        <v>0.1</v>
      </c>
    </row>
    <row r="22" spans="7:43" ht="15.75" x14ac:dyDescent="0.3">
      <c r="G22" s="1" t="s">
        <v>293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7:43" x14ac:dyDescent="0.25">
      <c r="G23" s="1" t="s">
        <v>275</v>
      </c>
      <c r="H23" s="1" t="s">
        <v>308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310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7:43" x14ac:dyDescent="0.25">
      <c r="G24" s="1"/>
      <c r="H24" s="1" t="s">
        <v>289</v>
      </c>
      <c r="I24" s="1"/>
      <c r="J24" s="1"/>
      <c r="K24" s="1"/>
      <c r="L24" s="1"/>
      <c r="M24" s="1"/>
      <c r="N24" s="1" t="s">
        <v>290</v>
      </c>
      <c r="O24" s="1"/>
      <c r="P24" s="1"/>
      <c r="Q24" s="1"/>
      <c r="R24" s="1"/>
      <c r="S24" s="1"/>
      <c r="T24" s="1" t="s">
        <v>291</v>
      </c>
      <c r="U24" s="1"/>
      <c r="V24" s="1"/>
      <c r="W24" s="1"/>
      <c r="X24" s="1"/>
      <c r="Y24" s="1"/>
      <c r="Z24" s="1" t="s">
        <v>289</v>
      </c>
      <c r="AA24" s="1"/>
      <c r="AB24" s="1"/>
      <c r="AC24" s="1"/>
      <c r="AD24" s="1"/>
      <c r="AE24" s="1"/>
      <c r="AF24" s="1" t="s">
        <v>290</v>
      </c>
      <c r="AG24" s="1"/>
      <c r="AH24" s="1"/>
      <c r="AI24" s="1"/>
      <c r="AJ24" s="1"/>
      <c r="AK24" s="1"/>
      <c r="AL24" s="1" t="s">
        <v>291</v>
      </c>
      <c r="AM24" s="1"/>
      <c r="AN24" s="1"/>
      <c r="AO24" s="1"/>
      <c r="AP24" s="1"/>
      <c r="AQ24" s="1"/>
    </row>
    <row r="25" spans="7:43" x14ac:dyDescent="0.25">
      <c r="G25" s="1"/>
      <c r="H25">
        <v>50</v>
      </c>
      <c r="I25">
        <v>60</v>
      </c>
      <c r="J25">
        <v>70</v>
      </c>
      <c r="K25">
        <v>80</v>
      </c>
      <c r="L25">
        <v>90</v>
      </c>
      <c r="M25">
        <v>100</v>
      </c>
      <c r="N25">
        <v>50</v>
      </c>
      <c r="O25">
        <v>60</v>
      </c>
      <c r="P25">
        <v>70</v>
      </c>
      <c r="Q25">
        <v>80</v>
      </c>
      <c r="R25">
        <v>90</v>
      </c>
      <c r="S25">
        <v>100</v>
      </c>
      <c r="T25">
        <v>50</v>
      </c>
      <c r="U25">
        <v>60</v>
      </c>
      <c r="V25">
        <v>70</v>
      </c>
      <c r="W25">
        <v>80</v>
      </c>
      <c r="X25">
        <v>90</v>
      </c>
      <c r="Y25">
        <v>100</v>
      </c>
      <c r="Z25">
        <v>50</v>
      </c>
      <c r="AA25">
        <v>60</v>
      </c>
      <c r="AB25">
        <v>70</v>
      </c>
      <c r="AC25">
        <v>80</v>
      </c>
      <c r="AD25">
        <v>90</v>
      </c>
      <c r="AE25">
        <v>100</v>
      </c>
      <c r="AF25">
        <v>50</v>
      </c>
      <c r="AG25">
        <v>60</v>
      </c>
      <c r="AH25">
        <v>70</v>
      </c>
      <c r="AI25">
        <v>80</v>
      </c>
      <c r="AJ25">
        <v>90</v>
      </c>
      <c r="AK25">
        <v>100</v>
      </c>
      <c r="AL25">
        <v>50</v>
      </c>
      <c r="AM25">
        <v>60</v>
      </c>
      <c r="AN25">
        <v>70</v>
      </c>
      <c r="AO25">
        <v>80</v>
      </c>
      <c r="AP25">
        <v>90</v>
      </c>
      <c r="AQ25">
        <v>100</v>
      </c>
    </row>
    <row r="26" spans="7:43" x14ac:dyDescent="0.25">
      <c r="G26" t="s">
        <v>295</v>
      </c>
      <c r="H26">
        <v>2.27298</v>
      </c>
      <c r="I26">
        <v>1.3545</v>
      </c>
      <c r="J26">
        <v>1.7802</v>
      </c>
      <c r="K26">
        <v>4.1615399999999996</v>
      </c>
      <c r="L26">
        <v>3.94998</v>
      </c>
      <c r="M26">
        <v>2.8612199999999994</v>
      </c>
      <c r="N26">
        <v>2.6290200000000001</v>
      </c>
      <c r="O26">
        <v>2.53356</v>
      </c>
      <c r="P26">
        <v>2.8147799999999994</v>
      </c>
      <c r="Q26">
        <v>3.4881599999999997</v>
      </c>
      <c r="R26">
        <v>8.9629200000000004</v>
      </c>
      <c r="S26">
        <v>14.43768</v>
      </c>
      <c r="T26">
        <v>19.91244</v>
      </c>
      <c r="U26">
        <v>25.3872</v>
      </c>
      <c r="V26">
        <v>30.86196</v>
      </c>
      <c r="W26">
        <v>36.33672</v>
      </c>
      <c r="X26">
        <v>41.811480000000003</v>
      </c>
      <c r="Y26">
        <v>47.286239999999999</v>
      </c>
      <c r="Z26">
        <f t="shared" ref="Z26:AQ26" si="5">H26*1.1</f>
        <v>2.5002780000000002</v>
      </c>
      <c r="AA26">
        <f t="shared" si="5"/>
        <v>1.4899500000000001</v>
      </c>
      <c r="AB26">
        <f t="shared" si="5"/>
        <v>1.9582200000000001</v>
      </c>
      <c r="AC26">
        <f t="shared" si="5"/>
        <v>4.5776940000000002</v>
      </c>
      <c r="AD26">
        <f t="shared" si="5"/>
        <v>4.3449780000000002</v>
      </c>
      <c r="AE26">
        <f t="shared" si="5"/>
        <v>3.1473419999999996</v>
      </c>
      <c r="AF26">
        <f t="shared" si="5"/>
        <v>2.8919220000000005</v>
      </c>
      <c r="AG26">
        <f t="shared" si="5"/>
        <v>2.7869160000000002</v>
      </c>
      <c r="AH26">
        <f t="shared" si="5"/>
        <v>3.0962579999999997</v>
      </c>
      <c r="AI26">
        <f t="shared" si="5"/>
        <v>3.8369759999999999</v>
      </c>
      <c r="AJ26">
        <f t="shared" si="5"/>
        <v>9.8592120000000012</v>
      </c>
      <c r="AK26">
        <f t="shared" si="5"/>
        <v>15.881448000000002</v>
      </c>
      <c r="AL26">
        <f t="shared" si="5"/>
        <v>21.903684000000002</v>
      </c>
      <c r="AM26">
        <f t="shared" si="5"/>
        <v>27.925920000000001</v>
      </c>
      <c r="AN26">
        <f t="shared" si="5"/>
        <v>33.948156000000004</v>
      </c>
      <c r="AO26">
        <f t="shared" si="5"/>
        <v>39.970392000000004</v>
      </c>
      <c r="AP26">
        <f t="shared" si="5"/>
        <v>45.992628000000011</v>
      </c>
      <c r="AQ26">
        <f t="shared" si="5"/>
        <v>52.014864000000003</v>
      </c>
    </row>
    <row r="27" spans="7:43" x14ac:dyDescent="0.25">
      <c r="G27" t="s">
        <v>296</v>
      </c>
      <c r="H27">
        <v>2.1144000000000003</v>
      </c>
      <c r="I27">
        <v>1.26</v>
      </c>
      <c r="J27">
        <v>1.6559999999999999</v>
      </c>
      <c r="K27">
        <v>3.8711999999999995</v>
      </c>
      <c r="L27">
        <v>3.6743999999999999</v>
      </c>
      <c r="M27">
        <v>2.6615999999999995</v>
      </c>
      <c r="N27">
        <v>2.4455999999999998</v>
      </c>
      <c r="O27">
        <v>2.3567999999999998</v>
      </c>
      <c r="P27">
        <v>2.6183999999999994</v>
      </c>
      <c r="Q27">
        <v>3.2447999999999997</v>
      </c>
      <c r="R27">
        <v>8.3376000000000001</v>
      </c>
      <c r="S27">
        <v>13.430400000000001</v>
      </c>
      <c r="T27">
        <v>18.523199999999999</v>
      </c>
      <c r="U27">
        <v>23.616</v>
      </c>
      <c r="V27">
        <v>28.7088</v>
      </c>
      <c r="W27">
        <v>33.801600000000001</v>
      </c>
      <c r="X27">
        <v>38.894400000000005</v>
      </c>
      <c r="Y27">
        <v>43.987200000000001</v>
      </c>
      <c r="Z27">
        <f t="shared" ref="Z27:Z30" si="6">H27*1.1</f>
        <v>2.3258400000000004</v>
      </c>
      <c r="AA27">
        <f t="shared" ref="AA27:AA30" si="7">I27*1.1</f>
        <v>1.3860000000000001</v>
      </c>
      <c r="AB27">
        <f t="shared" ref="AB27:AB30" si="8">J27*1.1</f>
        <v>1.8216000000000001</v>
      </c>
      <c r="AC27">
        <f t="shared" ref="AC27:AC30" si="9">K27*1.1</f>
        <v>4.2583199999999994</v>
      </c>
      <c r="AD27">
        <f t="shared" ref="AD27:AD30" si="10">L27*1.1</f>
        <v>4.0418400000000005</v>
      </c>
      <c r="AE27">
        <f t="shared" ref="AE27:AE30" si="11">M27*1.1</f>
        <v>2.9277599999999997</v>
      </c>
      <c r="AF27">
        <f t="shared" ref="AF27:AF30" si="12">N27*1.1</f>
        <v>2.6901600000000001</v>
      </c>
      <c r="AG27">
        <f t="shared" ref="AG27:AG30" si="13">O27*1.1</f>
        <v>2.5924800000000001</v>
      </c>
      <c r="AH27">
        <f t="shared" ref="AH27:AH30" si="14">P27*1.1</f>
        <v>2.8802399999999997</v>
      </c>
      <c r="AI27">
        <f t="shared" ref="AI27:AI30" si="15">Q27*1.1</f>
        <v>3.56928</v>
      </c>
      <c r="AJ27">
        <f t="shared" ref="AJ27:AJ30" si="16">R27*1.1</f>
        <v>9.1713600000000017</v>
      </c>
      <c r="AK27">
        <f t="shared" ref="AK27:AK30" si="17">S27*1.1</f>
        <v>14.773440000000003</v>
      </c>
      <c r="AL27">
        <f t="shared" ref="AL27:AL30" si="18">T27*1.1</f>
        <v>20.375520000000002</v>
      </c>
      <c r="AM27">
        <f t="shared" ref="AM27:AM30" si="19">U27*1.1</f>
        <v>25.977600000000002</v>
      </c>
      <c r="AN27">
        <f t="shared" ref="AN27:AN30" si="20">V27*1.1</f>
        <v>31.579680000000003</v>
      </c>
      <c r="AO27">
        <f t="shared" ref="AO27:AO30" si="21">W27*1.1</f>
        <v>37.181760000000004</v>
      </c>
      <c r="AP27">
        <f t="shared" ref="AP27:AP30" si="22">X27*1.1</f>
        <v>42.783840000000005</v>
      </c>
      <c r="AQ27">
        <f t="shared" ref="AQ27:AQ30" si="23">Y27*1.1</f>
        <v>48.385920000000006</v>
      </c>
    </row>
    <row r="28" spans="7:43" x14ac:dyDescent="0.25">
      <c r="G28" t="s">
        <v>297</v>
      </c>
      <c r="H28">
        <v>1.8322499999999999</v>
      </c>
      <c r="I28">
        <v>1.03125</v>
      </c>
      <c r="J28">
        <v>1.4025000000000001</v>
      </c>
      <c r="K28">
        <v>3.4792499999999995</v>
      </c>
      <c r="L28">
        <v>3.2947499999999996</v>
      </c>
      <c r="M28">
        <v>2.3452499999999996</v>
      </c>
      <c r="N28">
        <v>2.1427499999999999</v>
      </c>
      <c r="O28">
        <v>2.0594999999999999</v>
      </c>
      <c r="P28">
        <v>2.3047499999999994</v>
      </c>
      <c r="Q28">
        <v>2.8919999999999999</v>
      </c>
      <c r="R28">
        <v>7.6665000000000001</v>
      </c>
      <c r="S28">
        <v>12.441000000000001</v>
      </c>
      <c r="T28">
        <v>17.215499999999999</v>
      </c>
      <c r="U28">
        <v>21.990000000000002</v>
      </c>
      <c r="V28">
        <v>26.764500000000002</v>
      </c>
      <c r="W28">
        <v>31.539000000000001</v>
      </c>
      <c r="X28">
        <v>36.313500000000005</v>
      </c>
      <c r="Y28">
        <v>41.088000000000001</v>
      </c>
      <c r="Z28">
        <f t="shared" si="6"/>
        <v>2.0154749999999999</v>
      </c>
      <c r="AA28">
        <f t="shared" si="7"/>
        <v>1.1343750000000001</v>
      </c>
      <c r="AB28">
        <f t="shared" si="8"/>
        <v>1.5427500000000003</v>
      </c>
      <c r="AC28">
        <f t="shared" si="9"/>
        <v>3.8271749999999995</v>
      </c>
      <c r="AD28">
        <f t="shared" si="10"/>
        <v>3.624225</v>
      </c>
      <c r="AE28">
        <f t="shared" si="11"/>
        <v>2.5797749999999997</v>
      </c>
      <c r="AF28">
        <f t="shared" si="12"/>
        <v>2.3570250000000001</v>
      </c>
      <c r="AG28">
        <f t="shared" si="13"/>
        <v>2.26545</v>
      </c>
      <c r="AH28">
        <f t="shared" si="14"/>
        <v>2.5352249999999996</v>
      </c>
      <c r="AI28">
        <f t="shared" si="15"/>
        <v>3.1812</v>
      </c>
      <c r="AJ28">
        <f t="shared" si="16"/>
        <v>8.4331500000000013</v>
      </c>
      <c r="AK28">
        <f t="shared" si="17"/>
        <v>13.685100000000002</v>
      </c>
      <c r="AL28">
        <f t="shared" si="18"/>
        <v>18.937049999999999</v>
      </c>
      <c r="AM28">
        <f t="shared" si="19"/>
        <v>24.189000000000004</v>
      </c>
      <c r="AN28">
        <f t="shared" si="20"/>
        <v>29.440950000000004</v>
      </c>
      <c r="AO28">
        <f t="shared" si="21"/>
        <v>34.692900000000002</v>
      </c>
      <c r="AP28">
        <f t="shared" si="22"/>
        <v>39.94485000000001</v>
      </c>
      <c r="AQ28">
        <f t="shared" si="23"/>
        <v>45.196800000000003</v>
      </c>
    </row>
    <row r="29" spans="7:43" x14ac:dyDescent="0.25">
      <c r="G29" t="s">
        <v>298</v>
      </c>
      <c r="H29">
        <v>1.6401000000000001</v>
      </c>
      <c r="I29">
        <v>0.89250000000000007</v>
      </c>
      <c r="J29">
        <v>1.2390000000000001</v>
      </c>
      <c r="K29">
        <v>3.1772999999999993</v>
      </c>
      <c r="L29">
        <v>3.0050999999999997</v>
      </c>
      <c r="M29">
        <v>2.1188999999999996</v>
      </c>
      <c r="N29">
        <v>1.9298999999999999</v>
      </c>
      <c r="O29">
        <v>1.8522000000000001</v>
      </c>
      <c r="P29">
        <v>2.0810999999999997</v>
      </c>
      <c r="Q29">
        <v>2.6291999999999995</v>
      </c>
      <c r="R29">
        <v>7.0853999999999999</v>
      </c>
      <c r="S29">
        <v>11.541600000000001</v>
      </c>
      <c r="T29">
        <v>15.9978</v>
      </c>
      <c r="U29">
        <v>20.454000000000001</v>
      </c>
      <c r="V29">
        <v>24.9102</v>
      </c>
      <c r="W29">
        <v>29.366399999999999</v>
      </c>
      <c r="X29">
        <v>33.822600000000001</v>
      </c>
      <c r="Y29">
        <v>38.278799999999997</v>
      </c>
      <c r="Z29">
        <f t="shared" si="6"/>
        <v>1.8041100000000003</v>
      </c>
      <c r="AA29">
        <f t="shared" si="7"/>
        <v>0.98175000000000012</v>
      </c>
      <c r="AB29">
        <f t="shared" si="8"/>
        <v>1.3629000000000002</v>
      </c>
      <c r="AC29">
        <f t="shared" si="9"/>
        <v>3.4950299999999994</v>
      </c>
      <c r="AD29">
        <f t="shared" si="10"/>
        <v>3.3056099999999997</v>
      </c>
      <c r="AE29">
        <f t="shared" si="11"/>
        <v>2.3307899999999999</v>
      </c>
      <c r="AF29">
        <f t="shared" si="12"/>
        <v>2.1228899999999999</v>
      </c>
      <c r="AG29">
        <f t="shared" si="13"/>
        <v>2.0374200000000005</v>
      </c>
      <c r="AH29">
        <f t="shared" si="14"/>
        <v>2.2892099999999997</v>
      </c>
      <c r="AI29">
        <f t="shared" si="15"/>
        <v>2.8921199999999998</v>
      </c>
      <c r="AJ29">
        <f t="shared" si="16"/>
        <v>7.793940000000001</v>
      </c>
      <c r="AK29">
        <f t="shared" si="17"/>
        <v>12.695760000000002</v>
      </c>
      <c r="AL29">
        <f t="shared" si="18"/>
        <v>17.597580000000001</v>
      </c>
      <c r="AM29">
        <f t="shared" si="19"/>
        <v>22.499400000000001</v>
      </c>
      <c r="AN29">
        <f t="shared" si="20"/>
        <v>27.401220000000002</v>
      </c>
      <c r="AO29">
        <f t="shared" si="21"/>
        <v>32.303040000000003</v>
      </c>
      <c r="AP29">
        <f t="shared" si="22"/>
        <v>37.204860000000004</v>
      </c>
      <c r="AQ29">
        <f t="shared" si="23"/>
        <v>42.106679999999997</v>
      </c>
    </row>
    <row r="30" spans="7:43" x14ac:dyDescent="0.25">
      <c r="G30" t="s">
        <v>294</v>
      </c>
      <c r="H30">
        <v>1.4579500000000001</v>
      </c>
      <c r="I30">
        <v>0.76375000000000004</v>
      </c>
      <c r="J30">
        <v>1.0854999999999999</v>
      </c>
      <c r="K30">
        <v>2.8853499999999999</v>
      </c>
      <c r="L30">
        <v>2.7254499999999995</v>
      </c>
      <c r="M30">
        <v>1.9025499999999995</v>
      </c>
      <c r="N30">
        <v>1.72705</v>
      </c>
      <c r="O30">
        <v>1.6549</v>
      </c>
      <c r="P30">
        <v>1.8674499999999996</v>
      </c>
      <c r="Q30">
        <v>2.3763999999999998</v>
      </c>
      <c r="R30">
        <v>6.5143000000000004</v>
      </c>
      <c r="S30">
        <v>10.652200000000001</v>
      </c>
      <c r="T30">
        <v>14.790099999999999</v>
      </c>
      <c r="U30">
        <v>18.928000000000001</v>
      </c>
      <c r="V30">
        <v>23.065899999999999</v>
      </c>
      <c r="W30">
        <v>27.203800000000001</v>
      </c>
      <c r="X30">
        <v>31.341700000000003</v>
      </c>
      <c r="Y30">
        <v>35.479599999999998</v>
      </c>
      <c r="Z30">
        <f t="shared" si="6"/>
        <v>1.6037450000000002</v>
      </c>
      <c r="AA30">
        <f t="shared" si="7"/>
        <v>0.84012500000000012</v>
      </c>
      <c r="AB30">
        <f t="shared" si="8"/>
        <v>1.1940500000000001</v>
      </c>
      <c r="AC30">
        <f t="shared" si="9"/>
        <v>3.1738850000000003</v>
      </c>
      <c r="AD30">
        <f t="shared" si="10"/>
        <v>2.9979949999999995</v>
      </c>
      <c r="AE30">
        <f t="shared" si="11"/>
        <v>2.0928049999999998</v>
      </c>
      <c r="AF30">
        <f t="shared" si="12"/>
        <v>1.8997550000000001</v>
      </c>
      <c r="AG30">
        <f t="shared" si="13"/>
        <v>1.8203900000000002</v>
      </c>
      <c r="AH30">
        <f t="shared" si="14"/>
        <v>2.0541949999999995</v>
      </c>
      <c r="AI30">
        <f t="shared" si="15"/>
        <v>2.6140400000000001</v>
      </c>
      <c r="AJ30">
        <f t="shared" si="16"/>
        <v>7.1657300000000008</v>
      </c>
      <c r="AK30">
        <f t="shared" si="17"/>
        <v>11.717420000000002</v>
      </c>
      <c r="AL30">
        <f t="shared" si="18"/>
        <v>16.269110000000001</v>
      </c>
      <c r="AM30">
        <f t="shared" si="19"/>
        <v>20.820800000000002</v>
      </c>
      <c r="AN30">
        <f t="shared" si="20"/>
        <v>25.372490000000003</v>
      </c>
      <c r="AO30">
        <f t="shared" si="21"/>
        <v>29.924180000000003</v>
      </c>
      <c r="AP30">
        <f t="shared" si="22"/>
        <v>34.475870000000008</v>
      </c>
      <c r="AQ30">
        <f t="shared" si="23"/>
        <v>39.027560000000001</v>
      </c>
    </row>
    <row r="35" spans="7:44" ht="15.75" x14ac:dyDescent="0.3">
      <c r="G35" s="1" t="s">
        <v>300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7:44" x14ac:dyDescent="0.25">
      <c r="G36" s="1" t="s">
        <v>275</v>
      </c>
      <c r="H36" s="1" t="s">
        <v>299</v>
      </c>
      <c r="I36" s="1" t="s">
        <v>311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 t="s">
        <v>310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7:44" x14ac:dyDescent="0.25">
      <c r="G37" s="1"/>
      <c r="H37" s="1"/>
      <c r="I37" s="1" t="s">
        <v>289</v>
      </c>
      <c r="J37" s="1"/>
      <c r="K37" s="1"/>
      <c r="L37" s="1"/>
      <c r="M37" s="1"/>
      <c r="N37" s="1"/>
      <c r="O37" s="1" t="s">
        <v>290</v>
      </c>
      <c r="P37" s="1"/>
      <c r="Q37" s="1"/>
      <c r="R37" s="1"/>
      <c r="S37" s="1"/>
      <c r="T37" s="1"/>
      <c r="U37" s="1" t="s">
        <v>291</v>
      </c>
      <c r="V37" s="1"/>
      <c r="W37" s="1"/>
      <c r="X37" s="1"/>
      <c r="Y37" s="1"/>
      <c r="Z37" s="1"/>
      <c r="AA37" s="1" t="s">
        <v>289</v>
      </c>
      <c r="AB37" s="1"/>
      <c r="AC37" s="1"/>
      <c r="AD37" s="1"/>
      <c r="AE37" s="1"/>
      <c r="AF37" s="1"/>
      <c r="AG37" s="1" t="s">
        <v>290</v>
      </c>
      <c r="AH37" s="1"/>
      <c r="AI37" s="1"/>
      <c r="AJ37" s="1"/>
      <c r="AK37" s="1"/>
      <c r="AL37" s="1"/>
      <c r="AM37" s="1" t="s">
        <v>291</v>
      </c>
      <c r="AN37" s="1"/>
      <c r="AO37" s="1"/>
      <c r="AP37" s="1"/>
      <c r="AQ37" s="1"/>
      <c r="AR37" s="1"/>
    </row>
    <row r="38" spans="7:44" x14ac:dyDescent="0.25">
      <c r="G38" s="1"/>
      <c r="H38" s="1"/>
      <c r="I38">
        <v>50</v>
      </c>
      <c r="J38">
        <v>60</v>
      </c>
      <c r="K38">
        <v>70</v>
      </c>
      <c r="L38">
        <v>80</v>
      </c>
      <c r="M38">
        <v>90</v>
      </c>
      <c r="N38">
        <v>100</v>
      </c>
      <c r="O38">
        <v>50</v>
      </c>
      <c r="P38">
        <v>60</v>
      </c>
      <c r="Q38">
        <v>70</v>
      </c>
      <c r="R38">
        <v>80</v>
      </c>
      <c r="S38">
        <v>90</v>
      </c>
      <c r="T38">
        <v>100</v>
      </c>
      <c r="U38">
        <v>50</v>
      </c>
      <c r="V38">
        <v>60</v>
      </c>
      <c r="W38">
        <v>70</v>
      </c>
      <c r="X38">
        <v>80</v>
      </c>
      <c r="Y38">
        <v>90</v>
      </c>
      <c r="Z38">
        <v>100</v>
      </c>
      <c r="AA38">
        <v>50</v>
      </c>
      <c r="AB38">
        <v>60</v>
      </c>
      <c r="AC38">
        <v>70</v>
      </c>
      <c r="AD38">
        <v>80</v>
      </c>
      <c r="AE38">
        <v>90</v>
      </c>
      <c r="AF38">
        <v>100</v>
      </c>
      <c r="AG38">
        <v>50</v>
      </c>
      <c r="AH38">
        <v>60</v>
      </c>
      <c r="AI38">
        <v>70</v>
      </c>
      <c r="AJ38">
        <v>80</v>
      </c>
      <c r="AK38">
        <v>90</v>
      </c>
      <c r="AL38">
        <v>100</v>
      </c>
      <c r="AM38">
        <v>50</v>
      </c>
      <c r="AN38">
        <v>60</v>
      </c>
      <c r="AO38">
        <v>70</v>
      </c>
      <c r="AP38">
        <v>80</v>
      </c>
      <c r="AQ38">
        <v>90</v>
      </c>
      <c r="AR38">
        <v>100</v>
      </c>
    </row>
    <row r="39" spans="7:44" x14ac:dyDescent="0.25">
      <c r="G39" s="1" t="s">
        <v>302</v>
      </c>
      <c r="H39">
        <v>14</v>
      </c>
      <c r="I39">
        <f>5*0.24554</f>
        <v>1.2277</v>
      </c>
      <c r="J39">
        <f>5*0.39631</f>
        <v>1.9815499999999999</v>
      </c>
      <c r="K39">
        <f>5*0.24366</f>
        <v>1.2182999999999999</v>
      </c>
      <c r="L39">
        <f>5*0.2597</f>
        <v>1.2985</v>
      </c>
      <c r="M39">
        <f>5*0.4892</f>
        <v>2.4460000000000002</v>
      </c>
      <c r="N39">
        <f>5*0.4932</f>
        <v>2.4660000000000002</v>
      </c>
      <c r="O39">
        <f>5*0.24554</f>
        <v>1.2277</v>
      </c>
      <c r="P39">
        <f>5*0.39631</f>
        <v>1.9815499999999999</v>
      </c>
      <c r="Q39">
        <f>5*0.24366</f>
        <v>1.2182999999999999</v>
      </c>
      <c r="R39">
        <f>5*0.2597</f>
        <v>1.2985</v>
      </c>
      <c r="S39">
        <f>5*0.4892</f>
        <v>2.4460000000000002</v>
      </c>
      <c r="T39">
        <f>5*0.4932</f>
        <v>2.4660000000000002</v>
      </c>
      <c r="U39">
        <f>5*0.24554</f>
        <v>1.2277</v>
      </c>
      <c r="V39">
        <f>5*0.39631</f>
        <v>1.9815499999999999</v>
      </c>
      <c r="W39">
        <f>5*0.24366</f>
        <v>1.2182999999999999</v>
      </c>
      <c r="X39">
        <f>5*0.2597</f>
        <v>1.2985</v>
      </c>
      <c r="Y39">
        <f>5*0.4892</f>
        <v>2.4460000000000002</v>
      </c>
      <c r="Z39">
        <f>5*0.4932</f>
        <v>2.4660000000000002</v>
      </c>
      <c r="AA39">
        <f t="shared" ref="AA39:AR39" si="24">I39*1.1</f>
        <v>1.3504700000000001</v>
      </c>
      <c r="AB39">
        <f t="shared" si="24"/>
        <v>2.1797050000000002</v>
      </c>
      <c r="AC39">
        <f t="shared" si="24"/>
        <v>1.34013</v>
      </c>
      <c r="AD39">
        <f t="shared" si="24"/>
        <v>1.42835</v>
      </c>
      <c r="AE39">
        <f t="shared" si="24"/>
        <v>2.6906000000000003</v>
      </c>
      <c r="AF39">
        <f t="shared" si="24"/>
        <v>2.7126000000000006</v>
      </c>
      <c r="AG39">
        <f t="shared" si="24"/>
        <v>1.3504700000000001</v>
      </c>
      <c r="AH39">
        <f t="shared" si="24"/>
        <v>2.1797050000000002</v>
      </c>
      <c r="AI39">
        <f t="shared" si="24"/>
        <v>1.34013</v>
      </c>
      <c r="AJ39">
        <f t="shared" si="24"/>
        <v>1.42835</v>
      </c>
      <c r="AK39">
        <f t="shared" si="24"/>
        <v>2.6906000000000003</v>
      </c>
      <c r="AL39">
        <f t="shared" si="24"/>
        <v>2.7126000000000006</v>
      </c>
      <c r="AM39">
        <f t="shared" si="24"/>
        <v>1.3504700000000001</v>
      </c>
      <c r="AN39">
        <f t="shared" si="24"/>
        <v>2.1797050000000002</v>
      </c>
      <c r="AO39">
        <f t="shared" si="24"/>
        <v>1.34013</v>
      </c>
      <c r="AP39">
        <f t="shared" si="24"/>
        <v>1.42835</v>
      </c>
      <c r="AQ39">
        <f t="shared" si="24"/>
        <v>2.6906000000000003</v>
      </c>
      <c r="AR39">
        <f t="shared" si="24"/>
        <v>2.7126000000000006</v>
      </c>
    </row>
    <row r="40" spans="7:44" x14ac:dyDescent="0.25">
      <c r="G40" s="1"/>
      <c r="H40">
        <v>15</v>
      </c>
      <c r="I40">
        <f t="shared" ref="I40:I45" si="25">5*0.24554</f>
        <v>1.2277</v>
      </c>
      <c r="J40">
        <f t="shared" ref="J40:J45" si="26">5*0.39631</f>
        <v>1.9815499999999999</v>
      </c>
      <c r="K40">
        <f t="shared" ref="K40:K45" si="27">5*0.24366</f>
        <v>1.2182999999999999</v>
      </c>
      <c r="L40">
        <f t="shared" ref="L40:L45" si="28">5*0.2597</f>
        <v>1.2985</v>
      </c>
      <c r="M40">
        <f t="shared" ref="M40:M45" si="29">5*0.4892</f>
        <v>2.4460000000000002</v>
      </c>
      <c r="N40">
        <f t="shared" ref="N40:N45" si="30">5*0.4932</f>
        <v>2.4660000000000002</v>
      </c>
      <c r="O40">
        <f t="shared" ref="O40:O45" si="31">5*0.24554</f>
        <v>1.2277</v>
      </c>
      <c r="P40">
        <f t="shared" ref="P40:P45" si="32">5*0.39631</f>
        <v>1.9815499999999999</v>
      </c>
      <c r="Q40">
        <f t="shared" ref="Q40:Q45" si="33">5*0.24366</f>
        <v>1.2182999999999999</v>
      </c>
      <c r="R40">
        <f t="shared" ref="R40:R45" si="34">5*0.2597</f>
        <v>1.2985</v>
      </c>
      <c r="S40">
        <f t="shared" ref="S40:S45" si="35">5*0.4892</f>
        <v>2.4460000000000002</v>
      </c>
      <c r="T40">
        <f t="shared" ref="T40:T45" si="36">5*0.4932</f>
        <v>2.4660000000000002</v>
      </c>
      <c r="U40">
        <f t="shared" ref="U40:U45" si="37">5*0.24554</f>
        <v>1.2277</v>
      </c>
      <c r="V40">
        <f t="shared" ref="V40:V45" si="38">5*0.39631</f>
        <v>1.9815499999999999</v>
      </c>
      <c r="W40">
        <f t="shared" ref="W40:W45" si="39">5*0.24366</f>
        <v>1.2182999999999999</v>
      </c>
      <c r="X40">
        <f t="shared" ref="X40:X45" si="40">5*0.2597</f>
        <v>1.2985</v>
      </c>
      <c r="Y40">
        <f t="shared" ref="Y40:Y45" si="41">5*0.4892</f>
        <v>2.4460000000000002</v>
      </c>
      <c r="Z40">
        <f t="shared" ref="Z40:Z45" si="42">5*0.4932</f>
        <v>2.4660000000000002</v>
      </c>
      <c r="AA40">
        <f t="shared" ref="AA40:AA43" si="43">I40*1.1</f>
        <v>1.3504700000000001</v>
      </c>
      <c r="AB40">
        <f t="shared" ref="AB40:AB43" si="44">J40*1.1</f>
        <v>2.1797050000000002</v>
      </c>
      <c r="AC40">
        <f t="shared" ref="AC40:AC43" si="45">K40*1.1</f>
        <v>1.34013</v>
      </c>
      <c r="AD40">
        <f t="shared" ref="AD40:AD43" si="46">L40*1.1</f>
        <v>1.42835</v>
      </c>
      <c r="AE40">
        <f t="shared" ref="AE40:AE43" si="47">M40*1.1</f>
        <v>2.6906000000000003</v>
      </c>
      <c r="AF40">
        <f t="shared" ref="AF40:AF43" si="48">N40*1.1</f>
        <v>2.7126000000000006</v>
      </c>
      <c r="AG40">
        <f t="shared" ref="AG40:AG43" si="49">O40*1.1</f>
        <v>1.3504700000000001</v>
      </c>
      <c r="AH40">
        <f t="shared" ref="AH40:AH43" si="50">P40*1.1</f>
        <v>2.1797050000000002</v>
      </c>
      <c r="AI40">
        <f t="shared" ref="AI40:AI43" si="51">Q40*1.1</f>
        <v>1.34013</v>
      </c>
      <c r="AJ40">
        <f t="shared" ref="AJ40:AJ43" si="52">R40*1.1</f>
        <v>1.42835</v>
      </c>
      <c r="AK40">
        <f t="shared" ref="AK40:AK43" si="53">S40*1.1</f>
        <v>2.6906000000000003</v>
      </c>
      <c r="AL40">
        <f t="shared" ref="AL40:AL43" si="54">T40*1.1</f>
        <v>2.7126000000000006</v>
      </c>
      <c r="AM40">
        <f t="shared" ref="AM40:AM43" si="55">U40*1.1</f>
        <v>1.3504700000000001</v>
      </c>
      <c r="AN40">
        <f t="shared" ref="AN40:AN43" si="56">V40*1.1</f>
        <v>2.1797050000000002</v>
      </c>
      <c r="AO40">
        <f t="shared" ref="AO40:AO43" si="57">W40*1.1</f>
        <v>1.34013</v>
      </c>
      <c r="AP40">
        <f t="shared" ref="AP40:AP43" si="58">X40*1.1</f>
        <v>1.42835</v>
      </c>
      <c r="AQ40">
        <f t="shared" ref="AQ40:AQ43" si="59">Y40*1.1</f>
        <v>2.6906000000000003</v>
      </c>
      <c r="AR40">
        <f t="shared" ref="AR40:AR43" si="60">Z40*1.1</f>
        <v>2.7126000000000006</v>
      </c>
    </row>
    <row r="41" spans="7:44" x14ac:dyDescent="0.25">
      <c r="G41" s="1"/>
      <c r="H41">
        <v>16</v>
      </c>
      <c r="I41">
        <f t="shared" si="25"/>
        <v>1.2277</v>
      </c>
      <c r="J41">
        <f t="shared" si="26"/>
        <v>1.9815499999999999</v>
      </c>
      <c r="K41">
        <f t="shared" si="27"/>
        <v>1.2182999999999999</v>
      </c>
      <c r="L41">
        <f t="shared" si="28"/>
        <v>1.2985</v>
      </c>
      <c r="M41">
        <f t="shared" si="29"/>
        <v>2.4460000000000002</v>
      </c>
      <c r="N41">
        <f t="shared" si="30"/>
        <v>2.4660000000000002</v>
      </c>
      <c r="O41">
        <f t="shared" si="31"/>
        <v>1.2277</v>
      </c>
      <c r="P41">
        <f t="shared" si="32"/>
        <v>1.9815499999999999</v>
      </c>
      <c r="Q41">
        <f t="shared" si="33"/>
        <v>1.2182999999999999</v>
      </c>
      <c r="R41">
        <f t="shared" si="34"/>
        <v>1.2985</v>
      </c>
      <c r="S41">
        <f t="shared" si="35"/>
        <v>2.4460000000000002</v>
      </c>
      <c r="T41">
        <f t="shared" si="36"/>
        <v>2.4660000000000002</v>
      </c>
      <c r="U41">
        <f t="shared" si="37"/>
        <v>1.2277</v>
      </c>
      <c r="V41">
        <f t="shared" si="38"/>
        <v>1.9815499999999999</v>
      </c>
      <c r="W41">
        <f t="shared" si="39"/>
        <v>1.2182999999999999</v>
      </c>
      <c r="X41">
        <f t="shared" si="40"/>
        <v>1.2985</v>
      </c>
      <c r="Y41">
        <f t="shared" si="41"/>
        <v>2.4460000000000002</v>
      </c>
      <c r="Z41">
        <f t="shared" si="42"/>
        <v>2.4660000000000002</v>
      </c>
      <c r="AA41">
        <f t="shared" si="43"/>
        <v>1.3504700000000001</v>
      </c>
      <c r="AB41">
        <f t="shared" si="44"/>
        <v>2.1797050000000002</v>
      </c>
      <c r="AC41">
        <f t="shared" si="45"/>
        <v>1.34013</v>
      </c>
      <c r="AD41">
        <f t="shared" si="46"/>
        <v>1.42835</v>
      </c>
      <c r="AE41">
        <f t="shared" si="47"/>
        <v>2.6906000000000003</v>
      </c>
      <c r="AF41">
        <f t="shared" si="48"/>
        <v>2.7126000000000006</v>
      </c>
      <c r="AG41">
        <f t="shared" si="49"/>
        <v>1.3504700000000001</v>
      </c>
      <c r="AH41">
        <f t="shared" si="50"/>
        <v>2.1797050000000002</v>
      </c>
      <c r="AI41">
        <f t="shared" si="51"/>
        <v>1.34013</v>
      </c>
      <c r="AJ41">
        <f t="shared" si="52"/>
        <v>1.42835</v>
      </c>
      <c r="AK41">
        <f t="shared" si="53"/>
        <v>2.6906000000000003</v>
      </c>
      <c r="AL41">
        <f t="shared" si="54"/>
        <v>2.7126000000000006</v>
      </c>
      <c r="AM41">
        <f t="shared" si="55"/>
        <v>1.3504700000000001</v>
      </c>
      <c r="AN41">
        <f t="shared" si="56"/>
        <v>2.1797050000000002</v>
      </c>
      <c r="AO41">
        <f t="shared" si="57"/>
        <v>1.34013</v>
      </c>
      <c r="AP41">
        <f t="shared" si="58"/>
        <v>1.42835</v>
      </c>
      <c r="AQ41">
        <f t="shared" si="59"/>
        <v>2.6906000000000003</v>
      </c>
      <c r="AR41">
        <f t="shared" si="60"/>
        <v>2.7126000000000006</v>
      </c>
    </row>
    <row r="42" spans="7:44" x14ac:dyDescent="0.25">
      <c r="G42" s="1"/>
      <c r="H42">
        <v>17</v>
      </c>
      <c r="I42">
        <f t="shared" si="25"/>
        <v>1.2277</v>
      </c>
      <c r="J42">
        <f t="shared" si="26"/>
        <v>1.9815499999999999</v>
      </c>
      <c r="K42">
        <f t="shared" si="27"/>
        <v>1.2182999999999999</v>
      </c>
      <c r="L42">
        <f t="shared" si="28"/>
        <v>1.2985</v>
      </c>
      <c r="M42">
        <f t="shared" si="29"/>
        <v>2.4460000000000002</v>
      </c>
      <c r="N42">
        <f t="shared" si="30"/>
        <v>2.4660000000000002</v>
      </c>
      <c r="O42">
        <f t="shared" si="31"/>
        <v>1.2277</v>
      </c>
      <c r="P42">
        <f t="shared" si="32"/>
        <v>1.9815499999999999</v>
      </c>
      <c r="Q42">
        <f t="shared" si="33"/>
        <v>1.2182999999999999</v>
      </c>
      <c r="R42">
        <f t="shared" si="34"/>
        <v>1.2985</v>
      </c>
      <c r="S42">
        <f t="shared" si="35"/>
        <v>2.4460000000000002</v>
      </c>
      <c r="T42">
        <f t="shared" si="36"/>
        <v>2.4660000000000002</v>
      </c>
      <c r="U42">
        <f t="shared" si="37"/>
        <v>1.2277</v>
      </c>
      <c r="V42">
        <f t="shared" si="38"/>
        <v>1.9815499999999999</v>
      </c>
      <c r="W42">
        <f t="shared" si="39"/>
        <v>1.2182999999999999</v>
      </c>
      <c r="X42">
        <f t="shared" si="40"/>
        <v>1.2985</v>
      </c>
      <c r="Y42">
        <f t="shared" si="41"/>
        <v>2.4460000000000002</v>
      </c>
      <c r="Z42">
        <f t="shared" si="42"/>
        <v>2.4660000000000002</v>
      </c>
      <c r="AA42">
        <f t="shared" si="43"/>
        <v>1.3504700000000001</v>
      </c>
      <c r="AB42">
        <f t="shared" si="44"/>
        <v>2.1797050000000002</v>
      </c>
      <c r="AC42">
        <f t="shared" si="45"/>
        <v>1.34013</v>
      </c>
      <c r="AD42">
        <f t="shared" si="46"/>
        <v>1.42835</v>
      </c>
      <c r="AE42">
        <f t="shared" si="47"/>
        <v>2.6906000000000003</v>
      </c>
      <c r="AF42">
        <f t="shared" si="48"/>
        <v>2.7126000000000006</v>
      </c>
      <c r="AG42">
        <f t="shared" si="49"/>
        <v>1.3504700000000001</v>
      </c>
      <c r="AH42">
        <f t="shared" si="50"/>
        <v>2.1797050000000002</v>
      </c>
      <c r="AI42">
        <f t="shared" si="51"/>
        <v>1.34013</v>
      </c>
      <c r="AJ42">
        <f t="shared" si="52"/>
        <v>1.42835</v>
      </c>
      <c r="AK42">
        <f t="shared" si="53"/>
        <v>2.6906000000000003</v>
      </c>
      <c r="AL42">
        <f t="shared" si="54"/>
        <v>2.7126000000000006</v>
      </c>
      <c r="AM42">
        <f t="shared" si="55"/>
        <v>1.3504700000000001</v>
      </c>
      <c r="AN42">
        <f t="shared" si="56"/>
        <v>2.1797050000000002</v>
      </c>
      <c r="AO42">
        <f t="shared" si="57"/>
        <v>1.34013</v>
      </c>
      <c r="AP42">
        <f t="shared" si="58"/>
        <v>1.42835</v>
      </c>
      <c r="AQ42">
        <f t="shared" si="59"/>
        <v>2.6906000000000003</v>
      </c>
      <c r="AR42">
        <f t="shared" si="60"/>
        <v>2.7126000000000006</v>
      </c>
    </row>
    <row r="43" spans="7:44" x14ac:dyDescent="0.25">
      <c r="G43" s="1"/>
      <c r="H43">
        <v>18</v>
      </c>
      <c r="I43">
        <f t="shared" si="25"/>
        <v>1.2277</v>
      </c>
      <c r="J43">
        <f t="shared" si="26"/>
        <v>1.9815499999999999</v>
      </c>
      <c r="K43">
        <f t="shared" si="27"/>
        <v>1.2182999999999999</v>
      </c>
      <c r="L43">
        <f t="shared" si="28"/>
        <v>1.2985</v>
      </c>
      <c r="M43">
        <f t="shared" si="29"/>
        <v>2.4460000000000002</v>
      </c>
      <c r="N43">
        <f t="shared" si="30"/>
        <v>2.4660000000000002</v>
      </c>
      <c r="O43">
        <f t="shared" si="31"/>
        <v>1.2277</v>
      </c>
      <c r="P43">
        <f t="shared" si="32"/>
        <v>1.9815499999999999</v>
      </c>
      <c r="Q43">
        <f t="shared" si="33"/>
        <v>1.2182999999999999</v>
      </c>
      <c r="R43">
        <f t="shared" si="34"/>
        <v>1.2985</v>
      </c>
      <c r="S43">
        <f t="shared" si="35"/>
        <v>2.4460000000000002</v>
      </c>
      <c r="T43">
        <f t="shared" si="36"/>
        <v>2.4660000000000002</v>
      </c>
      <c r="U43">
        <f t="shared" si="37"/>
        <v>1.2277</v>
      </c>
      <c r="V43">
        <f t="shared" si="38"/>
        <v>1.9815499999999999</v>
      </c>
      <c r="W43">
        <f t="shared" si="39"/>
        <v>1.2182999999999999</v>
      </c>
      <c r="X43">
        <f t="shared" si="40"/>
        <v>1.2985</v>
      </c>
      <c r="Y43">
        <f t="shared" si="41"/>
        <v>2.4460000000000002</v>
      </c>
      <c r="Z43">
        <f t="shared" si="42"/>
        <v>2.4660000000000002</v>
      </c>
      <c r="AA43">
        <f t="shared" si="43"/>
        <v>1.3504700000000001</v>
      </c>
      <c r="AB43">
        <f t="shared" si="44"/>
        <v>2.1797050000000002</v>
      </c>
      <c r="AC43">
        <f t="shared" si="45"/>
        <v>1.34013</v>
      </c>
      <c r="AD43">
        <f t="shared" si="46"/>
        <v>1.42835</v>
      </c>
      <c r="AE43">
        <f t="shared" si="47"/>
        <v>2.6906000000000003</v>
      </c>
      <c r="AF43">
        <f t="shared" si="48"/>
        <v>2.7126000000000006</v>
      </c>
      <c r="AG43">
        <f t="shared" si="49"/>
        <v>1.3504700000000001</v>
      </c>
      <c r="AH43">
        <f t="shared" si="50"/>
        <v>2.1797050000000002</v>
      </c>
      <c r="AI43">
        <f t="shared" si="51"/>
        <v>1.34013</v>
      </c>
      <c r="AJ43">
        <f t="shared" si="52"/>
        <v>1.42835</v>
      </c>
      <c r="AK43">
        <f t="shared" si="53"/>
        <v>2.6906000000000003</v>
      </c>
      <c r="AL43">
        <f t="shared" si="54"/>
        <v>2.7126000000000006</v>
      </c>
      <c r="AM43">
        <f t="shared" si="55"/>
        <v>1.3504700000000001</v>
      </c>
      <c r="AN43">
        <f t="shared" si="56"/>
        <v>2.1797050000000002</v>
      </c>
      <c r="AO43">
        <f t="shared" si="57"/>
        <v>1.34013</v>
      </c>
      <c r="AP43">
        <f t="shared" si="58"/>
        <v>1.42835</v>
      </c>
      <c r="AQ43">
        <f t="shared" si="59"/>
        <v>2.6906000000000003</v>
      </c>
      <c r="AR43">
        <f t="shared" si="60"/>
        <v>2.7126000000000006</v>
      </c>
    </row>
    <row r="44" spans="7:44" x14ac:dyDescent="0.25">
      <c r="G44" s="1"/>
      <c r="H44">
        <v>19</v>
      </c>
      <c r="I44">
        <f t="shared" si="25"/>
        <v>1.2277</v>
      </c>
      <c r="J44">
        <f t="shared" si="26"/>
        <v>1.9815499999999999</v>
      </c>
      <c r="K44">
        <f t="shared" si="27"/>
        <v>1.2182999999999999</v>
      </c>
      <c r="L44">
        <f t="shared" si="28"/>
        <v>1.2985</v>
      </c>
      <c r="M44">
        <f t="shared" si="29"/>
        <v>2.4460000000000002</v>
      </c>
      <c r="N44">
        <f t="shared" si="30"/>
        <v>2.4660000000000002</v>
      </c>
      <c r="O44">
        <f t="shared" si="31"/>
        <v>1.2277</v>
      </c>
      <c r="P44">
        <f t="shared" si="32"/>
        <v>1.9815499999999999</v>
      </c>
      <c r="Q44">
        <f t="shared" si="33"/>
        <v>1.2182999999999999</v>
      </c>
      <c r="R44">
        <f t="shared" si="34"/>
        <v>1.2985</v>
      </c>
      <c r="S44">
        <f t="shared" si="35"/>
        <v>2.4460000000000002</v>
      </c>
      <c r="T44">
        <f t="shared" si="36"/>
        <v>2.4660000000000002</v>
      </c>
      <c r="U44">
        <f t="shared" si="37"/>
        <v>1.2277</v>
      </c>
      <c r="V44">
        <f t="shared" si="38"/>
        <v>1.9815499999999999</v>
      </c>
      <c r="W44">
        <f t="shared" si="39"/>
        <v>1.2182999999999999</v>
      </c>
      <c r="X44">
        <f t="shared" si="40"/>
        <v>1.2985</v>
      </c>
      <c r="Y44">
        <f t="shared" si="41"/>
        <v>2.4460000000000002</v>
      </c>
      <c r="Z44">
        <f t="shared" si="42"/>
        <v>2.4660000000000002</v>
      </c>
      <c r="AA44">
        <f t="shared" ref="AA44:AA45" si="61">I44*1.1</f>
        <v>1.3504700000000001</v>
      </c>
      <c r="AB44">
        <f t="shared" ref="AB44:AB45" si="62">J44*1.1</f>
        <v>2.1797050000000002</v>
      </c>
      <c r="AC44">
        <f t="shared" ref="AC44:AC45" si="63">K44*1.1</f>
        <v>1.34013</v>
      </c>
      <c r="AD44">
        <f t="shared" ref="AD44:AD45" si="64">L44*1.1</f>
        <v>1.42835</v>
      </c>
      <c r="AE44">
        <f t="shared" ref="AE44:AE45" si="65">M44*1.1</f>
        <v>2.6906000000000003</v>
      </c>
      <c r="AF44">
        <f t="shared" ref="AF44:AF45" si="66">N44*1.1</f>
        <v>2.7126000000000006</v>
      </c>
      <c r="AG44">
        <f t="shared" ref="AG44:AG45" si="67">O44*1.1</f>
        <v>1.3504700000000001</v>
      </c>
      <c r="AH44">
        <f t="shared" ref="AH44:AH45" si="68">P44*1.1</f>
        <v>2.1797050000000002</v>
      </c>
      <c r="AI44">
        <f t="shared" ref="AI44:AI45" si="69">Q44*1.1</f>
        <v>1.34013</v>
      </c>
      <c r="AJ44">
        <f t="shared" ref="AJ44:AJ45" si="70">R44*1.1</f>
        <v>1.42835</v>
      </c>
      <c r="AK44">
        <f t="shared" ref="AK44:AK45" si="71">S44*1.1</f>
        <v>2.6906000000000003</v>
      </c>
      <c r="AL44">
        <f t="shared" ref="AL44:AL45" si="72">T44*1.1</f>
        <v>2.7126000000000006</v>
      </c>
      <c r="AM44">
        <f t="shared" ref="AM44:AM45" si="73">U44*1.1</f>
        <v>1.3504700000000001</v>
      </c>
      <c r="AN44">
        <f t="shared" ref="AN44:AN45" si="74">V44*1.1</f>
        <v>2.1797050000000002</v>
      </c>
      <c r="AO44">
        <f t="shared" ref="AO44:AO45" si="75">W44*1.1</f>
        <v>1.34013</v>
      </c>
      <c r="AP44">
        <f t="shared" ref="AP44:AP45" si="76">X44*1.1</f>
        <v>1.42835</v>
      </c>
      <c r="AQ44">
        <f t="shared" ref="AQ44:AQ45" si="77">Y44*1.1</f>
        <v>2.6906000000000003</v>
      </c>
      <c r="AR44">
        <f t="shared" ref="AR44:AR45" si="78">Z44*1.1</f>
        <v>2.7126000000000006</v>
      </c>
    </row>
    <row r="45" spans="7:44" x14ac:dyDescent="0.25">
      <c r="G45" s="1"/>
      <c r="H45" t="s">
        <v>291</v>
      </c>
      <c r="I45">
        <f t="shared" si="25"/>
        <v>1.2277</v>
      </c>
      <c r="J45">
        <f t="shared" si="26"/>
        <v>1.9815499999999999</v>
      </c>
      <c r="K45">
        <f t="shared" si="27"/>
        <v>1.2182999999999999</v>
      </c>
      <c r="L45">
        <f t="shared" si="28"/>
        <v>1.2985</v>
      </c>
      <c r="M45">
        <f t="shared" si="29"/>
        <v>2.4460000000000002</v>
      </c>
      <c r="N45">
        <f t="shared" si="30"/>
        <v>2.4660000000000002</v>
      </c>
      <c r="O45">
        <f t="shared" si="31"/>
        <v>1.2277</v>
      </c>
      <c r="P45">
        <f t="shared" si="32"/>
        <v>1.9815499999999999</v>
      </c>
      <c r="Q45">
        <f t="shared" si="33"/>
        <v>1.2182999999999999</v>
      </c>
      <c r="R45">
        <f t="shared" si="34"/>
        <v>1.2985</v>
      </c>
      <c r="S45">
        <f t="shared" si="35"/>
        <v>2.4460000000000002</v>
      </c>
      <c r="T45">
        <f t="shared" si="36"/>
        <v>2.4660000000000002</v>
      </c>
      <c r="U45">
        <f t="shared" si="37"/>
        <v>1.2277</v>
      </c>
      <c r="V45">
        <f t="shared" si="38"/>
        <v>1.9815499999999999</v>
      </c>
      <c r="W45">
        <f t="shared" si="39"/>
        <v>1.2182999999999999</v>
      </c>
      <c r="X45">
        <f t="shared" si="40"/>
        <v>1.2985</v>
      </c>
      <c r="Y45">
        <f t="shared" si="41"/>
        <v>2.4460000000000002</v>
      </c>
      <c r="Z45">
        <f t="shared" si="42"/>
        <v>2.4660000000000002</v>
      </c>
      <c r="AA45">
        <f t="shared" si="61"/>
        <v>1.3504700000000001</v>
      </c>
      <c r="AB45">
        <f t="shared" si="62"/>
        <v>2.1797050000000002</v>
      </c>
      <c r="AC45">
        <f t="shared" si="63"/>
        <v>1.34013</v>
      </c>
      <c r="AD45">
        <f t="shared" si="64"/>
        <v>1.42835</v>
      </c>
      <c r="AE45">
        <f t="shared" si="65"/>
        <v>2.6906000000000003</v>
      </c>
      <c r="AF45">
        <f t="shared" si="66"/>
        <v>2.7126000000000006</v>
      </c>
      <c r="AG45">
        <f t="shared" si="67"/>
        <v>1.3504700000000001</v>
      </c>
      <c r="AH45">
        <f t="shared" si="68"/>
        <v>2.1797050000000002</v>
      </c>
      <c r="AI45">
        <f t="shared" si="69"/>
        <v>1.34013</v>
      </c>
      <c r="AJ45">
        <f t="shared" si="70"/>
        <v>1.42835</v>
      </c>
      <c r="AK45">
        <f t="shared" si="71"/>
        <v>2.6906000000000003</v>
      </c>
      <c r="AL45">
        <f t="shared" si="72"/>
        <v>2.7126000000000006</v>
      </c>
      <c r="AM45">
        <f t="shared" si="73"/>
        <v>1.3504700000000001</v>
      </c>
      <c r="AN45">
        <f t="shared" si="74"/>
        <v>2.1797050000000002</v>
      </c>
      <c r="AO45">
        <f t="shared" si="75"/>
        <v>1.34013</v>
      </c>
      <c r="AP45">
        <f t="shared" si="76"/>
        <v>1.42835</v>
      </c>
      <c r="AQ45">
        <f t="shared" si="77"/>
        <v>2.6906000000000003</v>
      </c>
      <c r="AR45">
        <f t="shared" si="78"/>
        <v>2.7126000000000006</v>
      </c>
    </row>
    <row r="46" spans="7:44" x14ac:dyDescent="0.25">
      <c r="G46" s="1" t="s">
        <v>301</v>
      </c>
      <c r="H46">
        <v>14</v>
      </c>
      <c r="I46">
        <f>6*0.24554</f>
        <v>1.4732400000000001</v>
      </c>
      <c r="J46">
        <f>6*0.39631</f>
        <v>2.3778600000000001</v>
      </c>
      <c r="K46">
        <f>6*0.24366</f>
        <v>1.4619599999999999</v>
      </c>
      <c r="L46">
        <f>6*0.2597</f>
        <v>1.5581999999999998</v>
      </c>
      <c r="M46">
        <f>6*0.4892</f>
        <v>2.9352</v>
      </c>
      <c r="N46">
        <f>6*0.4932</f>
        <v>2.9592000000000001</v>
      </c>
      <c r="O46">
        <f>6*0.24554</f>
        <v>1.4732400000000001</v>
      </c>
      <c r="P46">
        <f>6*0.39631</f>
        <v>2.3778600000000001</v>
      </c>
      <c r="Q46">
        <f>6*0.24366</f>
        <v>1.4619599999999999</v>
      </c>
      <c r="R46">
        <f>6*0.2597</f>
        <v>1.5581999999999998</v>
      </c>
      <c r="S46">
        <f>6*0.4892</f>
        <v>2.9352</v>
      </c>
      <c r="T46">
        <f>6*0.4932</f>
        <v>2.9592000000000001</v>
      </c>
      <c r="U46">
        <f>6*0.24554</f>
        <v>1.4732400000000001</v>
      </c>
      <c r="V46">
        <f>6*0.39631</f>
        <v>2.3778600000000001</v>
      </c>
      <c r="W46">
        <f>6*0.24366</f>
        <v>1.4619599999999999</v>
      </c>
      <c r="X46">
        <f>6*0.2597</f>
        <v>1.5581999999999998</v>
      </c>
      <c r="Y46">
        <f>6*0.4892</f>
        <v>2.9352</v>
      </c>
      <c r="Z46">
        <f>6*0.4932</f>
        <v>2.9592000000000001</v>
      </c>
      <c r="AA46">
        <f t="shared" ref="AA46:AR46" si="79">I46*1.1</f>
        <v>1.6205640000000003</v>
      </c>
      <c r="AB46">
        <f t="shared" si="79"/>
        <v>2.6156460000000004</v>
      </c>
      <c r="AC46">
        <f t="shared" si="79"/>
        <v>1.6081560000000001</v>
      </c>
      <c r="AD46">
        <f t="shared" si="79"/>
        <v>1.7140199999999999</v>
      </c>
      <c r="AE46">
        <f t="shared" si="79"/>
        <v>3.2287200000000005</v>
      </c>
      <c r="AF46">
        <f t="shared" si="79"/>
        <v>3.2551200000000002</v>
      </c>
      <c r="AG46">
        <f t="shared" si="79"/>
        <v>1.6205640000000003</v>
      </c>
      <c r="AH46">
        <f t="shared" si="79"/>
        <v>2.6156460000000004</v>
      </c>
      <c r="AI46">
        <f t="shared" si="79"/>
        <v>1.6081560000000001</v>
      </c>
      <c r="AJ46">
        <f t="shared" si="79"/>
        <v>1.7140199999999999</v>
      </c>
      <c r="AK46">
        <f t="shared" si="79"/>
        <v>3.2287200000000005</v>
      </c>
      <c r="AL46">
        <f t="shared" si="79"/>
        <v>3.2551200000000002</v>
      </c>
      <c r="AM46">
        <f t="shared" si="79"/>
        <v>1.6205640000000003</v>
      </c>
      <c r="AN46">
        <f t="shared" si="79"/>
        <v>2.6156460000000004</v>
      </c>
      <c r="AO46">
        <f t="shared" si="79"/>
        <v>1.6081560000000001</v>
      </c>
      <c r="AP46">
        <f t="shared" si="79"/>
        <v>1.7140199999999999</v>
      </c>
      <c r="AQ46">
        <f t="shared" si="79"/>
        <v>3.2287200000000005</v>
      </c>
      <c r="AR46">
        <f t="shared" si="79"/>
        <v>3.2551200000000002</v>
      </c>
    </row>
    <row r="47" spans="7:44" x14ac:dyDescent="0.25">
      <c r="G47" s="1"/>
      <c r="H47">
        <v>15</v>
      </c>
      <c r="I47">
        <f t="shared" ref="I47:I52" si="80">6*0.24554</f>
        <v>1.4732400000000001</v>
      </c>
      <c r="J47">
        <f t="shared" ref="J47:J52" si="81">6*0.39631</f>
        <v>2.3778600000000001</v>
      </c>
      <c r="K47">
        <f t="shared" ref="K47:K52" si="82">6*0.24366</f>
        <v>1.4619599999999999</v>
      </c>
      <c r="L47">
        <f t="shared" ref="L47:L52" si="83">6*0.2597</f>
        <v>1.5581999999999998</v>
      </c>
      <c r="M47">
        <f t="shared" ref="M47:M52" si="84">6*0.4892</f>
        <v>2.9352</v>
      </c>
      <c r="N47">
        <f t="shared" ref="N47:N52" si="85">6*0.4932</f>
        <v>2.9592000000000001</v>
      </c>
      <c r="O47">
        <f t="shared" ref="O47:O52" si="86">6*0.24554</f>
        <v>1.4732400000000001</v>
      </c>
      <c r="P47">
        <f t="shared" ref="P47:P52" si="87">6*0.39631</f>
        <v>2.3778600000000001</v>
      </c>
      <c r="Q47">
        <f t="shared" ref="Q47:Q52" si="88">6*0.24366</f>
        <v>1.4619599999999999</v>
      </c>
      <c r="R47">
        <f t="shared" ref="R47:R52" si="89">6*0.2597</f>
        <v>1.5581999999999998</v>
      </c>
      <c r="S47">
        <f t="shared" ref="S47:S52" si="90">6*0.4892</f>
        <v>2.9352</v>
      </c>
      <c r="T47">
        <f t="shared" ref="T47:T52" si="91">6*0.4932</f>
        <v>2.9592000000000001</v>
      </c>
      <c r="U47">
        <f t="shared" ref="U47:U52" si="92">6*0.24554</f>
        <v>1.4732400000000001</v>
      </c>
      <c r="V47">
        <f t="shared" ref="V47:V52" si="93">6*0.39631</f>
        <v>2.3778600000000001</v>
      </c>
      <c r="W47">
        <f t="shared" ref="W47:W52" si="94">6*0.24366</f>
        <v>1.4619599999999999</v>
      </c>
      <c r="X47">
        <f t="shared" ref="X47:X52" si="95">6*0.2597</f>
        <v>1.5581999999999998</v>
      </c>
      <c r="Y47">
        <f t="shared" ref="Y47:Y52" si="96">6*0.4892</f>
        <v>2.9352</v>
      </c>
      <c r="Z47">
        <f t="shared" ref="Z47:Z52" si="97">6*0.4932</f>
        <v>2.9592000000000001</v>
      </c>
      <c r="AA47">
        <f t="shared" ref="AA47:AA50" si="98">I47*1.1</f>
        <v>1.6205640000000003</v>
      </c>
      <c r="AB47">
        <f t="shared" ref="AB47:AB50" si="99">J47*1.1</f>
        <v>2.6156460000000004</v>
      </c>
      <c r="AC47">
        <f t="shared" ref="AC47:AC50" si="100">K47*1.1</f>
        <v>1.6081560000000001</v>
      </c>
      <c r="AD47">
        <f t="shared" ref="AD47:AD50" si="101">L47*1.1</f>
        <v>1.7140199999999999</v>
      </c>
      <c r="AE47">
        <f t="shared" ref="AE47:AE50" si="102">M47*1.1</f>
        <v>3.2287200000000005</v>
      </c>
      <c r="AF47">
        <f t="shared" ref="AF47:AF50" si="103">N47*1.1</f>
        <v>3.2551200000000002</v>
      </c>
      <c r="AG47">
        <f t="shared" ref="AG47:AG50" si="104">O47*1.1</f>
        <v>1.6205640000000003</v>
      </c>
      <c r="AH47">
        <f t="shared" ref="AH47:AH50" si="105">P47*1.1</f>
        <v>2.6156460000000004</v>
      </c>
      <c r="AI47">
        <f t="shared" ref="AI47:AI50" si="106">Q47*1.1</f>
        <v>1.6081560000000001</v>
      </c>
      <c r="AJ47">
        <f t="shared" ref="AJ47:AJ50" si="107">R47*1.1</f>
        <v>1.7140199999999999</v>
      </c>
      <c r="AK47">
        <f t="shared" ref="AK47:AK50" si="108">S47*1.1</f>
        <v>3.2287200000000005</v>
      </c>
      <c r="AL47">
        <f t="shared" ref="AL47:AL50" si="109">T47*1.1</f>
        <v>3.2551200000000002</v>
      </c>
      <c r="AM47">
        <f t="shared" ref="AM47:AM50" si="110">U47*1.1</f>
        <v>1.6205640000000003</v>
      </c>
      <c r="AN47">
        <f t="shared" ref="AN47:AN50" si="111">V47*1.1</f>
        <v>2.6156460000000004</v>
      </c>
      <c r="AO47">
        <f t="shared" ref="AO47:AO50" si="112">W47*1.1</f>
        <v>1.6081560000000001</v>
      </c>
      <c r="AP47">
        <f t="shared" ref="AP47:AP50" si="113">X47*1.1</f>
        <v>1.7140199999999999</v>
      </c>
      <c r="AQ47">
        <f t="shared" ref="AQ47:AQ50" si="114">Y47*1.1</f>
        <v>3.2287200000000005</v>
      </c>
      <c r="AR47">
        <f t="shared" ref="AR47:AR50" si="115">Z47*1.1</f>
        <v>3.2551200000000002</v>
      </c>
    </row>
    <row r="48" spans="7:44" x14ac:dyDescent="0.25">
      <c r="G48" s="1"/>
      <c r="H48">
        <v>16</v>
      </c>
      <c r="I48">
        <f t="shared" si="80"/>
        <v>1.4732400000000001</v>
      </c>
      <c r="J48">
        <f t="shared" si="81"/>
        <v>2.3778600000000001</v>
      </c>
      <c r="K48">
        <f t="shared" si="82"/>
        <v>1.4619599999999999</v>
      </c>
      <c r="L48">
        <f t="shared" si="83"/>
        <v>1.5581999999999998</v>
      </c>
      <c r="M48">
        <f t="shared" si="84"/>
        <v>2.9352</v>
      </c>
      <c r="N48">
        <f t="shared" si="85"/>
        <v>2.9592000000000001</v>
      </c>
      <c r="O48">
        <f t="shared" si="86"/>
        <v>1.4732400000000001</v>
      </c>
      <c r="P48">
        <f t="shared" si="87"/>
        <v>2.3778600000000001</v>
      </c>
      <c r="Q48">
        <f t="shared" si="88"/>
        <v>1.4619599999999999</v>
      </c>
      <c r="R48">
        <f t="shared" si="89"/>
        <v>1.5581999999999998</v>
      </c>
      <c r="S48">
        <f t="shared" si="90"/>
        <v>2.9352</v>
      </c>
      <c r="T48">
        <f t="shared" si="91"/>
        <v>2.9592000000000001</v>
      </c>
      <c r="U48">
        <f t="shared" si="92"/>
        <v>1.4732400000000001</v>
      </c>
      <c r="V48">
        <f t="shared" si="93"/>
        <v>2.3778600000000001</v>
      </c>
      <c r="W48">
        <f t="shared" si="94"/>
        <v>1.4619599999999999</v>
      </c>
      <c r="X48">
        <f t="shared" si="95"/>
        <v>1.5581999999999998</v>
      </c>
      <c r="Y48">
        <f t="shared" si="96"/>
        <v>2.9352</v>
      </c>
      <c r="Z48">
        <f t="shared" si="97"/>
        <v>2.9592000000000001</v>
      </c>
      <c r="AA48">
        <f t="shared" si="98"/>
        <v>1.6205640000000003</v>
      </c>
      <c r="AB48">
        <f t="shared" si="99"/>
        <v>2.6156460000000004</v>
      </c>
      <c r="AC48">
        <f t="shared" si="100"/>
        <v>1.6081560000000001</v>
      </c>
      <c r="AD48">
        <f t="shared" si="101"/>
        <v>1.7140199999999999</v>
      </c>
      <c r="AE48">
        <f t="shared" si="102"/>
        <v>3.2287200000000005</v>
      </c>
      <c r="AF48">
        <f t="shared" si="103"/>
        <v>3.2551200000000002</v>
      </c>
      <c r="AG48">
        <f t="shared" si="104"/>
        <v>1.6205640000000003</v>
      </c>
      <c r="AH48">
        <f t="shared" si="105"/>
        <v>2.6156460000000004</v>
      </c>
      <c r="AI48">
        <f t="shared" si="106"/>
        <v>1.6081560000000001</v>
      </c>
      <c r="AJ48">
        <f t="shared" si="107"/>
        <v>1.7140199999999999</v>
      </c>
      <c r="AK48">
        <f t="shared" si="108"/>
        <v>3.2287200000000005</v>
      </c>
      <c r="AL48">
        <f t="shared" si="109"/>
        <v>3.2551200000000002</v>
      </c>
      <c r="AM48">
        <f t="shared" si="110"/>
        <v>1.6205640000000003</v>
      </c>
      <c r="AN48">
        <f t="shared" si="111"/>
        <v>2.6156460000000004</v>
      </c>
      <c r="AO48">
        <f t="shared" si="112"/>
        <v>1.6081560000000001</v>
      </c>
      <c r="AP48">
        <f t="shared" si="113"/>
        <v>1.7140199999999999</v>
      </c>
      <c r="AQ48">
        <f t="shared" si="114"/>
        <v>3.2287200000000005</v>
      </c>
      <c r="AR48">
        <f t="shared" si="115"/>
        <v>3.2551200000000002</v>
      </c>
    </row>
    <row r="49" spans="7:44" x14ac:dyDescent="0.25">
      <c r="G49" s="1"/>
      <c r="H49">
        <v>17</v>
      </c>
      <c r="I49">
        <f t="shared" si="80"/>
        <v>1.4732400000000001</v>
      </c>
      <c r="J49">
        <f t="shared" si="81"/>
        <v>2.3778600000000001</v>
      </c>
      <c r="K49">
        <f t="shared" si="82"/>
        <v>1.4619599999999999</v>
      </c>
      <c r="L49">
        <f t="shared" si="83"/>
        <v>1.5581999999999998</v>
      </c>
      <c r="M49">
        <f t="shared" si="84"/>
        <v>2.9352</v>
      </c>
      <c r="N49">
        <f t="shared" si="85"/>
        <v>2.9592000000000001</v>
      </c>
      <c r="O49">
        <f t="shared" si="86"/>
        <v>1.4732400000000001</v>
      </c>
      <c r="P49">
        <f t="shared" si="87"/>
        <v>2.3778600000000001</v>
      </c>
      <c r="Q49">
        <f t="shared" si="88"/>
        <v>1.4619599999999999</v>
      </c>
      <c r="R49">
        <f t="shared" si="89"/>
        <v>1.5581999999999998</v>
      </c>
      <c r="S49">
        <f t="shared" si="90"/>
        <v>2.9352</v>
      </c>
      <c r="T49">
        <f t="shared" si="91"/>
        <v>2.9592000000000001</v>
      </c>
      <c r="U49">
        <f t="shared" si="92"/>
        <v>1.4732400000000001</v>
      </c>
      <c r="V49">
        <f t="shared" si="93"/>
        <v>2.3778600000000001</v>
      </c>
      <c r="W49">
        <f t="shared" si="94"/>
        <v>1.4619599999999999</v>
      </c>
      <c r="X49">
        <f t="shared" si="95"/>
        <v>1.5581999999999998</v>
      </c>
      <c r="Y49">
        <f t="shared" si="96"/>
        <v>2.9352</v>
      </c>
      <c r="Z49">
        <f t="shared" si="97"/>
        <v>2.9592000000000001</v>
      </c>
      <c r="AA49">
        <f t="shared" si="98"/>
        <v>1.6205640000000003</v>
      </c>
      <c r="AB49">
        <f t="shared" si="99"/>
        <v>2.6156460000000004</v>
      </c>
      <c r="AC49">
        <f t="shared" si="100"/>
        <v>1.6081560000000001</v>
      </c>
      <c r="AD49">
        <f t="shared" si="101"/>
        <v>1.7140199999999999</v>
      </c>
      <c r="AE49">
        <f t="shared" si="102"/>
        <v>3.2287200000000005</v>
      </c>
      <c r="AF49">
        <f t="shared" si="103"/>
        <v>3.2551200000000002</v>
      </c>
      <c r="AG49">
        <f t="shared" si="104"/>
        <v>1.6205640000000003</v>
      </c>
      <c r="AH49">
        <f t="shared" si="105"/>
        <v>2.6156460000000004</v>
      </c>
      <c r="AI49">
        <f t="shared" si="106"/>
        <v>1.6081560000000001</v>
      </c>
      <c r="AJ49">
        <f t="shared" si="107"/>
        <v>1.7140199999999999</v>
      </c>
      <c r="AK49">
        <f t="shared" si="108"/>
        <v>3.2287200000000005</v>
      </c>
      <c r="AL49">
        <f t="shared" si="109"/>
        <v>3.2551200000000002</v>
      </c>
      <c r="AM49">
        <f t="shared" si="110"/>
        <v>1.6205640000000003</v>
      </c>
      <c r="AN49">
        <f t="shared" si="111"/>
        <v>2.6156460000000004</v>
      </c>
      <c r="AO49">
        <f t="shared" si="112"/>
        <v>1.6081560000000001</v>
      </c>
      <c r="AP49">
        <f t="shared" si="113"/>
        <v>1.7140199999999999</v>
      </c>
      <c r="AQ49">
        <f t="shared" si="114"/>
        <v>3.2287200000000005</v>
      </c>
      <c r="AR49">
        <f t="shared" si="115"/>
        <v>3.2551200000000002</v>
      </c>
    </row>
    <row r="50" spans="7:44" x14ac:dyDescent="0.25">
      <c r="G50" s="1"/>
      <c r="H50">
        <v>18</v>
      </c>
      <c r="I50">
        <f t="shared" si="80"/>
        <v>1.4732400000000001</v>
      </c>
      <c r="J50">
        <f t="shared" si="81"/>
        <v>2.3778600000000001</v>
      </c>
      <c r="K50">
        <f t="shared" si="82"/>
        <v>1.4619599999999999</v>
      </c>
      <c r="L50">
        <f t="shared" si="83"/>
        <v>1.5581999999999998</v>
      </c>
      <c r="M50">
        <f t="shared" si="84"/>
        <v>2.9352</v>
      </c>
      <c r="N50">
        <f t="shared" si="85"/>
        <v>2.9592000000000001</v>
      </c>
      <c r="O50">
        <f t="shared" si="86"/>
        <v>1.4732400000000001</v>
      </c>
      <c r="P50">
        <f t="shared" si="87"/>
        <v>2.3778600000000001</v>
      </c>
      <c r="Q50">
        <f t="shared" si="88"/>
        <v>1.4619599999999999</v>
      </c>
      <c r="R50">
        <f t="shared" si="89"/>
        <v>1.5581999999999998</v>
      </c>
      <c r="S50">
        <f t="shared" si="90"/>
        <v>2.9352</v>
      </c>
      <c r="T50">
        <f t="shared" si="91"/>
        <v>2.9592000000000001</v>
      </c>
      <c r="U50">
        <f t="shared" si="92"/>
        <v>1.4732400000000001</v>
      </c>
      <c r="V50">
        <f t="shared" si="93"/>
        <v>2.3778600000000001</v>
      </c>
      <c r="W50">
        <f t="shared" si="94"/>
        <v>1.4619599999999999</v>
      </c>
      <c r="X50">
        <f t="shared" si="95"/>
        <v>1.5581999999999998</v>
      </c>
      <c r="Y50">
        <f t="shared" si="96"/>
        <v>2.9352</v>
      </c>
      <c r="Z50">
        <f t="shared" si="97"/>
        <v>2.9592000000000001</v>
      </c>
      <c r="AA50">
        <f t="shared" si="98"/>
        <v>1.6205640000000003</v>
      </c>
      <c r="AB50">
        <f t="shared" si="99"/>
        <v>2.6156460000000004</v>
      </c>
      <c r="AC50">
        <f t="shared" si="100"/>
        <v>1.6081560000000001</v>
      </c>
      <c r="AD50">
        <f t="shared" si="101"/>
        <v>1.7140199999999999</v>
      </c>
      <c r="AE50">
        <f t="shared" si="102"/>
        <v>3.2287200000000005</v>
      </c>
      <c r="AF50">
        <f t="shared" si="103"/>
        <v>3.2551200000000002</v>
      </c>
      <c r="AG50">
        <f t="shared" si="104"/>
        <v>1.6205640000000003</v>
      </c>
      <c r="AH50">
        <f t="shared" si="105"/>
        <v>2.6156460000000004</v>
      </c>
      <c r="AI50">
        <f t="shared" si="106"/>
        <v>1.6081560000000001</v>
      </c>
      <c r="AJ50">
        <f t="shared" si="107"/>
        <v>1.7140199999999999</v>
      </c>
      <c r="AK50">
        <f t="shared" si="108"/>
        <v>3.2287200000000005</v>
      </c>
      <c r="AL50">
        <f t="shared" si="109"/>
        <v>3.2551200000000002</v>
      </c>
      <c r="AM50">
        <f t="shared" si="110"/>
        <v>1.6205640000000003</v>
      </c>
      <c r="AN50">
        <f t="shared" si="111"/>
        <v>2.6156460000000004</v>
      </c>
      <c r="AO50">
        <f t="shared" si="112"/>
        <v>1.6081560000000001</v>
      </c>
      <c r="AP50">
        <f t="shared" si="113"/>
        <v>1.7140199999999999</v>
      </c>
      <c r="AQ50">
        <f t="shared" si="114"/>
        <v>3.2287200000000005</v>
      </c>
      <c r="AR50">
        <f t="shared" si="115"/>
        <v>3.2551200000000002</v>
      </c>
    </row>
    <row r="51" spans="7:44" x14ac:dyDescent="0.25">
      <c r="G51" s="1"/>
      <c r="H51">
        <v>19</v>
      </c>
      <c r="I51">
        <f t="shared" si="80"/>
        <v>1.4732400000000001</v>
      </c>
      <c r="J51">
        <f t="shared" si="81"/>
        <v>2.3778600000000001</v>
      </c>
      <c r="K51">
        <f t="shared" si="82"/>
        <v>1.4619599999999999</v>
      </c>
      <c r="L51">
        <f t="shared" si="83"/>
        <v>1.5581999999999998</v>
      </c>
      <c r="M51">
        <f t="shared" si="84"/>
        <v>2.9352</v>
      </c>
      <c r="N51">
        <f t="shared" si="85"/>
        <v>2.9592000000000001</v>
      </c>
      <c r="O51">
        <f t="shared" si="86"/>
        <v>1.4732400000000001</v>
      </c>
      <c r="P51">
        <f t="shared" si="87"/>
        <v>2.3778600000000001</v>
      </c>
      <c r="Q51">
        <f t="shared" si="88"/>
        <v>1.4619599999999999</v>
      </c>
      <c r="R51">
        <f t="shared" si="89"/>
        <v>1.5581999999999998</v>
      </c>
      <c r="S51">
        <f t="shared" si="90"/>
        <v>2.9352</v>
      </c>
      <c r="T51">
        <f t="shared" si="91"/>
        <v>2.9592000000000001</v>
      </c>
      <c r="U51">
        <f t="shared" si="92"/>
        <v>1.4732400000000001</v>
      </c>
      <c r="V51">
        <f t="shared" si="93"/>
        <v>2.3778600000000001</v>
      </c>
      <c r="W51">
        <f t="shared" si="94"/>
        <v>1.4619599999999999</v>
      </c>
      <c r="X51">
        <f t="shared" si="95"/>
        <v>1.5581999999999998</v>
      </c>
      <c r="Y51">
        <f t="shared" si="96"/>
        <v>2.9352</v>
      </c>
      <c r="Z51">
        <f t="shared" si="97"/>
        <v>2.9592000000000001</v>
      </c>
      <c r="AA51">
        <f t="shared" ref="AA51:AA52" si="116">I51*1.1</f>
        <v>1.6205640000000003</v>
      </c>
      <c r="AB51">
        <f t="shared" ref="AB51:AB52" si="117">J51*1.1</f>
        <v>2.6156460000000004</v>
      </c>
      <c r="AC51">
        <f t="shared" ref="AC51:AC52" si="118">K51*1.1</f>
        <v>1.6081560000000001</v>
      </c>
      <c r="AD51">
        <f t="shared" ref="AD51:AD52" si="119">L51*1.1</f>
        <v>1.7140199999999999</v>
      </c>
      <c r="AE51">
        <f t="shared" ref="AE51:AE52" si="120">M51*1.1</f>
        <v>3.2287200000000005</v>
      </c>
      <c r="AF51">
        <f t="shared" ref="AF51:AF52" si="121">N51*1.1</f>
        <v>3.2551200000000002</v>
      </c>
      <c r="AG51">
        <f t="shared" ref="AG51:AG52" si="122">O51*1.1</f>
        <v>1.6205640000000003</v>
      </c>
      <c r="AH51">
        <f t="shared" ref="AH51:AH52" si="123">P51*1.1</f>
        <v>2.6156460000000004</v>
      </c>
      <c r="AI51">
        <f t="shared" ref="AI51:AI52" si="124">Q51*1.1</f>
        <v>1.6081560000000001</v>
      </c>
      <c r="AJ51">
        <f t="shared" ref="AJ51:AJ52" si="125">R51*1.1</f>
        <v>1.7140199999999999</v>
      </c>
      <c r="AK51">
        <f t="shared" ref="AK51:AK52" si="126">S51*1.1</f>
        <v>3.2287200000000005</v>
      </c>
      <c r="AL51">
        <f t="shared" ref="AL51:AL52" si="127">T51*1.1</f>
        <v>3.2551200000000002</v>
      </c>
      <c r="AM51">
        <f t="shared" ref="AM51:AM52" si="128">U51*1.1</f>
        <v>1.6205640000000003</v>
      </c>
      <c r="AN51">
        <f t="shared" ref="AN51:AN52" si="129">V51*1.1</f>
        <v>2.6156460000000004</v>
      </c>
      <c r="AO51">
        <f t="shared" ref="AO51:AO52" si="130">W51*1.1</f>
        <v>1.6081560000000001</v>
      </c>
      <c r="AP51">
        <f t="shared" ref="AP51:AP52" si="131">X51*1.1</f>
        <v>1.7140199999999999</v>
      </c>
      <c r="AQ51">
        <f t="shared" ref="AQ51:AQ52" si="132">Y51*1.1</f>
        <v>3.2287200000000005</v>
      </c>
      <c r="AR51">
        <f t="shared" ref="AR51:AR52" si="133">Z51*1.1</f>
        <v>3.2551200000000002</v>
      </c>
    </row>
    <row r="52" spans="7:44" x14ac:dyDescent="0.25">
      <c r="G52" s="1"/>
      <c r="H52" t="s">
        <v>291</v>
      </c>
      <c r="I52">
        <f t="shared" si="80"/>
        <v>1.4732400000000001</v>
      </c>
      <c r="J52">
        <f t="shared" si="81"/>
        <v>2.3778600000000001</v>
      </c>
      <c r="K52">
        <f t="shared" si="82"/>
        <v>1.4619599999999999</v>
      </c>
      <c r="L52">
        <f t="shared" si="83"/>
        <v>1.5581999999999998</v>
      </c>
      <c r="M52">
        <f t="shared" si="84"/>
        <v>2.9352</v>
      </c>
      <c r="N52">
        <f t="shared" si="85"/>
        <v>2.9592000000000001</v>
      </c>
      <c r="O52">
        <f t="shared" si="86"/>
        <v>1.4732400000000001</v>
      </c>
      <c r="P52">
        <f t="shared" si="87"/>
        <v>2.3778600000000001</v>
      </c>
      <c r="Q52">
        <f t="shared" si="88"/>
        <v>1.4619599999999999</v>
      </c>
      <c r="R52">
        <f t="shared" si="89"/>
        <v>1.5581999999999998</v>
      </c>
      <c r="S52">
        <f t="shared" si="90"/>
        <v>2.9352</v>
      </c>
      <c r="T52">
        <f t="shared" si="91"/>
        <v>2.9592000000000001</v>
      </c>
      <c r="U52">
        <f t="shared" si="92"/>
        <v>1.4732400000000001</v>
      </c>
      <c r="V52">
        <f t="shared" si="93"/>
        <v>2.3778600000000001</v>
      </c>
      <c r="W52">
        <f t="shared" si="94"/>
        <v>1.4619599999999999</v>
      </c>
      <c r="X52">
        <f t="shared" si="95"/>
        <v>1.5581999999999998</v>
      </c>
      <c r="Y52">
        <f t="shared" si="96"/>
        <v>2.9352</v>
      </c>
      <c r="Z52">
        <f t="shared" si="97"/>
        <v>2.9592000000000001</v>
      </c>
      <c r="AA52">
        <f t="shared" si="116"/>
        <v>1.6205640000000003</v>
      </c>
      <c r="AB52">
        <f t="shared" si="117"/>
        <v>2.6156460000000004</v>
      </c>
      <c r="AC52">
        <f t="shared" si="118"/>
        <v>1.6081560000000001</v>
      </c>
      <c r="AD52">
        <f t="shared" si="119"/>
        <v>1.7140199999999999</v>
      </c>
      <c r="AE52">
        <f t="shared" si="120"/>
        <v>3.2287200000000005</v>
      </c>
      <c r="AF52">
        <f t="shared" si="121"/>
        <v>3.2551200000000002</v>
      </c>
      <c r="AG52">
        <f t="shared" si="122"/>
        <v>1.6205640000000003</v>
      </c>
      <c r="AH52">
        <f t="shared" si="123"/>
        <v>2.6156460000000004</v>
      </c>
      <c r="AI52">
        <f t="shared" si="124"/>
        <v>1.6081560000000001</v>
      </c>
      <c r="AJ52">
        <f t="shared" si="125"/>
        <v>1.7140199999999999</v>
      </c>
      <c r="AK52">
        <f t="shared" si="126"/>
        <v>3.2287200000000005</v>
      </c>
      <c r="AL52">
        <f t="shared" si="127"/>
        <v>3.2551200000000002</v>
      </c>
      <c r="AM52">
        <f t="shared" si="128"/>
        <v>1.6205640000000003</v>
      </c>
      <c r="AN52">
        <f t="shared" si="129"/>
        <v>2.6156460000000004</v>
      </c>
      <c r="AO52">
        <f t="shared" si="130"/>
        <v>1.6081560000000001</v>
      </c>
      <c r="AP52">
        <f t="shared" si="131"/>
        <v>1.7140199999999999</v>
      </c>
      <c r="AQ52">
        <f t="shared" si="132"/>
        <v>3.2287200000000005</v>
      </c>
      <c r="AR52">
        <f t="shared" si="133"/>
        <v>3.2551200000000002</v>
      </c>
    </row>
    <row r="57" spans="7:44" ht="15.75" x14ac:dyDescent="0.3">
      <c r="G57" s="1" t="s">
        <v>307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7:44" x14ac:dyDescent="0.25">
      <c r="G58" s="1" t="s">
        <v>275</v>
      </c>
      <c r="H58" s="1" t="s">
        <v>308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 t="s">
        <v>310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7:44" x14ac:dyDescent="0.25">
      <c r="G59" s="1"/>
      <c r="H59" s="1" t="s">
        <v>289</v>
      </c>
      <c r="I59" s="1"/>
      <c r="J59" s="1"/>
      <c r="K59" s="1"/>
      <c r="L59" s="1"/>
      <c r="M59" s="1"/>
      <c r="N59" s="1" t="s">
        <v>290</v>
      </c>
      <c r="O59" s="1"/>
      <c r="P59" s="1"/>
      <c r="Q59" s="1"/>
      <c r="R59" s="1"/>
      <c r="S59" s="1"/>
      <c r="T59" s="1" t="s">
        <v>291</v>
      </c>
      <c r="U59" s="1"/>
      <c r="V59" s="1"/>
      <c r="W59" s="1"/>
      <c r="X59" s="1"/>
      <c r="Y59" s="1"/>
      <c r="Z59" s="1" t="s">
        <v>289</v>
      </c>
      <c r="AA59" s="1"/>
      <c r="AB59" s="1"/>
      <c r="AC59" s="1"/>
      <c r="AD59" s="1"/>
      <c r="AE59" s="1"/>
      <c r="AF59" s="1" t="s">
        <v>290</v>
      </c>
      <c r="AG59" s="1"/>
      <c r="AH59" s="1"/>
      <c r="AI59" s="1"/>
      <c r="AJ59" s="1"/>
      <c r="AK59" s="1"/>
      <c r="AL59" s="1" t="s">
        <v>291</v>
      </c>
      <c r="AM59" s="1"/>
      <c r="AN59" s="1"/>
      <c r="AO59" s="1"/>
      <c r="AP59" s="1"/>
      <c r="AQ59" s="1"/>
    </row>
    <row r="60" spans="7:44" x14ac:dyDescent="0.25">
      <c r="G60" s="1"/>
      <c r="H60">
        <v>50</v>
      </c>
      <c r="I60">
        <v>60</v>
      </c>
      <c r="J60">
        <v>70</v>
      </c>
      <c r="K60">
        <v>80</v>
      </c>
      <c r="L60">
        <v>90</v>
      </c>
      <c r="M60">
        <v>100</v>
      </c>
      <c r="N60">
        <v>50</v>
      </c>
      <c r="O60">
        <v>60</v>
      </c>
      <c r="P60">
        <v>70</v>
      </c>
      <c r="Q60">
        <v>80</v>
      </c>
      <c r="R60">
        <v>90</v>
      </c>
      <c r="S60">
        <v>100</v>
      </c>
      <c r="T60">
        <v>50</v>
      </c>
      <c r="U60">
        <v>60</v>
      </c>
      <c r="V60">
        <v>70</v>
      </c>
      <c r="W60">
        <v>80</v>
      </c>
      <c r="X60">
        <v>90</v>
      </c>
      <c r="Y60">
        <v>100</v>
      </c>
      <c r="Z60">
        <v>50</v>
      </c>
      <c r="AA60">
        <v>60</v>
      </c>
      <c r="AB60">
        <v>70</v>
      </c>
      <c r="AC60">
        <v>80</v>
      </c>
      <c r="AD60">
        <v>90</v>
      </c>
      <c r="AE60">
        <v>100</v>
      </c>
      <c r="AF60">
        <v>50</v>
      </c>
      <c r="AG60">
        <v>60</v>
      </c>
      <c r="AH60">
        <v>70</v>
      </c>
      <c r="AI60">
        <v>80</v>
      </c>
      <c r="AJ60">
        <v>90</v>
      </c>
      <c r="AK60">
        <v>100</v>
      </c>
      <c r="AL60">
        <v>50</v>
      </c>
      <c r="AM60">
        <v>60</v>
      </c>
      <c r="AN60">
        <v>70</v>
      </c>
      <c r="AO60">
        <v>80</v>
      </c>
      <c r="AP60">
        <v>90</v>
      </c>
      <c r="AQ60">
        <v>100</v>
      </c>
    </row>
    <row r="61" spans="7:44" x14ac:dyDescent="0.25">
      <c r="G61" t="s">
        <v>324</v>
      </c>
      <c r="H61">
        <f>20*0.24554</f>
        <v>4.9108000000000001</v>
      </c>
      <c r="I61">
        <f>20*0.39631</f>
        <v>7.9261999999999997</v>
      </c>
      <c r="J61">
        <f>20*0.24366</f>
        <v>4.8731999999999998</v>
      </c>
      <c r="K61">
        <f>20*0.2597</f>
        <v>5.194</v>
      </c>
      <c r="L61">
        <f>20*0.4895</f>
        <v>9.7899999999999991</v>
      </c>
      <c r="M61">
        <f>20*0.4932</f>
        <v>9.8640000000000008</v>
      </c>
      <c r="N61">
        <f>20*0.24554</f>
        <v>4.9108000000000001</v>
      </c>
      <c r="O61">
        <f>20*0.39631</f>
        <v>7.9261999999999997</v>
      </c>
      <c r="P61">
        <f>20*0.24366</f>
        <v>4.8731999999999998</v>
      </c>
      <c r="Q61">
        <f>20*0.2597</f>
        <v>5.194</v>
      </c>
      <c r="R61">
        <f>20*0.4895</f>
        <v>9.7899999999999991</v>
      </c>
      <c r="S61">
        <f>20*0.4932</f>
        <v>9.8640000000000008</v>
      </c>
      <c r="T61">
        <f>20*0.24554</f>
        <v>4.9108000000000001</v>
      </c>
      <c r="U61">
        <f>20*0.39631</f>
        <v>7.9261999999999997</v>
      </c>
      <c r="V61">
        <f>20*0.24366</f>
        <v>4.8731999999999998</v>
      </c>
      <c r="W61">
        <f>20*0.2597</f>
        <v>5.194</v>
      </c>
      <c r="X61">
        <f>20*0.4895</f>
        <v>9.7899999999999991</v>
      </c>
      <c r="Y61">
        <v>10.26</v>
      </c>
      <c r="Z61">
        <f t="shared" ref="Z61:Z62" si="134">H61*1.1</f>
        <v>5.4018800000000002</v>
      </c>
      <c r="AA61">
        <f t="shared" ref="AA61:AA62" si="135">I61*1.1</f>
        <v>8.7188200000000009</v>
      </c>
      <c r="AB61">
        <f t="shared" ref="AB61:AB62" si="136">J61*1.1</f>
        <v>5.3605200000000002</v>
      </c>
      <c r="AC61">
        <f t="shared" ref="AC61:AC62" si="137">K61*1.1</f>
        <v>5.7134</v>
      </c>
      <c r="AD61">
        <f t="shared" ref="AD61:AD62" si="138">L61*1.1</f>
        <v>10.769</v>
      </c>
      <c r="AE61">
        <f t="shared" ref="AE61:AE62" si="139">M61*1.1</f>
        <v>10.850400000000002</v>
      </c>
      <c r="AF61">
        <f t="shared" ref="AF61:AF62" si="140">N61*1.1</f>
        <v>5.4018800000000002</v>
      </c>
      <c r="AG61">
        <f t="shared" ref="AG61:AG62" si="141">O61*1.1</f>
        <v>8.7188200000000009</v>
      </c>
      <c r="AH61">
        <f t="shared" ref="AH61:AH62" si="142">P61*1.1</f>
        <v>5.3605200000000002</v>
      </c>
      <c r="AI61">
        <f t="shared" ref="AI61:AI62" si="143">Q61*1.1</f>
        <v>5.7134</v>
      </c>
      <c r="AJ61">
        <f t="shared" ref="AJ61:AJ62" si="144">R61*1.1</f>
        <v>10.769</v>
      </c>
      <c r="AK61">
        <f t="shared" ref="AK61:AK62" si="145">S61*1.1</f>
        <v>10.850400000000002</v>
      </c>
      <c r="AL61">
        <f t="shared" ref="AL61:AL62" si="146">T61*1.1</f>
        <v>5.4018800000000002</v>
      </c>
      <c r="AM61">
        <f t="shared" ref="AM61:AM62" si="147">U61*1.1</f>
        <v>8.7188200000000009</v>
      </c>
      <c r="AN61">
        <f t="shared" ref="AN61:AN62" si="148">V61*1.1</f>
        <v>5.3605200000000002</v>
      </c>
      <c r="AO61">
        <f t="shared" ref="AO61:AO62" si="149">W61*1.1</f>
        <v>5.7134</v>
      </c>
      <c r="AP61">
        <f t="shared" ref="AP61:AP62" si="150">X61*1.1</f>
        <v>10.769</v>
      </c>
      <c r="AQ61">
        <f t="shared" ref="AQ61:AQ62" si="151">Y61*1.1</f>
        <v>11.286000000000001</v>
      </c>
    </row>
    <row r="62" spans="7:44" x14ac:dyDescent="0.25">
      <c r="G62" t="s">
        <v>294</v>
      </c>
      <c r="H62">
        <v>9.8216000000000001</v>
      </c>
      <c r="I62">
        <v>15.852399999999999</v>
      </c>
      <c r="J62">
        <v>9.7463999999999995</v>
      </c>
      <c r="K62">
        <v>10.388</v>
      </c>
      <c r="L62">
        <v>19.584</v>
      </c>
      <c r="M62">
        <v>19.728000000000002</v>
      </c>
      <c r="N62">
        <v>9.8216000000000001</v>
      </c>
      <c r="O62">
        <v>15.852399999999999</v>
      </c>
      <c r="P62">
        <v>9.7463999999999995</v>
      </c>
      <c r="Q62">
        <v>10.388</v>
      </c>
      <c r="R62">
        <v>19.584</v>
      </c>
      <c r="S62">
        <v>19.728000000000002</v>
      </c>
      <c r="T62">
        <v>9.8216000000000001</v>
      </c>
      <c r="U62">
        <v>15.852399999999999</v>
      </c>
      <c r="V62">
        <v>9.7463999999999995</v>
      </c>
      <c r="W62">
        <v>10.388</v>
      </c>
      <c r="X62">
        <v>19.584</v>
      </c>
      <c r="Y62">
        <v>26.56</v>
      </c>
      <c r="Z62">
        <f t="shared" si="134"/>
        <v>10.80376</v>
      </c>
      <c r="AA62">
        <f t="shared" si="135"/>
        <v>17.437640000000002</v>
      </c>
      <c r="AB62">
        <f t="shared" si="136"/>
        <v>10.72104</v>
      </c>
      <c r="AC62">
        <f t="shared" si="137"/>
        <v>11.4268</v>
      </c>
      <c r="AD62">
        <f t="shared" si="138"/>
        <v>21.542400000000001</v>
      </c>
      <c r="AE62">
        <f t="shared" si="139"/>
        <v>21.700800000000005</v>
      </c>
      <c r="AF62">
        <f t="shared" si="140"/>
        <v>10.80376</v>
      </c>
      <c r="AG62">
        <f t="shared" si="141"/>
        <v>17.437640000000002</v>
      </c>
      <c r="AH62">
        <f t="shared" si="142"/>
        <v>10.72104</v>
      </c>
      <c r="AI62">
        <f t="shared" si="143"/>
        <v>11.4268</v>
      </c>
      <c r="AJ62">
        <f t="shared" si="144"/>
        <v>21.542400000000001</v>
      </c>
      <c r="AK62">
        <f t="shared" si="145"/>
        <v>21.700800000000005</v>
      </c>
      <c r="AL62">
        <f t="shared" si="146"/>
        <v>10.80376</v>
      </c>
      <c r="AM62">
        <f t="shared" si="147"/>
        <v>17.437640000000002</v>
      </c>
      <c r="AN62">
        <f t="shared" si="148"/>
        <v>10.72104</v>
      </c>
      <c r="AO62">
        <f t="shared" si="149"/>
        <v>11.4268</v>
      </c>
      <c r="AP62">
        <f t="shared" si="150"/>
        <v>21.542400000000001</v>
      </c>
      <c r="AQ62">
        <f t="shared" si="151"/>
        <v>29.216000000000001</v>
      </c>
    </row>
    <row r="67" spans="7:43" ht="15.75" x14ac:dyDescent="0.3">
      <c r="G67" s="1" t="s">
        <v>314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7:43" x14ac:dyDescent="0.25">
      <c r="G68" s="1" t="s">
        <v>275</v>
      </c>
      <c r="H68" s="1" t="s">
        <v>308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s">
        <v>310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7:43" x14ac:dyDescent="0.25">
      <c r="G69" s="1"/>
      <c r="H69" s="1" t="s">
        <v>289</v>
      </c>
      <c r="I69" s="1"/>
      <c r="J69" s="1"/>
      <c r="K69" s="1"/>
      <c r="L69" s="1"/>
      <c r="M69" s="1"/>
      <c r="N69" s="1" t="s">
        <v>290</v>
      </c>
      <c r="O69" s="1"/>
      <c r="P69" s="1"/>
      <c r="Q69" s="1"/>
      <c r="R69" s="1"/>
      <c r="S69" s="1"/>
      <c r="T69" s="1" t="s">
        <v>291</v>
      </c>
      <c r="U69" s="1"/>
      <c r="V69" s="1"/>
      <c r="W69" s="1"/>
      <c r="X69" s="1"/>
      <c r="Y69" s="1"/>
      <c r="Z69" s="1" t="s">
        <v>289</v>
      </c>
      <c r="AA69" s="1"/>
      <c r="AB69" s="1"/>
      <c r="AC69" s="1"/>
      <c r="AD69" s="1"/>
      <c r="AE69" s="1"/>
      <c r="AF69" s="1" t="s">
        <v>290</v>
      </c>
      <c r="AG69" s="1"/>
      <c r="AH69" s="1"/>
      <c r="AI69" s="1"/>
      <c r="AJ69" s="1"/>
      <c r="AK69" s="1"/>
      <c r="AL69" s="1" t="s">
        <v>291</v>
      </c>
      <c r="AM69" s="1"/>
      <c r="AN69" s="1"/>
      <c r="AO69" s="1"/>
      <c r="AP69" s="1"/>
      <c r="AQ69" s="1"/>
    </row>
    <row r="70" spans="7:43" x14ac:dyDescent="0.25">
      <c r="G70" s="1"/>
      <c r="H70">
        <v>50</v>
      </c>
      <c r="I70">
        <v>60</v>
      </c>
      <c r="J70">
        <v>70</v>
      </c>
      <c r="K70">
        <v>80</v>
      </c>
      <c r="L70">
        <v>90</v>
      </c>
      <c r="M70">
        <v>100</v>
      </c>
      <c r="N70">
        <v>50</v>
      </c>
      <c r="O70">
        <v>60</v>
      </c>
      <c r="P70">
        <v>70</v>
      </c>
      <c r="Q70">
        <v>80</v>
      </c>
      <c r="R70">
        <v>90</v>
      </c>
      <c r="S70">
        <v>100</v>
      </c>
      <c r="T70">
        <v>50</v>
      </c>
      <c r="U70">
        <v>60</v>
      </c>
      <c r="V70">
        <v>70</v>
      </c>
      <c r="W70">
        <v>80</v>
      </c>
      <c r="X70">
        <v>90</v>
      </c>
      <c r="Y70">
        <v>100</v>
      </c>
      <c r="Z70">
        <v>50</v>
      </c>
      <c r="AA70">
        <v>60</v>
      </c>
      <c r="AB70">
        <v>70</v>
      </c>
      <c r="AC70">
        <v>80</v>
      </c>
      <c r="AD70">
        <v>90</v>
      </c>
      <c r="AE70">
        <v>100</v>
      </c>
      <c r="AF70">
        <v>50</v>
      </c>
      <c r="AG70">
        <v>60</v>
      </c>
      <c r="AH70">
        <v>70</v>
      </c>
      <c r="AI70">
        <v>80</v>
      </c>
      <c r="AJ70">
        <v>90</v>
      </c>
      <c r="AK70">
        <v>100</v>
      </c>
      <c r="AL70">
        <v>50</v>
      </c>
      <c r="AM70">
        <v>60</v>
      </c>
      <c r="AN70">
        <v>70</v>
      </c>
      <c r="AO70">
        <v>80</v>
      </c>
      <c r="AP70">
        <v>90</v>
      </c>
      <c r="AQ70">
        <v>100</v>
      </c>
    </row>
    <row r="71" spans="7:43" x14ac:dyDescent="0.25">
      <c r="G71" t="s">
        <v>302</v>
      </c>
      <c r="H71">
        <v>6.1385000000000005</v>
      </c>
      <c r="I71">
        <v>9.9077500000000001</v>
      </c>
      <c r="J71">
        <v>6.0914999999999999</v>
      </c>
      <c r="K71">
        <v>6.4924999999999997</v>
      </c>
      <c r="L71">
        <v>12.23</v>
      </c>
      <c r="M71">
        <v>12.33</v>
      </c>
      <c r="N71">
        <v>6.1385000000000005</v>
      </c>
      <c r="O71">
        <v>9.9077500000000001</v>
      </c>
      <c r="P71">
        <v>6.0914999999999999</v>
      </c>
      <c r="Q71">
        <v>6.4924999999999997</v>
      </c>
      <c r="R71">
        <v>12.23</v>
      </c>
      <c r="S71">
        <v>12.33</v>
      </c>
      <c r="T71">
        <v>6.1385000000000005</v>
      </c>
      <c r="U71">
        <v>9.9077500000000001</v>
      </c>
      <c r="V71">
        <v>6.0914999999999999</v>
      </c>
      <c r="W71">
        <v>6.4924999999999997</v>
      </c>
      <c r="X71">
        <v>12.23</v>
      </c>
      <c r="Y71">
        <v>12.33</v>
      </c>
      <c r="Z71">
        <f t="shared" ref="Z71:AQ71" si="152">H71*1.1</f>
        <v>6.7523500000000007</v>
      </c>
      <c r="AA71">
        <f t="shared" si="152"/>
        <v>10.898525000000001</v>
      </c>
      <c r="AB71">
        <f t="shared" si="152"/>
        <v>6.7006500000000004</v>
      </c>
      <c r="AC71">
        <f t="shared" si="152"/>
        <v>7.14175</v>
      </c>
      <c r="AD71">
        <f t="shared" si="152"/>
        <v>13.453000000000001</v>
      </c>
      <c r="AE71">
        <f t="shared" si="152"/>
        <v>13.563000000000001</v>
      </c>
      <c r="AF71">
        <f t="shared" si="152"/>
        <v>6.7523500000000007</v>
      </c>
      <c r="AG71">
        <f t="shared" si="152"/>
        <v>10.898525000000001</v>
      </c>
      <c r="AH71">
        <f t="shared" si="152"/>
        <v>6.7006500000000004</v>
      </c>
      <c r="AI71">
        <f t="shared" si="152"/>
        <v>7.14175</v>
      </c>
      <c r="AJ71">
        <f t="shared" si="152"/>
        <v>13.453000000000001</v>
      </c>
      <c r="AK71">
        <f t="shared" si="152"/>
        <v>13.563000000000001</v>
      </c>
      <c r="AL71">
        <f t="shared" si="152"/>
        <v>6.7523500000000007</v>
      </c>
      <c r="AM71">
        <f t="shared" si="152"/>
        <v>10.898525000000001</v>
      </c>
      <c r="AN71">
        <f t="shared" si="152"/>
        <v>6.7006500000000004</v>
      </c>
      <c r="AO71">
        <f t="shared" si="152"/>
        <v>7.14175</v>
      </c>
      <c r="AP71">
        <f t="shared" si="152"/>
        <v>13.453000000000001</v>
      </c>
      <c r="AQ71">
        <f t="shared" si="152"/>
        <v>13.563000000000001</v>
      </c>
    </row>
    <row r="76" spans="7:43" ht="15.75" x14ac:dyDescent="0.3">
      <c r="G76" s="1" t="s">
        <v>315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7:43" x14ac:dyDescent="0.25">
      <c r="G77" s="1" t="s">
        <v>275</v>
      </c>
      <c r="H77" s="1" t="s">
        <v>308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 t="s">
        <v>310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7:43" x14ac:dyDescent="0.25">
      <c r="G78" s="1"/>
      <c r="H78" s="1" t="s">
        <v>289</v>
      </c>
      <c r="I78" s="1"/>
      <c r="J78" s="1"/>
      <c r="K78" s="1"/>
      <c r="L78" s="1"/>
      <c r="M78" s="1"/>
      <c r="N78" s="1" t="s">
        <v>290</v>
      </c>
      <c r="O78" s="1"/>
      <c r="P78" s="1"/>
      <c r="Q78" s="1"/>
      <c r="R78" s="1"/>
      <c r="S78" s="1"/>
      <c r="T78" s="1" t="s">
        <v>291</v>
      </c>
      <c r="U78" s="1"/>
      <c r="V78" s="1"/>
      <c r="W78" s="1"/>
      <c r="X78" s="1"/>
      <c r="Y78" s="1"/>
      <c r="Z78" s="1" t="s">
        <v>289</v>
      </c>
      <c r="AA78" s="1"/>
      <c r="AB78" s="1"/>
      <c r="AC78" s="1"/>
      <c r="AD78" s="1"/>
      <c r="AE78" s="1"/>
      <c r="AF78" s="1" t="s">
        <v>290</v>
      </c>
      <c r="AG78" s="1"/>
      <c r="AH78" s="1"/>
      <c r="AI78" s="1"/>
      <c r="AJ78" s="1"/>
      <c r="AK78" s="1"/>
      <c r="AL78" s="1" t="s">
        <v>291</v>
      </c>
      <c r="AM78" s="1"/>
      <c r="AN78" s="1"/>
      <c r="AO78" s="1"/>
      <c r="AP78" s="1"/>
      <c r="AQ78" s="1"/>
    </row>
    <row r="79" spans="7:43" x14ac:dyDescent="0.25">
      <c r="G79" s="1"/>
      <c r="H79">
        <v>50</v>
      </c>
      <c r="I79">
        <v>60</v>
      </c>
      <c r="J79">
        <v>70</v>
      </c>
      <c r="K79">
        <v>80</v>
      </c>
      <c r="L79">
        <v>90</v>
      </c>
      <c r="M79">
        <v>100</v>
      </c>
      <c r="N79">
        <v>50</v>
      </c>
      <c r="O79">
        <v>60</v>
      </c>
      <c r="P79">
        <v>70</v>
      </c>
      <c r="Q79">
        <v>80</v>
      </c>
      <c r="R79">
        <v>90</v>
      </c>
      <c r="S79">
        <v>100</v>
      </c>
      <c r="T79">
        <v>50</v>
      </c>
      <c r="U79">
        <v>60</v>
      </c>
      <c r="V79">
        <v>70</v>
      </c>
      <c r="W79">
        <v>80</v>
      </c>
      <c r="X79">
        <v>90</v>
      </c>
      <c r="Y79">
        <v>100</v>
      </c>
      <c r="Z79">
        <v>50</v>
      </c>
      <c r="AA79">
        <v>60</v>
      </c>
      <c r="AB79">
        <v>70</v>
      </c>
      <c r="AC79">
        <v>80</v>
      </c>
      <c r="AD79">
        <v>90</v>
      </c>
      <c r="AE79">
        <v>100</v>
      </c>
      <c r="AF79">
        <v>50</v>
      </c>
      <c r="AG79">
        <v>60</v>
      </c>
      <c r="AH79">
        <v>70</v>
      </c>
      <c r="AI79">
        <v>80</v>
      </c>
      <c r="AJ79">
        <v>90</v>
      </c>
      <c r="AK79">
        <v>100</v>
      </c>
      <c r="AL79">
        <v>50</v>
      </c>
      <c r="AM79">
        <v>60</v>
      </c>
      <c r="AN79">
        <v>70</v>
      </c>
      <c r="AO79">
        <v>80</v>
      </c>
      <c r="AP79">
        <v>90</v>
      </c>
      <c r="AQ79">
        <v>100</v>
      </c>
    </row>
    <row r="80" spans="7:43" x14ac:dyDescent="0.25">
      <c r="G80" t="s">
        <v>316</v>
      </c>
      <c r="H80">
        <v>6.3349320000000002</v>
      </c>
      <c r="I80">
        <v>10.224798</v>
      </c>
      <c r="J80">
        <v>6.2864279999999999</v>
      </c>
      <c r="K80">
        <v>6.7002600000000001</v>
      </c>
      <c r="L80">
        <v>12.621360000000001</v>
      </c>
      <c r="M80">
        <v>12.72456</v>
      </c>
      <c r="N80">
        <v>6.3349320000000002</v>
      </c>
      <c r="O80">
        <v>10.224798</v>
      </c>
      <c r="P80">
        <v>6.2864279999999999</v>
      </c>
      <c r="Q80">
        <v>6.7002600000000001</v>
      </c>
      <c r="R80">
        <v>12.621360000000001</v>
      </c>
      <c r="S80">
        <v>12.72456</v>
      </c>
      <c r="T80">
        <v>6.3349320000000002</v>
      </c>
      <c r="U80">
        <v>10.224798</v>
      </c>
      <c r="V80">
        <v>6.2864279999999999</v>
      </c>
      <c r="W80">
        <v>6.7002600000000001</v>
      </c>
      <c r="X80">
        <v>12.621360000000001</v>
      </c>
      <c r="Y80">
        <v>12.72456</v>
      </c>
      <c r="Z80">
        <f t="shared" ref="Z80:AI81" si="153">H80*1.1</f>
        <v>6.9684252000000004</v>
      </c>
      <c r="AA80">
        <f t="shared" si="153"/>
        <v>11.247277800000001</v>
      </c>
      <c r="AB80">
        <f t="shared" si="153"/>
        <v>6.9150708000000005</v>
      </c>
      <c r="AC80">
        <f t="shared" si="153"/>
        <v>7.370286000000001</v>
      </c>
      <c r="AD80">
        <f t="shared" si="153"/>
        <v>13.883496000000003</v>
      </c>
      <c r="AE80">
        <f t="shared" si="153"/>
        <v>13.997016000000002</v>
      </c>
      <c r="AF80">
        <f t="shared" si="153"/>
        <v>6.9684252000000004</v>
      </c>
      <c r="AG80">
        <f t="shared" si="153"/>
        <v>11.247277800000001</v>
      </c>
      <c r="AH80">
        <f t="shared" si="153"/>
        <v>6.9150708000000005</v>
      </c>
      <c r="AI80">
        <f t="shared" si="153"/>
        <v>7.370286000000001</v>
      </c>
      <c r="AJ80">
        <f t="shared" ref="AJ80:AQ81" si="154">R80*1.1</f>
        <v>13.883496000000003</v>
      </c>
      <c r="AK80">
        <f t="shared" si="154"/>
        <v>13.997016000000002</v>
      </c>
      <c r="AL80">
        <f t="shared" si="154"/>
        <v>6.9684252000000004</v>
      </c>
      <c r="AM80">
        <f t="shared" si="154"/>
        <v>11.247277800000001</v>
      </c>
      <c r="AN80">
        <f t="shared" si="154"/>
        <v>6.9150708000000005</v>
      </c>
      <c r="AO80">
        <f t="shared" si="154"/>
        <v>7.370286000000001</v>
      </c>
      <c r="AP80">
        <f t="shared" si="154"/>
        <v>13.883496000000003</v>
      </c>
      <c r="AQ80">
        <f t="shared" si="154"/>
        <v>13.997016000000002</v>
      </c>
    </row>
    <row r="81" spans="7:43" x14ac:dyDescent="0.25">
      <c r="G81" t="s">
        <v>317</v>
      </c>
      <c r="H81">
        <v>5.1072319999999998</v>
      </c>
      <c r="I81">
        <v>8.2432479999999995</v>
      </c>
      <c r="J81">
        <v>5.0681279999999997</v>
      </c>
      <c r="K81">
        <v>5.4017600000000003</v>
      </c>
      <c r="L81">
        <v>10.177440000000001</v>
      </c>
      <c r="M81">
        <v>10.258560000000001</v>
      </c>
      <c r="N81">
        <v>5.1072320000000007</v>
      </c>
      <c r="O81">
        <v>8.2432479999999995</v>
      </c>
      <c r="P81">
        <v>5.0681279999999997</v>
      </c>
      <c r="Q81">
        <v>5.4017600000000003</v>
      </c>
      <c r="R81">
        <v>10.177440000000001</v>
      </c>
      <c r="S81">
        <v>10.258560000000001</v>
      </c>
      <c r="T81">
        <v>5.1072320000000007</v>
      </c>
      <c r="U81">
        <v>8.2432479999999995</v>
      </c>
      <c r="V81">
        <v>5.0681279999999997</v>
      </c>
      <c r="W81">
        <v>5.4017600000000003</v>
      </c>
      <c r="X81">
        <v>10.177440000000001</v>
      </c>
      <c r="Y81">
        <v>31.058560000000007</v>
      </c>
      <c r="Z81">
        <f t="shared" si="153"/>
        <v>5.6179551999999999</v>
      </c>
      <c r="AA81">
        <f t="shared" si="153"/>
        <v>9.0675728000000007</v>
      </c>
      <c r="AB81">
        <f t="shared" si="153"/>
        <v>5.5749408000000003</v>
      </c>
      <c r="AC81">
        <f t="shared" si="153"/>
        <v>5.941936000000001</v>
      </c>
      <c r="AD81">
        <f t="shared" si="153"/>
        <v>11.195184000000001</v>
      </c>
      <c r="AE81">
        <f t="shared" si="153"/>
        <v>11.284416000000002</v>
      </c>
      <c r="AF81">
        <f t="shared" si="153"/>
        <v>5.6179552000000008</v>
      </c>
      <c r="AG81">
        <f t="shared" si="153"/>
        <v>9.0675728000000007</v>
      </c>
      <c r="AH81">
        <f t="shared" si="153"/>
        <v>5.5749408000000003</v>
      </c>
      <c r="AI81">
        <f t="shared" si="153"/>
        <v>5.941936000000001</v>
      </c>
      <c r="AJ81">
        <f t="shared" si="154"/>
        <v>11.195184000000001</v>
      </c>
      <c r="AK81">
        <f t="shared" si="154"/>
        <v>11.284416000000002</v>
      </c>
      <c r="AL81">
        <f t="shared" si="154"/>
        <v>5.6179552000000008</v>
      </c>
      <c r="AM81">
        <f t="shared" si="154"/>
        <v>9.0675728000000007</v>
      </c>
      <c r="AN81">
        <f t="shared" si="154"/>
        <v>5.5749408000000003</v>
      </c>
      <c r="AO81">
        <f t="shared" si="154"/>
        <v>5.941936000000001</v>
      </c>
      <c r="AP81">
        <f t="shared" si="154"/>
        <v>11.195184000000001</v>
      </c>
      <c r="AQ81">
        <f t="shared" si="154"/>
        <v>34.16441600000001</v>
      </c>
    </row>
    <row r="86" spans="7:43" ht="15.75" x14ac:dyDescent="0.3">
      <c r="G86" s="1" t="s">
        <v>318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7:43" ht="15.75" customHeight="1" x14ac:dyDescent="0.25">
      <c r="G87" s="1" t="s">
        <v>275</v>
      </c>
      <c r="H87" s="1" t="s">
        <v>308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 t="s">
        <v>310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7:43" ht="15.75" customHeight="1" x14ac:dyDescent="0.25">
      <c r="G88" s="1"/>
      <c r="H88" s="1" t="s">
        <v>289</v>
      </c>
      <c r="I88" s="1"/>
      <c r="J88" s="1"/>
      <c r="K88" s="1"/>
      <c r="L88" s="1"/>
      <c r="M88" s="1"/>
      <c r="N88" s="1" t="s">
        <v>290</v>
      </c>
      <c r="O88" s="1"/>
      <c r="P88" s="1"/>
      <c r="Q88" s="1"/>
      <c r="R88" s="1"/>
      <c r="S88" s="1"/>
      <c r="T88" s="1" t="s">
        <v>291</v>
      </c>
      <c r="U88" s="1"/>
      <c r="V88" s="1"/>
      <c r="W88" s="1"/>
      <c r="X88" s="1"/>
      <c r="Y88" s="1"/>
      <c r="Z88" s="1" t="s">
        <v>289</v>
      </c>
      <c r="AA88" s="1"/>
      <c r="AB88" s="1"/>
      <c r="AC88" s="1"/>
      <c r="AD88" s="1"/>
      <c r="AE88" s="1"/>
      <c r="AF88" s="1" t="s">
        <v>290</v>
      </c>
      <c r="AG88" s="1"/>
      <c r="AH88" s="1"/>
      <c r="AI88" s="1"/>
      <c r="AJ88" s="1"/>
      <c r="AK88" s="1"/>
      <c r="AL88" s="1" t="s">
        <v>291</v>
      </c>
      <c r="AM88" s="1"/>
      <c r="AN88" s="1"/>
      <c r="AO88" s="1"/>
      <c r="AP88" s="1"/>
      <c r="AQ88" s="1"/>
    </row>
    <row r="89" spans="7:43" x14ac:dyDescent="0.25">
      <c r="G89" s="1"/>
      <c r="H89">
        <v>50</v>
      </c>
      <c r="I89">
        <v>60</v>
      </c>
      <c r="J89">
        <v>70</v>
      </c>
      <c r="K89">
        <v>80</v>
      </c>
      <c r="L89">
        <v>90</v>
      </c>
      <c r="M89">
        <v>100</v>
      </c>
      <c r="N89">
        <v>50</v>
      </c>
      <c r="O89">
        <v>60</v>
      </c>
      <c r="P89">
        <v>70</v>
      </c>
      <c r="Q89">
        <v>80</v>
      </c>
      <c r="R89">
        <v>90</v>
      </c>
      <c r="S89">
        <v>100</v>
      </c>
      <c r="T89">
        <v>50</v>
      </c>
      <c r="U89">
        <v>60</v>
      </c>
      <c r="V89">
        <v>70</v>
      </c>
      <c r="W89">
        <v>80</v>
      </c>
      <c r="X89">
        <v>90</v>
      </c>
      <c r="Y89">
        <v>100</v>
      </c>
      <c r="Z89">
        <v>50</v>
      </c>
      <c r="AA89">
        <v>60</v>
      </c>
      <c r="AB89">
        <v>70</v>
      </c>
      <c r="AC89">
        <v>80</v>
      </c>
      <c r="AD89">
        <v>90</v>
      </c>
      <c r="AE89">
        <v>100</v>
      </c>
      <c r="AF89">
        <v>50</v>
      </c>
      <c r="AG89">
        <v>60</v>
      </c>
      <c r="AH89">
        <v>70</v>
      </c>
      <c r="AI89">
        <v>80</v>
      </c>
      <c r="AJ89">
        <v>90</v>
      </c>
      <c r="AK89">
        <v>100</v>
      </c>
      <c r="AL89">
        <v>50</v>
      </c>
      <c r="AM89">
        <v>60</v>
      </c>
      <c r="AN89">
        <v>70</v>
      </c>
      <c r="AO89">
        <v>80</v>
      </c>
      <c r="AP89">
        <v>90</v>
      </c>
      <c r="AQ89">
        <v>100</v>
      </c>
    </row>
    <row r="90" spans="7:43" x14ac:dyDescent="0.25">
      <c r="G90" t="s">
        <v>319</v>
      </c>
      <c r="H90">
        <v>1.6401000000000001</v>
      </c>
      <c r="I90">
        <v>0.89250000000000007</v>
      </c>
      <c r="J90">
        <v>1.2390000000000001</v>
      </c>
      <c r="K90">
        <v>3.1772999999999993</v>
      </c>
      <c r="L90">
        <v>3.0050999999999997</v>
      </c>
      <c r="M90">
        <v>2.1188999999999996</v>
      </c>
      <c r="N90">
        <v>1.9298999999999999</v>
      </c>
      <c r="O90">
        <v>1.8522000000000001</v>
      </c>
      <c r="P90">
        <v>2.0810999999999997</v>
      </c>
      <c r="Q90">
        <v>2.6291999999999995</v>
      </c>
      <c r="R90">
        <v>7.0853999999999999</v>
      </c>
      <c r="S90">
        <v>11.541600000000001</v>
      </c>
      <c r="T90">
        <v>15.9978</v>
      </c>
      <c r="U90">
        <v>20.454000000000001</v>
      </c>
      <c r="V90">
        <v>24.9102</v>
      </c>
      <c r="W90">
        <v>29.366399999999999</v>
      </c>
      <c r="X90">
        <v>33.822600000000001</v>
      </c>
      <c r="Y90">
        <v>38.278799999999997</v>
      </c>
      <c r="Z90">
        <f t="shared" ref="Z90:AI91" si="155">H90*1.1</f>
        <v>1.8041100000000003</v>
      </c>
      <c r="AA90">
        <f t="shared" si="155"/>
        <v>0.98175000000000012</v>
      </c>
      <c r="AB90">
        <f t="shared" si="155"/>
        <v>1.3629000000000002</v>
      </c>
      <c r="AC90">
        <f t="shared" si="155"/>
        <v>3.4950299999999994</v>
      </c>
      <c r="AD90">
        <f t="shared" si="155"/>
        <v>3.3056099999999997</v>
      </c>
      <c r="AE90">
        <f t="shared" si="155"/>
        <v>2.3307899999999999</v>
      </c>
      <c r="AF90">
        <f t="shared" si="155"/>
        <v>2.1228899999999999</v>
      </c>
      <c r="AG90">
        <f t="shared" si="155"/>
        <v>2.0374200000000005</v>
      </c>
      <c r="AH90">
        <f t="shared" si="155"/>
        <v>2.2892099999999997</v>
      </c>
      <c r="AI90">
        <f t="shared" si="155"/>
        <v>2.8921199999999998</v>
      </c>
      <c r="AJ90">
        <f t="shared" ref="AJ90:AQ91" si="156">R90*1.1</f>
        <v>7.793940000000001</v>
      </c>
      <c r="AK90">
        <f t="shared" si="156"/>
        <v>12.695760000000002</v>
      </c>
      <c r="AL90">
        <f t="shared" si="156"/>
        <v>17.597580000000001</v>
      </c>
      <c r="AM90">
        <f t="shared" si="156"/>
        <v>22.499400000000001</v>
      </c>
      <c r="AN90">
        <f t="shared" si="156"/>
        <v>27.401220000000002</v>
      </c>
      <c r="AO90">
        <f t="shared" si="156"/>
        <v>32.303040000000003</v>
      </c>
      <c r="AP90">
        <f t="shared" si="156"/>
        <v>37.204860000000004</v>
      </c>
      <c r="AQ90">
        <f t="shared" si="156"/>
        <v>42.106679999999997</v>
      </c>
    </row>
    <row r="91" spans="7:43" x14ac:dyDescent="0.25">
      <c r="G91" t="s">
        <v>320</v>
      </c>
      <c r="H91">
        <v>1.4579500000000001</v>
      </c>
      <c r="I91">
        <v>0.76375000000000004</v>
      </c>
      <c r="J91">
        <v>1.0854999999999999</v>
      </c>
      <c r="K91">
        <v>2.8853499999999999</v>
      </c>
      <c r="L91">
        <v>2.7254499999999995</v>
      </c>
      <c r="M91">
        <v>1.9025499999999995</v>
      </c>
      <c r="N91">
        <v>1.72705</v>
      </c>
      <c r="O91">
        <v>1.6549</v>
      </c>
      <c r="P91">
        <v>1.8674499999999996</v>
      </c>
      <c r="Q91">
        <v>2.3763999999999998</v>
      </c>
      <c r="R91">
        <v>6.5143000000000004</v>
      </c>
      <c r="S91">
        <v>10.652200000000001</v>
      </c>
      <c r="T91">
        <v>14.790099999999999</v>
      </c>
      <c r="U91">
        <v>18.928000000000001</v>
      </c>
      <c r="V91">
        <v>23.065899999999999</v>
      </c>
      <c r="W91">
        <v>27.203800000000001</v>
      </c>
      <c r="X91">
        <v>31.341700000000003</v>
      </c>
      <c r="Y91">
        <v>35.479599999999998</v>
      </c>
      <c r="Z91">
        <f t="shared" si="155"/>
        <v>1.6037450000000002</v>
      </c>
      <c r="AA91">
        <f t="shared" si="155"/>
        <v>0.84012500000000012</v>
      </c>
      <c r="AB91">
        <f t="shared" si="155"/>
        <v>1.1940500000000001</v>
      </c>
      <c r="AC91">
        <f t="shared" si="155"/>
        <v>3.1738850000000003</v>
      </c>
      <c r="AD91">
        <f t="shared" si="155"/>
        <v>2.9979949999999995</v>
      </c>
      <c r="AE91">
        <f t="shared" si="155"/>
        <v>2.0928049999999998</v>
      </c>
      <c r="AF91">
        <f t="shared" si="155"/>
        <v>1.8997550000000001</v>
      </c>
      <c r="AG91">
        <f t="shared" si="155"/>
        <v>1.8203900000000002</v>
      </c>
      <c r="AH91">
        <f t="shared" si="155"/>
        <v>2.0541949999999995</v>
      </c>
      <c r="AI91">
        <f t="shared" si="155"/>
        <v>2.6140400000000001</v>
      </c>
      <c r="AJ91">
        <f t="shared" si="156"/>
        <v>7.1657300000000008</v>
      </c>
      <c r="AK91">
        <f t="shared" si="156"/>
        <v>11.717420000000002</v>
      </c>
      <c r="AL91">
        <f t="shared" si="156"/>
        <v>16.269110000000001</v>
      </c>
      <c r="AM91">
        <f t="shared" si="156"/>
        <v>20.820800000000002</v>
      </c>
      <c r="AN91">
        <f t="shared" si="156"/>
        <v>25.372490000000003</v>
      </c>
      <c r="AO91">
        <f t="shared" si="156"/>
        <v>29.924180000000003</v>
      </c>
      <c r="AP91">
        <f t="shared" si="156"/>
        <v>34.475870000000008</v>
      </c>
      <c r="AQ91">
        <f t="shared" si="156"/>
        <v>39.027560000000001</v>
      </c>
    </row>
    <row r="96" spans="7:43" ht="15.75" x14ac:dyDescent="0.3">
      <c r="G96" s="1" t="s">
        <v>321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7:43" x14ac:dyDescent="0.25">
      <c r="G97" s="1" t="s">
        <v>275</v>
      </c>
      <c r="H97" s="1" t="s">
        <v>308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 t="s">
        <v>310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7:43" x14ac:dyDescent="0.25">
      <c r="G98" s="1"/>
      <c r="H98" s="1" t="s">
        <v>289</v>
      </c>
      <c r="I98" s="1"/>
      <c r="J98" s="1"/>
      <c r="K98" s="1"/>
      <c r="L98" s="1"/>
      <c r="M98" s="1"/>
      <c r="N98" s="1" t="s">
        <v>290</v>
      </c>
      <c r="O98" s="1"/>
      <c r="P98" s="1"/>
      <c r="Q98" s="1"/>
      <c r="R98" s="1"/>
      <c r="S98" s="1"/>
      <c r="T98" s="1" t="s">
        <v>291</v>
      </c>
      <c r="U98" s="1"/>
      <c r="V98" s="1"/>
      <c r="W98" s="1"/>
      <c r="X98" s="1"/>
      <c r="Y98" s="1"/>
      <c r="Z98" s="1" t="s">
        <v>289</v>
      </c>
      <c r="AA98" s="1"/>
      <c r="AB98" s="1"/>
      <c r="AC98" s="1"/>
      <c r="AD98" s="1"/>
      <c r="AE98" s="1"/>
      <c r="AF98" s="1" t="s">
        <v>290</v>
      </c>
      <c r="AG98" s="1"/>
      <c r="AH98" s="1"/>
      <c r="AI98" s="1"/>
      <c r="AJ98" s="1"/>
      <c r="AK98" s="1"/>
      <c r="AL98" s="1" t="s">
        <v>291</v>
      </c>
      <c r="AM98" s="1"/>
      <c r="AN98" s="1"/>
      <c r="AO98" s="1"/>
      <c r="AP98" s="1"/>
      <c r="AQ98" s="1"/>
    </row>
    <row r="99" spans="7:43" x14ac:dyDescent="0.25">
      <c r="G99" s="1"/>
      <c r="H99">
        <v>50</v>
      </c>
      <c r="I99">
        <v>60</v>
      </c>
      <c r="J99">
        <v>70</v>
      </c>
      <c r="K99">
        <v>80</v>
      </c>
      <c r="L99">
        <v>90</v>
      </c>
      <c r="M99">
        <v>100</v>
      </c>
      <c r="N99">
        <v>50</v>
      </c>
      <c r="O99">
        <v>60</v>
      </c>
      <c r="P99">
        <v>70</v>
      </c>
      <c r="Q99">
        <v>80</v>
      </c>
      <c r="R99">
        <v>90</v>
      </c>
      <c r="S99">
        <v>100</v>
      </c>
      <c r="T99">
        <v>50</v>
      </c>
      <c r="U99">
        <v>60</v>
      </c>
      <c r="V99">
        <v>70</v>
      </c>
      <c r="W99">
        <v>80</v>
      </c>
      <c r="X99">
        <v>90</v>
      </c>
      <c r="Y99">
        <v>100</v>
      </c>
      <c r="Z99">
        <v>50</v>
      </c>
      <c r="AA99">
        <v>60</v>
      </c>
      <c r="AB99">
        <v>70</v>
      </c>
      <c r="AC99">
        <v>80</v>
      </c>
      <c r="AD99">
        <v>90</v>
      </c>
      <c r="AE99">
        <v>100</v>
      </c>
      <c r="AF99">
        <v>50</v>
      </c>
      <c r="AG99">
        <v>60</v>
      </c>
      <c r="AH99">
        <v>70</v>
      </c>
      <c r="AI99">
        <v>80</v>
      </c>
      <c r="AJ99">
        <v>90</v>
      </c>
      <c r="AK99">
        <v>100</v>
      </c>
      <c r="AL99">
        <v>50</v>
      </c>
      <c r="AM99">
        <v>60</v>
      </c>
      <c r="AN99">
        <v>70</v>
      </c>
      <c r="AO99">
        <v>80</v>
      </c>
      <c r="AP99">
        <v>90</v>
      </c>
      <c r="AQ99">
        <v>100</v>
      </c>
    </row>
    <row r="100" spans="7:43" x14ac:dyDescent="0.25">
      <c r="G100" t="s">
        <v>306</v>
      </c>
      <c r="H100">
        <v>0.24554000000000001</v>
      </c>
      <c r="I100">
        <v>0.39631</v>
      </c>
      <c r="J100">
        <v>0.24365999999999999</v>
      </c>
      <c r="K100">
        <v>0.25969999999999999</v>
      </c>
      <c r="L100">
        <v>0.48920000000000002</v>
      </c>
      <c r="M100">
        <v>0.49320000000000003</v>
      </c>
      <c r="N100">
        <v>0.24554000000000001</v>
      </c>
      <c r="O100">
        <v>0.39631</v>
      </c>
      <c r="P100">
        <v>0.24365999999999999</v>
      </c>
      <c r="Q100">
        <v>0.25969999999999999</v>
      </c>
      <c r="R100">
        <v>0.48920000000000002</v>
      </c>
      <c r="S100">
        <v>0.49320000000000003</v>
      </c>
      <c r="T100">
        <v>0.24554000000000001</v>
      </c>
      <c r="U100">
        <v>0.39631</v>
      </c>
      <c r="V100">
        <v>0.24365999999999999</v>
      </c>
      <c r="W100">
        <v>0.25969999999999999</v>
      </c>
      <c r="X100">
        <v>0.48920000000000002</v>
      </c>
      <c r="Y100">
        <v>0.49320000000000003</v>
      </c>
      <c r="Z100">
        <f t="shared" ref="Z100:AQ100" si="157">H100*1.1</f>
        <v>0.27009400000000006</v>
      </c>
      <c r="AA100">
        <f t="shared" si="157"/>
        <v>0.43594100000000002</v>
      </c>
      <c r="AB100">
        <f t="shared" si="157"/>
        <v>0.26802599999999999</v>
      </c>
      <c r="AC100">
        <f t="shared" si="157"/>
        <v>0.28567000000000004</v>
      </c>
      <c r="AD100">
        <f t="shared" si="157"/>
        <v>0.53812000000000004</v>
      </c>
      <c r="AE100">
        <f t="shared" si="157"/>
        <v>0.54252000000000011</v>
      </c>
      <c r="AF100">
        <f t="shared" si="157"/>
        <v>0.27009400000000006</v>
      </c>
      <c r="AG100">
        <f t="shared" si="157"/>
        <v>0.43594100000000002</v>
      </c>
      <c r="AH100">
        <f t="shared" si="157"/>
        <v>0.26802599999999999</v>
      </c>
      <c r="AI100">
        <f t="shared" si="157"/>
        <v>0.28567000000000004</v>
      </c>
      <c r="AJ100">
        <f t="shared" si="157"/>
        <v>0.53812000000000004</v>
      </c>
      <c r="AK100">
        <f t="shared" si="157"/>
        <v>0.54252000000000011</v>
      </c>
      <c r="AL100">
        <f t="shared" si="157"/>
        <v>0.27009400000000006</v>
      </c>
      <c r="AM100">
        <f t="shared" si="157"/>
        <v>0.43594100000000002</v>
      </c>
      <c r="AN100">
        <f t="shared" si="157"/>
        <v>0.26802599999999999</v>
      </c>
      <c r="AO100">
        <f t="shared" si="157"/>
        <v>0.28567000000000004</v>
      </c>
      <c r="AP100">
        <f t="shared" si="157"/>
        <v>0.53812000000000004</v>
      </c>
      <c r="AQ100">
        <f t="shared" si="157"/>
        <v>0.54252000000000011</v>
      </c>
    </row>
    <row r="105" spans="7:43" ht="15.75" x14ac:dyDescent="0.3">
      <c r="G105" s="1" t="s">
        <v>322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7:43" x14ac:dyDescent="0.25">
      <c r="G106" s="1" t="s">
        <v>275</v>
      </c>
      <c r="H106" s="1" t="s">
        <v>308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 t="s">
        <v>310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7:43" x14ac:dyDescent="0.25">
      <c r="G107" s="1"/>
      <c r="H107" s="1" t="s">
        <v>289</v>
      </c>
      <c r="I107" s="1"/>
      <c r="J107" s="1"/>
      <c r="K107" s="1"/>
      <c r="L107" s="1"/>
      <c r="M107" s="1"/>
      <c r="N107" s="1" t="s">
        <v>290</v>
      </c>
      <c r="O107" s="1"/>
      <c r="P107" s="1"/>
      <c r="Q107" s="1"/>
      <c r="R107" s="1"/>
      <c r="S107" s="1"/>
      <c r="T107" s="1" t="s">
        <v>291</v>
      </c>
      <c r="U107" s="1"/>
      <c r="V107" s="1"/>
      <c r="W107" s="1"/>
      <c r="X107" s="1"/>
      <c r="Y107" s="1"/>
      <c r="Z107" s="1" t="s">
        <v>289</v>
      </c>
      <c r="AA107" s="1"/>
      <c r="AB107" s="1"/>
      <c r="AC107" s="1"/>
      <c r="AD107" s="1"/>
      <c r="AE107" s="1"/>
      <c r="AF107" s="1" t="s">
        <v>290</v>
      </c>
      <c r="AG107" s="1"/>
      <c r="AH107" s="1"/>
      <c r="AI107" s="1"/>
      <c r="AJ107" s="1"/>
      <c r="AK107" s="1"/>
      <c r="AL107" s="1" t="s">
        <v>291</v>
      </c>
      <c r="AM107" s="1"/>
      <c r="AN107" s="1"/>
      <c r="AO107" s="1"/>
      <c r="AP107" s="1"/>
      <c r="AQ107" s="1"/>
    </row>
    <row r="108" spans="7:43" x14ac:dyDescent="0.25">
      <c r="G108" s="1"/>
      <c r="H108">
        <v>50</v>
      </c>
      <c r="I108">
        <v>60</v>
      </c>
      <c r="J108">
        <v>70</v>
      </c>
      <c r="K108">
        <v>80</v>
      </c>
      <c r="L108">
        <v>90</v>
      </c>
      <c r="M108">
        <v>100</v>
      </c>
      <c r="N108">
        <v>50</v>
      </c>
      <c r="O108">
        <v>60</v>
      </c>
      <c r="P108">
        <v>70</v>
      </c>
      <c r="Q108">
        <v>80</v>
      </c>
      <c r="R108">
        <v>90</v>
      </c>
      <c r="S108">
        <v>100</v>
      </c>
      <c r="T108">
        <v>50</v>
      </c>
      <c r="U108">
        <v>60</v>
      </c>
      <c r="V108">
        <v>70</v>
      </c>
      <c r="W108">
        <v>80</v>
      </c>
      <c r="X108">
        <v>90</v>
      </c>
      <c r="Y108">
        <v>100</v>
      </c>
      <c r="Z108">
        <v>50</v>
      </c>
      <c r="AA108">
        <v>60</v>
      </c>
      <c r="AB108">
        <v>70</v>
      </c>
      <c r="AC108">
        <v>80</v>
      </c>
      <c r="AD108">
        <v>90</v>
      </c>
      <c r="AE108">
        <v>100</v>
      </c>
      <c r="AF108">
        <v>50</v>
      </c>
      <c r="AG108">
        <v>60</v>
      </c>
      <c r="AH108">
        <v>70</v>
      </c>
      <c r="AI108">
        <v>80</v>
      </c>
      <c r="AJ108">
        <v>90</v>
      </c>
      <c r="AK108">
        <v>100</v>
      </c>
      <c r="AL108">
        <v>50</v>
      </c>
      <c r="AM108">
        <v>60</v>
      </c>
      <c r="AN108">
        <v>70</v>
      </c>
      <c r="AO108">
        <v>80</v>
      </c>
      <c r="AP108">
        <v>90</v>
      </c>
      <c r="AQ108">
        <v>100</v>
      </c>
    </row>
    <row r="109" spans="7:43" x14ac:dyDescent="0.25">
      <c r="G109" t="s">
        <v>324</v>
      </c>
      <c r="H109">
        <v>7.4889700000000001</v>
      </c>
      <c r="I109">
        <v>12.087455</v>
      </c>
      <c r="J109">
        <v>7.4316299999999993</v>
      </c>
      <c r="K109">
        <v>7.9208499999999997</v>
      </c>
      <c r="L109">
        <v>14.9206</v>
      </c>
      <c r="M109">
        <v>15.0426</v>
      </c>
      <c r="N109">
        <v>7.4889700000000001</v>
      </c>
      <c r="O109">
        <v>12.087455</v>
      </c>
      <c r="P109">
        <v>7.4316299999999993</v>
      </c>
      <c r="Q109">
        <v>7.9208499999999997</v>
      </c>
      <c r="R109">
        <v>14.9206</v>
      </c>
      <c r="S109">
        <v>15.0426</v>
      </c>
      <c r="T109">
        <v>7.4889700000000001</v>
      </c>
      <c r="U109">
        <v>12.087455</v>
      </c>
      <c r="V109">
        <v>7.4316299999999993</v>
      </c>
      <c r="W109">
        <v>7.9208499999999997</v>
      </c>
      <c r="X109">
        <v>14.9206</v>
      </c>
      <c r="Y109">
        <v>15.0426</v>
      </c>
      <c r="Z109">
        <f t="shared" ref="Z109:AQ109" si="158">H109*1.1</f>
        <v>8.2378670000000014</v>
      </c>
      <c r="AA109">
        <f t="shared" si="158"/>
        <v>13.296200500000001</v>
      </c>
      <c r="AB109">
        <f t="shared" si="158"/>
        <v>8.1747929999999993</v>
      </c>
      <c r="AC109">
        <f t="shared" si="158"/>
        <v>8.7129349999999999</v>
      </c>
      <c r="AD109">
        <f t="shared" si="158"/>
        <v>16.412660000000002</v>
      </c>
      <c r="AE109">
        <f t="shared" si="158"/>
        <v>16.546860000000002</v>
      </c>
      <c r="AF109">
        <f t="shared" si="158"/>
        <v>8.2378670000000014</v>
      </c>
      <c r="AG109">
        <f t="shared" si="158"/>
        <v>13.296200500000001</v>
      </c>
      <c r="AH109">
        <f t="shared" si="158"/>
        <v>8.1747929999999993</v>
      </c>
      <c r="AI109">
        <f t="shared" si="158"/>
        <v>8.7129349999999999</v>
      </c>
      <c r="AJ109">
        <f t="shared" si="158"/>
        <v>16.412660000000002</v>
      </c>
      <c r="AK109">
        <f t="shared" si="158"/>
        <v>16.546860000000002</v>
      </c>
      <c r="AL109">
        <f t="shared" si="158"/>
        <v>8.2378670000000014</v>
      </c>
      <c r="AM109">
        <f t="shared" si="158"/>
        <v>13.296200500000001</v>
      </c>
      <c r="AN109">
        <f t="shared" si="158"/>
        <v>8.1747929999999993</v>
      </c>
      <c r="AO109">
        <f t="shared" si="158"/>
        <v>8.7129349999999999</v>
      </c>
      <c r="AP109">
        <f t="shared" si="158"/>
        <v>16.412660000000002</v>
      </c>
      <c r="AQ109">
        <f t="shared" si="158"/>
        <v>16.546860000000002</v>
      </c>
    </row>
    <row r="110" spans="7:43" x14ac:dyDescent="0.25">
      <c r="G110" t="s">
        <v>294</v>
      </c>
      <c r="H110">
        <v>13.627470000000001</v>
      </c>
      <c r="I110">
        <v>21.995204999999999</v>
      </c>
      <c r="J110">
        <v>13.52313</v>
      </c>
      <c r="K110">
        <v>14.413349999999999</v>
      </c>
      <c r="L110">
        <v>27.15615</v>
      </c>
      <c r="M110">
        <v>27.372600000000002</v>
      </c>
      <c r="N110">
        <v>13.627470000000001</v>
      </c>
      <c r="O110">
        <v>21.995204999999999</v>
      </c>
      <c r="P110">
        <v>13.52313</v>
      </c>
      <c r="Q110">
        <v>14.413349999999999</v>
      </c>
      <c r="R110">
        <v>27.15615</v>
      </c>
      <c r="S110">
        <v>27.372600000000002</v>
      </c>
      <c r="T110">
        <v>13.627470000000001</v>
      </c>
      <c r="U110">
        <v>21.995204999999999</v>
      </c>
      <c r="V110">
        <v>13.52313</v>
      </c>
      <c r="W110">
        <v>14.413349999999999</v>
      </c>
      <c r="X110">
        <v>27.15615</v>
      </c>
      <c r="Y110">
        <v>28.1569</v>
      </c>
      <c r="Z110">
        <f t="shared" ref="Z110:Z112" si="159">H110*1.1</f>
        <v>14.990217000000001</v>
      </c>
      <c r="AA110">
        <f t="shared" ref="AA110:AA112" si="160">I110*1.1</f>
        <v>24.194725500000001</v>
      </c>
      <c r="AB110">
        <f t="shared" ref="AB110:AB112" si="161">J110*1.1</f>
        <v>14.875443000000001</v>
      </c>
      <c r="AC110">
        <f t="shared" ref="AC110:AC112" si="162">K110*1.1</f>
        <v>15.854685</v>
      </c>
      <c r="AD110">
        <f t="shared" ref="AD110:AD112" si="163">L110*1.1</f>
        <v>29.871765000000003</v>
      </c>
      <c r="AE110">
        <f t="shared" ref="AE110:AE112" si="164">M110*1.1</f>
        <v>30.109860000000005</v>
      </c>
      <c r="AF110">
        <f t="shared" ref="AF110:AF112" si="165">N110*1.1</f>
        <v>14.990217000000001</v>
      </c>
      <c r="AG110">
        <f t="shared" ref="AG110:AG112" si="166">O110*1.1</f>
        <v>24.194725500000001</v>
      </c>
      <c r="AH110">
        <f t="shared" ref="AH110:AH112" si="167">P110*1.1</f>
        <v>14.875443000000001</v>
      </c>
      <c r="AI110">
        <f t="shared" ref="AI110:AI112" si="168">Q110*1.1</f>
        <v>15.854685</v>
      </c>
      <c r="AJ110">
        <f t="shared" ref="AJ110:AJ112" si="169">R110*1.1</f>
        <v>29.871765000000003</v>
      </c>
      <c r="AK110">
        <f t="shared" ref="AK110:AK112" si="170">S110*1.1</f>
        <v>30.109860000000005</v>
      </c>
      <c r="AL110">
        <f t="shared" ref="AL110:AL112" si="171">T110*1.1</f>
        <v>14.990217000000001</v>
      </c>
      <c r="AM110">
        <f t="shared" ref="AM110:AM112" si="172">U110*1.1</f>
        <v>24.194725500000001</v>
      </c>
      <c r="AN110">
        <f t="shared" ref="AN110:AN112" si="173">V110*1.1</f>
        <v>14.875443000000001</v>
      </c>
      <c r="AO110">
        <f t="shared" ref="AO110:AO112" si="174">W110*1.1</f>
        <v>15.854685</v>
      </c>
      <c r="AP110">
        <f t="shared" ref="AP110:AP112" si="175">X110*1.1</f>
        <v>29.871765000000003</v>
      </c>
      <c r="AQ110">
        <f t="shared" ref="AQ110:AQ112" si="176">Y110*1.1</f>
        <v>30.972590000000004</v>
      </c>
    </row>
    <row r="111" spans="7:43" x14ac:dyDescent="0.25">
      <c r="G111" t="s">
        <v>325</v>
      </c>
      <c r="H111">
        <v>4.78803</v>
      </c>
      <c r="I111">
        <v>7.7280449999999998</v>
      </c>
      <c r="J111">
        <v>4.7513699999999996</v>
      </c>
      <c r="K111">
        <v>5.0641499999999997</v>
      </c>
      <c r="L111">
        <v>9.5433000000000003</v>
      </c>
      <c r="M111">
        <v>9.6173999999999999</v>
      </c>
      <c r="N111">
        <v>4.78803</v>
      </c>
      <c r="O111">
        <v>7.7280449999999998</v>
      </c>
      <c r="P111">
        <v>4.7513699999999996</v>
      </c>
      <c r="Q111">
        <v>5.0641499999999997</v>
      </c>
      <c r="R111">
        <v>9.5433000000000003</v>
      </c>
      <c r="S111">
        <v>9.6173999999999999</v>
      </c>
      <c r="T111">
        <v>4.78803</v>
      </c>
      <c r="U111">
        <v>7.7280449999999998</v>
      </c>
      <c r="V111">
        <v>4.7513699999999996</v>
      </c>
      <c r="W111">
        <v>5.0641499999999997</v>
      </c>
      <c r="X111">
        <v>9.5433000000000003</v>
      </c>
      <c r="Y111">
        <v>10.236000000000001</v>
      </c>
      <c r="Z111">
        <f t="shared" si="159"/>
        <v>5.2668330000000001</v>
      </c>
      <c r="AA111">
        <f t="shared" si="160"/>
        <v>8.5008495000000011</v>
      </c>
      <c r="AB111">
        <f t="shared" si="161"/>
        <v>5.2265069999999998</v>
      </c>
      <c r="AC111">
        <f t="shared" si="162"/>
        <v>5.5705650000000002</v>
      </c>
      <c r="AD111">
        <f t="shared" si="163"/>
        <v>10.497630000000001</v>
      </c>
      <c r="AE111">
        <f t="shared" si="164"/>
        <v>10.579140000000001</v>
      </c>
      <c r="AF111">
        <f t="shared" si="165"/>
        <v>5.2668330000000001</v>
      </c>
      <c r="AG111">
        <f t="shared" si="166"/>
        <v>8.5008495000000011</v>
      </c>
      <c r="AH111">
        <f t="shared" si="167"/>
        <v>5.2265069999999998</v>
      </c>
      <c r="AI111">
        <f t="shared" si="168"/>
        <v>5.5705650000000002</v>
      </c>
      <c r="AJ111">
        <f t="shared" si="169"/>
        <v>10.497630000000001</v>
      </c>
      <c r="AK111">
        <f t="shared" si="170"/>
        <v>10.579140000000001</v>
      </c>
      <c r="AL111">
        <f t="shared" si="171"/>
        <v>5.2668330000000001</v>
      </c>
      <c r="AM111">
        <f t="shared" si="172"/>
        <v>8.5008495000000011</v>
      </c>
      <c r="AN111">
        <f t="shared" si="173"/>
        <v>5.2265069999999998</v>
      </c>
      <c r="AO111">
        <f t="shared" si="174"/>
        <v>5.5705650000000002</v>
      </c>
      <c r="AP111">
        <f t="shared" si="175"/>
        <v>10.497630000000001</v>
      </c>
      <c r="AQ111">
        <f t="shared" si="176"/>
        <v>11.259600000000002</v>
      </c>
    </row>
    <row r="112" spans="7:43" x14ac:dyDescent="0.25">
      <c r="G112" t="s">
        <v>323</v>
      </c>
      <c r="H112">
        <f>H111*0.9</f>
        <v>4.3092269999999999</v>
      </c>
      <c r="I112">
        <f t="shared" ref="I112:Y112" si="177">I111*0.9</f>
        <v>6.9552405000000004</v>
      </c>
      <c r="J112">
        <f t="shared" si="177"/>
        <v>4.2762329999999995</v>
      </c>
      <c r="K112">
        <f t="shared" si="177"/>
        <v>4.5577350000000001</v>
      </c>
      <c r="L112">
        <f t="shared" si="177"/>
        <v>8.5889699999999998</v>
      </c>
      <c r="M112">
        <f t="shared" si="177"/>
        <v>8.655660000000001</v>
      </c>
      <c r="N112">
        <f t="shared" si="177"/>
        <v>4.3092269999999999</v>
      </c>
      <c r="O112">
        <f t="shared" si="177"/>
        <v>6.9552405000000004</v>
      </c>
      <c r="P112">
        <f t="shared" si="177"/>
        <v>4.2762329999999995</v>
      </c>
      <c r="Q112">
        <f t="shared" si="177"/>
        <v>4.5577350000000001</v>
      </c>
      <c r="R112">
        <f t="shared" si="177"/>
        <v>8.5889699999999998</v>
      </c>
      <c r="S112">
        <f t="shared" si="177"/>
        <v>8.655660000000001</v>
      </c>
      <c r="T112">
        <f t="shared" si="177"/>
        <v>4.3092269999999999</v>
      </c>
      <c r="U112">
        <f t="shared" si="177"/>
        <v>6.9552405000000004</v>
      </c>
      <c r="V112">
        <f t="shared" si="177"/>
        <v>4.2762329999999995</v>
      </c>
      <c r="W112">
        <f t="shared" si="177"/>
        <v>4.5577350000000001</v>
      </c>
      <c r="X112">
        <f t="shared" si="177"/>
        <v>8.5889699999999998</v>
      </c>
      <c r="Y112">
        <f t="shared" si="177"/>
        <v>9.2124000000000006</v>
      </c>
      <c r="Z112">
        <f t="shared" si="159"/>
        <v>4.7401496999999999</v>
      </c>
      <c r="AA112">
        <f t="shared" si="160"/>
        <v>7.6507645500000008</v>
      </c>
      <c r="AB112">
        <f t="shared" si="161"/>
        <v>4.7038563</v>
      </c>
      <c r="AC112">
        <f t="shared" si="162"/>
        <v>5.0135085000000004</v>
      </c>
      <c r="AD112">
        <f t="shared" si="163"/>
        <v>9.4478670000000005</v>
      </c>
      <c r="AE112">
        <f t="shared" si="164"/>
        <v>9.5212260000000022</v>
      </c>
      <c r="AF112">
        <f t="shared" si="165"/>
        <v>4.7401496999999999</v>
      </c>
      <c r="AG112">
        <f t="shared" si="166"/>
        <v>7.6507645500000008</v>
      </c>
      <c r="AH112">
        <f t="shared" si="167"/>
        <v>4.7038563</v>
      </c>
      <c r="AI112">
        <f t="shared" si="168"/>
        <v>5.0135085000000004</v>
      </c>
      <c r="AJ112">
        <f t="shared" si="169"/>
        <v>9.4478670000000005</v>
      </c>
      <c r="AK112">
        <f t="shared" si="170"/>
        <v>9.5212260000000022</v>
      </c>
      <c r="AL112">
        <f t="shared" si="171"/>
        <v>4.7401496999999999</v>
      </c>
      <c r="AM112">
        <f t="shared" si="172"/>
        <v>7.6507645500000008</v>
      </c>
      <c r="AN112">
        <f t="shared" si="173"/>
        <v>4.7038563</v>
      </c>
      <c r="AO112">
        <f t="shared" si="174"/>
        <v>5.0135085000000004</v>
      </c>
      <c r="AP112">
        <f t="shared" si="175"/>
        <v>9.4478670000000005</v>
      </c>
      <c r="AQ112">
        <f t="shared" si="176"/>
        <v>10.133640000000002</v>
      </c>
    </row>
    <row r="117" spans="7:43" ht="15.75" x14ac:dyDescent="0.3">
      <c r="G117" s="1" t="s">
        <v>326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7:43" x14ac:dyDescent="0.25">
      <c r="G118" s="1" t="s">
        <v>275</v>
      </c>
      <c r="H118" s="1" t="s">
        <v>308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">
        <v>310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7:43" x14ac:dyDescent="0.25">
      <c r="G119" s="1"/>
      <c r="H119" s="1" t="s">
        <v>289</v>
      </c>
      <c r="I119" s="1"/>
      <c r="J119" s="1"/>
      <c r="K119" s="1"/>
      <c r="L119" s="1"/>
      <c r="M119" s="1"/>
      <c r="N119" s="1" t="s">
        <v>290</v>
      </c>
      <c r="O119" s="1"/>
      <c r="P119" s="1"/>
      <c r="Q119" s="1"/>
      <c r="R119" s="1"/>
      <c r="S119" s="1"/>
      <c r="T119" s="1" t="s">
        <v>291</v>
      </c>
      <c r="U119" s="1"/>
      <c r="V119" s="1"/>
      <c r="W119" s="1"/>
      <c r="X119" s="1"/>
      <c r="Y119" s="1"/>
      <c r="Z119" s="1" t="s">
        <v>289</v>
      </c>
      <c r="AA119" s="1"/>
      <c r="AB119" s="1"/>
      <c r="AC119" s="1"/>
      <c r="AD119" s="1"/>
      <c r="AE119" s="1"/>
      <c r="AF119" s="1" t="s">
        <v>290</v>
      </c>
      <c r="AG119" s="1"/>
      <c r="AH119" s="1"/>
      <c r="AI119" s="1"/>
      <c r="AJ119" s="1"/>
      <c r="AK119" s="1"/>
      <c r="AL119" s="1" t="s">
        <v>291</v>
      </c>
      <c r="AM119" s="1"/>
      <c r="AN119" s="1"/>
      <c r="AO119" s="1"/>
      <c r="AP119" s="1"/>
      <c r="AQ119" s="1"/>
    </row>
    <row r="120" spans="7:43" x14ac:dyDescent="0.25">
      <c r="G120" s="1"/>
      <c r="H120">
        <v>50</v>
      </c>
      <c r="I120">
        <v>60</v>
      </c>
      <c r="J120">
        <v>70</v>
      </c>
      <c r="K120">
        <v>80</v>
      </c>
      <c r="L120">
        <v>90</v>
      </c>
      <c r="M120">
        <v>100</v>
      </c>
      <c r="N120">
        <v>50</v>
      </c>
      <c r="O120">
        <v>60</v>
      </c>
      <c r="P120">
        <v>70</v>
      </c>
      <c r="Q120">
        <v>80</v>
      </c>
      <c r="R120">
        <v>90</v>
      </c>
      <c r="S120">
        <v>100</v>
      </c>
      <c r="T120">
        <v>50</v>
      </c>
      <c r="U120">
        <v>60</v>
      </c>
      <c r="V120">
        <v>70</v>
      </c>
      <c r="W120">
        <v>80</v>
      </c>
      <c r="X120">
        <v>90</v>
      </c>
      <c r="Y120">
        <v>100</v>
      </c>
      <c r="Z120">
        <v>50</v>
      </c>
      <c r="AA120">
        <v>60</v>
      </c>
      <c r="AB120">
        <v>70</v>
      </c>
      <c r="AC120">
        <v>80</v>
      </c>
      <c r="AD120">
        <v>90</v>
      </c>
      <c r="AE120">
        <v>100</v>
      </c>
      <c r="AF120">
        <v>50</v>
      </c>
      <c r="AG120">
        <v>60</v>
      </c>
      <c r="AH120">
        <v>70</v>
      </c>
      <c r="AI120">
        <v>80</v>
      </c>
      <c r="AJ120">
        <v>90</v>
      </c>
      <c r="AK120">
        <v>100</v>
      </c>
      <c r="AL120">
        <v>50</v>
      </c>
      <c r="AM120">
        <v>60</v>
      </c>
      <c r="AN120">
        <v>70</v>
      </c>
      <c r="AO120">
        <v>80</v>
      </c>
      <c r="AP120">
        <v>90</v>
      </c>
      <c r="AQ120">
        <v>100</v>
      </c>
    </row>
    <row r="121" spans="7:43" x14ac:dyDescent="0.25">
      <c r="G121" t="s">
        <v>324</v>
      </c>
      <c r="H121">
        <v>0.24554000000000001</v>
      </c>
      <c r="I121">
        <v>0.39631</v>
      </c>
      <c r="J121">
        <v>0.24365999999999999</v>
      </c>
      <c r="K121">
        <v>0.25969999999999999</v>
      </c>
      <c r="L121">
        <v>0.48920000000000002</v>
      </c>
      <c r="M121">
        <v>0.49320000000000003</v>
      </c>
      <c r="N121">
        <v>0.24554000000000001</v>
      </c>
      <c r="O121">
        <v>0.39631</v>
      </c>
      <c r="P121">
        <v>0.24365999999999999</v>
      </c>
      <c r="Q121">
        <v>0.25969999999999999</v>
      </c>
      <c r="R121">
        <v>0.48920000000000002</v>
      </c>
      <c r="S121">
        <v>0.49320000000000003</v>
      </c>
      <c r="T121">
        <v>0.24554000000000001</v>
      </c>
      <c r="U121">
        <v>0.39631</v>
      </c>
      <c r="V121">
        <v>0.24365999999999999</v>
      </c>
      <c r="W121">
        <v>0.25969999999999999</v>
      </c>
      <c r="X121">
        <v>0.48920000000000002</v>
      </c>
      <c r="Y121">
        <v>0.49320000000000003</v>
      </c>
      <c r="Z121">
        <f t="shared" ref="Z121:AQ121" si="178">H121*1.1</f>
        <v>0.27009400000000006</v>
      </c>
      <c r="AA121">
        <f t="shared" si="178"/>
        <v>0.43594100000000002</v>
      </c>
      <c r="AB121">
        <f t="shared" si="178"/>
        <v>0.26802599999999999</v>
      </c>
      <c r="AC121">
        <f t="shared" si="178"/>
        <v>0.28567000000000004</v>
      </c>
      <c r="AD121">
        <f t="shared" si="178"/>
        <v>0.53812000000000004</v>
      </c>
      <c r="AE121">
        <f t="shared" si="178"/>
        <v>0.54252000000000011</v>
      </c>
      <c r="AF121">
        <f t="shared" si="178"/>
        <v>0.27009400000000006</v>
      </c>
      <c r="AG121">
        <f t="shared" si="178"/>
        <v>0.43594100000000002</v>
      </c>
      <c r="AH121">
        <f t="shared" si="178"/>
        <v>0.26802599999999999</v>
      </c>
      <c r="AI121">
        <f t="shared" si="178"/>
        <v>0.28567000000000004</v>
      </c>
      <c r="AJ121">
        <f t="shared" si="178"/>
        <v>0.53812000000000004</v>
      </c>
      <c r="AK121">
        <f t="shared" si="178"/>
        <v>0.54252000000000011</v>
      </c>
      <c r="AL121">
        <f t="shared" si="178"/>
        <v>0.27009400000000006</v>
      </c>
      <c r="AM121">
        <f t="shared" si="178"/>
        <v>0.43594100000000002</v>
      </c>
      <c r="AN121">
        <f t="shared" si="178"/>
        <v>0.26802599999999999</v>
      </c>
      <c r="AO121">
        <f t="shared" si="178"/>
        <v>0.28567000000000004</v>
      </c>
      <c r="AP121">
        <f t="shared" si="178"/>
        <v>0.53812000000000004</v>
      </c>
      <c r="AQ121">
        <f t="shared" si="178"/>
        <v>0.54252000000000011</v>
      </c>
    </row>
    <row r="122" spans="7:43" x14ac:dyDescent="0.25">
      <c r="G122" t="s">
        <v>294</v>
      </c>
      <c r="H122">
        <v>0.24554000000000001</v>
      </c>
      <c r="I122">
        <v>0.39631</v>
      </c>
      <c r="J122">
        <v>0.24365999999999999</v>
      </c>
      <c r="K122">
        <v>0.25969999999999999</v>
      </c>
      <c r="L122">
        <v>0.48930000000000001</v>
      </c>
      <c r="M122">
        <v>0.49320000000000003</v>
      </c>
      <c r="N122">
        <v>0.24554000000000001</v>
      </c>
      <c r="O122">
        <v>0.39631</v>
      </c>
      <c r="P122">
        <v>0.24365999999999999</v>
      </c>
      <c r="Q122">
        <v>0.25969999999999999</v>
      </c>
      <c r="R122">
        <v>0.48930000000000001</v>
      </c>
      <c r="S122">
        <v>0.49320000000000003</v>
      </c>
      <c r="T122">
        <v>0.24554000000000001</v>
      </c>
      <c r="U122">
        <v>0.39631</v>
      </c>
      <c r="V122">
        <v>0.24365999999999999</v>
      </c>
      <c r="W122">
        <v>0.25969999999999999</v>
      </c>
      <c r="X122">
        <v>0.48930000000000001</v>
      </c>
      <c r="Y122">
        <v>1.4932000000000001</v>
      </c>
      <c r="Z122">
        <f t="shared" ref="Z122:Z124" si="179">H122*1.1</f>
        <v>0.27009400000000006</v>
      </c>
      <c r="AA122">
        <f t="shared" ref="AA122:AA124" si="180">I122*1.1</f>
        <v>0.43594100000000002</v>
      </c>
      <c r="AB122">
        <f t="shared" ref="AB122:AB124" si="181">J122*1.1</f>
        <v>0.26802599999999999</v>
      </c>
      <c r="AC122">
        <f t="shared" ref="AC122:AC124" si="182">K122*1.1</f>
        <v>0.28567000000000004</v>
      </c>
      <c r="AD122">
        <f t="shared" ref="AD122:AD124" si="183">L122*1.1</f>
        <v>0.5382300000000001</v>
      </c>
      <c r="AE122">
        <f t="shared" ref="AE122:AE124" si="184">M122*1.1</f>
        <v>0.54252000000000011</v>
      </c>
      <c r="AF122">
        <f t="shared" ref="AF122:AF124" si="185">N122*1.1</f>
        <v>0.27009400000000006</v>
      </c>
      <c r="AG122">
        <f t="shared" ref="AG122:AG124" si="186">O122*1.1</f>
        <v>0.43594100000000002</v>
      </c>
      <c r="AH122">
        <f t="shared" ref="AH122:AH124" si="187">P122*1.1</f>
        <v>0.26802599999999999</v>
      </c>
      <c r="AI122">
        <f t="shared" ref="AI122:AI124" si="188">Q122*1.1</f>
        <v>0.28567000000000004</v>
      </c>
      <c r="AJ122">
        <f t="shared" ref="AJ122:AJ124" si="189">R122*1.1</f>
        <v>0.5382300000000001</v>
      </c>
      <c r="AK122">
        <f t="shared" ref="AK122:AK124" si="190">S122*1.1</f>
        <v>0.54252000000000011</v>
      </c>
      <c r="AL122">
        <f t="shared" ref="AL122:AL124" si="191">T122*1.1</f>
        <v>0.27009400000000006</v>
      </c>
      <c r="AM122">
        <f t="shared" ref="AM122:AM124" si="192">U122*1.1</f>
        <v>0.43594100000000002</v>
      </c>
      <c r="AN122">
        <f t="shared" ref="AN122:AN124" si="193">V122*1.1</f>
        <v>0.26802599999999999</v>
      </c>
      <c r="AO122">
        <f t="shared" ref="AO122:AO124" si="194">W122*1.1</f>
        <v>0.28567000000000004</v>
      </c>
      <c r="AP122">
        <f t="shared" ref="AP122:AP124" si="195">X122*1.1</f>
        <v>0.5382300000000001</v>
      </c>
      <c r="AQ122">
        <f t="shared" ref="AQ122:AQ124" si="196">Y122*1.1</f>
        <v>1.6425200000000002</v>
      </c>
    </row>
    <row r="123" spans="7:43" x14ac:dyDescent="0.25">
      <c r="G123" t="s">
        <v>325</v>
      </c>
      <c r="H123">
        <v>0.24554000000000001</v>
      </c>
      <c r="I123">
        <v>0.39631</v>
      </c>
      <c r="J123">
        <v>0.24365999999999999</v>
      </c>
      <c r="K123">
        <v>0.25969999999999999</v>
      </c>
      <c r="L123">
        <v>0.4894</v>
      </c>
      <c r="M123">
        <v>0.49320000000000003</v>
      </c>
      <c r="N123">
        <v>0.24554000000000001</v>
      </c>
      <c r="O123">
        <v>0.39631</v>
      </c>
      <c r="P123">
        <v>0.24365999999999999</v>
      </c>
      <c r="Q123">
        <v>0.25969999999999999</v>
      </c>
      <c r="R123">
        <v>0.4894</v>
      </c>
      <c r="S123">
        <v>0.49320000000000003</v>
      </c>
      <c r="T123">
        <v>0.24554000000000001</v>
      </c>
      <c r="U123">
        <v>0.39631</v>
      </c>
      <c r="V123">
        <v>0.24365999999999999</v>
      </c>
      <c r="W123">
        <v>0.25969999999999999</v>
      </c>
      <c r="X123">
        <v>0.4894</v>
      </c>
      <c r="Y123">
        <v>2.4931999999999999</v>
      </c>
      <c r="Z123">
        <f t="shared" si="179"/>
        <v>0.27009400000000006</v>
      </c>
      <c r="AA123">
        <f t="shared" si="180"/>
        <v>0.43594100000000002</v>
      </c>
      <c r="AB123">
        <f t="shared" si="181"/>
        <v>0.26802599999999999</v>
      </c>
      <c r="AC123">
        <f t="shared" si="182"/>
        <v>0.28567000000000004</v>
      </c>
      <c r="AD123">
        <f t="shared" si="183"/>
        <v>0.53834000000000004</v>
      </c>
      <c r="AE123">
        <f t="shared" si="184"/>
        <v>0.54252000000000011</v>
      </c>
      <c r="AF123">
        <f t="shared" si="185"/>
        <v>0.27009400000000006</v>
      </c>
      <c r="AG123">
        <f t="shared" si="186"/>
        <v>0.43594100000000002</v>
      </c>
      <c r="AH123">
        <f t="shared" si="187"/>
        <v>0.26802599999999999</v>
      </c>
      <c r="AI123">
        <f t="shared" si="188"/>
        <v>0.28567000000000004</v>
      </c>
      <c r="AJ123">
        <f t="shared" si="189"/>
        <v>0.53834000000000004</v>
      </c>
      <c r="AK123">
        <f t="shared" si="190"/>
        <v>0.54252000000000011</v>
      </c>
      <c r="AL123">
        <f t="shared" si="191"/>
        <v>0.27009400000000006</v>
      </c>
      <c r="AM123">
        <f t="shared" si="192"/>
        <v>0.43594100000000002</v>
      </c>
      <c r="AN123">
        <f t="shared" si="193"/>
        <v>0.26802599999999999</v>
      </c>
      <c r="AO123">
        <f t="shared" si="194"/>
        <v>0.28567000000000004</v>
      </c>
      <c r="AP123">
        <f t="shared" si="195"/>
        <v>0.53834000000000004</v>
      </c>
      <c r="AQ123">
        <f t="shared" si="196"/>
        <v>2.7425199999999998</v>
      </c>
    </row>
    <row r="124" spans="7:43" x14ac:dyDescent="0.25">
      <c r="G124" t="s">
        <v>323</v>
      </c>
      <c r="H124">
        <v>0.24554000000000001</v>
      </c>
      <c r="I124">
        <v>0.39631</v>
      </c>
      <c r="J124">
        <v>0.24365999999999999</v>
      </c>
      <c r="K124">
        <v>0.25969999999999999</v>
      </c>
      <c r="L124">
        <v>0.48949999999999999</v>
      </c>
      <c r="M124">
        <v>0.49320000000000003</v>
      </c>
      <c r="N124">
        <v>0.24554000000000001</v>
      </c>
      <c r="O124">
        <v>0.39631</v>
      </c>
      <c r="P124">
        <v>0.24365999999999999</v>
      </c>
      <c r="Q124">
        <v>0.25969999999999999</v>
      </c>
      <c r="R124">
        <v>0.48949999999999999</v>
      </c>
      <c r="S124">
        <v>0.49320000000000003</v>
      </c>
      <c r="T124">
        <v>0.24554000000000001</v>
      </c>
      <c r="U124">
        <v>0.39631</v>
      </c>
      <c r="V124">
        <v>0.24365999999999999</v>
      </c>
      <c r="W124">
        <v>0.25969999999999999</v>
      </c>
      <c r="X124">
        <v>0.48949999999999999</v>
      </c>
      <c r="Y124">
        <v>3.4931999999999999</v>
      </c>
      <c r="Z124">
        <f t="shared" si="179"/>
        <v>0.27009400000000006</v>
      </c>
      <c r="AA124">
        <f t="shared" si="180"/>
        <v>0.43594100000000002</v>
      </c>
      <c r="AB124">
        <f t="shared" si="181"/>
        <v>0.26802599999999999</v>
      </c>
      <c r="AC124">
        <f t="shared" si="182"/>
        <v>0.28567000000000004</v>
      </c>
      <c r="AD124">
        <f t="shared" si="183"/>
        <v>0.53844999999999998</v>
      </c>
      <c r="AE124">
        <f t="shared" si="184"/>
        <v>0.54252000000000011</v>
      </c>
      <c r="AF124">
        <f t="shared" si="185"/>
        <v>0.27009400000000006</v>
      </c>
      <c r="AG124">
        <f t="shared" si="186"/>
        <v>0.43594100000000002</v>
      </c>
      <c r="AH124">
        <f t="shared" si="187"/>
        <v>0.26802599999999999</v>
      </c>
      <c r="AI124">
        <f t="shared" si="188"/>
        <v>0.28567000000000004</v>
      </c>
      <c r="AJ124">
        <f t="shared" si="189"/>
        <v>0.53844999999999998</v>
      </c>
      <c r="AK124">
        <f t="shared" si="190"/>
        <v>0.54252000000000011</v>
      </c>
      <c r="AL124">
        <f t="shared" si="191"/>
        <v>0.27009400000000006</v>
      </c>
      <c r="AM124">
        <f t="shared" si="192"/>
        <v>0.43594100000000002</v>
      </c>
      <c r="AN124">
        <f t="shared" si="193"/>
        <v>0.26802599999999999</v>
      </c>
      <c r="AO124">
        <f t="shared" si="194"/>
        <v>0.28567000000000004</v>
      </c>
      <c r="AP124">
        <f t="shared" si="195"/>
        <v>0.53844999999999998</v>
      </c>
      <c r="AQ124">
        <f t="shared" si="196"/>
        <v>3.8425199999999999</v>
      </c>
    </row>
    <row r="129" spans="4:43" ht="15.75" x14ac:dyDescent="0.3">
      <c r="G129" s="1" t="s">
        <v>328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4:43" x14ac:dyDescent="0.25">
      <c r="G130" s="1" t="s">
        <v>299</v>
      </c>
      <c r="H130" s="1" t="s">
        <v>311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 t="s">
        <v>310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4:43" x14ac:dyDescent="0.25">
      <c r="G131" s="1"/>
      <c r="H131" s="1" t="s">
        <v>289</v>
      </c>
      <c r="I131" s="1"/>
      <c r="J131" s="1"/>
      <c r="K131" s="1"/>
      <c r="L131" s="1"/>
      <c r="M131" s="1"/>
      <c r="N131" s="1" t="s">
        <v>290</v>
      </c>
      <c r="O131" s="1"/>
      <c r="P131" s="1"/>
      <c r="Q131" s="1"/>
      <c r="R131" s="1"/>
      <c r="S131" s="1"/>
      <c r="T131" s="1" t="s">
        <v>291</v>
      </c>
      <c r="U131" s="1"/>
      <c r="V131" s="1"/>
      <c r="W131" s="1"/>
      <c r="X131" s="1"/>
      <c r="Y131" s="1"/>
      <c r="Z131" s="1" t="s">
        <v>289</v>
      </c>
      <c r="AA131" s="1"/>
      <c r="AB131" s="1"/>
      <c r="AC131" s="1"/>
      <c r="AD131" s="1"/>
      <c r="AE131" s="1"/>
      <c r="AF131" s="1" t="s">
        <v>290</v>
      </c>
      <c r="AG131" s="1"/>
      <c r="AH131" s="1"/>
      <c r="AI131" s="1"/>
      <c r="AJ131" s="1"/>
      <c r="AK131" s="1"/>
      <c r="AL131" s="1" t="s">
        <v>291</v>
      </c>
      <c r="AM131" s="1"/>
      <c r="AN131" s="1"/>
      <c r="AO131" s="1"/>
      <c r="AP131" s="1"/>
      <c r="AQ131" s="1"/>
    </row>
    <row r="132" spans="4:43" x14ac:dyDescent="0.25">
      <c r="G132" s="1"/>
      <c r="H132">
        <v>50</v>
      </c>
      <c r="I132">
        <v>60</v>
      </c>
      <c r="J132">
        <v>70</v>
      </c>
      <c r="K132">
        <v>80</v>
      </c>
      <c r="L132">
        <v>90</v>
      </c>
      <c r="M132">
        <v>100</v>
      </c>
      <c r="N132">
        <v>50</v>
      </c>
      <c r="O132">
        <v>60</v>
      </c>
      <c r="P132">
        <v>70</v>
      </c>
      <c r="Q132">
        <v>80</v>
      </c>
      <c r="R132">
        <v>90</v>
      </c>
      <c r="S132">
        <v>100</v>
      </c>
      <c r="T132">
        <v>50</v>
      </c>
      <c r="U132">
        <v>60</v>
      </c>
      <c r="V132">
        <v>70</v>
      </c>
      <c r="W132">
        <v>80</v>
      </c>
      <c r="X132">
        <v>90</v>
      </c>
      <c r="Y132">
        <v>100</v>
      </c>
      <c r="Z132">
        <v>50</v>
      </c>
      <c r="AA132">
        <v>60</v>
      </c>
      <c r="AB132">
        <v>70</v>
      </c>
      <c r="AC132">
        <v>80</v>
      </c>
      <c r="AD132">
        <v>90</v>
      </c>
      <c r="AE132">
        <v>100</v>
      </c>
      <c r="AF132">
        <v>50</v>
      </c>
      <c r="AG132">
        <v>60</v>
      </c>
      <c r="AH132">
        <v>70</v>
      </c>
      <c r="AI132">
        <v>80</v>
      </c>
      <c r="AJ132">
        <v>90</v>
      </c>
      <c r="AK132">
        <v>100</v>
      </c>
      <c r="AL132">
        <v>50</v>
      </c>
      <c r="AM132">
        <v>60</v>
      </c>
      <c r="AN132">
        <v>70</v>
      </c>
      <c r="AO132">
        <v>80</v>
      </c>
      <c r="AP132">
        <v>90</v>
      </c>
      <c r="AQ132">
        <v>100</v>
      </c>
    </row>
    <row r="133" spans="4:43" x14ac:dyDescent="0.25">
      <c r="G133">
        <v>14</v>
      </c>
      <c r="H133">
        <v>2.2098599999999999</v>
      </c>
      <c r="I133">
        <v>3.5667900000000001</v>
      </c>
      <c r="J133">
        <v>2.1929400000000001</v>
      </c>
      <c r="K133">
        <v>2.3372999999999999</v>
      </c>
      <c r="L133">
        <v>4.4028</v>
      </c>
      <c r="M133">
        <v>4.4388000000000005</v>
      </c>
      <c r="N133">
        <v>2.2098599999999999</v>
      </c>
      <c r="O133">
        <v>3.5667900000000001</v>
      </c>
      <c r="P133">
        <v>2.1929400000000001</v>
      </c>
      <c r="Q133">
        <v>2.3372999999999999</v>
      </c>
      <c r="R133">
        <v>4.4028</v>
      </c>
      <c r="S133">
        <v>4.4388000000000005</v>
      </c>
      <c r="T133">
        <v>2.2098599999999999</v>
      </c>
      <c r="U133">
        <v>3.5667900000000001</v>
      </c>
      <c r="V133">
        <v>2.1929400000000001</v>
      </c>
      <c r="W133">
        <v>2.3372999999999999</v>
      </c>
      <c r="X133">
        <v>4.4028</v>
      </c>
      <c r="Y133">
        <v>4.4388000000000005</v>
      </c>
      <c r="Z133">
        <f t="shared" ref="Z133:AQ133" si="197">H133*1.1</f>
        <v>2.4308460000000003</v>
      </c>
      <c r="AA133">
        <f t="shared" si="197"/>
        <v>3.9234690000000003</v>
      </c>
      <c r="AB133">
        <f t="shared" si="197"/>
        <v>2.4122340000000002</v>
      </c>
      <c r="AC133">
        <f t="shared" si="197"/>
        <v>2.5710299999999999</v>
      </c>
      <c r="AD133">
        <f t="shared" si="197"/>
        <v>4.8430800000000005</v>
      </c>
      <c r="AE133">
        <f t="shared" si="197"/>
        <v>4.8826800000000006</v>
      </c>
      <c r="AF133">
        <f t="shared" si="197"/>
        <v>2.4308460000000003</v>
      </c>
      <c r="AG133">
        <f t="shared" si="197"/>
        <v>3.9234690000000003</v>
      </c>
      <c r="AH133">
        <f t="shared" si="197"/>
        <v>2.4122340000000002</v>
      </c>
      <c r="AI133">
        <f t="shared" si="197"/>
        <v>2.5710299999999999</v>
      </c>
      <c r="AJ133">
        <f t="shared" si="197"/>
        <v>4.8430800000000005</v>
      </c>
      <c r="AK133">
        <f t="shared" si="197"/>
        <v>4.8826800000000006</v>
      </c>
      <c r="AL133">
        <f t="shared" si="197"/>
        <v>2.4308460000000003</v>
      </c>
      <c r="AM133">
        <f t="shared" si="197"/>
        <v>3.9234690000000003</v>
      </c>
      <c r="AN133">
        <f t="shared" si="197"/>
        <v>2.4122340000000002</v>
      </c>
      <c r="AO133">
        <f t="shared" si="197"/>
        <v>2.5710299999999999</v>
      </c>
      <c r="AP133">
        <f t="shared" si="197"/>
        <v>4.8430800000000005</v>
      </c>
      <c r="AQ133">
        <f t="shared" si="197"/>
        <v>4.8826800000000006</v>
      </c>
    </row>
    <row r="134" spans="4:43" x14ac:dyDescent="0.25">
      <c r="G134">
        <v>15</v>
      </c>
      <c r="H134">
        <v>2.4554</v>
      </c>
      <c r="I134">
        <v>3.9630999999999998</v>
      </c>
      <c r="J134">
        <v>2.4365999999999999</v>
      </c>
      <c r="K134">
        <v>2.597</v>
      </c>
      <c r="L134">
        <v>4.8920000000000003</v>
      </c>
      <c r="M134">
        <v>4.9320000000000004</v>
      </c>
      <c r="N134">
        <v>2.4554</v>
      </c>
      <c r="O134">
        <v>3.9630999999999998</v>
      </c>
      <c r="P134">
        <v>2.4365999999999999</v>
      </c>
      <c r="Q134">
        <v>2.597</v>
      </c>
      <c r="R134">
        <v>4.8920000000000003</v>
      </c>
      <c r="S134">
        <v>4.9320000000000004</v>
      </c>
      <c r="T134">
        <v>2.4554</v>
      </c>
      <c r="U134">
        <v>3.9630999999999998</v>
      </c>
      <c r="V134">
        <v>2.4365999999999999</v>
      </c>
      <c r="W134">
        <v>2.597</v>
      </c>
      <c r="X134">
        <v>4.8920000000000003</v>
      </c>
      <c r="Y134">
        <v>4.9320000000000004</v>
      </c>
      <c r="Z134">
        <f t="shared" ref="Z134:Z139" si="198">H134*1.1</f>
        <v>2.7009400000000001</v>
      </c>
      <c r="AA134">
        <f t="shared" ref="AA134:AA139" si="199">I134*1.1</f>
        <v>4.3594100000000005</v>
      </c>
      <c r="AB134">
        <f t="shared" ref="AB134:AB139" si="200">J134*1.1</f>
        <v>2.6802600000000001</v>
      </c>
      <c r="AC134">
        <f t="shared" ref="AC134:AC139" si="201">K134*1.1</f>
        <v>2.8567</v>
      </c>
      <c r="AD134">
        <f t="shared" ref="AD134:AD139" si="202">L134*1.1</f>
        <v>5.3812000000000006</v>
      </c>
      <c r="AE134">
        <f t="shared" ref="AE134:AE139" si="203">M134*1.1</f>
        <v>5.4252000000000011</v>
      </c>
      <c r="AF134">
        <f t="shared" ref="AF134:AF139" si="204">N134*1.1</f>
        <v>2.7009400000000001</v>
      </c>
      <c r="AG134">
        <f t="shared" ref="AG134:AG139" si="205">O134*1.1</f>
        <v>4.3594100000000005</v>
      </c>
      <c r="AH134">
        <f t="shared" ref="AH134:AH139" si="206">P134*1.1</f>
        <v>2.6802600000000001</v>
      </c>
      <c r="AI134">
        <f t="shared" ref="AI134:AI139" si="207">Q134*1.1</f>
        <v>2.8567</v>
      </c>
      <c r="AJ134">
        <f t="shared" ref="AJ134:AJ139" si="208">R134*1.1</f>
        <v>5.3812000000000006</v>
      </c>
      <c r="AK134">
        <f t="shared" ref="AK134:AK139" si="209">S134*1.1</f>
        <v>5.4252000000000011</v>
      </c>
      <c r="AL134">
        <f t="shared" ref="AL134:AL139" si="210">T134*1.1</f>
        <v>2.7009400000000001</v>
      </c>
      <c r="AM134">
        <f t="shared" ref="AM134:AM139" si="211">U134*1.1</f>
        <v>4.3594100000000005</v>
      </c>
      <c r="AN134">
        <f t="shared" ref="AN134:AN139" si="212">V134*1.1</f>
        <v>2.6802600000000001</v>
      </c>
      <c r="AO134">
        <f t="shared" ref="AO134:AO139" si="213">W134*1.1</f>
        <v>2.8567</v>
      </c>
      <c r="AP134">
        <f t="shared" ref="AP134:AP139" si="214">X134*1.1</f>
        <v>5.3812000000000006</v>
      </c>
      <c r="AQ134">
        <f t="shared" ref="AQ134:AQ139" si="215">Y134*1.1</f>
        <v>5.4252000000000011</v>
      </c>
    </row>
    <row r="135" spans="4:43" x14ac:dyDescent="0.25">
      <c r="G135">
        <v>16</v>
      </c>
      <c r="H135">
        <v>2.7009400000000001</v>
      </c>
      <c r="I135">
        <v>4.3594099999999996</v>
      </c>
      <c r="J135">
        <v>2.6802599999999996</v>
      </c>
      <c r="K135">
        <v>2.8567</v>
      </c>
      <c r="L135">
        <v>5.3812000000000006</v>
      </c>
      <c r="M135">
        <v>5.4252000000000002</v>
      </c>
      <c r="N135">
        <v>2.7009400000000001</v>
      </c>
      <c r="O135">
        <v>4.3594099999999996</v>
      </c>
      <c r="P135">
        <v>2.6802599999999996</v>
      </c>
      <c r="Q135">
        <v>2.8567</v>
      </c>
      <c r="R135">
        <v>5.3812000000000006</v>
      </c>
      <c r="S135">
        <v>5.4252000000000002</v>
      </c>
      <c r="T135">
        <v>2.7009400000000001</v>
      </c>
      <c r="U135">
        <v>4.3594099999999996</v>
      </c>
      <c r="V135">
        <v>2.6802599999999996</v>
      </c>
      <c r="W135">
        <v>2.8567</v>
      </c>
      <c r="X135">
        <v>5.3812000000000006</v>
      </c>
      <c r="Y135">
        <v>5.4252000000000002</v>
      </c>
      <c r="Z135">
        <f t="shared" si="198"/>
        <v>2.9710340000000004</v>
      </c>
      <c r="AA135">
        <f t="shared" si="199"/>
        <v>4.7953510000000001</v>
      </c>
      <c r="AB135">
        <f t="shared" si="200"/>
        <v>2.948286</v>
      </c>
      <c r="AC135">
        <f t="shared" si="201"/>
        <v>3.1423700000000001</v>
      </c>
      <c r="AD135">
        <f t="shared" si="202"/>
        <v>5.9193200000000008</v>
      </c>
      <c r="AE135">
        <f t="shared" si="203"/>
        <v>5.9677200000000008</v>
      </c>
      <c r="AF135">
        <f t="shared" si="204"/>
        <v>2.9710340000000004</v>
      </c>
      <c r="AG135">
        <f t="shared" si="205"/>
        <v>4.7953510000000001</v>
      </c>
      <c r="AH135">
        <f t="shared" si="206"/>
        <v>2.948286</v>
      </c>
      <c r="AI135">
        <f t="shared" si="207"/>
        <v>3.1423700000000001</v>
      </c>
      <c r="AJ135">
        <f t="shared" si="208"/>
        <v>5.9193200000000008</v>
      </c>
      <c r="AK135">
        <f t="shared" si="209"/>
        <v>5.9677200000000008</v>
      </c>
      <c r="AL135">
        <f t="shared" si="210"/>
        <v>2.9710340000000004</v>
      </c>
      <c r="AM135">
        <f t="shared" si="211"/>
        <v>4.7953510000000001</v>
      </c>
      <c r="AN135">
        <f t="shared" si="212"/>
        <v>2.948286</v>
      </c>
      <c r="AO135">
        <f t="shared" si="213"/>
        <v>3.1423700000000001</v>
      </c>
      <c r="AP135">
        <f t="shared" si="214"/>
        <v>5.9193200000000008</v>
      </c>
      <c r="AQ135">
        <f t="shared" si="215"/>
        <v>5.9677200000000008</v>
      </c>
    </row>
    <row r="136" spans="4:43" x14ac:dyDescent="0.25">
      <c r="G136">
        <v>17</v>
      </c>
      <c r="H136">
        <v>2.9464800000000002</v>
      </c>
      <c r="I136">
        <v>4.7557200000000002</v>
      </c>
      <c r="J136">
        <v>2.9239199999999999</v>
      </c>
      <c r="K136">
        <v>3.1163999999999996</v>
      </c>
      <c r="L136">
        <v>5.8704000000000001</v>
      </c>
      <c r="M136">
        <v>5.9184000000000001</v>
      </c>
      <c r="N136">
        <v>2.9464800000000002</v>
      </c>
      <c r="O136">
        <v>4.7557200000000002</v>
      </c>
      <c r="P136">
        <v>2.9239199999999999</v>
      </c>
      <c r="Q136">
        <v>3.1163999999999996</v>
      </c>
      <c r="R136">
        <v>5.8704000000000001</v>
      </c>
      <c r="S136">
        <v>5.9184000000000001</v>
      </c>
      <c r="T136">
        <v>2.9464800000000002</v>
      </c>
      <c r="U136">
        <v>4.7557200000000002</v>
      </c>
      <c r="V136">
        <v>2.9239199999999999</v>
      </c>
      <c r="W136">
        <v>3.1163999999999996</v>
      </c>
      <c r="X136">
        <v>5.8704000000000001</v>
      </c>
      <c r="Y136">
        <v>5.9184000000000001</v>
      </c>
      <c r="Z136">
        <f t="shared" si="198"/>
        <v>3.2411280000000007</v>
      </c>
      <c r="AA136">
        <f t="shared" si="199"/>
        <v>5.2312920000000007</v>
      </c>
      <c r="AB136">
        <f t="shared" si="200"/>
        <v>3.2163120000000003</v>
      </c>
      <c r="AC136">
        <f t="shared" si="201"/>
        <v>3.4280399999999998</v>
      </c>
      <c r="AD136">
        <f t="shared" si="202"/>
        <v>6.457440000000001</v>
      </c>
      <c r="AE136">
        <f t="shared" si="203"/>
        <v>6.5102400000000005</v>
      </c>
      <c r="AF136">
        <f t="shared" si="204"/>
        <v>3.2411280000000007</v>
      </c>
      <c r="AG136">
        <f t="shared" si="205"/>
        <v>5.2312920000000007</v>
      </c>
      <c r="AH136">
        <f t="shared" si="206"/>
        <v>3.2163120000000003</v>
      </c>
      <c r="AI136">
        <f t="shared" si="207"/>
        <v>3.4280399999999998</v>
      </c>
      <c r="AJ136">
        <f t="shared" si="208"/>
        <v>6.457440000000001</v>
      </c>
      <c r="AK136">
        <f t="shared" si="209"/>
        <v>6.5102400000000005</v>
      </c>
      <c r="AL136">
        <f t="shared" si="210"/>
        <v>3.2411280000000007</v>
      </c>
      <c r="AM136">
        <f t="shared" si="211"/>
        <v>5.2312920000000007</v>
      </c>
      <c r="AN136">
        <f t="shared" si="212"/>
        <v>3.2163120000000003</v>
      </c>
      <c r="AO136">
        <f t="shared" si="213"/>
        <v>3.4280399999999998</v>
      </c>
      <c r="AP136">
        <f t="shared" si="214"/>
        <v>6.457440000000001</v>
      </c>
      <c r="AQ136">
        <f t="shared" si="215"/>
        <v>6.5102400000000005</v>
      </c>
    </row>
    <row r="137" spans="4:43" x14ac:dyDescent="0.25">
      <c r="G137">
        <v>18</v>
      </c>
      <c r="H137">
        <v>3.1920200000000003</v>
      </c>
      <c r="I137">
        <v>5.1520299999999999</v>
      </c>
      <c r="J137">
        <v>3.1675800000000001</v>
      </c>
      <c r="K137">
        <v>3.3760999999999997</v>
      </c>
      <c r="L137">
        <v>6.3596000000000004</v>
      </c>
      <c r="M137">
        <v>6.4116</v>
      </c>
      <c r="N137">
        <v>3.1920200000000003</v>
      </c>
      <c r="O137">
        <v>5.1520299999999999</v>
      </c>
      <c r="P137">
        <v>3.1675800000000001</v>
      </c>
      <c r="Q137">
        <v>3.3760999999999997</v>
      </c>
      <c r="R137">
        <v>6.3596000000000004</v>
      </c>
      <c r="S137">
        <v>6.4116</v>
      </c>
      <c r="T137">
        <v>3.1920200000000003</v>
      </c>
      <c r="U137">
        <v>5.1520299999999999</v>
      </c>
      <c r="V137">
        <v>3.1675800000000001</v>
      </c>
      <c r="W137">
        <v>3.3760999999999997</v>
      </c>
      <c r="X137">
        <v>6.3596000000000004</v>
      </c>
      <c r="Y137">
        <v>6.4116</v>
      </c>
      <c r="Z137">
        <f t="shared" si="198"/>
        <v>3.5112220000000005</v>
      </c>
      <c r="AA137">
        <f t="shared" si="199"/>
        <v>5.6672330000000004</v>
      </c>
      <c r="AB137">
        <f t="shared" si="200"/>
        <v>3.4843380000000002</v>
      </c>
      <c r="AC137">
        <f t="shared" si="201"/>
        <v>3.7137099999999998</v>
      </c>
      <c r="AD137">
        <f t="shared" si="202"/>
        <v>6.9955600000000011</v>
      </c>
      <c r="AE137">
        <f t="shared" si="203"/>
        <v>7.0527600000000001</v>
      </c>
      <c r="AF137">
        <f t="shared" si="204"/>
        <v>3.5112220000000005</v>
      </c>
      <c r="AG137">
        <f t="shared" si="205"/>
        <v>5.6672330000000004</v>
      </c>
      <c r="AH137">
        <f t="shared" si="206"/>
        <v>3.4843380000000002</v>
      </c>
      <c r="AI137">
        <f t="shared" si="207"/>
        <v>3.7137099999999998</v>
      </c>
      <c r="AJ137">
        <f t="shared" si="208"/>
        <v>6.9955600000000011</v>
      </c>
      <c r="AK137">
        <f t="shared" si="209"/>
        <v>7.0527600000000001</v>
      </c>
      <c r="AL137">
        <f t="shared" si="210"/>
        <v>3.5112220000000005</v>
      </c>
      <c r="AM137">
        <f t="shared" si="211"/>
        <v>5.6672330000000004</v>
      </c>
      <c r="AN137">
        <f t="shared" si="212"/>
        <v>3.4843380000000002</v>
      </c>
      <c r="AO137">
        <f t="shared" si="213"/>
        <v>3.7137099999999998</v>
      </c>
      <c r="AP137">
        <f t="shared" si="214"/>
        <v>6.9955600000000011</v>
      </c>
      <c r="AQ137">
        <f t="shared" si="215"/>
        <v>7.0527600000000001</v>
      </c>
    </row>
    <row r="138" spans="4:43" x14ac:dyDescent="0.25">
      <c r="G138">
        <v>19</v>
      </c>
      <c r="H138">
        <v>3.4375599999999999</v>
      </c>
      <c r="I138">
        <v>5.5483399999999996</v>
      </c>
      <c r="J138">
        <v>3.4112399999999998</v>
      </c>
      <c r="K138">
        <v>3.6357999999999997</v>
      </c>
      <c r="L138">
        <v>6.8488000000000007</v>
      </c>
      <c r="M138">
        <v>6.9048000000000007</v>
      </c>
      <c r="N138">
        <v>3.4375599999999999</v>
      </c>
      <c r="O138">
        <v>5.5483399999999996</v>
      </c>
      <c r="P138">
        <v>3.4112399999999998</v>
      </c>
      <c r="Q138">
        <v>3.6357999999999997</v>
      </c>
      <c r="R138">
        <v>6.8488000000000007</v>
      </c>
      <c r="S138">
        <v>6.9048000000000007</v>
      </c>
      <c r="T138">
        <v>3.4375599999999999</v>
      </c>
      <c r="U138">
        <v>5.5483399999999996</v>
      </c>
      <c r="V138">
        <v>3.4112399999999998</v>
      </c>
      <c r="W138">
        <v>3.6357999999999997</v>
      </c>
      <c r="X138">
        <v>6.8488000000000007</v>
      </c>
      <c r="Y138">
        <v>6.9048000000000007</v>
      </c>
      <c r="Z138">
        <f t="shared" si="198"/>
        <v>3.7813160000000003</v>
      </c>
      <c r="AA138">
        <f t="shared" si="199"/>
        <v>6.1031740000000001</v>
      </c>
      <c r="AB138">
        <f t="shared" si="200"/>
        <v>3.752364</v>
      </c>
      <c r="AC138">
        <f t="shared" si="201"/>
        <v>3.9993799999999999</v>
      </c>
      <c r="AD138">
        <f t="shared" si="202"/>
        <v>7.5336800000000013</v>
      </c>
      <c r="AE138">
        <f t="shared" si="203"/>
        <v>7.5952800000000016</v>
      </c>
      <c r="AF138">
        <f t="shared" si="204"/>
        <v>3.7813160000000003</v>
      </c>
      <c r="AG138">
        <f t="shared" si="205"/>
        <v>6.1031740000000001</v>
      </c>
      <c r="AH138">
        <f t="shared" si="206"/>
        <v>3.752364</v>
      </c>
      <c r="AI138">
        <f t="shared" si="207"/>
        <v>3.9993799999999999</v>
      </c>
      <c r="AJ138">
        <f t="shared" si="208"/>
        <v>7.5336800000000013</v>
      </c>
      <c r="AK138">
        <f t="shared" si="209"/>
        <v>7.5952800000000016</v>
      </c>
      <c r="AL138">
        <f t="shared" si="210"/>
        <v>3.7813160000000003</v>
      </c>
      <c r="AM138">
        <f t="shared" si="211"/>
        <v>6.1031740000000001</v>
      </c>
      <c r="AN138">
        <f t="shared" si="212"/>
        <v>3.752364</v>
      </c>
      <c r="AO138">
        <f t="shared" si="213"/>
        <v>3.9993799999999999</v>
      </c>
      <c r="AP138">
        <f t="shared" si="214"/>
        <v>7.5336800000000013</v>
      </c>
      <c r="AQ138">
        <f t="shared" si="215"/>
        <v>7.5952800000000016</v>
      </c>
    </row>
    <row r="139" spans="4:43" x14ac:dyDescent="0.25">
      <c r="G139" t="s">
        <v>291</v>
      </c>
      <c r="H139">
        <v>3.6831</v>
      </c>
      <c r="I139">
        <v>5.9446500000000002</v>
      </c>
      <c r="J139">
        <v>3.6548999999999996</v>
      </c>
      <c r="K139">
        <v>3.8954999999999997</v>
      </c>
      <c r="L139">
        <v>7.3380000000000001</v>
      </c>
      <c r="M139">
        <v>7.3980000000000006</v>
      </c>
      <c r="N139">
        <v>3.6831</v>
      </c>
      <c r="O139">
        <v>5.9446500000000002</v>
      </c>
      <c r="P139">
        <v>3.6548999999999996</v>
      </c>
      <c r="Q139">
        <v>3.8954999999999997</v>
      </c>
      <c r="R139">
        <v>7.3380000000000001</v>
      </c>
      <c r="S139">
        <v>7.3980000000000006</v>
      </c>
      <c r="T139">
        <v>3.6831</v>
      </c>
      <c r="U139">
        <v>5.9446500000000002</v>
      </c>
      <c r="V139">
        <v>3.6548999999999996</v>
      </c>
      <c r="W139">
        <v>3.8954999999999997</v>
      </c>
      <c r="X139">
        <v>7.3380000000000001</v>
      </c>
      <c r="Y139">
        <v>7.3980000000000006</v>
      </c>
      <c r="Z139">
        <f t="shared" si="198"/>
        <v>4.0514100000000006</v>
      </c>
      <c r="AA139">
        <f t="shared" si="199"/>
        <v>6.5391150000000007</v>
      </c>
      <c r="AB139">
        <f t="shared" si="200"/>
        <v>4.0203899999999999</v>
      </c>
      <c r="AC139">
        <f t="shared" si="201"/>
        <v>4.28505</v>
      </c>
      <c r="AD139">
        <f t="shared" si="202"/>
        <v>8.0718000000000014</v>
      </c>
      <c r="AE139">
        <f t="shared" si="203"/>
        <v>8.1378000000000021</v>
      </c>
      <c r="AF139">
        <f t="shared" si="204"/>
        <v>4.0514100000000006</v>
      </c>
      <c r="AG139">
        <f t="shared" si="205"/>
        <v>6.5391150000000007</v>
      </c>
      <c r="AH139">
        <f t="shared" si="206"/>
        <v>4.0203899999999999</v>
      </c>
      <c r="AI139">
        <f t="shared" si="207"/>
        <v>4.28505</v>
      </c>
      <c r="AJ139">
        <f t="shared" si="208"/>
        <v>8.0718000000000014</v>
      </c>
      <c r="AK139">
        <f t="shared" si="209"/>
        <v>8.1378000000000021</v>
      </c>
      <c r="AL139">
        <f t="shared" si="210"/>
        <v>4.0514100000000006</v>
      </c>
      <c r="AM139">
        <f t="shared" si="211"/>
        <v>6.5391150000000007</v>
      </c>
      <c r="AN139">
        <f t="shared" si="212"/>
        <v>4.0203899999999999</v>
      </c>
      <c r="AO139">
        <f t="shared" si="213"/>
        <v>4.28505</v>
      </c>
      <c r="AP139">
        <f t="shared" si="214"/>
        <v>8.0718000000000014</v>
      </c>
      <c r="AQ139">
        <f t="shared" si="215"/>
        <v>8.1378000000000021</v>
      </c>
    </row>
    <row r="144" spans="4:43" ht="15.75" x14ac:dyDescent="0.3">
      <c r="D144" s="1" t="s">
        <v>330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4:42" x14ac:dyDescent="0.25">
      <c r="D145" t="s">
        <v>164</v>
      </c>
      <c r="E145" t="s">
        <v>333</v>
      </c>
      <c r="F145" t="s">
        <v>0</v>
      </c>
      <c r="G145" s="1" t="s">
        <v>311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s">
        <v>310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4:42" x14ac:dyDescent="0.25">
      <c r="D146" t="s">
        <v>331</v>
      </c>
      <c r="E146" t="s">
        <v>199</v>
      </c>
      <c r="G146" s="1" t="s">
        <v>289</v>
      </c>
      <c r="H146" s="1"/>
      <c r="I146" s="1"/>
      <c r="J146" s="1"/>
      <c r="K146" s="1"/>
      <c r="L146" s="1"/>
      <c r="M146" s="1" t="s">
        <v>290</v>
      </c>
      <c r="N146" s="1"/>
      <c r="O146" s="1"/>
      <c r="P146" s="1"/>
      <c r="Q146" s="1"/>
      <c r="R146" s="1"/>
      <c r="S146" s="1" t="s">
        <v>291</v>
      </c>
      <c r="T146" s="1"/>
      <c r="U146" s="1"/>
      <c r="V146" s="1"/>
      <c r="W146" s="1"/>
      <c r="X146" s="1"/>
      <c r="Y146" s="1" t="s">
        <v>289</v>
      </c>
      <c r="Z146" s="1"/>
      <c r="AA146" s="1"/>
      <c r="AB146" s="1"/>
      <c r="AC146" s="1"/>
      <c r="AD146" s="1"/>
      <c r="AE146" s="1" t="s">
        <v>290</v>
      </c>
      <c r="AF146" s="1"/>
      <c r="AG146" s="1"/>
      <c r="AH146" s="1"/>
      <c r="AI146" s="1"/>
      <c r="AJ146" s="1"/>
      <c r="AK146" s="1" t="s">
        <v>291</v>
      </c>
      <c r="AL146" s="1"/>
      <c r="AM146" s="1"/>
      <c r="AN146" s="1"/>
      <c r="AO146" s="1"/>
      <c r="AP146" s="1"/>
    </row>
    <row r="147" spans="4:42" x14ac:dyDescent="0.25">
      <c r="D147" t="s">
        <v>332</v>
      </c>
      <c r="E147" t="s">
        <v>334</v>
      </c>
      <c r="G147">
        <v>50</v>
      </c>
      <c r="H147">
        <v>60</v>
      </c>
      <c r="I147">
        <v>70</v>
      </c>
      <c r="J147">
        <v>80</v>
      </c>
      <c r="K147">
        <v>90</v>
      </c>
      <c r="L147">
        <v>100</v>
      </c>
      <c r="M147">
        <v>50</v>
      </c>
      <c r="N147">
        <v>60</v>
      </c>
      <c r="O147">
        <v>70</v>
      </c>
      <c r="P147">
        <v>80</v>
      </c>
      <c r="Q147">
        <v>90</v>
      </c>
      <c r="R147">
        <v>100</v>
      </c>
      <c r="S147">
        <v>50</v>
      </c>
      <c r="T147">
        <v>60</v>
      </c>
      <c r="U147">
        <v>70</v>
      </c>
      <c r="V147">
        <v>80</v>
      </c>
      <c r="W147">
        <v>90</v>
      </c>
      <c r="X147">
        <v>100</v>
      </c>
      <c r="Y147">
        <v>50</v>
      </c>
      <c r="Z147">
        <v>60</v>
      </c>
      <c r="AA147">
        <v>70</v>
      </c>
      <c r="AB147">
        <v>80</v>
      </c>
      <c r="AC147">
        <v>90</v>
      </c>
      <c r="AD147">
        <v>100</v>
      </c>
      <c r="AE147">
        <v>50</v>
      </c>
      <c r="AF147">
        <v>60</v>
      </c>
      <c r="AG147">
        <v>70</v>
      </c>
      <c r="AH147">
        <v>80</v>
      </c>
      <c r="AI147">
        <v>90</v>
      </c>
      <c r="AJ147">
        <v>100</v>
      </c>
      <c r="AK147">
        <v>50</v>
      </c>
      <c r="AL147">
        <v>60</v>
      </c>
      <c r="AM147">
        <v>70</v>
      </c>
      <c r="AN147">
        <v>80</v>
      </c>
      <c r="AO147">
        <v>90</v>
      </c>
      <c r="AP147">
        <v>100</v>
      </c>
    </row>
    <row r="148" spans="4:42" x14ac:dyDescent="0.25">
      <c r="D148" t="s">
        <v>165</v>
      </c>
      <c r="G148">
        <f>5*0.24554</f>
        <v>1.2277</v>
      </c>
      <c r="H148">
        <v>19.8155</v>
      </c>
      <c r="I148">
        <v>12.183</v>
      </c>
      <c r="J148">
        <v>12.984999999999999</v>
      </c>
      <c r="K148">
        <v>24.46</v>
      </c>
      <c r="L148">
        <v>24.660000000000004</v>
      </c>
      <c r="M148">
        <v>12.277000000000001</v>
      </c>
      <c r="N148">
        <v>3.9630999999999998</v>
      </c>
      <c r="O148">
        <v>2.4365999999999999</v>
      </c>
      <c r="P148">
        <v>2.597</v>
      </c>
      <c r="Q148">
        <v>4.8920000000000003</v>
      </c>
      <c r="R148">
        <v>4.9320000000000004</v>
      </c>
      <c r="S148">
        <v>2.4554</v>
      </c>
      <c r="T148">
        <v>3.9630999999999998</v>
      </c>
      <c r="U148">
        <v>2.4365999999999999</v>
      </c>
      <c r="V148">
        <v>2.597</v>
      </c>
      <c r="W148">
        <v>4.8920000000000003</v>
      </c>
      <c r="X148">
        <v>4.9320000000000004</v>
      </c>
      <c r="Y148">
        <f t="shared" ref="Y148:AP148" si="216">G148*1.1</f>
        <v>1.3504700000000001</v>
      </c>
      <c r="Z148">
        <f t="shared" si="216"/>
        <v>21.797050000000002</v>
      </c>
      <c r="AA148">
        <f t="shared" si="216"/>
        <v>13.401300000000001</v>
      </c>
      <c r="AB148">
        <f t="shared" si="216"/>
        <v>14.2835</v>
      </c>
      <c r="AC148">
        <f t="shared" si="216"/>
        <v>26.906000000000002</v>
      </c>
      <c r="AD148">
        <f t="shared" si="216"/>
        <v>27.126000000000005</v>
      </c>
      <c r="AE148">
        <f t="shared" si="216"/>
        <v>13.504700000000001</v>
      </c>
      <c r="AF148">
        <f t="shared" si="216"/>
        <v>4.3594100000000005</v>
      </c>
      <c r="AG148">
        <f t="shared" si="216"/>
        <v>2.6802600000000001</v>
      </c>
      <c r="AH148">
        <f t="shared" si="216"/>
        <v>2.8567</v>
      </c>
      <c r="AI148">
        <f t="shared" si="216"/>
        <v>5.3812000000000006</v>
      </c>
      <c r="AJ148">
        <f t="shared" si="216"/>
        <v>5.4252000000000011</v>
      </c>
      <c r="AK148">
        <f t="shared" si="216"/>
        <v>2.7009400000000001</v>
      </c>
      <c r="AL148">
        <f t="shared" si="216"/>
        <v>4.3594100000000005</v>
      </c>
      <c r="AM148">
        <f t="shared" si="216"/>
        <v>2.6802600000000001</v>
      </c>
      <c r="AN148">
        <f t="shared" si="216"/>
        <v>2.8567</v>
      </c>
      <c r="AO148">
        <f t="shared" si="216"/>
        <v>5.3812000000000006</v>
      </c>
      <c r="AP148">
        <f t="shared" si="216"/>
        <v>5.4252000000000011</v>
      </c>
    </row>
    <row r="153" spans="4:42" ht="15.75" x14ac:dyDescent="0.3">
      <c r="D153" s="1" t="s">
        <v>335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4:42" x14ac:dyDescent="0.25">
      <c r="D154" t="s">
        <v>164</v>
      </c>
      <c r="E154" t="s">
        <v>333</v>
      </c>
      <c r="F154" t="s">
        <v>0</v>
      </c>
      <c r="G154" s="1" t="s">
        <v>311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s">
        <v>310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4:42" x14ac:dyDescent="0.25">
      <c r="D155" t="s">
        <v>331</v>
      </c>
      <c r="E155" t="s">
        <v>199</v>
      </c>
      <c r="G155" s="1" t="s">
        <v>289</v>
      </c>
      <c r="H155" s="1"/>
      <c r="I155" s="1"/>
      <c r="J155" s="1"/>
      <c r="K155" s="1"/>
      <c r="L155" s="1"/>
      <c r="M155" s="1" t="s">
        <v>290</v>
      </c>
      <c r="N155" s="1"/>
      <c r="O155" s="1"/>
      <c r="P155" s="1"/>
      <c r="Q155" s="1"/>
      <c r="R155" s="1"/>
      <c r="S155" s="1" t="s">
        <v>291</v>
      </c>
      <c r="T155" s="1"/>
      <c r="U155" s="1"/>
      <c r="V155" s="1"/>
      <c r="W155" s="1"/>
      <c r="X155" s="1"/>
      <c r="Y155" s="1" t="s">
        <v>289</v>
      </c>
      <c r="Z155" s="1"/>
      <c r="AA155" s="1"/>
      <c r="AB155" s="1"/>
      <c r="AC155" s="1"/>
      <c r="AD155" s="1"/>
      <c r="AE155" s="1" t="s">
        <v>290</v>
      </c>
      <c r="AF155" s="1"/>
      <c r="AG155" s="1"/>
      <c r="AH155" s="1"/>
      <c r="AI155" s="1"/>
      <c r="AJ155" s="1"/>
      <c r="AK155" s="1" t="s">
        <v>291</v>
      </c>
      <c r="AL155" s="1"/>
      <c r="AM155" s="1"/>
      <c r="AN155" s="1"/>
      <c r="AO155" s="1"/>
      <c r="AP155" s="1"/>
    </row>
    <row r="156" spans="4:42" x14ac:dyDescent="0.25">
      <c r="D156" t="s">
        <v>332</v>
      </c>
      <c r="E156" t="s">
        <v>334</v>
      </c>
      <c r="G156">
        <v>50</v>
      </c>
      <c r="H156">
        <v>60</v>
      </c>
      <c r="I156">
        <v>70</v>
      </c>
      <c r="J156">
        <v>80</v>
      </c>
      <c r="K156">
        <v>90</v>
      </c>
      <c r="L156">
        <v>100</v>
      </c>
      <c r="M156">
        <v>50</v>
      </c>
      <c r="N156">
        <v>60</v>
      </c>
      <c r="O156">
        <v>70</v>
      </c>
      <c r="P156">
        <v>80</v>
      </c>
      <c r="Q156">
        <v>90</v>
      </c>
      <c r="R156">
        <v>100</v>
      </c>
      <c r="S156">
        <v>50</v>
      </c>
      <c r="T156">
        <v>60</v>
      </c>
      <c r="U156">
        <v>70</v>
      </c>
      <c r="V156">
        <v>80</v>
      </c>
      <c r="W156">
        <v>90</v>
      </c>
      <c r="X156">
        <v>100</v>
      </c>
      <c r="Y156">
        <v>50</v>
      </c>
      <c r="Z156">
        <v>60</v>
      </c>
      <c r="AA156">
        <v>70</v>
      </c>
      <c r="AB156">
        <v>80</v>
      </c>
      <c r="AC156">
        <v>90</v>
      </c>
      <c r="AD156">
        <v>100</v>
      </c>
      <c r="AE156">
        <v>50</v>
      </c>
      <c r="AF156">
        <v>60</v>
      </c>
      <c r="AG156">
        <v>70</v>
      </c>
      <c r="AH156">
        <v>80</v>
      </c>
      <c r="AI156">
        <v>90</v>
      </c>
      <c r="AJ156">
        <v>100</v>
      </c>
      <c r="AK156">
        <v>50</v>
      </c>
      <c r="AL156">
        <v>60</v>
      </c>
      <c r="AM156">
        <v>70</v>
      </c>
      <c r="AN156">
        <v>80</v>
      </c>
      <c r="AO156">
        <v>90</v>
      </c>
      <c r="AP156">
        <v>100</v>
      </c>
    </row>
    <row r="157" spans="4:42" x14ac:dyDescent="0.25">
      <c r="D157" t="s">
        <v>165</v>
      </c>
      <c r="G157">
        <v>0.24554000000000001</v>
      </c>
      <c r="H157">
        <v>28.851367999999997</v>
      </c>
      <c r="I157">
        <v>17.738448000000002</v>
      </c>
      <c r="J157">
        <v>18.90616</v>
      </c>
      <c r="K157">
        <v>35.613760000000006</v>
      </c>
      <c r="L157">
        <v>35.904960000000003</v>
      </c>
      <c r="M157">
        <v>17.875312000000001</v>
      </c>
      <c r="N157">
        <v>28.851367999999997</v>
      </c>
      <c r="O157">
        <v>17.738448000000002</v>
      </c>
      <c r="P157">
        <v>18.90616</v>
      </c>
      <c r="Q157">
        <v>35.613760000000006</v>
      </c>
      <c r="R157">
        <v>35.904960000000003</v>
      </c>
      <c r="S157">
        <v>17.875312000000001</v>
      </c>
      <c r="T157">
        <v>28.851367999999997</v>
      </c>
      <c r="U157">
        <v>17.738448000000002</v>
      </c>
      <c r="V157">
        <v>18.90616</v>
      </c>
      <c r="W157">
        <v>35.613760000000006</v>
      </c>
      <c r="X157">
        <v>35.904960000000003</v>
      </c>
      <c r="Y157">
        <f t="shared" ref="Y157:AP157" si="217">G157*1.1</f>
        <v>0.27009400000000006</v>
      </c>
      <c r="Z157">
        <f t="shared" si="217"/>
        <v>31.736504799999999</v>
      </c>
      <c r="AA157">
        <f t="shared" si="217"/>
        <v>19.512292800000004</v>
      </c>
      <c r="AB157">
        <f t="shared" si="217"/>
        <v>20.796776000000001</v>
      </c>
      <c r="AC157">
        <f t="shared" si="217"/>
        <v>39.175136000000009</v>
      </c>
      <c r="AD157">
        <f t="shared" si="217"/>
        <v>39.495456000000004</v>
      </c>
      <c r="AE157">
        <f t="shared" si="217"/>
        <v>19.662843200000001</v>
      </c>
      <c r="AF157">
        <f t="shared" si="217"/>
        <v>31.736504799999999</v>
      </c>
      <c r="AG157">
        <f t="shared" si="217"/>
        <v>19.512292800000004</v>
      </c>
      <c r="AH157">
        <f t="shared" si="217"/>
        <v>20.796776000000001</v>
      </c>
      <c r="AI157">
        <f t="shared" si="217"/>
        <v>39.175136000000009</v>
      </c>
      <c r="AJ157">
        <f t="shared" si="217"/>
        <v>39.495456000000004</v>
      </c>
      <c r="AK157">
        <f t="shared" si="217"/>
        <v>19.662843200000001</v>
      </c>
      <c r="AL157">
        <f t="shared" si="217"/>
        <v>31.736504799999999</v>
      </c>
      <c r="AM157">
        <f t="shared" si="217"/>
        <v>19.512292800000004</v>
      </c>
      <c r="AN157">
        <f t="shared" si="217"/>
        <v>20.796776000000001</v>
      </c>
      <c r="AO157">
        <f t="shared" si="217"/>
        <v>39.175136000000009</v>
      </c>
      <c r="AP157">
        <f t="shared" si="217"/>
        <v>39.495456000000004</v>
      </c>
    </row>
    <row r="162" spans="4:42" ht="15.75" x14ac:dyDescent="0.3">
      <c r="D162" s="1" t="s">
        <v>336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4:42" x14ac:dyDescent="0.25">
      <c r="D163" t="s">
        <v>164</v>
      </c>
      <c r="E163" t="s">
        <v>333</v>
      </c>
      <c r="F163" t="s">
        <v>0</v>
      </c>
      <c r="G163" s="1" t="s">
        <v>311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 t="s">
        <v>310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4:42" x14ac:dyDescent="0.25">
      <c r="D164" t="s">
        <v>331</v>
      </c>
      <c r="E164" t="s">
        <v>199</v>
      </c>
      <c r="G164" s="1" t="s">
        <v>289</v>
      </c>
      <c r="H164" s="1"/>
      <c r="I164" s="1"/>
      <c r="J164" s="1"/>
      <c r="K164" s="1"/>
      <c r="L164" s="1"/>
      <c r="M164" s="1" t="s">
        <v>290</v>
      </c>
      <c r="N164" s="1"/>
      <c r="O164" s="1"/>
      <c r="P164" s="1"/>
      <c r="Q164" s="1"/>
      <c r="R164" s="1"/>
      <c r="S164" s="1" t="s">
        <v>291</v>
      </c>
      <c r="T164" s="1"/>
      <c r="U164" s="1"/>
      <c r="V164" s="1"/>
      <c r="W164" s="1"/>
      <c r="X164" s="1"/>
      <c r="Y164" s="1" t="s">
        <v>289</v>
      </c>
      <c r="Z164" s="1"/>
      <c r="AA164" s="1"/>
      <c r="AB164" s="1"/>
      <c r="AC164" s="1"/>
      <c r="AD164" s="1"/>
      <c r="AE164" s="1" t="s">
        <v>290</v>
      </c>
      <c r="AF164" s="1"/>
      <c r="AG164" s="1"/>
      <c r="AH164" s="1"/>
      <c r="AI164" s="1"/>
      <c r="AJ164" s="1"/>
      <c r="AK164" s="1" t="s">
        <v>291</v>
      </c>
      <c r="AL164" s="1"/>
      <c r="AM164" s="1"/>
      <c r="AN164" s="1"/>
      <c r="AO164" s="1"/>
      <c r="AP164" s="1"/>
    </row>
    <row r="165" spans="4:42" x14ac:dyDescent="0.25">
      <c r="D165" t="s">
        <v>332</v>
      </c>
      <c r="E165" t="s">
        <v>334</v>
      </c>
      <c r="G165">
        <v>50</v>
      </c>
      <c r="H165">
        <v>60</v>
      </c>
      <c r="I165">
        <v>70</v>
      </c>
      <c r="J165">
        <v>80</v>
      </c>
      <c r="K165">
        <v>90</v>
      </c>
      <c r="L165">
        <v>100</v>
      </c>
      <c r="M165">
        <v>50</v>
      </c>
      <c r="N165">
        <v>60</v>
      </c>
      <c r="O165">
        <v>70</v>
      </c>
      <c r="P165">
        <v>80</v>
      </c>
      <c r="Q165">
        <v>90</v>
      </c>
      <c r="R165">
        <v>100</v>
      </c>
      <c r="S165">
        <v>50</v>
      </c>
      <c r="T165">
        <v>60</v>
      </c>
      <c r="U165">
        <v>70</v>
      </c>
      <c r="V165">
        <v>80</v>
      </c>
      <c r="W165">
        <v>90</v>
      </c>
      <c r="X165">
        <v>100</v>
      </c>
      <c r="Y165">
        <v>50</v>
      </c>
      <c r="Z165">
        <v>60</v>
      </c>
      <c r="AA165">
        <v>70</v>
      </c>
      <c r="AB165">
        <v>80</v>
      </c>
      <c r="AC165">
        <v>90</v>
      </c>
      <c r="AD165">
        <v>100</v>
      </c>
      <c r="AE165">
        <v>50</v>
      </c>
      <c r="AF165">
        <v>60</v>
      </c>
      <c r="AG165">
        <v>70</v>
      </c>
      <c r="AH165">
        <v>80</v>
      </c>
      <c r="AI165">
        <v>90</v>
      </c>
      <c r="AJ165">
        <v>100</v>
      </c>
      <c r="AK165">
        <v>50</v>
      </c>
      <c r="AL165">
        <v>60</v>
      </c>
      <c r="AM165">
        <v>70</v>
      </c>
      <c r="AN165">
        <v>80</v>
      </c>
      <c r="AO165">
        <v>90</v>
      </c>
      <c r="AP165">
        <v>100</v>
      </c>
    </row>
    <row r="166" spans="4:42" x14ac:dyDescent="0.25">
      <c r="D166" t="s">
        <v>165</v>
      </c>
      <c r="G166">
        <v>0.24554000000000001</v>
      </c>
      <c r="H166">
        <v>3.6064209999999997</v>
      </c>
      <c r="I166">
        <v>2.2173059999999998</v>
      </c>
      <c r="J166">
        <v>2.36327</v>
      </c>
      <c r="K166">
        <v>4.4517199999999999</v>
      </c>
      <c r="L166">
        <v>4.4881200000000003</v>
      </c>
      <c r="M166">
        <v>2.2344140000000001</v>
      </c>
      <c r="N166">
        <v>3.6064209999999997</v>
      </c>
      <c r="O166">
        <v>2.2173059999999998</v>
      </c>
      <c r="P166">
        <v>2.36327</v>
      </c>
      <c r="Q166">
        <v>4.4517199999999999</v>
      </c>
      <c r="R166">
        <v>4.4881200000000003</v>
      </c>
      <c r="S166">
        <v>2.2344140000000001</v>
      </c>
      <c r="T166">
        <v>3.6064209999999997</v>
      </c>
      <c r="U166">
        <v>2.2173059999999998</v>
      </c>
      <c r="V166">
        <v>2.36327</v>
      </c>
      <c r="W166">
        <v>4.4517199999999999</v>
      </c>
      <c r="X166">
        <v>4.4881200000000003</v>
      </c>
      <c r="Y166">
        <f t="shared" ref="Y166:AP166" si="218">G166*1.1</f>
        <v>0.27009400000000006</v>
      </c>
      <c r="Z166">
        <f t="shared" si="218"/>
        <v>3.9670630999999998</v>
      </c>
      <c r="AA166">
        <f t="shared" si="218"/>
        <v>2.4390366000000001</v>
      </c>
      <c r="AB166">
        <f t="shared" si="218"/>
        <v>2.5995970000000002</v>
      </c>
      <c r="AC166">
        <f t="shared" si="218"/>
        <v>4.8968920000000002</v>
      </c>
      <c r="AD166">
        <f t="shared" si="218"/>
        <v>4.9369320000000005</v>
      </c>
      <c r="AE166">
        <f t="shared" si="218"/>
        <v>2.4578554000000001</v>
      </c>
      <c r="AF166">
        <f t="shared" si="218"/>
        <v>3.9670630999999998</v>
      </c>
      <c r="AG166">
        <f t="shared" si="218"/>
        <v>2.4390366000000001</v>
      </c>
      <c r="AH166">
        <f t="shared" si="218"/>
        <v>2.5995970000000002</v>
      </c>
      <c r="AI166">
        <f t="shared" si="218"/>
        <v>4.8968920000000002</v>
      </c>
      <c r="AJ166">
        <f t="shared" si="218"/>
        <v>4.9369320000000005</v>
      </c>
      <c r="AK166">
        <f t="shared" si="218"/>
        <v>2.4578554000000001</v>
      </c>
      <c r="AL166">
        <f t="shared" si="218"/>
        <v>3.9670630999999998</v>
      </c>
      <c r="AM166">
        <f t="shared" si="218"/>
        <v>2.4390366000000001</v>
      </c>
      <c r="AN166">
        <f t="shared" si="218"/>
        <v>2.5995970000000002</v>
      </c>
      <c r="AO166">
        <f t="shared" si="218"/>
        <v>4.8968920000000002</v>
      </c>
      <c r="AP166">
        <f t="shared" si="218"/>
        <v>4.9369320000000005</v>
      </c>
    </row>
    <row r="172" spans="4:42" ht="15.75" x14ac:dyDescent="0.3">
      <c r="G172" s="1" t="s">
        <v>342</v>
      </c>
      <c r="H172" s="1"/>
    </row>
    <row r="173" spans="4:42" x14ac:dyDescent="0.25">
      <c r="G173" t="s">
        <v>341</v>
      </c>
      <c r="H173" t="s">
        <v>13</v>
      </c>
    </row>
    <row r="174" spans="4:42" x14ac:dyDescent="0.25">
      <c r="G174">
        <v>1</v>
      </c>
      <c r="H174">
        <v>4</v>
      </c>
    </row>
    <row r="175" spans="4:42" x14ac:dyDescent="0.25">
      <c r="H175">
        <v>6.5</v>
      </c>
    </row>
    <row r="180" spans="7:44" ht="15.75" x14ac:dyDescent="0.3">
      <c r="G180" s="1" t="s">
        <v>304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7:44" x14ac:dyDescent="0.25">
      <c r="G181" s="1" t="s">
        <v>275</v>
      </c>
      <c r="H181" s="1" t="s">
        <v>299</v>
      </c>
      <c r="I181" s="1" t="s">
        <v>311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 t="s">
        <v>310</v>
      </c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7:44" x14ac:dyDescent="0.25">
      <c r="G182" s="1"/>
      <c r="H182" s="1"/>
      <c r="I182" s="1" t="s">
        <v>289</v>
      </c>
      <c r="J182" s="1"/>
      <c r="K182" s="1"/>
      <c r="L182" s="1"/>
      <c r="M182" s="1"/>
      <c r="N182" s="1"/>
      <c r="O182" s="1" t="s">
        <v>290</v>
      </c>
      <c r="P182" s="1"/>
      <c r="Q182" s="1"/>
      <c r="R182" s="1"/>
      <c r="S182" s="1"/>
      <c r="T182" s="1"/>
      <c r="U182" s="1" t="s">
        <v>291</v>
      </c>
      <c r="V182" s="1"/>
      <c r="W182" s="1"/>
      <c r="X182" s="1"/>
      <c r="Y182" s="1"/>
      <c r="Z182" s="1"/>
      <c r="AA182" s="1" t="s">
        <v>289</v>
      </c>
      <c r="AB182" s="1"/>
      <c r="AC182" s="1"/>
      <c r="AD182" s="1"/>
      <c r="AE182" s="1"/>
      <c r="AF182" s="1"/>
      <c r="AG182" s="1" t="s">
        <v>290</v>
      </c>
      <c r="AH182" s="1"/>
      <c r="AI182" s="1"/>
      <c r="AJ182" s="1"/>
      <c r="AK182" s="1"/>
      <c r="AL182" s="1"/>
      <c r="AM182" s="1" t="s">
        <v>291</v>
      </c>
      <c r="AN182" s="1"/>
      <c r="AO182" s="1"/>
      <c r="AP182" s="1"/>
      <c r="AQ182" s="1"/>
      <c r="AR182" s="1"/>
    </row>
    <row r="183" spans="7:44" x14ac:dyDescent="0.25">
      <c r="G183" s="1"/>
      <c r="H183" s="1"/>
      <c r="I183">
        <v>50</v>
      </c>
      <c r="J183">
        <v>60</v>
      </c>
      <c r="K183">
        <v>70</v>
      </c>
      <c r="L183">
        <v>80</v>
      </c>
      <c r="M183">
        <v>90</v>
      </c>
      <c r="N183">
        <v>100</v>
      </c>
      <c r="O183">
        <v>50</v>
      </c>
      <c r="P183">
        <v>60</v>
      </c>
      <c r="Q183">
        <v>70</v>
      </c>
      <c r="R183">
        <v>80</v>
      </c>
      <c r="S183">
        <v>90</v>
      </c>
      <c r="T183">
        <v>100</v>
      </c>
      <c r="U183">
        <v>50</v>
      </c>
      <c r="V183">
        <v>60</v>
      </c>
      <c r="W183">
        <v>70</v>
      </c>
      <c r="X183">
        <v>80</v>
      </c>
      <c r="Y183">
        <v>90</v>
      </c>
      <c r="Z183">
        <v>100</v>
      </c>
      <c r="AA183">
        <v>50</v>
      </c>
      <c r="AB183">
        <v>60</v>
      </c>
      <c r="AC183">
        <v>70</v>
      </c>
      <c r="AD183">
        <v>80</v>
      </c>
      <c r="AE183">
        <v>90</v>
      </c>
      <c r="AF183">
        <v>100</v>
      </c>
      <c r="AG183">
        <v>50</v>
      </c>
      <c r="AH183">
        <v>60</v>
      </c>
      <c r="AI183">
        <v>70</v>
      </c>
      <c r="AJ183">
        <v>80</v>
      </c>
      <c r="AK183">
        <v>90</v>
      </c>
      <c r="AL183">
        <v>100</v>
      </c>
      <c r="AM183">
        <v>50</v>
      </c>
      <c r="AN183">
        <v>60</v>
      </c>
      <c r="AO183">
        <v>70</v>
      </c>
      <c r="AP183">
        <v>80</v>
      </c>
      <c r="AQ183">
        <v>90</v>
      </c>
      <c r="AR183">
        <v>100</v>
      </c>
    </row>
    <row r="184" spans="7:44" x14ac:dyDescent="0.25">
      <c r="G184" s="1" t="s">
        <v>306</v>
      </c>
      <c r="H184">
        <v>14</v>
      </c>
      <c r="I184">
        <f>5*0.24554</f>
        <v>1.2277</v>
      </c>
      <c r="J184">
        <f>5*0.39631</f>
        <v>1.9815499999999999</v>
      </c>
      <c r="K184">
        <f>5*0.24366</f>
        <v>1.2182999999999999</v>
      </c>
      <c r="L184">
        <f>5*0.2597</f>
        <v>1.2985</v>
      </c>
      <c r="M184">
        <f>5*0.4892</f>
        <v>2.4460000000000002</v>
      </c>
      <c r="N184">
        <f>5*0.4932</f>
        <v>2.4660000000000002</v>
      </c>
      <c r="O184">
        <f>5*0.24554</f>
        <v>1.2277</v>
      </c>
      <c r="P184">
        <f>5*0.39631</f>
        <v>1.9815499999999999</v>
      </c>
      <c r="Q184">
        <f>5*0.24366</f>
        <v>1.2182999999999999</v>
      </c>
      <c r="R184">
        <f>5*0.2597</f>
        <v>1.2985</v>
      </c>
      <c r="S184">
        <f>5*0.4892</f>
        <v>2.4460000000000002</v>
      </c>
      <c r="T184">
        <f>5*0.4932</f>
        <v>2.4660000000000002</v>
      </c>
      <c r="U184">
        <f>5*0.24554</f>
        <v>1.2277</v>
      </c>
      <c r="V184">
        <f>5*0.39631</f>
        <v>1.9815499999999999</v>
      </c>
      <c r="W184">
        <f>5*0.24366</f>
        <v>1.2182999999999999</v>
      </c>
      <c r="X184">
        <f>5*0.2597</f>
        <v>1.2985</v>
      </c>
      <c r="Y184">
        <f>5*0.4892</f>
        <v>2.4460000000000002</v>
      </c>
      <c r="Z184">
        <f>5*0.4932</f>
        <v>2.4660000000000002</v>
      </c>
      <c r="AA184">
        <f t="shared" ref="AA184:AR184" si="219">I184*1.1</f>
        <v>1.3504700000000001</v>
      </c>
      <c r="AB184">
        <f t="shared" si="219"/>
        <v>2.1797050000000002</v>
      </c>
      <c r="AC184">
        <f t="shared" si="219"/>
        <v>1.34013</v>
      </c>
      <c r="AD184">
        <f t="shared" si="219"/>
        <v>1.42835</v>
      </c>
      <c r="AE184">
        <f t="shared" si="219"/>
        <v>2.6906000000000003</v>
      </c>
      <c r="AF184">
        <f t="shared" si="219"/>
        <v>2.7126000000000006</v>
      </c>
      <c r="AG184">
        <f t="shared" si="219"/>
        <v>1.3504700000000001</v>
      </c>
      <c r="AH184">
        <f t="shared" si="219"/>
        <v>2.1797050000000002</v>
      </c>
      <c r="AI184">
        <f t="shared" si="219"/>
        <v>1.34013</v>
      </c>
      <c r="AJ184">
        <f t="shared" si="219"/>
        <v>1.42835</v>
      </c>
      <c r="AK184">
        <f t="shared" si="219"/>
        <v>2.6906000000000003</v>
      </c>
      <c r="AL184">
        <f t="shared" si="219"/>
        <v>2.7126000000000006</v>
      </c>
      <c r="AM184">
        <f t="shared" si="219"/>
        <v>1.3504700000000001</v>
      </c>
      <c r="AN184">
        <f t="shared" si="219"/>
        <v>2.1797050000000002</v>
      </c>
      <c r="AO184">
        <f t="shared" si="219"/>
        <v>1.34013</v>
      </c>
      <c r="AP184">
        <f t="shared" si="219"/>
        <v>1.42835</v>
      </c>
      <c r="AQ184">
        <f t="shared" si="219"/>
        <v>2.6906000000000003</v>
      </c>
      <c r="AR184">
        <f t="shared" si="219"/>
        <v>2.7126000000000006</v>
      </c>
    </row>
    <row r="185" spans="7:44" x14ac:dyDescent="0.25">
      <c r="G185" s="1"/>
      <c r="H185">
        <v>15</v>
      </c>
      <c r="I185">
        <f t="shared" ref="I185:I190" si="220">5*0.24554</f>
        <v>1.2277</v>
      </c>
      <c r="J185">
        <f t="shared" ref="J185:J190" si="221">5*0.39631</f>
        <v>1.9815499999999999</v>
      </c>
      <c r="K185">
        <f t="shared" ref="K185:K190" si="222">5*0.24366</f>
        <v>1.2182999999999999</v>
      </c>
      <c r="L185">
        <f t="shared" ref="L185:L190" si="223">5*0.2597</f>
        <v>1.2985</v>
      </c>
      <c r="M185">
        <f t="shared" ref="M185:M190" si="224">5*0.4892</f>
        <v>2.4460000000000002</v>
      </c>
      <c r="N185">
        <f t="shared" ref="N185:N190" si="225">5*0.4932</f>
        <v>2.4660000000000002</v>
      </c>
      <c r="O185">
        <f t="shared" ref="O185:O190" si="226">5*0.24554</f>
        <v>1.2277</v>
      </c>
      <c r="P185">
        <f t="shared" ref="P185:P190" si="227">5*0.39631</f>
        <v>1.9815499999999999</v>
      </c>
      <c r="Q185">
        <f t="shared" ref="Q185:Q190" si="228">5*0.24366</f>
        <v>1.2182999999999999</v>
      </c>
      <c r="R185">
        <f t="shared" ref="R185:R190" si="229">5*0.2597</f>
        <v>1.2985</v>
      </c>
      <c r="S185">
        <f t="shared" ref="S185:S190" si="230">5*0.4892</f>
        <v>2.4460000000000002</v>
      </c>
      <c r="T185">
        <f t="shared" ref="T185:T190" si="231">5*0.4932</f>
        <v>2.4660000000000002</v>
      </c>
      <c r="U185">
        <f t="shared" ref="U185:U190" si="232">5*0.24554</f>
        <v>1.2277</v>
      </c>
      <c r="V185">
        <f t="shared" ref="V185:V190" si="233">5*0.39631</f>
        <v>1.9815499999999999</v>
      </c>
      <c r="W185">
        <f t="shared" ref="W185:W190" si="234">5*0.24366</f>
        <v>1.2182999999999999</v>
      </c>
      <c r="X185">
        <f t="shared" ref="X185:X190" si="235">5*0.2597</f>
        <v>1.2985</v>
      </c>
      <c r="Y185">
        <f t="shared" ref="Y185:Y190" si="236">5*0.4892</f>
        <v>2.4460000000000002</v>
      </c>
      <c r="Z185">
        <f t="shared" ref="Z185:Z190" si="237">5*0.4932</f>
        <v>2.4660000000000002</v>
      </c>
      <c r="AA185">
        <f t="shared" ref="AA185:AA190" si="238">I185*1.1</f>
        <v>1.3504700000000001</v>
      </c>
      <c r="AB185">
        <f t="shared" ref="AB185:AB190" si="239">J185*1.1</f>
        <v>2.1797050000000002</v>
      </c>
      <c r="AC185">
        <f t="shared" ref="AC185:AC190" si="240">K185*1.1</f>
        <v>1.34013</v>
      </c>
      <c r="AD185">
        <f t="shared" ref="AD185:AD190" si="241">L185*1.1</f>
        <v>1.42835</v>
      </c>
      <c r="AE185">
        <f t="shared" ref="AE185:AE190" si="242">M185*1.1</f>
        <v>2.6906000000000003</v>
      </c>
      <c r="AF185">
        <f t="shared" ref="AF185:AF190" si="243">N185*1.1</f>
        <v>2.7126000000000006</v>
      </c>
      <c r="AG185">
        <f t="shared" ref="AG185:AG190" si="244">O185*1.1</f>
        <v>1.3504700000000001</v>
      </c>
      <c r="AH185">
        <f t="shared" ref="AH185:AH190" si="245">P185*1.1</f>
        <v>2.1797050000000002</v>
      </c>
      <c r="AI185">
        <f t="shared" ref="AI185:AI190" si="246">Q185*1.1</f>
        <v>1.34013</v>
      </c>
      <c r="AJ185">
        <f t="shared" ref="AJ185:AJ190" si="247">R185*1.1</f>
        <v>1.42835</v>
      </c>
      <c r="AK185">
        <f t="shared" ref="AK185:AK190" si="248">S185*1.1</f>
        <v>2.6906000000000003</v>
      </c>
      <c r="AL185">
        <f t="shared" ref="AL185:AL190" si="249">T185*1.1</f>
        <v>2.7126000000000006</v>
      </c>
      <c r="AM185">
        <f t="shared" ref="AM185:AM190" si="250">U185*1.1</f>
        <v>1.3504700000000001</v>
      </c>
      <c r="AN185">
        <f t="shared" ref="AN185:AN190" si="251">V185*1.1</f>
        <v>2.1797050000000002</v>
      </c>
      <c r="AO185">
        <f t="shared" ref="AO185:AO190" si="252">W185*1.1</f>
        <v>1.34013</v>
      </c>
      <c r="AP185">
        <f t="shared" ref="AP185:AP190" si="253">X185*1.1</f>
        <v>1.42835</v>
      </c>
      <c r="AQ185">
        <f t="shared" ref="AQ185:AQ190" si="254">Y185*1.1</f>
        <v>2.6906000000000003</v>
      </c>
      <c r="AR185">
        <f t="shared" ref="AR185:AR190" si="255">Z185*1.1</f>
        <v>2.7126000000000006</v>
      </c>
    </row>
    <row r="186" spans="7:44" x14ac:dyDescent="0.25">
      <c r="G186" s="1"/>
      <c r="H186">
        <v>16</v>
      </c>
      <c r="I186">
        <f t="shared" si="220"/>
        <v>1.2277</v>
      </c>
      <c r="J186">
        <f t="shared" si="221"/>
        <v>1.9815499999999999</v>
      </c>
      <c r="K186">
        <f t="shared" si="222"/>
        <v>1.2182999999999999</v>
      </c>
      <c r="L186">
        <f t="shared" si="223"/>
        <v>1.2985</v>
      </c>
      <c r="M186">
        <f t="shared" si="224"/>
        <v>2.4460000000000002</v>
      </c>
      <c r="N186">
        <f t="shared" si="225"/>
        <v>2.4660000000000002</v>
      </c>
      <c r="O186">
        <f t="shared" si="226"/>
        <v>1.2277</v>
      </c>
      <c r="P186">
        <f t="shared" si="227"/>
        <v>1.9815499999999999</v>
      </c>
      <c r="Q186">
        <f t="shared" si="228"/>
        <v>1.2182999999999999</v>
      </c>
      <c r="R186">
        <f t="shared" si="229"/>
        <v>1.2985</v>
      </c>
      <c r="S186">
        <f t="shared" si="230"/>
        <v>2.4460000000000002</v>
      </c>
      <c r="T186">
        <f t="shared" si="231"/>
        <v>2.4660000000000002</v>
      </c>
      <c r="U186">
        <f t="shared" si="232"/>
        <v>1.2277</v>
      </c>
      <c r="V186">
        <f t="shared" si="233"/>
        <v>1.9815499999999999</v>
      </c>
      <c r="W186">
        <f t="shared" si="234"/>
        <v>1.2182999999999999</v>
      </c>
      <c r="X186">
        <f t="shared" si="235"/>
        <v>1.2985</v>
      </c>
      <c r="Y186">
        <f t="shared" si="236"/>
        <v>2.4460000000000002</v>
      </c>
      <c r="Z186">
        <f t="shared" si="237"/>
        <v>2.4660000000000002</v>
      </c>
      <c r="AA186">
        <f t="shared" si="238"/>
        <v>1.3504700000000001</v>
      </c>
      <c r="AB186">
        <f t="shared" si="239"/>
        <v>2.1797050000000002</v>
      </c>
      <c r="AC186">
        <f t="shared" si="240"/>
        <v>1.34013</v>
      </c>
      <c r="AD186">
        <f t="shared" si="241"/>
        <v>1.42835</v>
      </c>
      <c r="AE186">
        <f t="shared" si="242"/>
        <v>2.6906000000000003</v>
      </c>
      <c r="AF186">
        <f t="shared" si="243"/>
        <v>2.7126000000000006</v>
      </c>
      <c r="AG186">
        <f t="shared" si="244"/>
        <v>1.3504700000000001</v>
      </c>
      <c r="AH186">
        <f t="shared" si="245"/>
        <v>2.1797050000000002</v>
      </c>
      <c r="AI186">
        <f t="shared" si="246"/>
        <v>1.34013</v>
      </c>
      <c r="AJ186">
        <f t="shared" si="247"/>
        <v>1.42835</v>
      </c>
      <c r="AK186">
        <f t="shared" si="248"/>
        <v>2.6906000000000003</v>
      </c>
      <c r="AL186">
        <f t="shared" si="249"/>
        <v>2.7126000000000006</v>
      </c>
      <c r="AM186">
        <f t="shared" si="250"/>
        <v>1.3504700000000001</v>
      </c>
      <c r="AN186">
        <f t="shared" si="251"/>
        <v>2.1797050000000002</v>
      </c>
      <c r="AO186">
        <f t="shared" si="252"/>
        <v>1.34013</v>
      </c>
      <c r="AP186">
        <f t="shared" si="253"/>
        <v>1.42835</v>
      </c>
      <c r="AQ186">
        <f t="shared" si="254"/>
        <v>2.6906000000000003</v>
      </c>
      <c r="AR186">
        <f t="shared" si="255"/>
        <v>2.7126000000000006</v>
      </c>
    </row>
    <row r="187" spans="7:44" x14ac:dyDescent="0.25">
      <c r="G187" s="1"/>
      <c r="H187">
        <v>17</v>
      </c>
      <c r="I187">
        <f t="shared" si="220"/>
        <v>1.2277</v>
      </c>
      <c r="J187">
        <f t="shared" si="221"/>
        <v>1.9815499999999999</v>
      </c>
      <c r="K187">
        <f t="shared" si="222"/>
        <v>1.2182999999999999</v>
      </c>
      <c r="L187">
        <f t="shared" si="223"/>
        <v>1.2985</v>
      </c>
      <c r="M187">
        <f t="shared" si="224"/>
        <v>2.4460000000000002</v>
      </c>
      <c r="N187">
        <f t="shared" si="225"/>
        <v>2.4660000000000002</v>
      </c>
      <c r="O187">
        <f t="shared" si="226"/>
        <v>1.2277</v>
      </c>
      <c r="P187">
        <f t="shared" si="227"/>
        <v>1.9815499999999999</v>
      </c>
      <c r="Q187">
        <f t="shared" si="228"/>
        <v>1.2182999999999999</v>
      </c>
      <c r="R187">
        <f t="shared" si="229"/>
        <v>1.2985</v>
      </c>
      <c r="S187">
        <f t="shared" si="230"/>
        <v>2.4460000000000002</v>
      </c>
      <c r="T187">
        <f t="shared" si="231"/>
        <v>2.4660000000000002</v>
      </c>
      <c r="U187">
        <f t="shared" si="232"/>
        <v>1.2277</v>
      </c>
      <c r="V187">
        <f t="shared" si="233"/>
        <v>1.9815499999999999</v>
      </c>
      <c r="W187">
        <f t="shared" si="234"/>
        <v>1.2182999999999999</v>
      </c>
      <c r="X187">
        <f t="shared" si="235"/>
        <v>1.2985</v>
      </c>
      <c r="Y187">
        <f t="shared" si="236"/>
        <v>2.4460000000000002</v>
      </c>
      <c r="Z187">
        <f t="shared" si="237"/>
        <v>2.4660000000000002</v>
      </c>
      <c r="AA187">
        <f t="shared" si="238"/>
        <v>1.3504700000000001</v>
      </c>
      <c r="AB187">
        <f t="shared" si="239"/>
        <v>2.1797050000000002</v>
      </c>
      <c r="AC187">
        <f t="shared" si="240"/>
        <v>1.34013</v>
      </c>
      <c r="AD187">
        <f t="shared" si="241"/>
        <v>1.42835</v>
      </c>
      <c r="AE187">
        <f t="shared" si="242"/>
        <v>2.6906000000000003</v>
      </c>
      <c r="AF187">
        <f t="shared" si="243"/>
        <v>2.7126000000000006</v>
      </c>
      <c r="AG187">
        <f t="shared" si="244"/>
        <v>1.3504700000000001</v>
      </c>
      <c r="AH187">
        <f t="shared" si="245"/>
        <v>2.1797050000000002</v>
      </c>
      <c r="AI187">
        <f t="shared" si="246"/>
        <v>1.34013</v>
      </c>
      <c r="AJ187">
        <f t="shared" si="247"/>
        <v>1.42835</v>
      </c>
      <c r="AK187">
        <f t="shared" si="248"/>
        <v>2.6906000000000003</v>
      </c>
      <c r="AL187">
        <f t="shared" si="249"/>
        <v>2.7126000000000006</v>
      </c>
      <c r="AM187">
        <f t="shared" si="250"/>
        <v>1.3504700000000001</v>
      </c>
      <c r="AN187">
        <f t="shared" si="251"/>
        <v>2.1797050000000002</v>
      </c>
      <c r="AO187">
        <f t="shared" si="252"/>
        <v>1.34013</v>
      </c>
      <c r="AP187">
        <f t="shared" si="253"/>
        <v>1.42835</v>
      </c>
      <c r="AQ187">
        <f t="shared" si="254"/>
        <v>2.6906000000000003</v>
      </c>
      <c r="AR187">
        <f t="shared" si="255"/>
        <v>2.7126000000000006</v>
      </c>
    </row>
    <row r="188" spans="7:44" x14ac:dyDescent="0.25">
      <c r="G188" s="1"/>
      <c r="H188">
        <v>18</v>
      </c>
      <c r="I188">
        <f t="shared" si="220"/>
        <v>1.2277</v>
      </c>
      <c r="J188">
        <f t="shared" si="221"/>
        <v>1.9815499999999999</v>
      </c>
      <c r="K188">
        <f t="shared" si="222"/>
        <v>1.2182999999999999</v>
      </c>
      <c r="L188">
        <f t="shared" si="223"/>
        <v>1.2985</v>
      </c>
      <c r="M188">
        <f t="shared" si="224"/>
        <v>2.4460000000000002</v>
      </c>
      <c r="N188">
        <f t="shared" si="225"/>
        <v>2.4660000000000002</v>
      </c>
      <c r="O188">
        <f t="shared" si="226"/>
        <v>1.2277</v>
      </c>
      <c r="P188">
        <f t="shared" si="227"/>
        <v>1.9815499999999999</v>
      </c>
      <c r="Q188">
        <f t="shared" si="228"/>
        <v>1.2182999999999999</v>
      </c>
      <c r="R188">
        <f t="shared" si="229"/>
        <v>1.2985</v>
      </c>
      <c r="S188">
        <f t="shared" si="230"/>
        <v>2.4460000000000002</v>
      </c>
      <c r="T188">
        <f t="shared" si="231"/>
        <v>2.4660000000000002</v>
      </c>
      <c r="U188">
        <f t="shared" si="232"/>
        <v>1.2277</v>
      </c>
      <c r="V188">
        <f t="shared" si="233"/>
        <v>1.9815499999999999</v>
      </c>
      <c r="W188">
        <f t="shared" si="234"/>
        <v>1.2182999999999999</v>
      </c>
      <c r="X188">
        <f t="shared" si="235"/>
        <v>1.2985</v>
      </c>
      <c r="Y188">
        <f t="shared" si="236"/>
        <v>2.4460000000000002</v>
      </c>
      <c r="Z188">
        <f t="shared" si="237"/>
        <v>2.4660000000000002</v>
      </c>
      <c r="AA188">
        <f t="shared" si="238"/>
        <v>1.3504700000000001</v>
      </c>
      <c r="AB188">
        <f t="shared" si="239"/>
        <v>2.1797050000000002</v>
      </c>
      <c r="AC188">
        <f t="shared" si="240"/>
        <v>1.34013</v>
      </c>
      <c r="AD188">
        <f t="shared" si="241"/>
        <v>1.42835</v>
      </c>
      <c r="AE188">
        <f t="shared" si="242"/>
        <v>2.6906000000000003</v>
      </c>
      <c r="AF188">
        <f t="shared" si="243"/>
        <v>2.7126000000000006</v>
      </c>
      <c r="AG188">
        <f t="shared" si="244"/>
        <v>1.3504700000000001</v>
      </c>
      <c r="AH188">
        <f t="shared" si="245"/>
        <v>2.1797050000000002</v>
      </c>
      <c r="AI188">
        <f t="shared" si="246"/>
        <v>1.34013</v>
      </c>
      <c r="AJ188">
        <f t="shared" si="247"/>
        <v>1.42835</v>
      </c>
      <c r="AK188">
        <f t="shared" si="248"/>
        <v>2.6906000000000003</v>
      </c>
      <c r="AL188">
        <f t="shared" si="249"/>
        <v>2.7126000000000006</v>
      </c>
      <c r="AM188">
        <f t="shared" si="250"/>
        <v>1.3504700000000001</v>
      </c>
      <c r="AN188">
        <f t="shared" si="251"/>
        <v>2.1797050000000002</v>
      </c>
      <c r="AO188">
        <f t="shared" si="252"/>
        <v>1.34013</v>
      </c>
      <c r="AP188">
        <f t="shared" si="253"/>
        <v>1.42835</v>
      </c>
      <c r="AQ188">
        <f t="shared" si="254"/>
        <v>2.6906000000000003</v>
      </c>
      <c r="AR188">
        <f t="shared" si="255"/>
        <v>2.7126000000000006</v>
      </c>
    </row>
    <row r="189" spans="7:44" x14ac:dyDescent="0.25">
      <c r="G189" s="1"/>
      <c r="H189">
        <v>19</v>
      </c>
      <c r="I189">
        <f t="shared" si="220"/>
        <v>1.2277</v>
      </c>
      <c r="J189">
        <f t="shared" si="221"/>
        <v>1.9815499999999999</v>
      </c>
      <c r="K189">
        <f t="shared" si="222"/>
        <v>1.2182999999999999</v>
      </c>
      <c r="L189">
        <f t="shared" si="223"/>
        <v>1.2985</v>
      </c>
      <c r="M189">
        <f t="shared" si="224"/>
        <v>2.4460000000000002</v>
      </c>
      <c r="N189">
        <f t="shared" si="225"/>
        <v>2.4660000000000002</v>
      </c>
      <c r="O189">
        <f t="shared" si="226"/>
        <v>1.2277</v>
      </c>
      <c r="P189">
        <f t="shared" si="227"/>
        <v>1.9815499999999999</v>
      </c>
      <c r="Q189">
        <f t="shared" si="228"/>
        <v>1.2182999999999999</v>
      </c>
      <c r="R189">
        <f t="shared" si="229"/>
        <v>1.2985</v>
      </c>
      <c r="S189">
        <f t="shared" si="230"/>
        <v>2.4460000000000002</v>
      </c>
      <c r="T189">
        <f t="shared" si="231"/>
        <v>2.4660000000000002</v>
      </c>
      <c r="U189">
        <f t="shared" si="232"/>
        <v>1.2277</v>
      </c>
      <c r="V189">
        <f t="shared" si="233"/>
        <v>1.9815499999999999</v>
      </c>
      <c r="W189">
        <f t="shared" si="234"/>
        <v>1.2182999999999999</v>
      </c>
      <c r="X189">
        <f t="shared" si="235"/>
        <v>1.2985</v>
      </c>
      <c r="Y189">
        <f t="shared" si="236"/>
        <v>2.4460000000000002</v>
      </c>
      <c r="Z189">
        <f t="shared" si="237"/>
        <v>2.4660000000000002</v>
      </c>
      <c r="AA189">
        <f t="shared" si="238"/>
        <v>1.3504700000000001</v>
      </c>
      <c r="AB189">
        <f t="shared" si="239"/>
        <v>2.1797050000000002</v>
      </c>
      <c r="AC189">
        <f t="shared" si="240"/>
        <v>1.34013</v>
      </c>
      <c r="AD189">
        <f t="shared" si="241"/>
        <v>1.42835</v>
      </c>
      <c r="AE189">
        <f t="shared" si="242"/>
        <v>2.6906000000000003</v>
      </c>
      <c r="AF189">
        <f t="shared" si="243"/>
        <v>2.7126000000000006</v>
      </c>
      <c r="AG189">
        <f t="shared" si="244"/>
        <v>1.3504700000000001</v>
      </c>
      <c r="AH189">
        <f t="shared" si="245"/>
        <v>2.1797050000000002</v>
      </c>
      <c r="AI189">
        <f t="shared" si="246"/>
        <v>1.34013</v>
      </c>
      <c r="AJ189">
        <f t="shared" si="247"/>
        <v>1.42835</v>
      </c>
      <c r="AK189">
        <f t="shared" si="248"/>
        <v>2.6906000000000003</v>
      </c>
      <c r="AL189">
        <f t="shared" si="249"/>
        <v>2.7126000000000006</v>
      </c>
      <c r="AM189">
        <f t="shared" si="250"/>
        <v>1.3504700000000001</v>
      </c>
      <c r="AN189">
        <f t="shared" si="251"/>
        <v>2.1797050000000002</v>
      </c>
      <c r="AO189">
        <f t="shared" si="252"/>
        <v>1.34013</v>
      </c>
      <c r="AP189">
        <f t="shared" si="253"/>
        <v>1.42835</v>
      </c>
      <c r="AQ189">
        <f t="shared" si="254"/>
        <v>2.6906000000000003</v>
      </c>
      <c r="AR189">
        <f t="shared" si="255"/>
        <v>2.7126000000000006</v>
      </c>
    </row>
    <row r="190" spans="7:44" x14ac:dyDescent="0.25">
      <c r="G190" s="1"/>
      <c r="H190" t="s">
        <v>291</v>
      </c>
      <c r="I190">
        <f t="shared" si="220"/>
        <v>1.2277</v>
      </c>
      <c r="J190">
        <f t="shared" si="221"/>
        <v>1.9815499999999999</v>
      </c>
      <c r="K190">
        <f t="shared" si="222"/>
        <v>1.2182999999999999</v>
      </c>
      <c r="L190">
        <f t="shared" si="223"/>
        <v>1.2985</v>
      </c>
      <c r="M190">
        <f t="shared" si="224"/>
        <v>2.4460000000000002</v>
      </c>
      <c r="N190">
        <f t="shared" si="225"/>
        <v>2.4660000000000002</v>
      </c>
      <c r="O190">
        <f t="shared" si="226"/>
        <v>1.2277</v>
      </c>
      <c r="P190">
        <f t="shared" si="227"/>
        <v>1.9815499999999999</v>
      </c>
      <c r="Q190">
        <f t="shared" si="228"/>
        <v>1.2182999999999999</v>
      </c>
      <c r="R190">
        <f t="shared" si="229"/>
        <v>1.2985</v>
      </c>
      <c r="S190">
        <f t="shared" si="230"/>
        <v>2.4460000000000002</v>
      </c>
      <c r="T190">
        <f t="shared" si="231"/>
        <v>2.4660000000000002</v>
      </c>
      <c r="U190">
        <f t="shared" si="232"/>
        <v>1.2277</v>
      </c>
      <c r="V190">
        <f t="shared" si="233"/>
        <v>1.9815499999999999</v>
      </c>
      <c r="W190">
        <f t="shared" si="234"/>
        <v>1.2182999999999999</v>
      </c>
      <c r="X190">
        <f t="shared" si="235"/>
        <v>1.2985</v>
      </c>
      <c r="Y190">
        <f t="shared" si="236"/>
        <v>2.4460000000000002</v>
      </c>
      <c r="Z190">
        <f t="shared" si="237"/>
        <v>2.4660000000000002</v>
      </c>
      <c r="AA190">
        <f t="shared" si="238"/>
        <v>1.3504700000000001</v>
      </c>
      <c r="AB190">
        <f t="shared" si="239"/>
        <v>2.1797050000000002</v>
      </c>
      <c r="AC190">
        <f t="shared" si="240"/>
        <v>1.34013</v>
      </c>
      <c r="AD190">
        <f t="shared" si="241"/>
        <v>1.42835</v>
      </c>
      <c r="AE190">
        <f t="shared" si="242"/>
        <v>2.6906000000000003</v>
      </c>
      <c r="AF190">
        <f t="shared" si="243"/>
        <v>2.7126000000000006</v>
      </c>
      <c r="AG190">
        <f t="shared" si="244"/>
        <v>1.3504700000000001</v>
      </c>
      <c r="AH190">
        <f t="shared" si="245"/>
        <v>2.1797050000000002</v>
      </c>
      <c r="AI190">
        <f t="shared" si="246"/>
        <v>1.34013</v>
      </c>
      <c r="AJ190">
        <f t="shared" si="247"/>
        <v>1.42835</v>
      </c>
      <c r="AK190">
        <f t="shared" si="248"/>
        <v>2.6906000000000003</v>
      </c>
      <c r="AL190">
        <f t="shared" si="249"/>
        <v>2.7126000000000006</v>
      </c>
      <c r="AM190">
        <f t="shared" si="250"/>
        <v>1.3504700000000001</v>
      </c>
      <c r="AN190">
        <f t="shared" si="251"/>
        <v>2.1797050000000002</v>
      </c>
      <c r="AO190">
        <f t="shared" si="252"/>
        <v>1.34013</v>
      </c>
      <c r="AP190">
        <f t="shared" si="253"/>
        <v>1.42835</v>
      </c>
      <c r="AQ190">
        <f t="shared" si="254"/>
        <v>2.6906000000000003</v>
      </c>
      <c r="AR190">
        <f t="shared" si="255"/>
        <v>2.7126000000000006</v>
      </c>
    </row>
    <row r="191" spans="7:44" x14ac:dyDescent="0.25">
      <c r="G191" s="1" t="s">
        <v>305</v>
      </c>
      <c r="H191">
        <v>14</v>
      </c>
      <c r="I191">
        <f>6*0.24554</f>
        <v>1.4732400000000001</v>
      </c>
      <c r="J191">
        <f>6*0.39631</f>
        <v>2.3778600000000001</v>
      </c>
      <c r="K191">
        <f>6*0.24366</f>
        <v>1.4619599999999999</v>
      </c>
      <c r="L191">
        <f>6*0.2597</f>
        <v>1.5581999999999998</v>
      </c>
      <c r="M191">
        <f>6*0.4892</f>
        <v>2.9352</v>
      </c>
      <c r="N191">
        <f>6*0.4932</f>
        <v>2.9592000000000001</v>
      </c>
      <c r="O191">
        <f>6*0.24554</f>
        <v>1.4732400000000001</v>
      </c>
      <c r="P191">
        <f>6*0.39631</f>
        <v>2.3778600000000001</v>
      </c>
      <c r="Q191">
        <f>6*0.24366</f>
        <v>1.4619599999999999</v>
      </c>
      <c r="R191">
        <f>6*0.2597</f>
        <v>1.5581999999999998</v>
      </c>
      <c r="S191">
        <f>6*0.4892</f>
        <v>2.9352</v>
      </c>
      <c r="T191">
        <f>6*0.4932</f>
        <v>2.9592000000000001</v>
      </c>
      <c r="U191">
        <f>6*0.24554</f>
        <v>1.4732400000000001</v>
      </c>
      <c r="V191">
        <f>6*0.39631</f>
        <v>2.3778600000000001</v>
      </c>
      <c r="W191">
        <f>6*0.24366</f>
        <v>1.4619599999999999</v>
      </c>
      <c r="X191">
        <f>6*0.2597</f>
        <v>1.5581999999999998</v>
      </c>
      <c r="Y191">
        <f>6*0.4892</f>
        <v>2.9352</v>
      </c>
      <c r="Z191">
        <f>6*0.4932</f>
        <v>2.9592000000000001</v>
      </c>
      <c r="AA191">
        <f t="shared" ref="AA191:AR191" si="256">I191*1.1</f>
        <v>1.6205640000000003</v>
      </c>
      <c r="AB191">
        <f t="shared" si="256"/>
        <v>2.6156460000000004</v>
      </c>
      <c r="AC191">
        <f t="shared" si="256"/>
        <v>1.6081560000000001</v>
      </c>
      <c r="AD191">
        <f t="shared" si="256"/>
        <v>1.7140199999999999</v>
      </c>
      <c r="AE191">
        <f t="shared" si="256"/>
        <v>3.2287200000000005</v>
      </c>
      <c r="AF191">
        <f t="shared" si="256"/>
        <v>3.2551200000000002</v>
      </c>
      <c r="AG191">
        <f t="shared" si="256"/>
        <v>1.6205640000000003</v>
      </c>
      <c r="AH191">
        <f t="shared" si="256"/>
        <v>2.6156460000000004</v>
      </c>
      <c r="AI191">
        <f t="shared" si="256"/>
        <v>1.6081560000000001</v>
      </c>
      <c r="AJ191">
        <f t="shared" si="256"/>
        <v>1.7140199999999999</v>
      </c>
      <c r="AK191">
        <f t="shared" si="256"/>
        <v>3.2287200000000005</v>
      </c>
      <c r="AL191">
        <f t="shared" si="256"/>
        <v>3.2551200000000002</v>
      </c>
      <c r="AM191">
        <f t="shared" si="256"/>
        <v>1.6205640000000003</v>
      </c>
      <c r="AN191">
        <f t="shared" si="256"/>
        <v>2.6156460000000004</v>
      </c>
      <c r="AO191">
        <f t="shared" si="256"/>
        <v>1.6081560000000001</v>
      </c>
      <c r="AP191">
        <f t="shared" si="256"/>
        <v>1.7140199999999999</v>
      </c>
      <c r="AQ191">
        <f t="shared" si="256"/>
        <v>3.2287200000000005</v>
      </c>
      <c r="AR191">
        <f t="shared" si="256"/>
        <v>3.2551200000000002</v>
      </c>
    </row>
    <row r="192" spans="7:44" x14ac:dyDescent="0.25">
      <c r="G192" s="1"/>
      <c r="H192">
        <v>15</v>
      </c>
      <c r="I192">
        <f t="shared" ref="I192:I197" si="257">6*0.24554</f>
        <v>1.4732400000000001</v>
      </c>
      <c r="J192">
        <f t="shared" ref="J192:J197" si="258">6*0.39631</f>
        <v>2.3778600000000001</v>
      </c>
      <c r="K192">
        <f t="shared" ref="K192:K197" si="259">6*0.24366</f>
        <v>1.4619599999999999</v>
      </c>
      <c r="L192">
        <f t="shared" ref="L192:L197" si="260">6*0.2597</f>
        <v>1.5581999999999998</v>
      </c>
      <c r="M192">
        <f t="shared" ref="M192:M197" si="261">6*0.4892</f>
        <v>2.9352</v>
      </c>
      <c r="N192">
        <f t="shared" ref="N192:N197" si="262">6*0.4932</f>
        <v>2.9592000000000001</v>
      </c>
      <c r="O192">
        <f t="shared" ref="O192:O197" si="263">6*0.24554</f>
        <v>1.4732400000000001</v>
      </c>
      <c r="P192">
        <f t="shared" ref="P192:P197" si="264">6*0.39631</f>
        <v>2.3778600000000001</v>
      </c>
      <c r="Q192">
        <f t="shared" ref="Q192:Q197" si="265">6*0.24366</f>
        <v>1.4619599999999999</v>
      </c>
      <c r="R192">
        <f t="shared" ref="R192:R197" si="266">6*0.2597</f>
        <v>1.5581999999999998</v>
      </c>
      <c r="S192">
        <f t="shared" ref="S192:S197" si="267">6*0.4892</f>
        <v>2.9352</v>
      </c>
      <c r="T192">
        <f t="shared" ref="T192:T197" si="268">6*0.4932</f>
        <v>2.9592000000000001</v>
      </c>
      <c r="U192">
        <f t="shared" ref="U192:U197" si="269">6*0.24554</f>
        <v>1.4732400000000001</v>
      </c>
      <c r="V192">
        <f t="shared" ref="V192:V197" si="270">6*0.39631</f>
        <v>2.3778600000000001</v>
      </c>
      <c r="W192">
        <f t="shared" ref="W192:W197" si="271">6*0.24366</f>
        <v>1.4619599999999999</v>
      </c>
      <c r="X192">
        <f t="shared" ref="X192:X197" si="272">6*0.2597</f>
        <v>1.5581999999999998</v>
      </c>
      <c r="Y192">
        <f t="shared" ref="Y192:Y197" si="273">6*0.4892</f>
        <v>2.9352</v>
      </c>
      <c r="Z192">
        <f t="shared" ref="Z192:Z197" si="274">6*0.4932</f>
        <v>2.9592000000000001</v>
      </c>
      <c r="AA192">
        <f t="shared" ref="AA192:AA197" si="275">I192*1.1</f>
        <v>1.6205640000000003</v>
      </c>
      <c r="AB192">
        <f t="shared" ref="AB192:AB197" si="276">J192*1.1</f>
        <v>2.6156460000000004</v>
      </c>
      <c r="AC192">
        <f t="shared" ref="AC192:AC197" si="277">K192*1.1</f>
        <v>1.6081560000000001</v>
      </c>
      <c r="AD192">
        <f t="shared" ref="AD192:AD197" si="278">L192*1.1</f>
        <v>1.7140199999999999</v>
      </c>
      <c r="AE192">
        <f t="shared" ref="AE192:AE197" si="279">M192*1.1</f>
        <v>3.2287200000000005</v>
      </c>
      <c r="AF192">
        <f t="shared" ref="AF192:AF197" si="280">N192*1.1</f>
        <v>3.2551200000000002</v>
      </c>
      <c r="AG192">
        <f t="shared" ref="AG192:AG197" si="281">O192*1.1</f>
        <v>1.6205640000000003</v>
      </c>
      <c r="AH192">
        <f t="shared" ref="AH192:AH197" si="282">P192*1.1</f>
        <v>2.6156460000000004</v>
      </c>
      <c r="AI192">
        <f t="shared" ref="AI192:AI197" si="283">Q192*1.1</f>
        <v>1.6081560000000001</v>
      </c>
      <c r="AJ192">
        <f t="shared" ref="AJ192:AJ197" si="284">R192*1.1</f>
        <v>1.7140199999999999</v>
      </c>
      <c r="AK192">
        <f t="shared" ref="AK192:AK197" si="285">S192*1.1</f>
        <v>3.2287200000000005</v>
      </c>
      <c r="AL192">
        <f t="shared" ref="AL192:AL197" si="286">T192*1.1</f>
        <v>3.2551200000000002</v>
      </c>
      <c r="AM192">
        <f t="shared" ref="AM192:AM197" si="287">U192*1.1</f>
        <v>1.6205640000000003</v>
      </c>
      <c r="AN192">
        <f t="shared" ref="AN192:AN197" si="288">V192*1.1</f>
        <v>2.6156460000000004</v>
      </c>
      <c r="AO192">
        <f t="shared" ref="AO192:AO197" si="289">W192*1.1</f>
        <v>1.6081560000000001</v>
      </c>
      <c r="AP192">
        <f t="shared" ref="AP192:AP197" si="290">X192*1.1</f>
        <v>1.7140199999999999</v>
      </c>
      <c r="AQ192">
        <f t="shared" ref="AQ192:AQ197" si="291">Y192*1.1</f>
        <v>3.2287200000000005</v>
      </c>
      <c r="AR192">
        <f t="shared" ref="AR192:AR197" si="292">Z192*1.1</f>
        <v>3.2551200000000002</v>
      </c>
    </row>
    <row r="193" spans="7:44" x14ac:dyDescent="0.25">
      <c r="G193" s="1"/>
      <c r="H193">
        <v>16</v>
      </c>
      <c r="I193">
        <f t="shared" si="257"/>
        <v>1.4732400000000001</v>
      </c>
      <c r="J193">
        <f t="shared" si="258"/>
        <v>2.3778600000000001</v>
      </c>
      <c r="K193">
        <f t="shared" si="259"/>
        <v>1.4619599999999999</v>
      </c>
      <c r="L193">
        <f t="shared" si="260"/>
        <v>1.5581999999999998</v>
      </c>
      <c r="M193">
        <f t="shared" si="261"/>
        <v>2.9352</v>
      </c>
      <c r="N193">
        <f t="shared" si="262"/>
        <v>2.9592000000000001</v>
      </c>
      <c r="O193">
        <f t="shared" si="263"/>
        <v>1.4732400000000001</v>
      </c>
      <c r="P193">
        <f t="shared" si="264"/>
        <v>2.3778600000000001</v>
      </c>
      <c r="Q193">
        <f t="shared" si="265"/>
        <v>1.4619599999999999</v>
      </c>
      <c r="R193">
        <f t="shared" si="266"/>
        <v>1.5581999999999998</v>
      </c>
      <c r="S193">
        <f t="shared" si="267"/>
        <v>2.9352</v>
      </c>
      <c r="T193">
        <f t="shared" si="268"/>
        <v>2.9592000000000001</v>
      </c>
      <c r="U193">
        <f t="shared" si="269"/>
        <v>1.4732400000000001</v>
      </c>
      <c r="V193">
        <f t="shared" si="270"/>
        <v>2.3778600000000001</v>
      </c>
      <c r="W193">
        <f t="shared" si="271"/>
        <v>1.4619599999999999</v>
      </c>
      <c r="X193">
        <f t="shared" si="272"/>
        <v>1.5581999999999998</v>
      </c>
      <c r="Y193">
        <f t="shared" si="273"/>
        <v>2.9352</v>
      </c>
      <c r="Z193">
        <f t="shared" si="274"/>
        <v>2.9592000000000001</v>
      </c>
      <c r="AA193">
        <f t="shared" si="275"/>
        <v>1.6205640000000003</v>
      </c>
      <c r="AB193">
        <f t="shared" si="276"/>
        <v>2.6156460000000004</v>
      </c>
      <c r="AC193">
        <f t="shared" si="277"/>
        <v>1.6081560000000001</v>
      </c>
      <c r="AD193">
        <f t="shared" si="278"/>
        <v>1.7140199999999999</v>
      </c>
      <c r="AE193">
        <f t="shared" si="279"/>
        <v>3.2287200000000005</v>
      </c>
      <c r="AF193">
        <f t="shared" si="280"/>
        <v>3.2551200000000002</v>
      </c>
      <c r="AG193">
        <f t="shared" si="281"/>
        <v>1.6205640000000003</v>
      </c>
      <c r="AH193">
        <f t="shared" si="282"/>
        <v>2.6156460000000004</v>
      </c>
      <c r="AI193">
        <f t="shared" si="283"/>
        <v>1.6081560000000001</v>
      </c>
      <c r="AJ193">
        <f t="shared" si="284"/>
        <v>1.7140199999999999</v>
      </c>
      <c r="AK193">
        <f t="shared" si="285"/>
        <v>3.2287200000000005</v>
      </c>
      <c r="AL193">
        <f t="shared" si="286"/>
        <v>3.2551200000000002</v>
      </c>
      <c r="AM193">
        <f t="shared" si="287"/>
        <v>1.6205640000000003</v>
      </c>
      <c r="AN193">
        <f t="shared" si="288"/>
        <v>2.6156460000000004</v>
      </c>
      <c r="AO193">
        <f t="shared" si="289"/>
        <v>1.6081560000000001</v>
      </c>
      <c r="AP193">
        <f t="shared" si="290"/>
        <v>1.7140199999999999</v>
      </c>
      <c r="AQ193">
        <f t="shared" si="291"/>
        <v>3.2287200000000005</v>
      </c>
      <c r="AR193">
        <f t="shared" si="292"/>
        <v>3.2551200000000002</v>
      </c>
    </row>
    <row r="194" spans="7:44" x14ac:dyDescent="0.25">
      <c r="G194" s="1"/>
      <c r="H194">
        <v>17</v>
      </c>
      <c r="I194">
        <f t="shared" si="257"/>
        <v>1.4732400000000001</v>
      </c>
      <c r="J194">
        <f t="shared" si="258"/>
        <v>2.3778600000000001</v>
      </c>
      <c r="K194">
        <f t="shared" si="259"/>
        <v>1.4619599999999999</v>
      </c>
      <c r="L194">
        <f t="shared" si="260"/>
        <v>1.5581999999999998</v>
      </c>
      <c r="M194">
        <f t="shared" si="261"/>
        <v>2.9352</v>
      </c>
      <c r="N194">
        <f t="shared" si="262"/>
        <v>2.9592000000000001</v>
      </c>
      <c r="O194">
        <f t="shared" si="263"/>
        <v>1.4732400000000001</v>
      </c>
      <c r="P194">
        <f t="shared" si="264"/>
        <v>2.3778600000000001</v>
      </c>
      <c r="Q194">
        <f t="shared" si="265"/>
        <v>1.4619599999999999</v>
      </c>
      <c r="R194">
        <f t="shared" si="266"/>
        <v>1.5581999999999998</v>
      </c>
      <c r="S194">
        <f t="shared" si="267"/>
        <v>2.9352</v>
      </c>
      <c r="T194">
        <f t="shared" si="268"/>
        <v>2.9592000000000001</v>
      </c>
      <c r="U194">
        <f t="shared" si="269"/>
        <v>1.4732400000000001</v>
      </c>
      <c r="V194">
        <f t="shared" si="270"/>
        <v>2.3778600000000001</v>
      </c>
      <c r="W194">
        <f t="shared" si="271"/>
        <v>1.4619599999999999</v>
      </c>
      <c r="X194">
        <f t="shared" si="272"/>
        <v>1.5581999999999998</v>
      </c>
      <c r="Y194">
        <f t="shared" si="273"/>
        <v>2.9352</v>
      </c>
      <c r="Z194">
        <f t="shared" si="274"/>
        <v>2.9592000000000001</v>
      </c>
      <c r="AA194">
        <f t="shared" si="275"/>
        <v>1.6205640000000003</v>
      </c>
      <c r="AB194">
        <f t="shared" si="276"/>
        <v>2.6156460000000004</v>
      </c>
      <c r="AC194">
        <f t="shared" si="277"/>
        <v>1.6081560000000001</v>
      </c>
      <c r="AD194">
        <f t="shared" si="278"/>
        <v>1.7140199999999999</v>
      </c>
      <c r="AE194">
        <f t="shared" si="279"/>
        <v>3.2287200000000005</v>
      </c>
      <c r="AF194">
        <f t="shared" si="280"/>
        <v>3.2551200000000002</v>
      </c>
      <c r="AG194">
        <f t="shared" si="281"/>
        <v>1.6205640000000003</v>
      </c>
      <c r="AH194">
        <f t="shared" si="282"/>
        <v>2.6156460000000004</v>
      </c>
      <c r="AI194">
        <f t="shared" si="283"/>
        <v>1.6081560000000001</v>
      </c>
      <c r="AJ194">
        <f t="shared" si="284"/>
        <v>1.7140199999999999</v>
      </c>
      <c r="AK194">
        <f t="shared" si="285"/>
        <v>3.2287200000000005</v>
      </c>
      <c r="AL194">
        <f t="shared" si="286"/>
        <v>3.2551200000000002</v>
      </c>
      <c r="AM194">
        <f t="shared" si="287"/>
        <v>1.6205640000000003</v>
      </c>
      <c r="AN194">
        <f t="shared" si="288"/>
        <v>2.6156460000000004</v>
      </c>
      <c r="AO194">
        <f t="shared" si="289"/>
        <v>1.6081560000000001</v>
      </c>
      <c r="AP194">
        <f t="shared" si="290"/>
        <v>1.7140199999999999</v>
      </c>
      <c r="AQ194">
        <f t="shared" si="291"/>
        <v>3.2287200000000005</v>
      </c>
      <c r="AR194">
        <f t="shared" si="292"/>
        <v>3.2551200000000002</v>
      </c>
    </row>
    <row r="195" spans="7:44" x14ac:dyDescent="0.25">
      <c r="G195" s="1"/>
      <c r="H195">
        <v>18</v>
      </c>
      <c r="I195">
        <f t="shared" si="257"/>
        <v>1.4732400000000001</v>
      </c>
      <c r="J195">
        <f t="shared" si="258"/>
        <v>2.3778600000000001</v>
      </c>
      <c r="K195">
        <f t="shared" si="259"/>
        <v>1.4619599999999999</v>
      </c>
      <c r="L195">
        <f t="shared" si="260"/>
        <v>1.5581999999999998</v>
      </c>
      <c r="M195">
        <f t="shared" si="261"/>
        <v>2.9352</v>
      </c>
      <c r="N195">
        <f t="shared" si="262"/>
        <v>2.9592000000000001</v>
      </c>
      <c r="O195">
        <f t="shared" si="263"/>
        <v>1.4732400000000001</v>
      </c>
      <c r="P195">
        <f t="shared" si="264"/>
        <v>2.3778600000000001</v>
      </c>
      <c r="Q195">
        <f t="shared" si="265"/>
        <v>1.4619599999999999</v>
      </c>
      <c r="R195">
        <f t="shared" si="266"/>
        <v>1.5581999999999998</v>
      </c>
      <c r="S195">
        <f t="shared" si="267"/>
        <v>2.9352</v>
      </c>
      <c r="T195">
        <f t="shared" si="268"/>
        <v>2.9592000000000001</v>
      </c>
      <c r="U195">
        <f t="shared" si="269"/>
        <v>1.4732400000000001</v>
      </c>
      <c r="V195">
        <f t="shared" si="270"/>
        <v>2.3778600000000001</v>
      </c>
      <c r="W195">
        <f t="shared" si="271"/>
        <v>1.4619599999999999</v>
      </c>
      <c r="X195">
        <f t="shared" si="272"/>
        <v>1.5581999999999998</v>
      </c>
      <c r="Y195">
        <f t="shared" si="273"/>
        <v>2.9352</v>
      </c>
      <c r="Z195">
        <f t="shared" si="274"/>
        <v>2.9592000000000001</v>
      </c>
      <c r="AA195">
        <f t="shared" si="275"/>
        <v>1.6205640000000003</v>
      </c>
      <c r="AB195">
        <f t="shared" si="276"/>
        <v>2.6156460000000004</v>
      </c>
      <c r="AC195">
        <f t="shared" si="277"/>
        <v>1.6081560000000001</v>
      </c>
      <c r="AD195">
        <f t="shared" si="278"/>
        <v>1.7140199999999999</v>
      </c>
      <c r="AE195">
        <f t="shared" si="279"/>
        <v>3.2287200000000005</v>
      </c>
      <c r="AF195">
        <f t="shared" si="280"/>
        <v>3.2551200000000002</v>
      </c>
      <c r="AG195">
        <f t="shared" si="281"/>
        <v>1.6205640000000003</v>
      </c>
      <c r="AH195">
        <f t="shared" si="282"/>
        <v>2.6156460000000004</v>
      </c>
      <c r="AI195">
        <f t="shared" si="283"/>
        <v>1.6081560000000001</v>
      </c>
      <c r="AJ195">
        <f t="shared" si="284"/>
        <v>1.7140199999999999</v>
      </c>
      <c r="AK195">
        <f t="shared" si="285"/>
        <v>3.2287200000000005</v>
      </c>
      <c r="AL195">
        <f t="shared" si="286"/>
        <v>3.2551200000000002</v>
      </c>
      <c r="AM195">
        <f t="shared" si="287"/>
        <v>1.6205640000000003</v>
      </c>
      <c r="AN195">
        <f t="shared" si="288"/>
        <v>2.6156460000000004</v>
      </c>
      <c r="AO195">
        <f t="shared" si="289"/>
        <v>1.6081560000000001</v>
      </c>
      <c r="AP195">
        <f t="shared" si="290"/>
        <v>1.7140199999999999</v>
      </c>
      <c r="AQ195">
        <f t="shared" si="291"/>
        <v>3.2287200000000005</v>
      </c>
      <c r="AR195">
        <f t="shared" si="292"/>
        <v>3.2551200000000002</v>
      </c>
    </row>
    <row r="196" spans="7:44" x14ac:dyDescent="0.25">
      <c r="G196" s="1"/>
      <c r="H196">
        <v>19</v>
      </c>
      <c r="I196">
        <f t="shared" si="257"/>
        <v>1.4732400000000001</v>
      </c>
      <c r="J196">
        <f t="shared" si="258"/>
        <v>2.3778600000000001</v>
      </c>
      <c r="K196">
        <f t="shared" si="259"/>
        <v>1.4619599999999999</v>
      </c>
      <c r="L196">
        <f t="shared" si="260"/>
        <v>1.5581999999999998</v>
      </c>
      <c r="M196">
        <f t="shared" si="261"/>
        <v>2.9352</v>
      </c>
      <c r="N196">
        <f t="shared" si="262"/>
        <v>2.9592000000000001</v>
      </c>
      <c r="O196">
        <f t="shared" si="263"/>
        <v>1.4732400000000001</v>
      </c>
      <c r="P196">
        <f t="shared" si="264"/>
        <v>2.3778600000000001</v>
      </c>
      <c r="Q196">
        <f t="shared" si="265"/>
        <v>1.4619599999999999</v>
      </c>
      <c r="R196">
        <f t="shared" si="266"/>
        <v>1.5581999999999998</v>
      </c>
      <c r="S196">
        <f t="shared" si="267"/>
        <v>2.9352</v>
      </c>
      <c r="T196">
        <f t="shared" si="268"/>
        <v>2.9592000000000001</v>
      </c>
      <c r="U196">
        <f t="shared" si="269"/>
        <v>1.4732400000000001</v>
      </c>
      <c r="V196">
        <f t="shared" si="270"/>
        <v>2.3778600000000001</v>
      </c>
      <c r="W196">
        <f t="shared" si="271"/>
        <v>1.4619599999999999</v>
      </c>
      <c r="X196">
        <f t="shared" si="272"/>
        <v>1.5581999999999998</v>
      </c>
      <c r="Y196">
        <f t="shared" si="273"/>
        <v>2.9352</v>
      </c>
      <c r="Z196">
        <f t="shared" si="274"/>
        <v>2.9592000000000001</v>
      </c>
      <c r="AA196">
        <f t="shared" si="275"/>
        <v>1.6205640000000003</v>
      </c>
      <c r="AB196">
        <f t="shared" si="276"/>
        <v>2.6156460000000004</v>
      </c>
      <c r="AC196">
        <f t="shared" si="277"/>
        <v>1.6081560000000001</v>
      </c>
      <c r="AD196">
        <f t="shared" si="278"/>
        <v>1.7140199999999999</v>
      </c>
      <c r="AE196">
        <f t="shared" si="279"/>
        <v>3.2287200000000005</v>
      </c>
      <c r="AF196">
        <f t="shared" si="280"/>
        <v>3.2551200000000002</v>
      </c>
      <c r="AG196">
        <f t="shared" si="281"/>
        <v>1.6205640000000003</v>
      </c>
      <c r="AH196">
        <f t="shared" si="282"/>
        <v>2.6156460000000004</v>
      </c>
      <c r="AI196">
        <f t="shared" si="283"/>
        <v>1.6081560000000001</v>
      </c>
      <c r="AJ196">
        <f t="shared" si="284"/>
        <v>1.7140199999999999</v>
      </c>
      <c r="AK196">
        <f t="shared" si="285"/>
        <v>3.2287200000000005</v>
      </c>
      <c r="AL196">
        <f t="shared" si="286"/>
        <v>3.2551200000000002</v>
      </c>
      <c r="AM196">
        <f t="shared" si="287"/>
        <v>1.6205640000000003</v>
      </c>
      <c r="AN196">
        <f t="shared" si="288"/>
        <v>2.6156460000000004</v>
      </c>
      <c r="AO196">
        <f t="shared" si="289"/>
        <v>1.6081560000000001</v>
      </c>
      <c r="AP196">
        <f t="shared" si="290"/>
        <v>1.7140199999999999</v>
      </c>
      <c r="AQ196">
        <f t="shared" si="291"/>
        <v>3.2287200000000005</v>
      </c>
      <c r="AR196">
        <f t="shared" si="292"/>
        <v>3.2551200000000002</v>
      </c>
    </row>
    <row r="197" spans="7:44" x14ac:dyDescent="0.25">
      <c r="G197" s="1"/>
      <c r="H197" t="s">
        <v>291</v>
      </c>
      <c r="I197">
        <f t="shared" si="257"/>
        <v>1.4732400000000001</v>
      </c>
      <c r="J197">
        <f t="shared" si="258"/>
        <v>2.3778600000000001</v>
      </c>
      <c r="K197">
        <f t="shared" si="259"/>
        <v>1.4619599999999999</v>
      </c>
      <c r="L197">
        <f t="shared" si="260"/>
        <v>1.5581999999999998</v>
      </c>
      <c r="M197">
        <f t="shared" si="261"/>
        <v>2.9352</v>
      </c>
      <c r="N197">
        <f t="shared" si="262"/>
        <v>2.9592000000000001</v>
      </c>
      <c r="O197">
        <f t="shared" si="263"/>
        <v>1.4732400000000001</v>
      </c>
      <c r="P197">
        <f t="shared" si="264"/>
        <v>2.3778600000000001</v>
      </c>
      <c r="Q197">
        <f t="shared" si="265"/>
        <v>1.4619599999999999</v>
      </c>
      <c r="R197">
        <f t="shared" si="266"/>
        <v>1.5581999999999998</v>
      </c>
      <c r="S197">
        <f t="shared" si="267"/>
        <v>2.9352</v>
      </c>
      <c r="T197">
        <f t="shared" si="268"/>
        <v>2.9592000000000001</v>
      </c>
      <c r="U197">
        <f t="shared" si="269"/>
        <v>1.4732400000000001</v>
      </c>
      <c r="V197">
        <f t="shared" si="270"/>
        <v>2.3778600000000001</v>
      </c>
      <c r="W197">
        <f t="shared" si="271"/>
        <v>1.4619599999999999</v>
      </c>
      <c r="X197">
        <f t="shared" si="272"/>
        <v>1.5581999999999998</v>
      </c>
      <c r="Y197">
        <f t="shared" si="273"/>
        <v>2.9352</v>
      </c>
      <c r="Z197">
        <f t="shared" si="274"/>
        <v>2.9592000000000001</v>
      </c>
      <c r="AA197">
        <f t="shared" si="275"/>
        <v>1.6205640000000003</v>
      </c>
      <c r="AB197">
        <f t="shared" si="276"/>
        <v>2.6156460000000004</v>
      </c>
      <c r="AC197">
        <f t="shared" si="277"/>
        <v>1.6081560000000001</v>
      </c>
      <c r="AD197">
        <f t="shared" si="278"/>
        <v>1.7140199999999999</v>
      </c>
      <c r="AE197">
        <f t="shared" si="279"/>
        <v>3.2287200000000005</v>
      </c>
      <c r="AF197">
        <f t="shared" si="280"/>
        <v>3.2551200000000002</v>
      </c>
      <c r="AG197">
        <f t="shared" si="281"/>
        <v>1.6205640000000003</v>
      </c>
      <c r="AH197">
        <f t="shared" si="282"/>
        <v>2.6156460000000004</v>
      </c>
      <c r="AI197">
        <f t="shared" si="283"/>
        <v>1.6081560000000001</v>
      </c>
      <c r="AJ197">
        <f t="shared" si="284"/>
        <v>1.7140199999999999</v>
      </c>
      <c r="AK197">
        <f t="shared" si="285"/>
        <v>3.2287200000000005</v>
      </c>
      <c r="AL197">
        <f t="shared" si="286"/>
        <v>3.2551200000000002</v>
      </c>
      <c r="AM197">
        <f t="shared" si="287"/>
        <v>1.6205640000000003</v>
      </c>
      <c r="AN197">
        <f t="shared" si="288"/>
        <v>2.6156460000000004</v>
      </c>
      <c r="AO197">
        <f t="shared" si="289"/>
        <v>1.6081560000000001</v>
      </c>
      <c r="AP197">
        <f t="shared" si="290"/>
        <v>1.7140199999999999</v>
      </c>
      <c r="AQ197">
        <f t="shared" si="291"/>
        <v>3.2287200000000005</v>
      </c>
      <c r="AR197">
        <f t="shared" si="292"/>
        <v>3.2551200000000002</v>
      </c>
    </row>
    <row r="202" spans="7:44" ht="15.75" x14ac:dyDescent="0.3">
      <c r="G202" s="1" t="s">
        <v>327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7:44" x14ac:dyDescent="0.25">
      <c r="G203" s="1" t="s">
        <v>275</v>
      </c>
      <c r="H203" s="1" t="s">
        <v>308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 t="s">
        <v>310</v>
      </c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7:44" x14ac:dyDescent="0.25">
      <c r="G204" s="1"/>
      <c r="H204" s="1" t="s">
        <v>289</v>
      </c>
      <c r="I204" s="1"/>
      <c r="J204" s="1"/>
      <c r="K204" s="1"/>
      <c r="L204" s="1"/>
      <c r="M204" s="1"/>
      <c r="N204" s="1" t="s">
        <v>290</v>
      </c>
      <c r="O204" s="1"/>
      <c r="P204" s="1"/>
      <c r="Q204" s="1"/>
      <c r="R204" s="1"/>
      <c r="S204" s="1"/>
      <c r="T204" s="1" t="s">
        <v>291</v>
      </c>
      <c r="U204" s="1"/>
      <c r="V204" s="1"/>
      <c r="W204" s="1"/>
      <c r="X204" s="1"/>
      <c r="Y204" s="1"/>
      <c r="Z204" s="1" t="s">
        <v>289</v>
      </c>
      <c r="AA204" s="1"/>
      <c r="AB204" s="1"/>
      <c r="AC204" s="1"/>
      <c r="AD204" s="1"/>
      <c r="AE204" s="1"/>
      <c r="AF204" s="1" t="s">
        <v>290</v>
      </c>
      <c r="AG204" s="1"/>
      <c r="AH204" s="1"/>
      <c r="AI204" s="1"/>
      <c r="AJ204" s="1"/>
      <c r="AK204" s="1"/>
      <c r="AL204" s="1" t="s">
        <v>291</v>
      </c>
      <c r="AM204" s="1"/>
      <c r="AN204" s="1"/>
      <c r="AO204" s="1"/>
      <c r="AP204" s="1"/>
      <c r="AQ204" s="1"/>
    </row>
    <row r="205" spans="7:44" x14ac:dyDescent="0.25">
      <c r="G205" s="1"/>
      <c r="H205">
        <v>50</v>
      </c>
      <c r="I205">
        <v>60</v>
      </c>
      <c r="J205">
        <v>70</v>
      </c>
      <c r="K205">
        <v>80</v>
      </c>
      <c r="L205">
        <v>90</v>
      </c>
      <c r="M205">
        <v>100</v>
      </c>
      <c r="N205">
        <v>50</v>
      </c>
      <c r="O205">
        <v>60</v>
      </c>
      <c r="P205">
        <v>70</v>
      </c>
      <c r="Q205">
        <v>80</v>
      </c>
      <c r="R205">
        <v>90</v>
      </c>
      <c r="S205">
        <v>100</v>
      </c>
      <c r="T205">
        <v>50</v>
      </c>
      <c r="U205">
        <v>60</v>
      </c>
      <c r="V205">
        <v>70</v>
      </c>
      <c r="W205">
        <v>80</v>
      </c>
      <c r="X205">
        <v>90</v>
      </c>
      <c r="Y205">
        <v>100</v>
      </c>
      <c r="Z205">
        <v>50</v>
      </c>
      <c r="AA205">
        <v>60</v>
      </c>
      <c r="AB205">
        <v>70</v>
      </c>
      <c r="AC205">
        <v>80</v>
      </c>
      <c r="AD205">
        <v>90</v>
      </c>
      <c r="AE205">
        <v>100</v>
      </c>
      <c r="AF205">
        <v>50</v>
      </c>
      <c r="AG205">
        <v>60</v>
      </c>
      <c r="AH205">
        <v>70</v>
      </c>
      <c r="AI205">
        <v>80</v>
      </c>
      <c r="AJ205">
        <v>90</v>
      </c>
      <c r="AK205">
        <v>100</v>
      </c>
      <c r="AL205">
        <v>50</v>
      </c>
      <c r="AM205">
        <v>60</v>
      </c>
      <c r="AN205">
        <v>70</v>
      </c>
      <c r="AO205">
        <v>80</v>
      </c>
      <c r="AP205">
        <v>90</v>
      </c>
      <c r="AQ205">
        <v>100</v>
      </c>
    </row>
    <row r="206" spans="7:44" x14ac:dyDescent="0.25">
      <c r="G206" t="s">
        <v>324</v>
      </c>
      <c r="H206">
        <v>7.4889700000000001</v>
      </c>
      <c r="I206">
        <v>12.087455</v>
      </c>
      <c r="J206">
        <v>7.4316299999999993</v>
      </c>
      <c r="K206">
        <v>7.9208499999999997</v>
      </c>
      <c r="L206">
        <v>14.9206</v>
      </c>
      <c r="M206">
        <v>15.0426</v>
      </c>
      <c r="N206">
        <v>7.4889700000000001</v>
      </c>
      <c r="O206">
        <v>12.087455</v>
      </c>
      <c r="P206">
        <v>7.4316299999999993</v>
      </c>
      <c r="Q206">
        <v>7.9208499999999997</v>
      </c>
      <c r="R206">
        <v>14.9206</v>
      </c>
      <c r="S206">
        <v>15.0426</v>
      </c>
      <c r="T206">
        <v>7.4889700000000001</v>
      </c>
      <c r="U206">
        <v>12.087455</v>
      </c>
      <c r="V206">
        <v>7.4316299999999993</v>
      </c>
      <c r="W206">
        <v>7.9208499999999997</v>
      </c>
      <c r="X206">
        <v>14.9206</v>
      </c>
      <c r="Y206">
        <v>15.0426</v>
      </c>
      <c r="Z206">
        <f t="shared" ref="Z206:AQ206" si="293">H206*1.1</f>
        <v>8.2378670000000014</v>
      </c>
      <c r="AA206">
        <f t="shared" si="293"/>
        <v>13.296200500000001</v>
      </c>
      <c r="AB206">
        <f t="shared" si="293"/>
        <v>8.1747929999999993</v>
      </c>
      <c r="AC206">
        <f t="shared" si="293"/>
        <v>8.7129349999999999</v>
      </c>
      <c r="AD206">
        <f t="shared" si="293"/>
        <v>16.412660000000002</v>
      </c>
      <c r="AE206">
        <f t="shared" si="293"/>
        <v>16.546860000000002</v>
      </c>
      <c r="AF206">
        <f t="shared" si="293"/>
        <v>8.2378670000000014</v>
      </c>
      <c r="AG206">
        <f t="shared" si="293"/>
        <v>13.296200500000001</v>
      </c>
      <c r="AH206">
        <f t="shared" si="293"/>
        <v>8.1747929999999993</v>
      </c>
      <c r="AI206">
        <f t="shared" si="293"/>
        <v>8.7129349999999999</v>
      </c>
      <c r="AJ206">
        <f t="shared" si="293"/>
        <v>16.412660000000002</v>
      </c>
      <c r="AK206">
        <f t="shared" si="293"/>
        <v>16.546860000000002</v>
      </c>
      <c r="AL206">
        <f t="shared" si="293"/>
        <v>8.2378670000000014</v>
      </c>
      <c r="AM206">
        <f t="shared" si="293"/>
        <v>13.296200500000001</v>
      </c>
      <c r="AN206">
        <f t="shared" si="293"/>
        <v>8.1747929999999993</v>
      </c>
      <c r="AO206">
        <f t="shared" si="293"/>
        <v>8.7129349999999999</v>
      </c>
      <c r="AP206">
        <f t="shared" si="293"/>
        <v>16.412660000000002</v>
      </c>
      <c r="AQ206">
        <f t="shared" si="293"/>
        <v>16.546860000000002</v>
      </c>
    </row>
    <row r="207" spans="7:44" x14ac:dyDescent="0.25">
      <c r="G207" t="s">
        <v>294</v>
      </c>
      <c r="H207">
        <v>13.627470000000001</v>
      </c>
      <c r="I207">
        <v>21.995204999999999</v>
      </c>
      <c r="J207">
        <v>13.52313</v>
      </c>
      <c r="K207">
        <v>14.413349999999999</v>
      </c>
      <c r="L207">
        <v>27.15615</v>
      </c>
      <c r="M207">
        <v>27.372600000000002</v>
      </c>
      <c r="N207">
        <v>13.627470000000001</v>
      </c>
      <c r="O207">
        <v>21.995204999999999</v>
      </c>
      <c r="P207">
        <v>13.52313</v>
      </c>
      <c r="Q207">
        <v>14.413349999999999</v>
      </c>
      <c r="R207">
        <v>27.15615</v>
      </c>
      <c r="S207">
        <v>27.372600000000002</v>
      </c>
      <c r="T207">
        <v>13.627470000000001</v>
      </c>
      <c r="U207">
        <v>21.995204999999999</v>
      </c>
      <c r="V207">
        <v>13.52313</v>
      </c>
      <c r="W207">
        <v>14.413349999999999</v>
      </c>
      <c r="X207">
        <v>27.15615</v>
      </c>
      <c r="Y207">
        <v>29.853999999999999</v>
      </c>
      <c r="Z207">
        <f t="shared" ref="Z207:Z209" si="294">H207*1.1</f>
        <v>14.990217000000001</v>
      </c>
      <c r="AA207">
        <f t="shared" ref="AA207:AA209" si="295">I207*1.1</f>
        <v>24.194725500000001</v>
      </c>
      <c r="AB207">
        <f t="shared" ref="AB207:AB209" si="296">J207*1.1</f>
        <v>14.875443000000001</v>
      </c>
      <c r="AC207">
        <f t="shared" ref="AC207:AC209" si="297">K207*1.1</f>
        <v>15.854685</v>
      </c>
      <c r="AD207">
        <f t="shared" ref="AD207:AD209" si="298">L207*1.1</f>
        <v>29.871765000000003</v>
      </c>
      <c r="AE207">
        <f t="shared" ref="AE207:AE209" si="299">M207*1.1</f>
        <v>30.109860000000005</v>
      </c>
      <c r="AF207">
        <f t="shared" ref="AF207:AF209" si="300">N207*1.1</f>
        <v>14.990217000000001</v>
      </c>
      <c r="AG207">
        <f t="shared" ref="AG207:AG209" si="301">O207*1.1</f>
        <v>24.194725500000001</v>
      </c>
      <c r="AH207">
        <f t="shared" ref="AH207:AH209" si="302">P207*1.1</f>
        <v>14.875443000000001</v>
      </c>
      <c r="AI207">
        <f t="shared" ref="AI207:AI209" si="303">Q207*1.1</f>
        <v>15.854685</v>
      </c>
      <c r="AJ207">
        <f t="shared" ref="AJ207:AJ209" si="304">R207*1.1</f>
        <v>29.871765000000003</v>
      </c>
      <c r="AK207">
        <f t="shared" ref="AK207:AK209" si="305">S207*1.1</f>
        <v>30.109860000000005</v>
      </c>
      <c r="AL207">
        <f t="shared" ref="AL207:AL209" si="306">T207*1.1</f>
        <v>14.990217000000001</v>
      </c>
      <c r="AM207">
        <f t="shared" ref="AM207:AM209" si="307">U207*1.1</f>
        <v>24.194725500000001</v>
      </c>
      <c r="AN207">
        <f t="shared" ref="AN207:AN209" si="308">V207*1.1</f>
        <v>14.875443000000001</v>
      </c>
      <c r="AO207">
        <f t="shared" ref="AO207:AO209" si="309">W207*1.1</f>
        <v>15.854685</v>
      </c>
      <c r="AP207">
        <f t="shared" ref="AP207:AP209" si="310">X207*1.1</f>
        <v>29.871765000000003</v>
      </c>
      <c r="AQ207">
        <f t="shared" ref="AQ207:AQ209" si="311">Y207*1.1</f>
        <v>32.839400000000005</v>
      </c>
    </row>
    <row r="208" spans="7:44" x14ac:dyDescent="0.25">
      <c r="G208" t="s">
        <v>325</v>
      </c>
      <c r="H208">
        <v>4.78803</v>
      </c>
      <c r="I208">
        <v>7.7280449999999998</v>
      </c>
      <c r="J208">
        <v>4.7513699999999996</v>
      </c>
      <c r="K208">
        <v>5.0641499999999997</v>
      </c>
      <c r="L208">
        <v>9.5433000000000003</v>
      </c>
      <c r="M208">
        <v>9.6173999999999999</v>
      </c>
      <c r="N208">
        <v>4.78803</v>
      </c>
      <c r="O208">
        <v>7.7280449999999998</v>
      </c>
      <c r="P208">
        <v>4.7513699999999996</v>
      </c>
      <c r="Q208">
        <v>5.0641499999999997</v>
      </c>
      <c r="R208">
        <v>9.5433000000000003</v>
      </c>
      <c r="S208">
        <v>9.6173999999999999</v>
      </c>
      <c r="T208">
        <v>4.78803</v>
      </c>
      <c r="U208">
        <v>7.7280449999999998</v>
      </c>
      <c r="V208">
        <v>4.7513699999999996</v>
      </c>
      <c r="W208">
        <v>5.0641499999999997</v>
      </c>
      <c r="X208">
        <v>9.5433000000000003</v>
      </c>
      <c r="Y208">
        <v>11.569800000000001</v>
      </c>
      <c r="Z208">
        <f t="shared" si="294"/>
        <v>5.2668330000000001</v>
      </c>
      <c r="AA208">
        <f t="shared" si="295"/>
        <v>8.5008495000000011</v>
      </c>
      <c r="AB208">
        <f t="shared" si="296"/>
        <v>5.2265069999999998</v>
      </c>
      <c r="AC208">
        <f t="shared" si="297"/>
        <v>5.5705650000000002</v>
      </c>
      <c r="AD208">
        <f t="shared" si="298"/>
        <v>10.497630000000001</v>
      </c>
      <c r="AE208">
        <f t="shared" si="299"/>
        <v>10.579140000000001</v>
      </c>
      <c r="AF208">
        <f t="shared" si="300"/>
        <v>5.2668330000000001</v>
      </c>
      <c r="AG208">
        <f t="shared" si="301"/>
        <v>8.5008495000000011</v>
      </c>
      <c r="AH208">
        <f t="shared" si="302"/>
        <v>5.2265069999999998</v>
      </c>
      <c r="AI208">
        <f t="shared" si="303"/>
        <v>5.5705650000000002</v>
      </c>
      <c r="AJ208">
        <f t="shared" si="304"/>
        <v>10.497630000000001</v>
      </c>
      <c r="AK208">
        <f t="shared" si="305"/>
        <v>10.579140000000001</v>
      </c>
      <c r="AL208">
        <f t="shared" si="306"/>
        <v>5.2668330000000001</v>
      </c>
      <c r="AM208">
        <f t="shared" si="307"/>
        <v>8.5008495000000011</v>
      </c>
      <c r="AN208">
        <f t="shared" si="308"/>
        <v>5.2265069999999998</v>
      </c>
      <c r="AO208">
        <f t="shared" si="309"/>
        <v>5.5705650000000002</v>
      </c>
      <c r="AP208">
        <f t="shared" si="310"/>
        <v>10.497630000000001</v>
      </c>
      <c r="AQ208">
        <f t="shared" si="311"/>
        <v>12.726780000000002</v>
      </c>
    </row>
    <row r="209" spans="7:43" x14ac:dyDescent="0.25">
      <c r="G209" t="s">
        <v>323</v>
      </c>
      <c r="H209">
        <f>H208*0.9</f>
        <v>4.3092269999999999</v>
      </c>
      <c r="I209">
        <f t="shared" ref="I209:Y209" si="312">I208*0.9</f>
        <v>6.9552405000000004</v>
      </c>
      <c r="J209">
        <f t="shared" si="312"/>
        <v>4.2762329999999995</v>
      </c>
      <c r="K209">
        <f t="shared" si="312"/>
        <v>4.5577350000000001</v>
      </c>
      <c r="L209">
        <f t="shared" si="312"/>
        <v>8.5889699999999998</v>
      </c>
      <c r="M209">
        <f t="shared" si="312"/>
        <v>8.655660000000001</v>
      </c>
      <c r="N209">
        <f t="shared" si="312"/>
        <v>4.3092269999999999</v>
      </c>
      <c r="O209">
        <f t="shared" si="312"/>
        <v>6.9552405000000004</v>
      </c>
      <c r="P209">
        <f t="shared" si="312"/>
        <v>4.2762329999999995</v>
      </c>
      <c r="Q209">
        <f t="shared" si="312"/>
        <v>4.5577350000000001</v>
      </c>
      <c r="R209">
        <f t="shared" si="312"/>
        <v>8.5889699999999998</v>
      </c>
      <c r="S209">
        <f t="shared" si="312"/>
        <v>8.655660000000001</v>
      </c>
      <c r="T209">
        <f t="shared" si="312"/>
        <v>4.3092269999999999</v>
      </c>
      <c r="U209">
        <f t="shared" si="312"/>
        <v>6.9552405000000004</v>
      </c>
      <c r="V209">
        <f t="shared" si="312"/>
        <v>4.2762329999999995</v>
      </c>
      <c r="W209">
        <f t="shared" si="312"/>
        <v>4.5577350000000001</v>
      </c>
      <c r="X209">
        <f t="shared" si="312"/>
        <v>8.5889699999999998</v>
      </c>
      <c r="Y209">
        <f t="shared" si="312"/>
        <v>10.412820000000002</v>
      </c>
      <c r="Z209">
        <f t="shared" si="294"/>
        <v>4.7401496999999999</v>
      </c>
      <c r="AA209">
        <f t="shared" si="295"/>
        <v>7.6507645500000008</v>
      </c>
      <c r="AB209">
        <f t="shared" si="296"/>
        <v>4.7038563</v>
      </c>
      <c r="AC209">
        <f t="shared" si="297"/>
        <v>5.0135085000000004</v>
      </c>
      <c r="AD209">
        <f t="shared" si="298"/>
        <v>9.4478670000000005</v>
      </c>
      <c r="AE209">
        <f t="shared" si="299"/>
        <v>9.5212260000000022</v>
      </c>
      <c r="AF209">
        <f t="shared" si="300"/>
        <v>4.7401496999999999</v>
      </c>
      <c r="AG209">
        <f t="shared" si="301"/>
        <v>7.6507645500000008</v>
      </c>
      <c r="AH209">
        <f t="shared" si="302"/>
        <v>4.7038563</v>
      </c>
      <c r="AI209">
        <f t="shared" si="303"/>
        <v>5.0135085000000004</v>
      </c>
      <c r="AJ209">
        <f t="shared" si="304"/>
        <v>9.4478670000000005</v>
      </c>
      <c r="AK209">
        <f t="shared" si="305"/>
        <v>9.5212260000000022</v>
      </c>
      <c r="AL209">
        <f t="shared" si="306"/>
        <v>4.7401496999999999</v>
      </c>
      <c r="AM209">
        <f t="shared" si="307"/>
        <v>7.6507645500000008</v>
      </c>
      <c r="AN209">
        <f t="shared" si="308"/>
        <v>4.7038563</v>
      </c>
      <c r="AO209">
        <f t="shared" si="309"/>
        <v>5.0135085000000004</v>
      </c>
      <c r="AP209">
        <f t="shared" si="310"/>
        <v>9.4478670000000005</v>
      </c>
      <c r="AQ209">
        <f t="shared" si="311"/>
        <v>11.454102000000002</v>
      </c>
    </row>
    <row r="214" spans="7:43" ht="15.75" x14ac:dyDescent="0.3">
      <c r="G214" s="1" t="s">
        <v>442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7:43" x14ac:dyDescent="0.25">
      <c r="G215" s="1" t="s">
        <v>440</v>
      </c>
      <c r="H215" s="1" t="s">
        <v>308</v>
      </c>
      <c r="I215" s="1"/>
      <c r="J215" s="1"/>
      <c r="K215" s="1"/>
      <c r="L215" s="1"/>
      <c r="M215" s="1"/>
      <c r="N215" s="1" t="s">
        <v>310</v>
      </c>
      <c r="O215" s="1"/>
      <c r="P215" s="1"/>
      <c r="Q215" s="1"/>
      <c r="R215" s="1"/>
      <c r="S215" s="1"/>
    </row>
    <row r="216" spans="7:43" x14ac:dyDescent="0.25">
      <c r="G216" s="1"/>
      <c r="H216">
        <v>50</v>
      </c>
      <c r="I216">
        <v>60</v>
      </c>
      <c r="J216">
        <v>70</v>
      </c>
      <c r="K216">
        <v>80</v>
      </c>
      <c r="L216">
        <v>90</v>
      </c>
      <c r="M216">
        <v>100</v>
      </c>
      <c r="N216">
        <v>50</v>
      </c>
      <c r="O216">
        <v>60</v>
      </c>
      <c r="P216">
        <v>70</v>
      </c>
      <c r="Q216">
        <v>80</v>
      </c>
      <c r="R216">
        <v>90</v>
      </c>
      <c r="S216">
        <v>100</v>
      </c>
    </row>
    <row r="217" spans="7:43" x14ac:dyDescent="0.25">
      <c r="G217" t="s">
        <v>265</v>
      </c>
      <c r="H217">
        <v>6.3349320000000002</v>
      </c>
      <c r="I217">
        <v>10.224798</v>
      </c>
      <c r="J217">
        <v>6.2864279999999999</v>
      </c>
      <c r="K217">
        <v>6.7002600000000001</v>
      </c>
      <c r="L217">
        <v>12.621360000000001</v>
      </c>
      <c r="M217">
        <v>12.72456</v>
      </c>
      <c r="N217">
        <v>6.3349320000000002</v>
      </c>
      <c r="O217">
        <v>10.224798</v>
      </c>
      <c r="P217">
        <v>6.2864279999999999</v>
      </c>
      <c r="Q217">
        <v>6.7002600000000001</v>
      </c>
      <c r="R217">
        <v>12.621360000000001</v>
      </c>
      <c r="S217">
        <v>12.72456</v>
      </c>
    </row>
    <row r="218" spans="7:43" x14ac:dyDescent="0.25">
      <c r="G218" t="s">
        <v>266</v>
      </c>
      <c r="H218">
        <v>5.1072319999999998</v>
      </c>
      <c r="I218">
        <v>8.2432479999999995</v>
      </c>
      <c r="J218">
        <v>5.0681279999999997</v>
      </c>
      <c r="K218">
        <v>5.4017600000000003</v>
      </c>
      <c r="L218">
        <v>10.177440000000001</v>
      </c>
      <c r="M218">
        <v>10.258560000000001</v>
      </c>
      <c r="N218">
        <v>5.1072320000000007</v>
      </c>
      <c r="O218">
        <v>8.2432479999999995</v>
      </c>
      <c r="P218">
        <v>5.0681279999999997</v>
      </c>
      <c r="Q218">
        <v>5.4017600000000003</v>
      </c>
      <c r="R218">
        <v>10.177440000000001</v>
      </c>
      <c r="S218">
        <v>10.258560000000001</v>
      </c>
    </row>
  </sheetData>
  <mergeCells count="170">
    <mergeCell ref="G172:H172"/>
    <mergeCell ref="D153:AP153"/>
    <mergeCell ref="G154:X154"/>
    <mergeCell ref="Y154:AP154"/>
    <mergeCell ref="G155:L155"/>
    <mergeCell ref="M155:R155"/>
    <mergeCell ref="S155:X155"/>
    <mergeCell ref="Y155:AD155"/>
    <mergeCell ref="AE155:AJ155"/>
    <mergeCell ref="AK155:AP155"/>
    <mergeCell ref="D162:AP162"/>
    <mergeCell ref="G163:X163"/>
    <mergeCell ref="Y163:AP163"/>
    <mergeCell ref="G164:L164"/>
    <mergeCell ref="M164:R164"/>
    <mergeCell ref="S164:X164"/>
    <mergeCell ref="Y164:AD164"/>
    <mergeCell ref="AE164:AJ164"/>
    <mergeCell ref="AK164:AP164"/>
    <mergeCell ref="G129:AQ129"/>
    <mergeCell ref="G145:X145"/>
    <mergeCell ref="Y145:AP145"/>
    <mergeCell ref="G146:L146"/>
    <mergeCell ref="M146:R146"/>
    <mergeCell ref="S146:X146"/>
    <mergeCell ref="Y146:AD146"/>
    <mergeCell ref="AE146:AJ146"/>
    <mergeCell ref="AK146:AP146"/>
    <mergeCell ref="D144:AP144"/>
    <mergeCell ref="G130:G132"/>
    <mergeCell ref="H130:Y130"/>
    <mergeCell ref="Z130:AQ130"/>
    <mergeCell ref="H131:M131"/>
    <mergeCell ref="N131:S131"/>
    <mergeCell ref="T131:Y131"/>
    <mergeCell ref="Z131:AE131"/>
    <mergeCell ref="AF131:AK131"/>
    <mergeCell ref="AL131:AQ131"/>
    <mergeCell ref="G202:AQ202"/>
    <mergeCell ref="G203:G205"/>
    <mergeCell ref="H203:Y203"/>
    <mergeCell ref="Z203:AQ203"/>
    <mergeCell ref="H204:M204"/>
    <mergeCell ref="N204:S204"/>
    <mergeCell ref="T204:Y204"/>
    <mergeCell ref="Z204:AE204"/>
    <mergeCell ref="AF204:AK204"/>
    <mergeCell ref="AL204:AQ204"/>
    <mergeCell ref="G117:AQ117"/>
    <mergeCell ref="G118:G120"/>
    <mergeCell ref="H118:Y118"/>
    <mergeCell ref="Z118:AQ118"/>
    <mergeCell ref="H119:M119"/>
    <mergeCell ref="N119:S119"/>
    <mergeCell ref="T119:Y119"/>
    <mergeCell ref="Z119:AE119"/>
    <mergeCell ref="AF119:AK119"/>
    <mergeCell ref="AL119:AQ119"/>
    <mergeCell ref="G105:AQ105"/>
    <mergeCell ref="G106:G108"/>
    <mergeCell ref="H106:Y106"/>
    <mergeCell ref="Z106:AQ106"/>
    <mergeCell ref="H107:M107"/>
    <mergeCell ref="N107:S107"/>
    <mergeCell ref="T107:Y107"/>
    <mergeCell ref="Z107:AE107"/>
    <mergeCell ref="AF107:AK107"/>
    <mergeCell ref="AL107:AQ107"/>
    <mergeCell ref="G96:AQ96"/>
    <mergeCell ref="G97:G99"/>
    <mergeCell ref="H97:Y97"/>
    <mergeCell ref="Z97:AQ97"/>
    <mergeCell ref="H98:M98"/>
    <mergeCell ref="N98:S98"/>
    <mergeCell ref="T98:Y98"/>
    <mergeCell ref="Z98:AE98"/>
    <mergeCell ref="AF98:AK98"/>
    <mergeCell ref="AL98:AQ98"/>
    <mergeCell ref="G86:AQ86"/>
    <mergeCell ref="G87:G89"/>
    <mergeCell ref="H87:Y87"/>
    <mergeCell ref="Z87:AQ87"/>
    <mergeCell ref="H88:M88"/>
    <mergeCell ref="N88:S88"/>
    <mergeCell ref="T88:Y88"/>
    <mergeCell ref="Z88:AE88"/>
    <mergeCell ref="AF88:AK88"/>
    <mergeCell ref="AL88:AQ88"/>
    <mergeCell ref="G76:AQ76"/>
    <mergeCell ref="G77:G79"/>
    <mergeCell ref="H77:Y77"/>
    <mergeCell ref="Z77:AQ77"/>
    <mergeCell ref="H78:M78"/>
    <mergeCell ref="N78:S78"/>
    <mergeCell ref="T78:Y78"/>
    <mergeCell ref="Z78:AE78"/>
    <mergeCell ref="AF78:AK78"/>
    <mergeCell ref="AL78:AQ78"/>
    <mergeCell ref="AM37:AR37"/>
    <mergeCell ref="H36:H38"/>
    <mergeCell ref="G184:G190"/>
    <mergeCell ref="G191:G197"/>
    <mergeCell ref="G57:AQ57"/>
    <mergeCell ref="G58:G60"/>
    <mergeCell ref="H58:Y58"/>
    <mergeCell ref="Z58:AQ58"/>
    <mergeCell ref="H59:M59"/>
    <mergeCell ref="N59:S59"/>
    <mergeCell ref="T59:Y59"/>
    <mergeCell ref="Z59:AE59"/>
    <mergeCell ref="AF59:AK59"/>
    <mergeCell ref="AL59:AQ59"/>
    <mergeCell ref="G67:AQ67"/>
    <mergeCell ref="G68:G70"/>
    <mergeCell ref="H68:Y68"/>
    <mergeCell ref="Z68:AQ68"/>
    <mergeCell ref="H69:M69"/>
    <mergeCell ref="N69:S69"/>
    <mergeCell ref="T69:Y69"/>
    <mergeCell ref="Z69:AE69"/>
    <mergeCell ref="AF69:AK69"/>
    <mergeCell ref="AL69:AQ69"/>
    <mergeCell ref="G14:H14"/>
    <mergeCell ref="H6:M6"/>
    <mergeCell ref="G39:G45"/>
    <mergeCell ref="G35:AR35"/>
    <mergeCell ref="G46:G52"/>
    <mergeCell ref="G180:AR180"/>
    <mergeCell ref="G181:G183"/>
    <mergeCell ref="H181:H183"/>
    <mergeCell ref="I181:Z181"/>
    <mergeCell ref="AA181:AR181"/>
    <mergeCell ref="I182:N182"/>
    <mergeCell ref="O182:T182"/>
    <mergeCell ref="U182:Z182"/>
    <mergeCell ref="AA182:AF182"/>
    <mergeCell ref="AG182:AL182"/>
    <mergeCell ref="AM182:AR182"/>
    <mergeCell ref="G36:G38"/>
    <mergeCell ref="I36:Z36"/>
    <mergeCell ref="AA36:AR36"/>
    <mergeCell ref="I37:N37"/>
    <mergeCell ref="O37:T37"/>
    <mergeCell ref="U37:Z37"/>
    <mergeCell ref="AA37:AF37"/>
    <mergeCell ref="AG37:AL37"/>
    <mergeCell ref="H215:M215"/>
    <mergeCell ref="N215:S215"/>
    <mergeCell ref="G214:S214"/>
    <mergeCell ref="G215:G216"/>
    <mergeCell ref="F2:G2"/>
    <mergeCell ref="G5:G7"/>
    <mergeCell ref="N6:S6"/>
    <mergeCell ref="G4:AQ4"/>
    <mergeCell ref="G22:AQ22"/>
    <mergeCell ref="G23:G25"/>
    <mergeCell ref="H23:Y23"/>
    <mergeCell ref="Z23:AQ23"/>
    <mergeCell ref="H24:M24"/>
    <mergeCell ref="N24:S24"/>
    <mergeCell ref="T24:Y24"/>
    <mergeCell ref="Z24:AE24"/>
    <mergeCell ref="AF24:AK24"/>
    <mergeCell ref="AL24:AQ24"/>
    <mergeCell ref="T6:Y6"/>
    <mergeCell ref="H5:Y5"/>
    <mergeCell ref="Z6:AE6"/>
    <mergeCell ref="AF6:AK6"/>
    <mergeCell ref="AL6:AQ6"/>
    <mergeCell ref="Z5:AQ5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0"/>
  <sheetViews>
    <sheetView workbookViewId="0">
      <selection activeCell="K18" sqref="K18"/>
    </sheetView>
  </sheetViews>
  <sheetFormatPr defaultRowHeight="15" x14ac:dyDescent="0.25"/>
  <cols>
    <col min="3" max="3" width="48.5703125" customWidth="1"/>
    <col min="4" max="4" width="44" customWidth="1"/>
    <col min="5" max="5" width="64.140625" customWidth="1"/>
    <col min="6" max="6" width="34.85546875" customWidth="1"/>
  </cols>
  <sheetData>
    <row r="1" spans="2:5" ht="15.75" thickBot="1" x14ac:dyDescent="0.3">
      <c r="B1" s="1" t="s">
        <v>162</v>
      </c>
      <c r="C1" s="1"/>
    </row>
    <row r="2" spans="2:5" ht="15.75" thickTop="1" x14ac:dyDescent="0.25"/>
    <row r="5" spans="2:5" ht="15.75" x14ac:dyDescent="0.3">
      <c r="C5" s="1" t="s">
        <v>387</v>
      </c>
      <c r="D5" s="1"/>
      <c r="E5" s="1"/>
    </row>
    <row r="6" spans="2:5" x14ac:dyDescent="0.25">
      <c r="C6" t="s">
        <v>1</v>
      </c>
      <c r="D6" t="s">
        <v>1</v>
      </c>
      <c r="E6" t="s">
        <v>132</v>
      </c>
    </row>
    <row r="7" spans="2:5" x14ac:dyDescent="0.25">
      <c r="C7" t="s">
        <v>133</v>
      </c>
      <c r="D7" t="s">
        <v>128</v>
      </c>
      <c r="E7">
        <v>35</v>
      </c>
    </row>
    <row r="8" spans="2:5" x14ac:dyDescent="0.25">
      <c r="C8" t="s">
        <v>134</v>
      </c>
      <c r="D8" t="s">
        <v>123</v>
      </c>
      <c r="E8" t="s">
        <v>125</v>
      </c>
    </row>
    <row r="9" spans="2:5" x14ac:dyDescent="0.25">
      <c r="C9" t="s">
        <v>135</v>
      </c>
      <c r="D9" t="s">
        <v>128</v>
      </c>
      <c r="E9">
        <v>32</v>
      </c>
    </row>
    <row r="10" spans="2:5" x14ac:dyDescent="0.25">
      <c r="C10" t="s">
        <v>136</v>
      </c>
      <c r="D10" t="s">
        <v>123</v>
      </c>
      <c r="E10" t="s">
        <v>126</v>
      </c>
    </row>
    <row r="11" spans="2:5" x14ac:dyDescent="0.25">
      <c r="C11" t="s">
        <v>12</v>
      </c>
      <c r="D11" t="s">
        <v>131</v>
      </c>
      <c r="E11" t="s">
        <v>10</v>
      </c>
    </row>
    <row r="12" spans="2:5" x14ac:dyDescent="0.25">
      <c r="C12" t="s">
        <v>137</v>
      </c>
      <c r="D12" t="s">
        <v>153</v>
      </c>
      <c r="E12" t="s">
        <v>203</v>
      </c>
    </row>
    <row r="13" spans="2:5" x14ac:dyDescent="0.25">
      <c r="C13" t="s">
        <v>388</v>
      </c>
    </row>
    <row r="14" spans="2:5" x14ac:dyDescent="0.25">
      <c r="C14" t="s">
        <v>389</v>
      </c>
    </row>
    <row r="15" spans="2:5" x14ac:dyDescent="0.25">
      <c r="C15" t="s">
        <v>390</v>
      </c>
    </row>
    <row r="16" spans="2:5" x14ac:dyDescent="0.25">
      <c r="C16" t="s">
        <v>391</v>
      </c>
    </row>
    <row r="17" spans="3:5" x14ac:dyDescent="0.25">
      <c r="C17" t="s">
        <v>392</v>
      </c>
    </row>
    <row r="18" spans="3:5" x14ac:dyDescent="0.25">
      <c r="C18" t="s">
        <v>393</v>
      </c>
      <c r="E18" t="s">
        <v>412</v>
      </c>
    </row>
    <row r="19" spans="3:5" x14ac:dyDescent="0.25">
      <c r="C19" t="s">
        <v>394</v>
      </c>
      <c r="E19">
        <v>1000</v>
      </c>
    </row>
    <row r="20" spans="3:5" x14ac:dyDescent="0.25">
      <c r="C20" t="s">
        <v>395</v>
      </c>
      <c r="E20">
        <v>1000</v>
      </c>
    </row>
    <row r="21" spans="3:5" x14ac:dyDescent="0.25">
      <c r="C21" t="s">
        <v>396</v>
      </c>
      <c r="E21">
        <v>1100</v>
      </c>
    </row>
    <row r="22" spans="3:5" x14ac:dyDescent="0.25">
      <c r="C22" t="s">
        <v>397</v>
      </c>
      <c r="E22">
        <v>1250</v>
      </c>
    </row>
    <row r="23" spans="3:5" x14ac:dyDescent="0.25">
      <c r="C23" t="s">
        <v>398</v>
      </c>
      <c r="E23">
        <v>1200</v>
      </c>
    </row>
    <row r="24" spans="3:5" x14ac:dyDescent="0.25">
      <c r="C24" t="s">
        <v>399</v>
      </c>
      <c r="E24">
        <v>1200</v>
      </c>
    </row>
    <row r="25" spans="3:5" x14ac:dyDescent="0.25">
      <c r="C25" t="s">
        <v>400</v>
      </c>
      <c r="E25">
        <v>2500</v>
      </c>
    </row>
    <row r="26" spans="3:5" x14ac:dyDescent="0.25">
      <c r="C26" t="s">
        <v>402</v>
      </c>
      <c r="E26">
        <v>1500</v>
      </c>
    </row>
    <row r="27" spans="3:5" x14ac:dyDescent="0.25">
      <c r="C27" t="s">
        <v>401</v>
      </c>
    </row>
    <row r="28" spans="3:5" x14ac:dyDescent="0.25">
      <c r="C28" t="s">
        <v>382</v>
      </c>
      <c r="E28" t="s">
        <v>420</v>
      </c>
    </row>
    <row r="29" spans="3:5" x14ac:dyDescent="0.25">
      <c r="C29" t="s">
        <v>383</v>
      </c>
      <c r="E29" t="s">
        <v>290</v>
      </c>
    </row>
    <row r="30" spans="3:5" x14ac:dyDescent="0.25">
      <c r="C30" t="s">
        <v>384</v>
      </c>
      <c r="E30">
        <v>100</v>
      </c>
    </row>
    <row r="31" spans="3:5" x14ac:dyDescent="0.25">
      <c r="C31" t="s">
        <v>385</v>
      </c>
      <c r="E31">
        <v>100</v>
      </c>
    </row>
    <row r="32" spans="3:5" x14ac:dyDescent="0.25">
      <c r="C32" t="s">
        <v>403</v>
      </c>
      <c r="E32" t="s">
        <v>421</v>
      </c>
    </row>
    <row r="33" spans="3:5" x14ac:dyDescent="0.25">
      <c r="C33" t="s">
        <v>404</v>
      </c>
      <c r="E33" t="s">
        <v>289</v>
      </c>
    </row>
    <row r="34" spans="3:5" x14ac:dyDescent="0.25">
      <c r="C34" t="s">
        <v>405</v>
      </c>
      <c r="E34">
        <v>90</v>
      </c>
    </row>
    <row r="35" spans="3:5" x14ac:dyDescent="0.25">
      <c r="C35" t="s">
        <v>406</v>
      </c>
      <c r="E35">
        <v>80</v>
      </c>
    </row>
    <row r="36" spans="3:5" x14ac:dyDescent="0.25">
      <c r="C36" t="s">
        <v>407</v>
      </c>
      <c r="E36" t="s">
        <v>422</v>
      </c>
    </row>
    <row r="37" spans="3:5" x14ac:dyDescent="0.25">
      <c r="C37" t="s">
        <v>408</v>
      </c>
      <c r="E37" t="s">
        <v>290</v>
      </c>
    </row>
    <row r="38" spans="3:5" x14ac:dyDescent="0.25">
      <c r="C38" t="s">
        <v>409</v>
      </c>
      <c r="E38">
        <v>80</v>
      </c>
    </row>
    <row r="39" spans="3:5" x14ac:dyDescent="0.25">
      <c r="C39" t="s">
        <v>410</v>
      </c>
      <c r="E39">
        <v>70</v>
      </c>
    </row>
    <row r="40" spans="3:5" x14ac:dyDescent="0.25">
      <c r="C40" t="s">
        <v>350</v>
      </c>
      <c r="E40" t="s">
        <v>224</v>
      </c>
    </row>
    <row r="41" spans="3:5" x14ac:dyDescent="0.25">
      <c r="C41" t="s">
        <v>343</v>
      </c>
      <c r="E41" t="s">
        <v>302</v>
      </c>
    </row>
    <row r="42" spans="3:5" x14ac:dyDescent="0.25">
      <c r="C42" t="s">
        <v>349</v>
      </c>
      <c r="E42" t="s">
        <v>420</v>
      </c>
    </row>
    <row r="43" spans="3:5" x14ac:dyDescent="0.25">
      <c r="C43" t="s">
        <v>138</v>
      </c>
      <c r="E43" t="s">
        <v>218</v>
      </c>
    </row>
    <row r="44" spans="3:5" x14ac:dyDescent="0.25">
      <c r="C44" t="s">
        <v>344</v>
      </c>
      <c r="E44" t="s">
        <v>294</v>
      </c>
    </row>
    <row r="45" spans="3:5" x14ac:dyDescent="0.25">
      <c r="C45" t="s">
        <v>348</v>
      </c>
      <c r="E45" t="s">
        <v>421</v>
      </c>
    </row>
    <row r="46" spans="3:5" x14ac:dyDescent="0.25">
      <c r="C46" t="s">
        <v>139</v>
      </c>
      <c r="E46" t="s">
        <v>345</v>
      </c>
    </row>
    <row r="47" spans="3:5" x14ac:dyDescent="0.25">
      <c r="C47" t="s">
        <v>346</v>
      </c>
      <c r="E47" t="s">
        <v>273</v>
      </c>
    </row>
    <row r="48" spans="3:5" x14ac:dyDescent="0.25">
      <c r="C48" t="s">
        <v>347</v>
      </c>
      <c r="E48" t="s">
        <v>420</v>
      </c>
    </row>
    <row r="49" spans="3:5" x14ac:dyDescent="0.25">
      <c r="C49" t="s">
        <v>140</v>
      </c>
      <c r="E49" t="s">
        <v>353</v>
      </c>
    </row>
    <row r="50" spans="3:5" x14ac:dyDescent="0.25">
      <c r="C50" t="s">
        <v>351</v>
      </c>
      <c r="E50" t="s">
        <v>294</v>
      </c>
    </row>
    <row r="51" spans="3:5" x14ac:dyDescent="0.25">
      <c r="C51" t="s">
        <v>352</v>
      </c>
      <c r="E51" t="s">
        <v>420</v>
      </c>
    </row>
    <row r="52" spans="3:5" x14ac:dyDescent="0.25">
      <c r="C52" t="s">
        <v>141</v>
      </c>
      <c r="E52" t="s">
        <v>229</v>
      </c>
    </row>
    <row r="53" spans="3:5" x14ac:dyDescent="0.25">
      <c r="C53" t="s">
        <v>354</v>
      </c>
      <c r="E53" t="s">
        <v>421</v>
      </c>
    </row>
    <row r="54" spans="3:5" x14ac:dyDescent="0.25">
      <c r="C54" t="s">
        <v>142</v>
      </c>
      <c r="E54" t="s">
        <v>208</v>
      </c>
    </row>
    <row r="55" spans="3:5" x14ac:dyDescent="0.25">
      <c r="C55" t="s">
        <v>355</v>
      </c>
      <c r="E55" t="s">
        <v>305</v>
      </c>
    </row>
    <row r="56" spans="3:5" x14ac:dyDescent="0.25">
      <c r="C56" t="s">
        <v>356</v>
      </c>
      <c r="E56" t="s">
        <v>420</v>
      </c>
    </row>
    <row r="57" spans="3:5" x14ac:dyDescent="0.25">
      <c r="C57" t="s">
        <v>357</v>
      </c>
      <c r="E57">
        <v>18</v>
      </c>
    </row>
    <row r="58" spans="3:5" x14ac:dyDescent="0.25">
      <c r="C58" t="s">
        <v>143</v>
      </c>
      <c r="E58" t="s">
        <v>217</v>
      </c>
    </row>
    <row r="59" spans="3:5" x14ac:dyDescent="0.25">
      <c r="C59" t="s">
        <v>358</v>
      </c>
      <c r="E59" t="s">
        <v>294</v>
      </c>
    </row>
    <row r="60" spans="3:5" x14ac:dyDescent="0.25">
      <c r="C60" t="s">
        <v>359</v>
      </c>
      <c r="E60" t="s">
        <v>422</v>
      </c>
    </row>
    <row r="61" spans="3:5" x14ac:dyDescent="0.25">
      <c r="C61" t="s">
        <v>144</v>
      </c>
      <c r="E61" t="s">
        <v>361</v>
      </c>
    </row>
    <row r="62" spans="3:5" x14ac:dyDescent="0.25">
      <c r="C62" t="s">
        <v>360</v>
      </c>
      <c r="E62" t="s">
        <v>422</v>
      </c>
    </row>
    <row r="63" spans="3:5" x14ac:dyDescent="0.25">
      <c r="C63" t="s">
        <v>145</v>
      </c>
      <c r="E63" t="s">
        <v>206</v>
      </c>
    </row>
    <row r="64" spans="3:5" x14ac:dyDescent="0.25">
      <c r="C64" t="s">
        <v>362</v>
      </c>
      <c r="E64" t="s">
        <v>295</v>
      </c>
    </row>
    <row r="65" spans="3:5" x14ac:dyDescent="0.25">
      <c r="C65" t="s">
        <v>363</v>
      </c>
      <c r="E65" t="s">
        <v>420</v>
      </c>
    </row>
    <row r="66" spans="3:5" x14ac:dyDescent="0.25">
      <c r="C66" t="s">
        <v>146</v>
      </c>
      <c r="E66" t="s">
        <v>226</v>
      </c>
    </row>
    <row r="67" spans="3:5" x14ac:dyDescent="0.25">
      <c r="C67" t="s">
        <v>364</v>
      </c>
      <c r="E67" t="s">
        <v>319</v>
      </c>
    </row>
    <row r="68" spans="3:5" x14ac:dyDescent="0.25">
      <c r="C68" t="s">
        <v>365</v>
      </c>
      <c r="E68" t="s">
        <v>421</v>
      </c>
    </row>
    <row r="69" spans="3:5" x14ac:dyDescent="0.25">
      <c r="C69" t="s">
        <v>147</v>
      </c>
      <c r="E69" t="s">
        <v>228</v>
      </c>
    </row>
    <row r="70" spans="3:5" x14ac:dyDescent="0.25">
      <c r="C70" t="s">
        <v>366</v>
      </c>
      <c r="E70" t="s">
        <v>422</v>
      </c>
    </row>
    <row r="71" spans="3:5" x14ac:dyDescent="0.25">
      <c r="C71" t="s">
        <v>148</v>
      </c>
      <c r="E71" t="s">
        <v>216</v>
      </c>
    </row>
    <row r="72" spans="3:5" x14ac:dyDescent="0.25">
      <c r="C72" t="s">
        <v>367</v>
      </c>
      <c r="E72" t="s">
        <v>324</v>
      </c>
    </row>
    <row r="73" spans="3:5" x14ac:dyDescent="0.25">
      <c r="C73" t="s">
        <v>368</v>
      </c>
      <c r="E73" t="s">
        <v>422</v>
      </c>
    </row>
    <row r="74" spans="3:5" x14ac:dyDescent="0.25">
      <c r="C74" t="s">
        <v>149</v>
      </c>
      <c r="E74" t="s">
        <v>222</v>
      </c>
    </row>
    <row r="75" spans="3:5" x14ac:dyDescent="0.25">
      <c r="C75" t="s">
        <v>369</v>
      </c>
      <c r="E75" t="s">
        <v>302</v>
      </c>
    </row>
    <row r="76" spans="3:5" x14ac:dyDescent="0.25">
      <c r="C76" t="s">
        <v>370</v>
      </c>
      <c r="E76" t="s">
        <v>420</v>
      </c>
    </row>
    <row r="77" spans="3:5" x14ac:dyDescent="0.25">
      <c r="C77" t="s">
        <v>371</v>
      </c>
      <c r="E77">
        <v>18</v>
      </c>
    </row>
    <row r="78" spans="3:5" x14ac:dyDescent="0.25">
      <c r="C78" t="s">
        <v>150</v>
      </c>
      <c r="E78" t="s">
        <v>230</v>
      </c>
    </row>
    <row r="79" spans="3:5" x14ac:dyDescent="0.25">
      <c r="C79" t="s">
        <v>372</v>
      </c>
      <c r="E79" t="s">
        <v>421</v>
      </c>
    </row>
    <row r="80" spans="3:5" x14ac:dyDescent="0.25">
      <c r="C80" t="s">
        <v>373</v>
      </c>
      <c r="E80">
        <v>18</v>
      </c>
    </row>
    <row r="81" spans="3:5" x14ac:dyDescent="0.25">
      <c r="C81" t="s">
        <v>151</v>
      </c>
      <c r="E81" t="s">
        <v>225</v>
      </c>
    </row>
    <row r="82" spans="3:5" x14ac:dyDescent="0.25">
      <c r="C82" t="s">
        <v>374</v>
      </c>
      <c r="E82" t="s">
        <v>421</v>
      </c>
    </row>
    <row r="83" spans="3:5" x14ac:dyDescent="0.25">
      <c r="C83" t="s">
        <v>375</v>
      </c>
      <c r="E83" t="s">
        <v>317</v>
      </c>
    </row>
    <row r="84" spans="3:5" x14ac:dyDescent="0.25">
      <c r="C84" t="s">
        <v>152</v>
      </c>
      <c r="E84" t="s">
        <v>272</v>
      </c>
    </row>
    <row r="85" spans="3:5" x14ac:dyDescent="0.25">
      <c r="C85" t="s">
        <v>376</v>
      </c>
      <c r="E85" t="s">
        <v>266</v>
      </c>
    </row>
    <row r="86" spans="3:5" x14ac:dyDescent="0.25">
      <c r="C86" t="s">
        <v>377</v>
      </c>
      <c r="E86">
        <v>50</v>
      </c>
    </row>
    <row r="87" spans="3:5" x14ac:dyDescent="0.25">
      <c r="C87" t="s">
        <v>379</v>
      </c>
      <c r="E87">
        <v>50</v>
      </c>
    </row>
    <row r="88" spans="3:5" x14ac:dyDescent="0.25">
      <c r="C88" t="s">
        <v>380</v>
      </c>
      <c r="E88">
        <v>1250</v>
      </c>
    </row>
    <row r="89" spans="3:5" x14ac:dyDescent="0.25">
      <c r="C89" t="s">
        <v>381</v>
      </c>
      <c r="E89">
        <v>1250</v>
      </c>
    </row>
    <row r="90" spans="3:5" x14ac:dyDescent="0.25">
      <c r="C90" t="s">
        <v>378</v>
      </c>
      <c r="E90">
        <v>26</v>
      </c>
    </row>
    <row r="97" spans="3:6" ht="15.75" x14ac:dyDescent="0.3">
      <c r="C97" t="s">
        <v>386</v>
      </c>
    </row>
    <row r="98" spans="3:6" x14ac:dyDescent="0.25">
      <c r="C98" t="s">
        <v>154</v>
      </c>
    </row>
    <row r="99" spans="3:6" x14ac:dyDescent="0.25">
      <c r="C99" t="s">
        <v>156</v>
      </c>
    </row>
    <row r="100" spans="3:6" x14ac:dyDescent="0.25">
      <c r="C100" t="s">
        <v>155</v>
      </c>
    </row>
    <row r="101" spans="3:6" x14ac:dyDescent="0.25">
      <c r="C101" t="s">
        <v>132</v>
      </c>
    </row>
    <row r="105" spans="3:6" ht="15.75" x14ac:dyDescent="0.3">
      <c r="C105" s="1" t="s">
        <v>279</v>
      </c>
      <c r="D105" s="1"/>
      <c r="E105" s="1"/>
      <c r="F105" s="1"/>
    </row>
    <row r="106" spans="3:6" x14ac:dyDescent="0.25">
      <c r="C106" t="s">
        <v>157</v>
      </c>
      <c r="D106" t="s">
        <v>158</v>
      </c>
      <c r="E106">
        <v>9</v>
      </c>
    </row>
    <row r="107" spans="3:6" x14ac:dyDescent="0.25">
      <c r="C107" t="s">
        <v>154</v>
      </c>
      <c r="D107" t="s">
        <v>156</v>
      </c>
      <c r="E107" t="s">
        <v>181</v>
      </c>
      <c r="F107" t="s">
        <v>132</v>
      </c>
    </row>
    <row r="108" spans="3:6" x14ac:dyDescent="0.25">
      <c r="C108" t="s">
        <v>182</v>
      </c>
    </row>
    <row r="109" spans="3:6" x14ac:dyDescent="0.25">
      <c r="C109" t="s">
        <v>183</v>
      </c>
    </row>
    <row r="110" spans="3:6" x14ac:dyDescent="0.25">
      <c r="C110" t="s">
        <v>419</v>
      </c>
    </row>
  </sheetData>
  <mergeCells count="3">
    <mergeCell ref="C5:E5"/>
    <mergeCell ref="C105:F105"/>
    <mergeCell ref="B1:C1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tabSelected="1" workbookViewId="0">
      <selection activeCell="C8" sqref="C8"/>
    </sheetView>
  </sheetViews>
  <sheetFormatPr defaultColWidth="8.85546875" defaultRowHeight="15" x14ac:dyDescent="0.25"/>
  <cols>
    <col min="2" max="2" width="22" customWidth="1"/>
    <col min="3" max="3" width="23.42578125" customWidth="1"/>
  </cols>
  <sheetData>
    <row r="4" spans="2:3" x14ac:dyDescent="0.25">
      <c r="B4" s="1" t="s">
        <v>19</v>
      </c>
      <c r="C4" s="1"/>
    </row>
    <row r="5" spans="2:3" x14ac:dyDescent="0.25">
      <c r="B5" t="s">
        <v>20</v>
      </c>
      <c r="C5" t="s">
        <v>21</v>
      </c>
    </row>
    <row r="6" spans="2:3" x14ac:dyDescent="0.25">
      <c r="B6" t="s">
        <v>22</v>
      </c>
      <c r="C6" t="b">
        <v>1</v>
      </c>
    </row>
    <row r="7" spans="2:3" x14ac:dyDescent="0.25">
      <c r="B7" t="s">
        <v>23</v>
      </c>
      <c r="C7" t="s">
        <v>444</v>
      </c>
    </row>
  </sheetData>
  <mergeCells count="1">
    <mergeCell ref="B4:C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8"/>
  <sheetViews>
    <sheetView topLeftCell="A28" workbookViewId="0">
      <selection activeCell="F28" sqref="F28"/>
    </sheetView>
  </sheetViews>
  <sheetFormatPr defaultRowHeight="15" x14ac:dyDescent="0.25"/>
  <cols>
    <col min="1" max="1" width="42.85546875" customWidth="1"/>
    <col min="2" max="2" width="36.140625" customWidth="1"/>
    <col min="3" max="3" width="34" customWidth="1"/>
    <col min="4" max="4" width="47.7109375" customWidth="1"/>
  </cols>
  <sheetData>
    <row r="4" spans="2:4" x14ac:dyDescent="0.25">
      <c r="B4" t="s">
        <v>160</v>
      </c>
    </row>
    <row r="5" spans="2:4" x14ac:dyDescent="0.25">
      <c r="B5" t="s">
        <v>75</v>
      </c>
      <c r="D5" t="s">
        <v>33</v>
      </c>
    </row>
    <row r="6" spans="2:4" x14ac:dyDescent="0.25">
      <c r="B6" t="s">
        <v>76</v>
      </c>
      <c r="D6" t="s">
        <v>34</v>
      </c>
    </row>
    <row r="7" spans="2:4" x14ac:dyDescent="0.25">
      <c r="B7" t="s">
        <v>77</v>
      </c>
      <c r="D7" t="s">
        <v>35</v>
      </c>
    </row>
    <row r="8" spans="2:4" x14ac:dyDescent="0.25">
      <c r="B8" t="s">
        <v>78</v>
      </c>
      <c r="D8" t="s">
        <v>36</v>
      </c>
    </row>
    <row r="9" spans="2:4" x14ac:dyDescent="0.25">
      <c r="B9" t="s">
        <v>79</v>
      </c>
      <c r="D9" t="s">
        <v>37</v>
      </c>
    </row>
    <row r="10" spans="2:4" x14ac:dyDescent="0.25">
      <c r="B10" t="s">
        <v>80</v>
      </c>
      <c r="D10" t="s">
        <v>38</v>
      </c>
    </row>
    <row r="11" spans="2:4" x14ac:dyDescent="0.25">
      <c r="B11" t="s">
        <v>118</v>
      </c>
      <c r="D11" t="s">
        <v>39</v>
      </c>
    </row>
    <row r="12" spans="2:4" x14ac:dyDescent="0.25">
      <c r="B12" t="s">
        <v>81</v>
      </c>
      <c r="D12" t="s">
        <v>40</v>
      </c>
    </row>
    <row r="13" spans="2:4" x14ac:dyDescent="0.25">
      <c r="B13" t="s">
        <v>119</v>
      </c>
      <c r="D13" t="s">
        <v>41</v>
      </c>
    </row>
    <row r="14" spans="2:4" x14ac:dyDescent="0.25">
      <c r="B14" t="s">
        <v>82</v>
      </c>
      <c r="D14" t="s">
        <v>42</v>
      </c>
    </row>
    <row r="15" spans="2:4" x14ac:dyDescent="0.25">
      <c r="B15" t="s">
        <v>83</v>
      </c>
      <c r="D15" t="s">
        <v>43</v>
      </c>
    </row>
    <row r="16" spans="2:4" x14ac:dyDescent="0.25">
      <c r="B16" t="s">
        <v>84</v>
      </c>
      <c r="D16" t="s">
        <v>44</v>
      </c>
    </row>
    <row r="17" spans="2:4" x14ac:dyDescent="0.25">
      <c r="B17" t="s">
        <v>85</v>
      </c>
      <c r="D17" t="s">
        <v>45</v>
      </c>
    </row>
    <row r="18" spans="2:4" x14ac:dyDescent="0.25">
      <c r="B18" t="s">
        <v>86</v>
      </c>
      <c r="D18" t="s">
        <v>46</v>
      </c>
    </row>
    <row r="19" spans="2:4" x14ac:dyDescent="0.25">
      <c r="B19" t="s">
        <v>87</v>
      </c>
      <c r="D19" t="s">
        <v>47</v>
      </c>
    </row>
    <row r="20" spans="2:4" x14ac:dyDescent="0.25">
      <c r="B20" t="s">
        <v>88</v>
      </c>
      <c r="D20" t="s">
        <v>48</v>
      </c>
    </row>
    <row r="21" spans="2:4" x14ac:dyDescent="0.25">
      <c r="B21" t="s">
        <v>130</v>
      </c>
      <c r="D21" t="s">
        <v>129</v>
      </c>
    </row>
    <row r="22" spans="2:4" x14ac:dyDescent="0.25">
      <c r="B22" t="s">
        <v>89</v>
      </c>
      <c r="D22" t="s">
        <v>49</v>
      </c>
    </row>
    <row r="23" spans="2:4" x14ac:dyDescent="0.25">
      <c r="B23" t="s">
        <v>90</v>
      </c>
      <c r="D23" t="s">
        <v>50</v>
      </c>
    </row>
    <row r="24" spans="2:4" x14ac:dyDescent="0.25">
      <c r="B24" t="s">
        <v>91</v>
      </c>
      <c r="D24" t="s">
        <v>51</v>
      </c>
    </row>
    <row r="25" spans="2:4" x14ac:dyDescent="0.25">
      <c r="B25" t="s">
        <v>92</v>
      </c>
      <c r="D25" t="s">
        <v>52</v>
      </c>
    </row>
    <row r="26" spans="2:4" x14ac:dyDescent="0.25">
      <c r="B26" t="s">
        <v>93</v>
      </c>
      <c r="D26" t="s">
        <v>53</v>
      </c>
    </row>
    <row r="27" spans="2:4" x14ac:dyDescent="0.25">
      <c r="B27" t="s">
        <v>94</v>
      </c>
      <c r="D27" t="s">
        <v>54</v>
      </c>
    </row>
    <row r="28" spans="2:4" x14ac:dyDescent="0.25">
      <c r="B28" t="s">
        <v>95</v>
      </c>
      <c r="D28" t="s">
        <v>55</v>
      </c>
    </row>
    <row r="29" spans="2:4" x14ac:dyDescent="0.25">
      <c r="B29" t="s">
        <v>96</v>
      </c>
      <c r="D29" t="s">
        <v>56</v>
      </c>
    </row>
    <row r="30" spans="2:4" x14ac:dyDescent="0.25">
      <c r="B30" t="s">
        <v>97</v>
      </c>
      <c r="D30" t="s">
        <v>57</v>
      </c>
    </row>
    <row r="31" spans="2:4" x14ac:dyDescent="0.25">
      <c r="B31" t="s">
        <v>98</v>
      </c>
      <c r="D31" t="s">
        <v>58</v>
      </c>
    </row>
    <row r="32" spans="2:4" x14ac:dyDescent="0.25">
      <c r="B32" t="s">
        <v>99</v>
      </c>
      <c r="D32" t="s">
        <v>59</v>
      </c>
    </row>
    <row r="33" spans="2:4" x14ac:dyDescent="0.25">
      <c r="B33" t="s">
        <v>100</v>
      </c>
      <c r="D33" t="s">
        <v>60</v>
      </c>
    </row>
    <row r="34" spans="2:4" x14ac:dyDescent="0.25">
      <c r="B34" t="s">
        <v>101</v>
      </c>
      <c r="D34" t="s">
        <v>61</v>
      </c>
    </row>
    <row r="35" spans="2:4" x14ac:dyDescent="0.25">
      <c r="B35" t="s">
        <v>102</v>
      </c>
      <c r="D35" t="s">
        <v>62</v>
      </c>
    </row>
    <row r="36" spans="2:4" x14ac:dyDescent="0.25">
      <c r="B36" t="s">
        <v>103</v>
      </c>
      <c r="D36" t="s">
        <v>63</v>
      </c>
    </row>
    <row r="37" spans="2:4" x14ac:dyDescent="0.25">
      <c r="B37" t="s">
        <v>104</v>
      </c>
      <c r="D37" t="s">
        <v>64</v>
      </c>
    </row>
    <row r="38" spans="2:4" x14ac:dyDescent="0.25">
      <c r="B38" t="s">
        <v>107</v>
      </c>
      <c r="D38" t="s">
        <v>65</v>
      </c>
    </row>
    <row r="39" spans="2:4" x14ac:dyDescent="0.25">
      <c r="B39" t="s">
        <v>108</v>
      </c>
      <c r="D39" t="s">
        <v>66</v>
      </c>
    </row>
    <row r="40" spans="2:4" x14ac:dyDescent="0.25">
      <c r="B40" t="s">
        <v>105</v>
      </c>
      <c r="D40" t="s">
        <v>67</v>
      </c>
    </row>
    <row r="41" spans="2:4" x14ac:dyDescent="0.25">
      <c r="B41" t="s">
        <v>106</v>
      </c>
      <c r="D41" t="s">
        <v>68</v>
      </c>
    </row>
    <row r="42" spans="2:4" x14ac:dyDescent="0.25">
      <c r="B42" t="s">
        <v>111</v>
      </c>
      <c r="D42" t="s">
        <v>69</v>
      </c>
    </row>
    <row r="43" spans="2:4" x14ac:dyDescent="0.25">
      <c r="B43" t="s">
        <v>112</v>
      </c>
      <c r="D43" t="s">
        <v>70</v>
      </c>
    </row>
    <row r="44" spans="2:4" x14ac:dyDescent="0.25">
      <c r="B44" t="s">
        <v>113</v>
      </c>
      <c r="D44" t="s">
        <v>71</v>
      </c>
    </row>
    <row r="45" spans="2:4" x14ac:dyDescent="0.25">
      <c r="B45" t="s">
        <v>127</v>
      </c>
      <c r="D45" t="s">
        <v>122</v>
      </c>
    </row>
    <row r="46" spans="2:4" x14ac:dyDescent="0.25">
      <c r="B46" t="s">
        <v>109</v>
      </c>
      <c r="D46" t="s">
        <v>72</v>
      </c>
    </row>
    <row r="47" spans="2:4" x14ac:dyDescent="0.25">
      <c r="B47" t="s">
        <v>110</v>
      </c>
      <c r="D47" t="s">
        <v>73</v>
      </c>
    </row>
    <row r="48" spans="2:4" x14ac:dyDescent="0.25">
      <c r="B48" t="s">
        <v>24</v>
      </c>
      <c r="D48" t="s">
        <v>74</v>
      </c>
    </row>
    <row r="49" spans="2:4" x14ac:dyDescent="0.25">
      <c r="B49" t="s">
        <v>121</v>
      </c>
      <c r="D49" t="s">
        <v>120</v>
      </c>
    </row>
    <row r="54" spans="2:4" x14ac:dyDescent="0.25">
      <c r="B54" t="s">
        <v>14</v>
      </c>
    </row>
    <row r="55" spans="2:4" x14ac:dyDescent="0.25">
      <c r="B55" t="s">
        <v>15</v>
      </c>
    </row>
    <row r="56" spans="2:4" x14ac:dyDescent="0.25">
      <c r="B56" t="s">
        <v>16</v>
      </c>
    </row>
    <row r="57" spans="2:4" x14ac:dyDescent="0.25">
      <c r="B57" t="s">
        <v>17</v>
      </c>
    </row>
    <row r="58" spans="2:4" x14ac:dyDescent="0.25">
      <c r="B5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Rating Model</vt:lpstr>
      <vt:lpstr>Vocabulary</vt:lpstr>
      <vt:lpstr>Main Algorithm</vt:lpstr>
      <vt:lpstr>Look-ups</vt:lpstr>
      <vt:lpstr>PolicyTest</vt:lpstr>
      <vt:lpstr>Properties</vt:lpstr>
      <vt:lpstr>Mapping info</vt:lpstr>
    </vt:vector>
  </TitlesOfParts>
  <Company>Exigen Insurance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Maryia Kobets</dc:creator>
  <cp:lastModifiedBy>Aliaksandr Tsimashenka</cp:lastModifiedBy>
  <cp:lastPrinted>2016-09-19T10:34:25Z</cp:lastPrinted>
  <dcterms:created xsi:type="dcterms:W3CDTF">2015-08-05T14:15:33Z</dcterms:created>
  <dcterms:modified xsi:type="dcterms:W3CDTF">2017-05-03T14:55:42Z</dcterms:modified>
</cp:coreProperties>
</file>