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eeburger\Desktop\"/>
    </mc:Choice>
  </mc:AlternateContent>
  <xr:revisionPtr revIDLastSave="0" documentId="13_ncr:1_{7B4CF9B9-6985-4838-B0DD-C09F2662BACF}" xr6:coauthVersionLast="47" xr6:coauthVersionMax="47" xr10:uidLastSave="{00000000-0000-0000-0000-000000000000}"/>
  <bookViews>
    <workbookView xWindow="-120" yWindow="-120" windowWidth="29040" windowHeight="15840" tabRatio="784" xr2:uid="{6EA0AE75-DCDE-4759-AB9C-DD6BA6952E13}"/>
  </bookViews>
  <sheets>
    <sheet name="Etape_1_Coûts_Mesures_SSI" sheetId="3" r:id="rId1"/>
    <sheet name="Etape_2_Budget_par_risque" sheetId="6" r:id="rId2"/>
    <sheet name="Abaques_SSI" sheetId="1" state="hidden" r:id="rId3"/>
    <sheet name="Calcul_Budget" sheetId="7" state="hidden" r:id="rId4"/>
    <sheet name="ROI_SSI" sheetId="11" state="hidden" r:id="rId5"/>
    <sheet name="Optim_SSI" sheetId="13" state="hidden" r:id="rId6"/>
    <sheet name="Choix_SSI" sheetId="15" state="hidden" r:id="rId7"/>
    <sheet name="Calcul_Budget2" sheetId="16" state="hidden" r:id="rId8"/>
  </sheets>
  <definedNames>
    <definedName name="_xlnm._FilterDatabase" localSheetId="2" hidden="1">Abaques_SSI!$B$2:$AM$30</definedName>
    <definedName name="_xlnm._FilterDatabase" localSheetId="3" hidden="1">Calcul_Budget!$B$2:$AM$30</definedName>
    <definedName name="_xlnm._FilterDatabase" localSheetId="7" hidden="1">Calcul_Budget2!$B$2:$AM$30</definedName>
    <definedName name="_xlnm._FilterDatabase" localSheetId="6" hidden="1">Choix_SSI!$B$2:$AL$30</definedName>
    <definedName name="_xlnm._FilterDatabase" localSheetId="0" hidden="1">Etape_1_Coûts_Mesures_SSI!$B$12:$L$47</definedName>
    <definedName name="_xlnm._FilterDatabase" localSheetId="1" hidden="1">Etape_2_Budget_par_risque!$B$32:$BF$32</definedName>
    <definedName name="_xlnm._FilterDatabase" localSheetId="5" hidden="1">Optim_SSI!$B$2:$AL$30</definedName>
    <definedName name="_xlnm._FilterDatabase" localSheetId="4" hidden="1">ROI_SSI!$B$2:$AL$30</definedName>
    <definedName name="_xlnm.Print_Area" localSheetId="0">Etape_1_Coûts_Mesures_SSI!$B$1:$L$49</definedName>
    <definedName name="_xlnm.Print_Area" localSheetId="1">Etape_2_Budget_par_risque!$B$1:$I$30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6" l="1"/>
  <c r="AR37" i="6"/>
  <c r="AN37" i="6"/>
  <c r="AM37" i="6"/>
  <c r="AK37" i="6"/>
  <c r="AJ37" i="6"/>
  <c r="AI37" i="6"/>
  <c r="AF37" i="6"/>
  <c r="AD37" i="6"/>
  <c r="AB37" i="6"/>
  <c r="Y37" i="6"/>
  <c r="X37" i="6"/>
  <c r="W37" i="6"/>
  <c r="S37" i="6"/>
  <c r="O37" i="6"/>
  <c r="M37" i="6"/>
  <c r="K37" i="6"/>
  <c r="C3" i="6" l="1"/>
  <c r="K8" i="6"/>
  <c r="D16" i="15"/>
  <c r="K19" i="6"/>
  <c r="X3" i="6" a="1"/>
  <c r="X3" i="6"/>
  <c r="X38" i="6" s="1"/>
  <c r="AP1" i="6" a="1"/>
  <c r="AD1" i="6" a="1"/>
  <c r="V1" i="6" a="1"/>
  <c r="R1" i="6" a="1"/>
  <c r="L1" i="6" a="1"/>
  <c r="AS1" i="6" a="1"/>
  <c r="AQ1" i="6" a="1"/>
  <c r="AO1" i="6" a="1"/>
  <c r="AM1" i="6" a="1"/>
  <c r="AK1" i="6" a="1"/>
  <c r="AI1" i="6" a="1"/>
  <c r="AG1" i="6" a="1"/>
  <c r="AE1" i="6" a="1"/>
  <c r="AC1" i="6" a="1"/>
  <c r="AA1" i="6" a="1"/>
  <c r="Y1" i="6" a="1"/>
  <c r="W1" i="6" a="1"/>
  <c r="U1" i="6" a="1"/>
  <c r="S1" i="6" a="1"/>
  <c r="Q1" i="6" a="1"/>
  <c r="O1" i="6" a="1"/>
  <c r="M1" i="6" a="1"/>
  <c r="AR1" i="6" a="1"/>
  <c r="AN1" i="6" a="1"/>
  <c r="AL1" i="6" a="1"/>
  <c r="AJ1" i="6" a="1"/>
  <c r="AH1" i="6" a="1"/>
  <c r="AF1" i="6" a="1"/>
  <c r="AB1" i="6" a="1"/>
  <c r="Z1" i="6" a="1"/>
  <c r="X1" i="6" a="1"/>
  <c r="T1" i="6" a="1"/>
  <c r="P1" i="6" a="1"/>
  <c r="N1" i="6" a="1"/>
  <c r="K1" i="6" a="1"/>
  <c r="AH3" i="6" a="1"/>
  <c r="AS3" i="6" a="1"/>
  <c r="AQ3" i="6" a="1"/>
  <c r="AO3" i="6" a="1"/>
  <c r="AM3" i="6" a="1"/>
  <c r="AK3" i="6" a="1"/>
  <c r="AI3" i="6" a="1"/>
  <c r="AG3" i="6" a="1"/>
  <c r="AE3" i="6" a="1"/>
  <c r="AC3" i="6" a="1"/>
  <c r="AA3" i="6" a="1"/>
  <c r="Y3" i="6" a="1"/>
  <c r="W3" i="6" a="1"/>
  <c r="U3" i="6" a="1"/>
  <c r="S3" i="6" a="1"/>
  <c r="Q3" i="6" a="1"/>
  <c r="O3" i="6" a="1"/>
  <c r="M3" i="6" a="1"/>
  <c r="K3" i="6" a="1"/>
  <c r="AF3" i="6" a="1"/>
  <c r="Z3" i="6" a="1"/>
  <c r="V3" i="6" a="1"/>
  <c r="R3" i="6" a="1"/>
  <c r="N3" i="6" a="1"/>
  <c r="AR3" i="6" a="1"/>
  <c r="AP3" i="6" a="1"/>
  <c r="AN3" i="6" a="1"/>
  <c r="AL3" i="6" a="1"/>
  <c r="AJ3" i="6" a="1"/>
  <c r="AD3" i="6" a="1"/>
  <c r="AB3" i="6" a="1"/>
  <c r="T3" i="6" a="1"/>
  <c r="P3" i="6" a="1"/>
  <c r="L3" i="6" a="1"/>
  <c r="AI3" i="7" a="1"/>
  <c r="AC3" i="7" a="1"/>
  <c r="W3" i="7" a="1"/>
  <c r="S3" i="7" a="1"/>
  <c r="Q3" i="7" a="1"/>
  <c r="M3" i="7" a="1"/>
  <c r="I3" i="7" a="1"/>
  <c r="E3" i="7" a="1"/>
  <c r="AL3" i="7" a="1"/>
  <c r="AJ3" i="7" a="1"/>
  <c r="AH3" i="7" a="1"/>
  <c r="AF3" i="7" a="1"/>
  <c r="AD3" i="7" a="1"/>
  <c r="AB3" i="7" a="1"/>
  <c r="Z3" i="7" a="1"/>
  <c r="X3" i="7" a="1"/>
  <c r="V3" i="7" a="1"/>
  <c r="T3" i="7" a="1"/>
  <c r="R3" i="7" a="1"/>
  <c r="P3" i="7" a="1"/>
  <c r="N3" i="7" a="1"/>
  <c r="L3" i="7" a="1"/>
  <c r="J3" i="7" a="1"/>
  <c r="H3" i="7" a="1"/>
  <c r="F3" i="7" a="1"/>
  <c r="D3" i="7" a="1"/>
  <c r="AK3" i="7" a="1"/>
  <c r="AG3" i="7" a="1"/>
  <c r="AE3" i="7" a="1"/>
  <c r="AA3" i="7" a="1"/>
  <c r="Y3" i="7" a="1"/>
  <c r="U3" i="7" a="1"/>
  <c r="O3" i="7" a="1"/>
  <c r="K3" i="7" a="1"/>
  <c r="G3" i="7" a="1"/>
  <c r="N1" i="6" l="1"/>
  <c r="P1" i="6"/>
  <c r="T1" i="6"/>
  <c r="X1" i="6"/>
  <c r="Z1" i="6"/>
  <c r="AB1" i="6"/>
  <c r="AF1" i="6"/>
  <c r="AH1" i="6"/>
  <c r="AJ1" i="6"/>
  <c r="AL1" i="6"/>
  <c r="AN1" i="6"/>
  <c r="AR1" i="6"/>
  <c r="M1" i="6"/>
  <c r="O1" i="6"/>
  <c r="Q1" i="6"/>
  <c r="S1" i="6"/>
  <c r="U1" i="6"/>
  <c r="W1" i="6"/>
  <c r="Y1" i="6"/>
  <c r="AA1" i="6"/>
  <c r="AC1" i="6"/>
  <c r="AE1" i="6"/>
  <c r="AG1" i="6"/>
  <c r="AI1" i="6"/>
  <c r="AK1" i="6"/>
  <c r="AM1" i="6"/>
  <c r="AO1" i="6"/>
  <c r="AQ1" i="6"/>
  <c r="AS1" i="6"/>
  <c r="L1" i="6"/>
  <c r="R1" i="6"/>
  <c r="V1" i="6"/>
  <c r="AD1" i="6"/>
  <c r="AP1" i="6"/>
  <c r="K1" i="6"/>
  <c r="L3" i="6"/>
  <c r="P3" i="6"/>
  <c r="T3" i="6"/>
  <c r="AB3" i="6"/>
  <c r="AB38" i="6" s="1"/>
  <c r="AD3" i="6"/>
  <c r="AD38" i="6" s="1"/>
  <c r="AJ3" i="6"/>
  <c r="AJ38" i="6" s="1"/>
  <c r="AL3" i="6"/>
  <c r="AL38" i="6" s="1"/>
  <c r="AN3" i="6"/>
  <c r="AN38" i="6" s="1"/>
  <c r="AP3" i="6"/>
  <c r="AP38" i="6" s="1"/>
  <c r="AR3" i="6"/>
  <c r="AR38" i="6" s="1"/>
  <c r="N3" i="6"/>
  <c r="N38" i="6" s="1"/>
  <c r="R3" i="6"/>
  <c r="R38" i="6" s="1"/>
  <c r="V3" i="6"/>
  <c r="V38" i="6" s="1"/>
  <c r="Z3" i="6"/>
  <c r="Z38" i="6" s="1"/>
  <c r="AF3" i="6"/>
  <c r="AF38" i="6" s="1"/>
  <c r="K3" i="6"/>
  <c r="K38" i="6" s="1"/>
  <c r="M3" i="6"/>
  <c r="O3" i="6"/>
  <c r="Q3" i="6"/>
  <c r="S3" i="6"/>
  <c r="S38" i="6" s="1"/>
  <c r="U3" i="6"/>
  <c r="U38" i="6" s="1"/>
  <c r="W3" i="6"/>
  <c r="W38" i="6" s="1"/>
  <c r="Y3" i="6"/>
  <c r="AA3" i="6"/>
  <c r="AA38" i="6" s="1"/>
  <c r="AC3" i="6"/>
  <c r="AC38" i="6" s="1"/>
  <c r="AE3" i="6"/>
  <c r="AE38" i="6" s="1"/>
  <c r="AG3" i="6"/>
  <c r="AG38" i="6" s="1"/>
  <c r="AI3" i="6"/>
  <c r="AI38" i="6" s="1"/>
  <c r="AK3" i="6"/>
  <c r="AM3" i="6"/>
  <c r="AO3" i="6"/>
  <c r="AO38" i="6" s="1"/>
  <c r="AQ3" i="6"/>
  <c r="AQ38" i="6" s="1"/>
  <c r="AS3" i="6"/>
  <c r="AS38" i="6" s="1"/>
  <c r="AH3" i="6"/>
  <c r="AH38" i="6" s="1"/>
  <c r="G3" i="7"/>
  <c r="K3" i="7"/>
  <c r="O3" i="7"/>
  <c r="U3" i="7"/>
  <c r="Y3" i="7"/>
  <c r="AA3" i="7"/>
  <c r="AE3" i="7"/>
  <c r="AG3" i="7"/>
  <c r="AK3" i="7"/>
  <c r="D3" i="7"/>
  <c r="F3" i="7"/>
  <c r="H3" i="7"/>
  <c r="J3" i="7"/>
  <c r="L3" i="7"/>
  <c r="N3" i="7"/>
  <c r="P3" i="7"/>
  <c r="R3" i="7"/>
  <c r="T3" i="7"/>
  <c r="V3" i="7"/>
  <c r="X3" i="7"/>
  <c r="Z3" i="7"/>
  <c r="AB3" i="7"/>
  <c r="AD3" i="7"/>
  <c r="AF3" i="7"/>
  <c r="AH3" i="7"/>
  <c r="AJ3" i="7"/>
  <c r="AL3" i="7"/>
  <c r="E3" i="7"/>
  <c r="I3" i="7"/>
  <c r="M3" i="7"/>
  <c r="Q3" i="7"/>
  <c r="S3" i="7"/>
  <c r="W3" i="7"/>
  <c r="AC3" i="7"/>
  <c r="AI3" i="7"/>
  <c r="K44" i="3"/>
  <c r="H44" i="3"/>
  <c r="K36" i="3"/>
  <c r="H36" i="3"/>
  <c r="L36" i="3"/>
  <c r="K40" i="3"/>
  <c r="L40" i="3"/>
  <c r="H40" i="3"/>
  <c r="L44" i="3"/>
  <c r="F13" i="3"/>
  <c r="L13" i="3"/>
  <c r="H13" i="3"/>
  <c r="J13" i="3"/>
  <c r="L37" i="3"/>
  <c r="H37" i="3"/>
  <c r="K37" i="3"/>
  <c r="G37" i="3"/>
  <c r="J37" i="3"/>
  <c r="F37" i="3"/>
  <c r="I37" i="3"/>
  <c r="L41" i="3"/>
  <c r="H41" i="3"/>
  <c r="I41" i="3"/>
  <c r="K41" i="3"/>
  <c r="G41" i="3"/>
  <c r="J41" i="3"/>
  <c r="F41" i="3"/>
  <c r="L45" i="3"/>
  <c r="H45" i="3"/>
  <c r="K45" i="3"/>
  <c r="G45" i="3"/>
  <c r="I45" i="3"/>
  <c r="J45" i="3"/>
  <c r="F45" i="3"/>
  <c r="I38" i="3"/>
  <c r="L38" i="3"/>
  <c r="H38" i="3"/>
  <c r="F38" i="3"/>
  <c r="K38" i="3"/>
  <c r="G38" i="3"/>
  <c r="J38" i="3"/>
  <c r="I42" i="3"/>
  <c r="J42" i="3"/>
  <c r="L42" i="3"/>
  <c r="H42" i="3"/>
  <c r="K42" i="3"/>
  <c r="G42" i="3"/>
  <c r="F42" i="3"/>
  <c r="I46" i="3"/>
  <c r="F46" i="3"/>
  <c r="L46" i="3"/>
  <c r="H46" i="3"/>
  <c r="J46" i="3"/>
  <c r="K46" i="3"/>
  <c r="G46" i="3"/>
  <c r="J35" i="3"/>
  <c r="F35" i="3"/>
  <c r="K35" i="3"/>
  <c r="I35" i="3"/>
  <c r="L35" i="3"/>
  <c r="H35" i="3"/>
  <c r="G35" i="3"/>
  <c r="J39" i="3"/>
  <c r="F39" i="3"/>
  <c r="G39" i="3"/>
  <c r="I39" i="3"/>
  <c r="K39" i="3"/>
  <c r="L39" i="3"/>
  <c r="H39" i="3"/>
  <c r="J43" i="3"/>
  <c r="F43" i="3"/>
  <c r="I43" i="3"/>
  <c r="L43" i="3"/>
  <c r="H43" i="3"/>
  <c r="K43" i="3"/>
  <c r="G43" i="3"/>
  <c r="J47" i="3"/>
  <c r="F47" i="3"/>
  <c r="K47" i="3"/>
  <c r="G47" i="3"/>
  <c r="I47" i="3"/>
  <c r="L47" i="3"/>
  <c r="H47" i="3"/>
  <c r="I44" i="3"/>
  <c r="I40" i="3"/>
  <c r="I36" i="3"/>
  <c r="F44" i="3"/>
  <c r="F40" i="3"/>
  <c r="F36" i="3"/>
  <c r="J44" i="3"/>
  <c r="J40" i="3"/>
  <c r="J36" i="3"/>
  <c r="G44" i="3"/>
  <c r="G40" i="3"/>
  <c r="G36" i="3"/>
  <c r="L14" i="3"/>
  <c r="I14" i="3"/>
  <c r="H14" i="3"/>
  <c r="G14" i="3"/>
  <c r="F14" i="3"/>
  <c r="K14" i="3"/>
  <c r="J14" i="3"/>
  <c r="G13" i="3"/>
  <c r="K13" i="3"/>
  <c r="I13" i="3"/>
  <c r="L15" i="3"/>
  <c r="AK30" i="15"/>
  <c r="AJ30" i="15"/>
  <c r="AI30" i="15"/>
  <c r="AE30" i="15"/>
  <c r="AB30" i="15"/>
  <c r="AA30" i="15"/>
  <c r="Z30" i="15"/>
  <c r="Y30" i="15"/>
  <c r="U30" i="15"/>
  <c r="T30" i="15"/>
  <c r="S30" i="15"/>
  <c r="R30" i="15"/>
  <c r="Q30" i="15"/>
  <c r="P30" i="15"/>
  <c r="O30" i="15"/>
  <c r="N30" i="15"/>
  <c r="L30" i="15"/>
  <c r="J30" i="15"/>
  <c r="G30" i="15"/>
  <c r="F30" i="15"/>
  <c r="D30" i="15"/>
  <c r="AK29" i="15"/>
  <c r="AJ29" i="15"/>
  <c r="AI29" i="15"/>
  <c r="AH29" i="15"/>
  <c r="AG29" i="15"/>
  <c r="AF29" i="15"/>
  <c r="AE29" i="15"/>
  <c r="AB29" i="15"/>
  <c r="AA29" i="15"/>
  <c r="Z29" i="15"/>
  <c r="Y29" i="15"/>
  <c r="U29" i="15"/>
  <c r="S29" i="15"/>
  <c r="R29" i="15"/>
  <c r="P29" i="15"/>
  <c r="O29" i="15"/>
  <c r="N29" i="15"/>
  <c r="L29" i="15"/>
  <c r="J29" i="15"/>
  <c r="G29" i="15"/>
  <c r="F29" i="15"/>
  <c r="D29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Q28" i="15"/>
  <c r="P28" i="15"/>
  <c r="O28" i="15"/>
  <c r="N28" i="15"/>
  <c r="L28" i="15"/>
  <c r="K28" i="15"/>
  <c r="F28" i="15"/>
  <c r="D28" i="15"/>
  <c r="AL27" i="15"/>
  <c r="AK27" i="15"/>
  <c r="AJ27" i="15"/>
  <c r="AI27" i="15"/>
  <c r="AE27" i="15"/>
  <c r="AB27" i="15"/>
  <c r="AA27" i="15"/>
  <c r="Z27" i="15"/>
  <c r="Y27" i="15"/>
  <c r="W27" i="15"/>
  <c r="T27" i="15"/>
  <c r="S27" i="15"/>
  <c r="Q27" i="15"/>
  <c r="P27" i="15"/>
  <c r="N27" i="15"/>
  <c r="L27" i="15"/>
  <c r="K27" i="15"/>
  <c r="G27" i="15"/>
  <c r="F27" i="15"/>
  <c r="D27" i="15"/>
  <c r="AJ26" i="15"/>
  <c r="AH26" i="15"/>
  <c r="AG26" i="15"/>
  <c r="AF26" i="15"/>
  <c r="AE26" i="15"/>
  <c r="AD26" i="15"/>
  <c r="AC26" i="15"/>
  <c r="AB26" i="15"/>
  <c r="AA26" i="15"/>
  <c r="Z26" i="15"/>
  <c r="Y26" i="15"/>
  <c r="U26" i="15"/>
  <c r="T26" i="15"/>
  <c r="S26" i="15"/>
  <c r="R26" i="15"/>
  <c r="Q26" i="15"/>
  <c r="P26" i="15"/>
  <c r="O26" i="15"/>
  <c r="N26" i="15"/>
  <c r="L26" i="15"/>
  <c r="K26" i="15"/>
  <c r="G26" i="15"/>
  <c r="D26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T25" i="15"/>
  <c r="S25" i="15"/>
  <c r="R25" i="15"/>
  <c r="Q25" i="15"/>
  <c r="P25" i="15"/>
  <c r="O25" i="15"/>
  <c r="N25" i="15"/>
  <c r="L25" i="15"/>
  <c r="K25" i="15"/>
  <c r="J25" i="15"/>
  <c r="F25" i="15"/>
  <c r="E25" i="15"/>
  <c r="D25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L24" i="15"/>
  <c r="K24" i="15"/>
  <c r="F24" i="15"/>
  <c r="E24" i="15"/>
  <c r="D24" i="15"/>
  <c r="AL23" i="15"/>
  <c r="AK23" i="15"/>
  <c r="AJ23" i="15"/>
  <c r="AI23" i="15"/>
  <c r="AH23" i="15"/>
  <c r="AG23" i="15"/>
  <c r="AF23" i="15"/>
  <c r="AB23" i="15"/>
  <c r="AA23" i="15"/>
  <c r="Z23" i="15"/>
  <c r="Y23" i="15"/>
  <c r="X23" i="15"/>
  <c r="W23" i="15"/>
  <c r="V23" i="15"/>
  <c r="U23" i="15"/>
  <c r="T23" i="15"/>
  <c r="S23" i="15"/>
  <c r="Q23" i="15"/>
  <c r="P23" i="15"/>
  <c r="N23" i="15"/>
  <c r="L23" i="15"/>
  <c r="K23" i="15"/>
  <c r="G23" i="15"/>
  <c r="F23" i="15"/>
  <c r="D23" i="15"/>
  <c r="AL22" i="15"/>
  <c r="AK22" i="15"/>
  <c r="AJ22" i="15"/>
  <c r="AI22" i="15"/>
  <c r="AH22" i="15"/>
  <c r="AG22" i="15"/>
  <c r="AF22" i="15"/>
  <c r="AD22" i="15"/>
  <c r="AC22" i="15"/>
  <c r="AB22" i="15"/>
  <c r="AA22" i="15"/>
  <c r="Y22" i="15"/>
  <c r="X22" i="15"/>
  <c r="W22" i="15"/>
  <c r="V22" i="15"/>
  <c r="U22" i="15"/>
  <c r="T22" i="15"/>
  <c r="S22" i="15"/>
  <c r="R22" i="15"/>
  <c r="Q22" i="15"/>
  <c r="P22" i="15"/>
  <c r="N22" i="15"/>
  <c r="L22" i="15"/>
  <c r="K22" i="15"/>
  <c r="J22" i="15"/>
  <c r="G22" i="15"/>
  <c r="E22" i="15"/>
  <c r="D22" i="15"/>
  <c r="AK21" i="15"/>
  <c r="AJ21" i="15"/>
  <c r="AI21" i="15"/>
  <c r="AH21" i="15"/>
  <c r="AG21" i="15"/>
  <c r="AF21" i="15"/>
  <c r="AD21" i="15"/>
  <c r="AC21" i="15"/>
  <c r="AB21" i="15"/>
  <c r="X21" i="15"/>
  <c r="W21" i="15"/>
  <c r="V21" i="15"/>
  <c r="U21" i="15"/>
  <c r="T21" i="15"/>
  <c r="S21" i="15"/>
  <c r="R21" i="15"/>
  <c r="Q21" i="15"/>
  <c r="P21" i="15"/>
  <c r="O21" i="15"/>
  <c r="N21" i="15"/>
  <c r="L21" i="15"/>
  <c r="K21" i="15"/>
  <c r="J21" i="15"/>
  <c r="G21" i="15"/>
  <c r="F21" i="15"/>
  <c r="D21" i="15"/>
  <c r="AL20" i="15"/>
  <c r="AK20" i="15"/>
  <c r="AJ20" i="15"/>
  <c r="AI20" i="15"/>
  <c r="AH20" i="15"/>
  <c r="AG20" i="15"/>
  <c r="AF20" i="15"/>
  <c r="AD20" i="15"/>
  <c r="AC20" i="15"/>
  <c r="AB20" i="15"/>
  <c r="AA20" i="15"/>
  <c r="Y20" i="15"/>
  <c r="X20" i="15"/>
  <c r="W20" i="15"/>
  <c r="V20" i="15"/>
  <c r="U20" i="15"/>
  <c r="S20" i="15"/>
  <c r="R20" i="15"/>
  <c r="Q20" i="15"/>
  <c r="P20" i="15"/>
  <c r="N20" i="15"/>
  <c r="L20" i="15"/>
  <c r="K20" i="15"/>
  <c r="J20" i="15"/>
  <c r="G20" i="15"/>
  <c r="F20" i="15"/>
  <c r="D20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L19" i="15"/>
  <c r="K19" i="15"/>
  <c r="J19" i="15"/>
  <c r="F19" i="15"/>
  <c r="AL18" i="15"/>
  <c r="AK18" i="15"/>
  <c r="AJ18" i="15"/>
  <c r="AI18" i="15"/>
  <c r="AH18" i="15"/>
  <c r="AG18" i="15"/>
  <c r="AF18" i="15"/>
  <c r="AE18" i="15"/>
  <c r="AB18" i="15"/>
  <c r="AA18" i="15"/>
  <c r="Z18" i="15"/>
  <c r="Y18" i="15"/>
  <c r="X18" i="15"/>
  <c r="W18" i="15"/>
  <c r="V18" i="15"/>
  <c r="U18" i="15"/>
  <c r="T18" i="15"/>
  <c r="S18" i="15"/>
  <c r="Q18" i="15"/>
  <c r="P18" i="15"/>
  <c r="N18" i="15"/>
  <c r="L18" i="15"/>
  <c r="K18" i="15"/>
  <c r="G18" i="15"/>
  <c r="F18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P17" i="15"/>
  <c r="O17" i="15"/>
  <c r="N17" i="15"/>
  <c r="K17" i="15"/>
  <c r="F17" i="15"/>
  <c r="D17" i="15"/>
  <c r="AL16" i="15"/>
  <c r="AK16" i="15"/>
  <c r="AJ16" i="15"/>
  <c r="AI16" i="15"/>
  <c r="AH16" i="15"/>
  <c r="AG16" i="15"/>
  <c r="AF16" i="15"/>
  <c r="AE16" i="15"/>
  <c r="AC16" i="15"/>
  <c r="AB16" i="15"/>
  <c r="AA16" i="15"/>
  <c r="Z16" i="15"/>
  <c r="Y16" i="15"/>
  <c r="X16" i="15"/>
  <c r="W16" i="15"/>
  <c r="V16" i="15"/>
  <c r="U16" i="15"/>
  <c r="T16" i="15"/>
  <c r="S16" i="15"/>
  <c r="Q16" i="15"/>
  <c r="P16" i="15"/>
  <c r="N16" i="15"/>
  <c r="L16" i="15"/>
  <c r="K16" i="15"/>
  <c r="J16" i="15"/>
  <c r="G16" i="15"/>
  <c r="F16" i="15"/>
  <c r="AH15" i="15"/>
  <c r="AG15" i="15"/>
  <c r="AF15" i="15"/>
  <c r="AE15" i="15"/>
  <c r="AD15" i="15"/>
  <c r="AC15" i="15"/>
  <c r="AB15" i="15"/>
  <c r="AA15" i="15"/>
  <c r="Z15" i="15"/>
  <c r="Y15" i="15"/>
  <c r="U15" i="15"/>
  <c r="T15" i="15"/>
  <c r="S15" i="15"/>
  <c r="R15" i="15"/>
  <c r="P15" i="15"/>
  <c r="O15" i="15"/>
  <c r="N15" i="15"/>
  <c r="K15" i="15"/>
  <c r="G15" i="15"/>
  <c r="F15" i="15"/>
  <c r="D15" i="15"/>
  <c r="AJ14" i="15"/>
  <c r="AH14" i="15"/>
  <c r="AG14" i="15"/>
  <c r="AF14" i="15"/>
  <c r="AE14" i="15"/>
  <c r="AD14" i="15"/>
  <c r="AC14" i="15"/>
  <c r="AB14" i="15"/>
  <c r="AA14" i="15"/>
  <c r="Z14" i="15"/>
  <c r="Y14" i="15"/>
  <c r="U14" i="15"/>
  <c r="T14" i="15"/>
  <c r="R14" i="15"/>
  <c r="P14" i="15"/>
  <c r="N14" i="15"/>
  <c r="L14" i="15"/>
  <c r="J14" i="15"/>
  <c r="G14" i="15"/>
  <c r="F14" i="15"/>
  <c r="D14" i="15"/>
  <c r="AL13" i="15"/>
  <c r="AK13" i="15"/>
  <c r="AJ13" i="15"/>
  <c r="AI13" i="15"/>
  <c r="AH13" i="15"/>
  <c r="AG13" i="15"/>
  <c r="AF13" i="15"/>
  <c r="AB13" i="15"/>
  <c r="AA13" i="15"/>
  <c r="Z13" i="15"/>
  <c r="Y13" i="15"/>
  <c r="X13" i="15"/>
  <c r="W13" i="15"/>
  <c r="V13" i="15"/>
  <c r="T13" i="15"/>
  <c r="S13" i="15"/>
  <c r="R13" i="15"/>
  <c r="Q13" i="15"/>
  <c r="P13" i="15"/>
  <c r="N13" i="15"/>
  <c r="L13" i="15"/>
  <c r="K13" i="15"/>
  <c r="G13" i="15"/>
  <c r="F13" i="15"/>
  <c r="E13" i="15"/>
  <c r="D13" i="15"/>
  <c r="AK12" i="15"/>
  <c r="AJ12" i="15"/>
  <c r="AI12" i="15"/>
  <c r="AB12" i="15"/>
  <c r="AA12" i="15"/>
  <c r="Z12" i="15"/>
  <c r="Y12" i="15"/>
  <c r="U12" i="15"/>
  <c r="T12" i="15"/>
  <c r="S12" i="15"/>
  <c r="R12" i="15"/>
  <c r="Q12" i="15"/>
  <c r="P12" i="15"/>
  <c r="O12" i="15"/>
  <c r="N12" i="15"/>
  <c r="L12" i="15"/>
  <c r="K12" i="15"/>
  <c r="J12" i="15"/>
  <c r="G12" i="15"/>
  <c r="F12" i="15"/>
  <c r="E12" i="15"/>
  <c r="D12" i="15"/>
  <c r="AK11" i="15"/>
  <c r="AJ11" i="15"/>
  <c r="AI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L11" i="15"/>
  <c r="K11" i="15"/>
  <c r="G11" i="15"/>
  <c r="F11" i="15"/>
  <c r="E11" i="15"/>
  <c r="D11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U10" i="15"/>
  <c r="T10" i="15"/>
  <c r="S10" i="15"/>
  <c r="R10" i="15"/>
  <c r="Q10" i="15"/>
  <c r="P10" i="15"/>
  <c r="O10" i="15"/>
  <c r="N10" i="15"/>
  <c r="L10" i="15"/>
  <c r="K10" i="15"/>
  <c r="G10" i="15"/>
  <c r="F10" i="15"/>
  <c r="E10" i="15"/>
  <c r="D10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Q9" i="15"/>
  <c r="O9" i="15"/>
  <c r="N9" i="15"/>
  <c r="L9" i="15"/>
  <c r="G9" i="15"/>
  <c r="F9" i="15"/>
  <c r="E9" i="15"/>
  <c r="D9" i="15"/>
  <c r="AL8" i="15"/>
  <c r="AK8" i="15"/>
  <c r="AJ8" i="15"/>
  <c r="AI8" i="15"/>
  <c r="AH8" i="15"/>
  <c r="AG8" i="15"/>
  <c r="AF8" i="15"/>
  <c r="AE8" i="15"/>
  <c r="AB8" i="15"/>
  <c r="AA8" i="15"/>
  <c r="Z8" i="15"/>
  <c r="Y8" i="15"/>
  <c r="X8" i="15"/>
  <c r="W8" i="15"/>
  <c r="V8" i="15"/>
  <c r="T8" i="15"/>
  <c r="S8" i="15"/>
  <c r="R8" i="15"/>
  <c r="Q8" i="15"/>
  <c r="P8" i="15"/>
  <c r="N8" i="15"/>
  <c r="L8" i="15"/>
  <c r="K8" i="15"/>
  <c r="J8" i="15"/>
  <c r="G8" i="15"/>
  <c r="F8" i="15"/>
  <c r="E8" i="15"/>
  <c r="D8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S7" i="15"/>
  <c r="R7" i="15"/>
  <c r="Q7" i="15"/>
  <c r="P7" i="15"/>
  <c r="O7" i="15"/>
  <c r="N7" i="15"/>
  <c r="L7" i="15"/>
  <c r="K7" i="15"/>
  <c r="G7" i="15"/>
  <c r="D7" i="15"/>
  <c r="AL6" i="15"/>
  <c r="AK6" i="15"/>
  <c r="AJ6" i="15"/>
  <c r="AI6" i="15"/>
  <c r="AH6" i="15"/>
  <c r="AG6" i="15"/>
  <c r="AF6" i="15"/>
  <c r="AE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L6" i="15"/>
  <c r="K6" i="15"/>
  <c r="J6" i="15"/>
  <c r="F6" i="15"/>
  <c r="E6" i="15"/>
  <c r="D6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L5" i="15"/>
  <c r="K5" i="15"/>
  <c r="J5" i="15"/>
  <c r="F5" i="15"/>
  <c r="E5" i="15"/>
  <c r="D5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X4" i="15"/>
  <c r="W4" i="15"/>
  <c r="V4" i="15"/>
  <c r="U4" i="15"/>
  <c r="T4" i="15"/>
  <c r="R4" i="15"/>
  <c r="Q4" i="15"/>
  <c r="P4" i="15"/>
  <c r="O4" i="15"/>
  <c r="N4" i="15"/>
  <c r="L4" i="15"/>
  <c r="K4" i="15"/>
  <c r="J4" i="15"/>
  <c r="G4" i="15"/>
  <c r="F4" i="15"/>
  <c r="D4" i="15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0" i="1"/>
  <c r="K15" i="3" l="1"/>
  <c r="J15" i="3"/>
  <c r="I15" i="3"/>
  <c r="H15" i="3"/>
  <c r="G15" i="3"/>
  <c r="F15" i="3"/>
  <c r="AK30" i="13"/>
  <c r="AJ30" i="13"/>
  <c r="AI30" i="13"/>
  <c r="AE30" i="13"/>
  <c r="AB30" i="13"/>
  <c r="AA30" i="13"/>
  <c r="Z30" i="13"/>
  <c r="Y30" i="13"/>
  <c r="U30" i="13"/>
  <c r="T30" i="13"/>
  <c r="S30" i="13"/>
  <c r="R30" i="13"/>
  <c r="Q30" i="13"/>
  <c r="P30" i="13"/>
  <c r="O30" i="13"/>
  <c r="N30" i="13"/>
  <c r="L30" i="13"/>
  <c r="J30" i="13"/>
  <c r="G30" i="13"/>
  <c r="F30" i="13"/>
  <c r="D30" i="13"/>
  <c r="AK29" i="13"/>
  <c r="AJ29" i="13"/>
  <c r="AI29" i="13"/>
  <c r="AH29" i="13"/>
  <c r="AG29" i="13"/>
  <c r="AF29" i="13"/>
  <c r="AE29" i="13"/>
  <c r="AB29" i="13"/>
  <c r="AA29" i="13"/>
  <c r="Z29" i="13"/>
  <c r="Y29" i="13"/>
  <c r="U29" i="13"/>
  <c r="S29" i="13"/>
  <c r="R29" i="13"/>
  <c r="P29" i="13"/>
  <c r="O29" i="13"/>
  <c r="N29" i="13"/>
  <c r="L29" i="13"/>
  <c r="J29" i="13"/>
  <c r="G29" i="13"/>
  <c r="F29" i="13"/>
  <c r="D29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Q28" i="13"/>
  <c r="P28" i="13"/>
  <c r="O28" i="13"/>
  <c r="N28" i="13"/>
  <c r="L28" i="13"/>
  <c r="K28" i="13"/>
  <c r="F28" i="13"/>
  <c r="D28" i="13"/>
  <c r="AL27" i="13"/>
  <c r="AK27" i="13"/>
  <c r="AJ27" i="13"/>
  <c r="AI27" i="13"/>
  <c r="AE27" i="13"/>
  <c r="AB27" i="13"/>
  <c r="AA27" i="13"/>
  <c r="Z27" i="13"/>
  <c r="Y27" i="13"/>
  <c r="W27" i="13"/>
  <c r="T27" i="13"/>
  <c r="S27" i="13"/>
  <c r="Q27" i="13"/>
  <c r="P27" i="13"/>
  <c r="N27" i="13"/>
  <c r="L27" i="13"/>
  <c r="K27" i="13"/>
  <c r="G27" i="13"/>
  <c r="F27" i="13"/>
  <c r="D27" i="13"/>
  <c r="AJ26" i="13"/>
  <c r="AH26" i="13"/>
  <c r="AG26" i="13"/>
  <c r="AF26" i="13"/>
  <c r="AE26" i="13"/>
  <c r="AD26" i="13"/>
  <c r="AC26" i="13"/>
  <c r="AB26" i="13"/>
  <c r="AA26" i="13"/>
  <c r="Z26" i="13"/>
  <c r="Y26" i="13"/>
  <c r="U26" i="13"/>
  <c r="T26" i="13"/>
  <c r="S26" i="13"/>
  <c r="R26" i="13"/>
  <c r="Q26" i="13"/>
  <c r="P26" i="13"/>
  <c r="O26" i="13"/>
  <c r="N26" i="13"/>
  <c r="L26" i="13"/>
  <c r="K26" i="13"/>
  <c r="G26" i="13"/>
  <c r="D26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T25" i="13"/>
  <c r="S25" i="13"/>
  <c r="R25" i="13"/>
  <c r="Q25" i="13"/>
  <c r="P25" i="13"/>
  <c r="O25" i="13"/>
  <c r="N25" i="13"/>
  <c r="L25" i="13"/>
  <c r="K25" i="13"/>
  <c r="J25" i="13"/>
  <c r="F25" i="13"/>
  <c r="E25" i="13"/>
  <c r="D25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L24" i="13"/>
  <c r="K24" i="13"/>
  <c r="F24" i="13"/>
  <c r="E24" i="13"/>
  <c r="D24" i="13"/>
  <c r="AL23" i="13"/>
  <c r="AK23" i="13"/>
  <c r="AJ23" i="13"/>
  <c r="AI23" i="13"/>
  <c r="AH23" i="13"/>
  <c r="AG23" i="13"/>
  <c r="AF23" i="13"/>
  <c r="AB23" i="13"/>
  <c r="AA23" i="13"/>
  <c r="Z23" i="13"/>
  <c r="Y23" i="13"/>
  <c r="X23" i="13"/>
  <c r="W23" i="13"/>
  <c r="V23" i="13"/>
  <c r="U23" i="13"/>
  <c r="T23" i="13"/>
  <c r="S23" i="13"/>
  <c r="Q23" i="13"/>
  <c r="P23" i="13"/>
  <c r="N23" i="13"/>
  <c r="L23" i="13"/>
  <c r="K23" i="13"/>
  <c r="G23" i="13"/>
  <c r="F23" i="13"/>
  <c r="D23" i="13"/>
  <c r="AL22" i="13"/>
  <c r="AK22" i="13"/>
  <c r="AJ22" i="13"/>
  <c r="AI22" i="13"/>
  <c r="AH22" i="13"/>
  <c r="AG22" i="13"/>
  <c r="AF22" i="13"/>
  <c r="AD22" i="13"/>
  <c r="AC22" i="13"/>
  <c r="AB22" i="13"/>
  <c r="AA22" i="13"/>
  <c r="Y22" i="13"/>
  <c r="X22" i="13"/>
  <c r="W22" i="13"/>
  <c r="V22" i="13"/>
  <c r="U22" i="13"/>
  <c r="T22" i="13"/>
  <c r="S22" i="13"/>
  <c r="R22" i="13"/>
  <c r="Q22" i="13"/>
  <c r="P22" i="13"/>
  <c r="N22" i="13"/>
  <c r="L22" i="13"/>
  <c r="K22" i="13"/>
  <c r="J22" i="13"/>
  <c r="G22" i="13"/>
  <c r="E22" i="13"/>
  <c r="D22" i="13"/>
  <c r="AK21" i="13"/>
  <c r="AJ21" i="13"/>
  <c r="AI21" i="13"/>
  <c r="AH21" i="13"/>
  <c r="AG21" i="13"/>
  <c r="AF21" i="13"/>
  <c r="AD21" i="13"/>
  <c r="AC21" i="13"/>
  <c r="AB21" i="13"/>
  <c r="X21" i="13"/>
  <c r="W21" i="13"/>
  <c r="V21" i="13"/>
  <c r="U21" i="13"/>
  <c r="T21" i="13"/>
  <c r="S21" i="13"/>
  <c r="R21" i="13"/>
  <c r="Q21" i="13"/>
  <c r="P21" i="13"/>
  <c r="O21" i="13"/>
  <c r="N21" i="13"/>
  <c r="L21" i="13"/>
  <c r="K21" i="13"/>
  <c r="J21" i="13"/>
  <c r="G21" i="13"/>
  <c r="F21" i="13"/>
  <c r="D21" i="13"/>
  <c r="AL20" i="13"/>
  <c r="AK20" i="13"/>
  <c r="AJ20" i="13"/>
  <c r="AI20" i="13"/>
  <c r="AH20" i="13"/>
  <c r="AG20" i="13"/>
  <c r="AF20" i="13"/>
  <c r="AD20" i="13"/>
  <c r="AC20" i="13"/>
  <c r="AB20" i="13"/>
  <c r="AA20" i="13"/>
  <c r="Y20" i="13"/>
  <c r="X20" i="13"/>
  <c r="W20" i="13"/>
  <c r="V20" i="13"/>
  <c r="U20" i="13"/>
  <c r="S20" i="13"/>
  <c r="R20" i="13"/>
  <c r="Q20" i="13"/>
  <c r="P20" i="13"/>
  <c r="N20" i="13"/>
  <c r="L20" i="13"/>
  <c r="K20" i="13"/>
  <c r="J20" i="13"/>
  <c r="G20" i="13"/>
  <c r="F20" i="13"/>
  <c r="D20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L19" i="13"/>
  <c r="K19" i="13"/>
  <c r="J19" i="13"/>
  <c r="F19" i="13"/>
  <c r="AL18" i="13"/>
  <c r="AK18" i="13"/>
  <c r="AJ18" i="13"/>
  <c r="AI18" i="13"/>
  <c r="AH18" i="13"/>
  <c r="AG18" i="13"/>
  <c r="AF18" i="13"/>
  <c r="AE18" i="13"/>
  <c r="AB18" i="13"/>
  <c r="AA18" i="13"/>
  <c r="Z18" i="13"/>
  <c r="Y18" i="13"/>
  <c r="X18" i="13"/>
  <c r="W18" i="13"/>
  <c r="V18" i="13"/>
  <c r="U18" i="13"/>
  <c r="T18" i="13"/>
  <c r="S18" i="13"/>
  <c r="Q18" i="13"/>
  <c r="P18" i="13"/>
  <c r="N18" i="13"/>
  <c r="L18" i="13"/>
  <c r="K18" i="13"/>
  <c r="G18" i="13"/>
  <c r="F18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P17" i="13"/>
  <c r="O17" i="13"/>
  <c r="N17" i="13"/>
  <c r="K17" i="13"/>
  <c r="F17" i="13"/>
  <c r="D17" i="13"/>
  <c r="AL16" i="13"/>
  <c r="AK16" i="13"/>
  <c r="AJ16" i="13"/>
  <c r="AI16" i="13"/>
  <c r="AH16" i="13"/>
  <c r="AG16" i="13"/>
  <c r="AF16" i="13"/>
  <c r="AE16" i="13"/>
  <c r="AC16" i="13"/>
  <c r="AB16" i="13"/>
  <c r="AA16" i="13"/>
  <c r="Z16" i="13"/>
  <c r="Y16" i="13"/>
  <c r="X16" i="13"/>
  <c r="W16" i="13"/>
  <c r="V16" i="13"/>
  <c r="U16" i="13"/>
  <c r="T16" i="13"/>
  <c r="S16" i="13"/>
  <c r="Q16" i="13"/>
  <c r="P16" i="13"/>
  <c r="N16" i="13"/>
  <c r="L16" i="13"/>
  <c r="K16" i="13"/>
  <c r="J16" i="13"/>
  <c r="G16" i="13"/>
  <c r="F16" i="13"/>
  <c r="D16" i="13"/>
  <c r="AH15" i="13"/>
  <c r="AG15" i="13"/>
  <c r="AF15" i="13"/>
  <c r="AE15" i="13"/>
  <c r="AD15" i="13"/>
  <c r="AC15" i="13"/>
  <c r="AB15" i="13"/>
  <c r="AA15" i="13"/>
  <c r="Z15" i="13"/>
  <c r="Y15" i="13"/>
  <c r="U15" i="13"/>
  <c r="T15" i="13"/>
  <c r="S15" i="13"/>
  <c r="R15" i="13"/>
  <c r="P15" i="13"/>
  <c r="O15" i="13"/>
  <c r="N15" i="13"/>
  <c r="K15" i="13"/>
  <c r="G15" i="13"/>
  <c r="F15" i="13"/>
  <c r="D15" i="13"/>
  <c r="AJ14" i="13"/>
  <c r="AH14" i="13"/>
  <c r="AG14" i="13"/>
  <c r="AF14" i="13"/>
  <c r="AE14" i="13"/>
  <c r="AD14" i="13"/>
  <c r="AC14" i="13"/>
  <c r="AB14" i="13"/>
  <c r="AA14" i="13"/>
  <c r="Z14" i="13"/>
  <c r="Y14" i="13"/>
  <c r="U14" i="13"/>
  <c r="T14" i="13"/>
  <c r="R14" i="13"/>
  <c r="P14" i="13"/>
  <c r="N14" i="13"/>
  <c r="L14" i="13"/>
  <c r="J14" i="13"/>
  <c r="G14" i="13"/>
  <c r="F14" i="13"/>
  <c r="D14" i="13"/>
  <c r="AL13" i="13"/>
  <c r="AK13" i="13"/>
  <c r="AJ13" i="13"/>
  <c r="AI13" i="13"/>
  <c r="AH13" i="13"/>
  <c r="AG13" i="13"/>
  <c r="AF13" i="13"/>
  <c r="AB13" i="13"/>
  <c r="AA13" i="13"/>
  <c r="Z13" i="13"/>
  <c r="Y13" i="13"/>
  <c r="X13" i="13"/>
  <c r="W13" i="13"/>
  <c r="V13" i="13"/>
  <c r="T13" i="13"/>
  <c r="S13" i="13"/>
  <c r="R13" i="13"/>
  <c r="Q13" i="13"/>
  <c r="P13" i="13"/>
  <c r="N13" i="13"/>
  <c r="L13" i="13"/>
  <c r="K13" i="13"/>
  <c r="G13" i="13"/>
  <c r="F13" i="13"/>
  <c r="E13" i="13"/>
  <c r="D13" i="13"/>
  <c r="AK12" i="13"/>
  <c r="AJ12" i="13"/>
  <c r="AI12" i="13"/>
  <c r="AB12" i="13"/>
  <c r="AA12" i="13"/>
  <c r="Z12" i="13"/>
  <c r="Y12" i="13"/>
  <c r="U12" i="13"/>
  <c r="T12" i="13"/>
  <c r="S12" i="13"/>
  <c r="R12" i="13"/>
  <c r="Q12" i="13"/>
  <c r="P12" i="13"/>
  <c r="O12" i="13"/>
  <c r="N12" i="13"/>
  <c r="L12" i="13"/>
  <c r="K12" i="13"/>
  <c r="J12" i="13"/>
  <c r="G12" i="13"/>
  <c r="F12" i="13"/>
  <c r="E12" i="13"/>
  <c r="D12" i="13"/>
  <c r="AK11" i="13"/>
  <c r="AJ11" i="13"/>
  <c r="AI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L11" i="13"/>
  <c r="K11" i="13"/>
  <c r="G11" i="13"/>
  <c r="F11" i="13"/>
  <c r="E11" i="13"/>
  <c r="D11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U10" i="13"/>
  <c r="T10" i="13"/>
  <c r="S10" i="13"/>
  <c r="R10" i="13"/>
  <c r="Q10" i="13"/>
  <c r="P10" i="13"/>
  <c r="O10" i="13"/>
  <c r="N10" i="13"/>
  <c r="L10" i="13"/>
  <c r="K10" i="13"/>
  <c r="G10" i="13"/>
  <c r="F10" i="13"/>
  <c r="E10" i="13"/>
  <c r="D10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Q9" i="13"/>
  <c r="O9" i="13"/>
  <c r="N9" i="13"/>
  <c r="L9" i="13"/>
  <c r="G9" i="13"/>
  <c r="F9" i="13"/>
  <c r="E9" i="13"/>
  <c r="D9" i="13"/>
  <c r="AL8" i="13"/>
  <c r="AK8" i="13"/>
  <c r="AJ8" i="13"/>
  <c r="AI8" i="13"/>
  <c r="AH8" i="13"/>
  <c r="AG8" i="13"/>
  <c r="AF8" i="13"/>
  <c r="AE8" i="13"/>
  <c r="AB8" i="13"/>
  <c r="AA8" i="13"/>
  <c r="Z8" i="13"/>
  <c r="Y8" i="13"/>
  <c r="X8" i="13"/>
  <c r="W8" i="13"/>
  <c r="V8" i="13"/>
  <c r="T8" i="13"/>
  <c r="S8" i="13"/>
  <c r="R8" i="13"/>
  <c r="Q8" i="13"/>
  <c r="P8" i="13"/>
  <c r="N8" i="13"/>
  <c r="L8" i="13"/>
  <c r="K8" i="13"/>
  <c r="J8" i="13"/>
  <c r="G8" i="13"/>
  <c r="F8" i="13"/>
  <c r="E8" i="13"/>
  <c r="D8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L7" i="13"/>
  <c r="K7" i="13"/>
  <c r="G7" i="13"/>
  <c r="D7" i="13"/>
  <c r="AL6" i="13"/>
  <c r="AK6" i="13"/>
  <c r="AJ6" i="13"/>
  <c r="AI6" i="13"/>
  <c r="AH6" i="13"/>
  <c r="AG6" i="13"/>
  <c r="AF6" i="13"/>
  <c r="AE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L6" i="13"/>
  <c r="K6" i="13"/>
  <c r="J6" i="13"/>
  <c r="F6" i="13"/>
  <c r="E6" i="13"/>
  <c r="D6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L5" i="13"/>
  <c r="K5" i="13"/>
  <c r="J5" i="13"/>
  <c r="F5" i="13"/>
  <c r="E5" i="13"/>
  <c r="D5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X4" i="13"/>
  <c r="W4" i="13"/>
  <c r="V4" i="13"/>
  <c r="U4" i="13"/>
  <c r="T4" i="13"/>
  <c r="R4" i="13"/>
  <c r="Q4" i="13"/>
  <c r="P4" i="13"/>
  <c r="O4" i="13"/>
  <c r="N4" i="13"/>
  <c r="L4" i="13"/>
  <c r="K4" i="13"/>
  <c r="J4" i="13"/>
  <c r="G4" i="13"/>
  <c r="F4" i="13"/>
  <c r="D4" i="13"/>
  <c r="AK30" i="11"/>
  <c r="AJ30" i="11"/>
  <c r="AI30" i="11"/>
  <c r="AE30" i="11"/>
  <c r="AB30" i="11"/>
  <c r="AA30" i="11"/>
  <c r="Z30" i="11"/>
  <c r="Y30" i="11"/>
  <c r="U30" i="11"/>
  <c r="T30" i="11"/>
  <c r="S30" i="11"/>
  <c r="R30" i="11"/>
  <c r="Q30" i="11"/>
  <c r="P30" i="11"/>
  <c r="O30" i="11"/>
  <c r="N30" i="11"/>
  <c r="L30" i="11"/>
  <c r="J30" i="11"/>
  <c r="G30" i="11"/>
  <c r="F30" i="11"/>
  <c r="D30" i="11"/>
  <c r="AK29" i="11"/>
  <c r="AJ29" i="11"/>
  <c r="AI29" i="11"/>
  <c r="AH29" i="11"/>
  <c r="AG29" i="11"/>
  <c r="AF29" i="11"/>
  <c r="AE29" i="11"/>
  <c r="AB29" i="11"/>
  <c r="AA29" i="11"/>
  <c r="Z29" i="11"/>
  <c r="Y29" i="11"/>
  <c r="U29" i="11"/>
  <c r="S29" i="11"/>
  <c r="R29" i="11"/>
  <c r="P29" i="11"/>
  <c r="O29" i="11"/>
  <c r="N29" i="11"/>
  <c r="L29" i="11"/>
  <c r="J29" i="11"/>
  <c r="G29" i="11"/>
  <c r="F29" i="11"/>
  <c r="D29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Q28" i="11"/>
  <c r="P28" i="11"/>
  <c r="O28" i="11"/>
  <c r="N28" i="11"/>
  <c r="L28" i="11"/>
  <c r="K28" i="11"/>
  <c r="F28" i="11"/>
  <c r="D28" i="11"/>
  <c r="AL27" i="11"/>
  <c r="AK27" i="11"/>
  <c r="AJ27" i="11"/>
  <c r="AI27" i="11"/>
  <c r="AE27" i="11"/>
  <c r="AB27" i="11"/>
  <c r="AA27" i="11"/>
  <c r="Z27" i="11"/>
  <c r="Y27" i="11"/>
  <c r="W27" i="11"/>
  <c r="T27" i="11"/>
  <c r="S27" i="11"/>
  <c r="Q27" i="11"/>
  <c r="P27" i="11"/>
  <c r="N27" i="11"/>
  <c r="L27" i="11"/>
  <c r="K27" i="11"/>
  <c r="G27" i="11"/>
  <c r="F27" i="11"/>
  <c r="D27" i="11"/>
  <c r="AJ26" i="11"/>
  <c r="AH26" i="11"/>
  <c r="AG26" i="11"/>
  <c r="AF26" i="11"/>
  <c r="AE26" i="11"/>
  <c r="AD26" i="11"/>
  <c r="AC26" i="11"/>
  <c r="AB26" i="11"/>
  <c r="AA26" i="11"/>
  <c r="Z26" i="11"/>
  <c r="Y26" i="11"/>
  <c r="U26" i="11"/>
  <c r="T26" i="11"/>
  <c r="S26" i="11"/>
  <c r="R26" i="11"/>
  <c r="Q26" i="11"/>
  <c r="P26" i="11"/>
  <c r="O26" i="11"/>
  <c r="N26" i="11"/>
  <c r="L26" i="11"/>
  <c r="K26" i="11"/>
  <c r="G26" i="11"/>
  <c r="D26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T25" i="11"/>
  <c r="S25" i="11"/>
  <c r="R25" i="11"/>
  <c r="Q25" i="11"/>
  <c r="P25" i="11"/>
  <c r="O25" i="11"/>
  <c r="N25" i="11"/>
  <c r="L25" i="11"/>
  <c r="K25" i="11"/>
  <c r="J25" i="11"/>
  <c r="F25" i="11"/>
  <c r="E25" i="11"/>
  <c r="D25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L24" i="11"/>
  <c r="K24" i="11"/>
  <c r="F24" i="11"/>
  <c r="E24" i="11"/>
  <c r="D24" i="11"/>
  <c r="AL23" i="11"/>
  <c r="AK23" i="11"/>
  <c r="AJ23" i="11"/>
  <c r="AI23" i="11"/>
  <c r="AH23" i="11"/>
  <c r="AG23" i="11"/>
  <c r="AF23" i="11"/>
  <c r="AB23" i="11"/>
  <c r="AA23" i="11"/>
  <c r="Z23" i="11"/>
  <c r="Y23" i="11"/>
  <c r="X23" i="11"/>
  <c r="W23" i="11"/>
  <c r="V23" i="11"/>
  <c r="U23" i="11"/>
  <c r="T23" i="11"/>
  <c r="S23" i="11"/>
  <c r="Q23" i="11"/>
  <c r="P23" i="11"/>
  <c r="N23" i="11"/>
  <c r="L23" i="11"/>
  <c r="K23" i="11"/>
  <c r="G23" i="11"/>
  <c r="F23" i="11"/>
  <c r="D23" i="11"/>
  <c r="AL22" i="11"/>
  <c r="AK22" i="11"/>
  <c r="AJ22" i="11"/>
  <c r="AI22" i="11"/>
  <c r="AH22" i="11"/>
  <c r="AG22" i="11"/>
  <c r="AF22" i="11"/>
  <c r="AD22" i="11"/>
  <c r="AC22" i="11"/>
  <c r="AB22" i="11"/>
  <c r="AA22" i="11"/>
  <c r="Y22" i="11"/>
  <c r="X22" i="11"/>
  <c r="W22" i="11"/>
  <c r="V22" i="11"/>
  <c r="U22" i="11"/>
  <c r="T22" i="11"/>
  <c r="S22" i="11"/>
  <c r="R22" i="11"/>
  <c r="Q22" i="11"/>
  <c r="P22" i="11"/>
  <c r="N22" i="11"/>
  <c r="L22" i="11"/>
  <c r="K22" i="11"/>
  <c r="J22" i="11"/>
  <c r="G22" i="11"/>
  <c r="E22" i="11"/>
  <c r="D22" i="11"/>
  <c r="AK21" i="11"/>
  <c r="AJ21" i="11"/>
  <c r="AI21" i="11"/>
  <c r="AH21" i="11"/>
  <c r="AG21" i="11"/>
  <c r="AF21" i="11"/>
  <c r="AD21" i="11"/>
  <c r="AC21" i="11"/>
  <c r="AB21" i="11"/>
  <c r="X21" i="11"/>
  <c r="W21" i="11"/>
  <c r="V21" i="11"/>
  <c r="U21" i="11"/>
  <c r="T21" i="11"/>
  <c r="S21" i="11"/>
  <c r="R21" i="11"/>
  <c r="Q21" i="11"/>
  <c r="P21" i="11"/>
  <c r="O21" i="11"/>
  <c r="N21" i="11"/>
  <c r="L21" i="11"/>
  <c r="K21" i="11"/>
  <c r="J21" i="11"/>
  <c r="G21" i="11"/>
  <c r="F21" i="11"/>
  <c r="D21" i="11"/>
  <c r="AL20" i="11"/>
  <c r="AK20" i="11"/>
  <c r="AJ20" i="11"/>
  <c r="AI20" i="11"/>
  <c r="AH20" i="11"/>
  <c r="AG20" i="11"/>
  <c r="AF20" i="11"/>
  <c r="AD20" i="11"/>
  <c r="AC20" i="11"/>
  <c r="AB20" i="11"/>
  <c r="AA20" i="11"/>
  <c r="Y20" i="11"/>
  <c r="X20" i="11"/>
  <c r="W20" i="11"/>
  <c r="V20" i="11"/>
  <c r="U20" i="11"/>
  <c r="S20" i="11"/>
  <c r="R20" i="11"/>
  <c r="Q20" i="11"/>
  <c r="P20" i="11"/>
  <c r="N20" i="11"/>
  <c r="L20" i="11"/>
  <c r="K20" i="11"/>
  <c r="J20" i="11"/>
  <c r="G20" i="11"/>
  <c r="F20" i="11"/>
  <c r="D20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L19" i="11"/>
  <c r="K19" i="11"/>
  <c r="J19" i="11"/>
  <c r="F19" i="11"/>
  <c r="AL18" i="11"/>
  <c r="AK18" i="11"/>
  <c r="AJ18" i="11"/>
  <c r="AI18" i="11"/>
  <c r="AH18" i="11"/>
  <c r="AG18" i="11"/>
  <c r="AF18" i="11"/>
  <c r="AE18" i="11"/>
  <c r="AB18" i="11"/>
  <c r="AA18" i="11"/>
  <c r="Z18" i="11"/>
  <c r="Y18" i="11"/>
  <c r="X18" i="11"/>
  <c r="W18" i="11"/>
  <c r="V18" i="11"/>
  <c r="U18" i="11"/>
  <c r="T18" i="11"/>
  <c r="S18" i="11"/>
  <c r="Q18" i="11"/>
  <c r="P18" i="11"/>
  <c r="N18" i="11"/>
  <c r="L18" i="11"/>
  <c r="K18" i="11"/>
  <c r="G18" i="11"/>
  <c r="F18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P17" i="11"/>
  <c r="O17" i="11"/>
  <c r="N17" i="11"/>
  <c r="K17" i="11"/>
  <c r="F17" i="11"/>
  <c r="D17" i="11"/>
  <c r="AL16" i="11"/>
  <c r="AK16" i="11"/>
  <c r="AJ16" i="11"/>
  <c r="AI16" i="11"/>
  <c r="AH16" i="11"/>
  <c r="AG16" i="11"/>
  <c r="AF16" i="11"/>
  <c r="AE16" i="11"/>
  <c r="AC16" i="11"/>
  <c r="AB16" i="11"/>
  <c r="AA16" i="11"/>
  <c r="Z16" i="11"/>
  <c r="Y16" i="11"/>
  <c r="X16" i="11"/>
  <c r="W16" i="11"/>
  <c r="V16" i="11"/>
  <c r="U16" i="11"/>
  <c r="T16" i="11"/>
  <c r="S16" i="11"/>
  <c r="Q16" i="11"/>
  <c r="P16" i="11"/>
  <c r="N16" i="11"/>
  <c r="L16" i="11"/>
  <c r="K16" i="11"/>
  <c r="J16" i="11"/>
  <c r="G16" i="11"/>
  <c r="F16" i="11"/>
  <c r="D16" i="11"/>
  <c r="AH15" i="11"/>
  <c r="AG15" i="11"/>
  <c r="AF15" i="11"/>
  <c r="AE15" i="11"/>
  <c r="AD15" i="11"/>
  <c r="AC15" i="11"/>
  <c r="AB15" i="11"/>
  <c r="AA15" i="11"/>
  <c r="Z15" i="11"/>
  <c r="Y15" i="11"/>
  <c r="U15" i="11"/>
  <c r="T15" i="11"/>
  <c r="S15" i="11"/>
  <c r="R15" i="11"/>
  <c r="P15" i="11"/>
  <c r="O15" i="11"/>
  <c r="N15" i="11"/>
  <c r="K15" i="11"/>
  <c r="G15" i="11"/>
  <c r="F15" i="11"/>
  <c r="D15" i="11"/>
  <c r="AJ14" i="11"/>
  <c r="AH14" i="11"/>
  <c r="AG14" i="11"/>
  <c r="AF14" i="11"/>
  <c r="AE14" i="11"/>
  <c r="AD14" i="11"/>
  <c r="AC14" i="11"/>
  <c r="AB14" i="11"/>
  <c r="AA14" i="11"/>
  <c r="Z14" i="11"/>
  <c r="Y14" i="11"/>
  <c r="U14" i="11"/>
  <c r="T14" i="11"/>
  <c r="R14" i="11"/>
  <c r="P14" i="11"/>
  <c r="N14" i="11"/>
  <c r="L14" i="11"/>
  <c r="J14" i="11"/>
  <c r="G14" i="11"/>
  <c r="F14" i="11"/>
  <c r="D14" i="11"/>
  <c r="AL13" i="11"/>
  <c r="AK13" i="11"/>
  <c r="AJ13" i="11"/>
  <c r="AI13" i="11"/>
  <c r="AH13" i="11"/>
  <c r="AG13" i="11"/>
  <c r="AF13" i="11"/>
  <c r="AB13" i="11"/>
  <c r="AA13" i="11"/>
  <c r="Z13" i="11"/>
  <c r="Y13" i="11"/>
  <c r="X13" i="11"/>
  <c r="W13" i="11"/>
  <c r="V13" i="11"/>
  <c r="T13" i="11"/>
  <c r="S13" i="11"/>
  <c r="R13" i="11"/>
  <c r="Q13" i="11"/>
  <c r="P13" i="11"/>
  <c r="N13" i="11"/>
  <c r="L13" i="11"/>
  <c r="K13" i="11"/>
  <c r="G13" i="11"/>
  <c r="F13" i="11"/>
  <c r="E13" i="11"/>
  <c r="D13" i="11"/>
  <c r="AK12" i="11"/>
  <c r="AJ12" i="11"/>
  <c r="AI12" i="11"/>
  <c r="AB12" i="11"/>
  <c r="AA12" i="11"/>
  <c r="Z12" i="11"/>
  <c r="Y12" i="11"/>
  <c r="U12" i="11"/>
  <c r="T12" i="11"/>
  <c r="S12" i="11"/>
  <c r="R12" i="11"/>
  <c r="Q12" i="11"/>
  <c r="P12" i="11"/>
  <c r="O12" i="11"/>
  <c r="N12" i="11"/>
  <c r="L12" i="11"/>
  <c r="K12" i="11"/>
  <c r="J12" i="11"/>
  <c r="G12" i="11"/>
  <c r="F12" i="11"/>
  <c r="E12" i="11"/>
  <c r="D12" i="11"/>
  <c r="AK11" i="11"/>
  <c r="AJ11" i="11"/>
  <c r="AI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L11" i="11"/>
  <c r="K11" i="11"/>
  <c r="G11" i="11"/>
  <c r="F11" i="11"/>
  <c r="E11" i="11"/>
  <c r="D11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U10" i="11"/>
  <c r="T10" i="11"/>
  <c r="S10" i="11"/>
  <c r="R10" i="11"/>
  <c r="Q10" i="11"/>
  <c r="P10" i="11"/>
  <c r="O10" i="11"/>
  <c r="N10" i="11"/>
  <c r="L10" i="11"/>
  <c r="K10" i="11"/>
  <c r="G10" i="11"/>
  <c r="F10" i="11"/>
  <c r="E10" i="11"/>
  <c r="D10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Q9" i="11"/>
  <c r="O9" i="11"/>
  <c r="N9" i="11"/>
  <c r="L9" i="11"/>
  <c r="G9" i="11"/>
  <c r="F9" i="11"/>
  <c r="E9" i="11"/>
  <c r="D9" i="11"/>
  <c r="AL8" i="11"/>
  <c r="AK8" i="11"/>
  <c r="AJ8" i="11"/>
  <c r="AI8" i="11"/>
  <c r="AH8" i="11"/>
  <c r="AG8" i="11"/>
  <c r="AF8" i="11"/>
  <c r="AE8" i="11"/>
  <c r="AB8" i="11"/>
  <c r="AA8" i="11"/>
  <c r="Z8" i="11"/>
  <c r="Y8" i="11"/>
  <c r="X8" i="11"/>
  <c r="W8" i="11"/>
  <c r="V8" i="11"/>
  <c r="T8" i="11"/>
  <c r="S8" i="11"/>
  <c r="R8" i="11"/>
  <c r="Q8" i="11"/>
  <c r="P8" i="11"/>
  <c r="N8" i="11"/>
  <c r="L8" i="11"/>
  <c r="K8" i="11"/>
  <c r="J8" i="11"/>
  <c r="G8" i="11"/>
  <c r="F8" i="11"/>
  <c r="E8" i="11"/>
  <c r="D8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S7" i="11"/>
  <c r="R7" i="11"/>
  <c r="Q7" i="11"/>
  <c r="P7" i="11"/>
  <c r="O7" i="11"/>
  <c r="N7" i="11"/>
  <c r="L7" i="11"/>
  <c r="K7" i="11"/>
  <c r="G7" i="11"/>
  <c r="D7" i="11"/>
  <c r="AL6" i="11"/>
  <c r="AK6" i="11"/>
  <c r="AJ6" i="11"/>
  <c r="AI6" i="11"/>
  <c r="AH6" i="11"/>
  <c r="AG6" i="11"/>
  <c r="AF6" i="11"/>
  <c r="AE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L6" i="11"/>
  <c r="K6" i="11"/>
  <c r="J6" i="11"/>
  <c r="F6" i="11"/>
  <c r="E6" i="11"/>
  <c r="D6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L5" i="11"/>
  <c r="K5" i="11"/>
  <c r="J5" i="11"/>
  <c r="F5" i="11"/>
  <c r="E5" i="11"/>
  <c r="D5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X4" i="11"/>
  <c r="W4" i="11"/>
  <c r="V4" i="11"/>
  <c r="U4" i="11"/>
  <c r="T4" i="11"/>
  <c r="R4" i="11"/>
  <c r="Q4" i="11"/>
  <c r="P4" i="11"/>
  <c r="O4" i="11"/>
  <c r="N4" i="11"/>
  <c r="L4" i="11"/>
  <c r="K4" i="11"/>
  <c r="J4" i="11"/>
  <c r="G4" i="11"/>
  <c r="F4" i="11"/>
  <c r="D4" i="11"/>
  <c r="AL2" i="16" a="1"/>
  <c r="F2" i="16" a="1"/>
  <c r="G2" i="16" a="1"/>
  <c r="J2" i="15" a="1"/>
  <c r="K2" i="15" a="1"/>
  <c r="N2" i="13" a="1"/>
  <c r="M2" i="13" a="1"/>
  <c r="Z2" i="11" a="1"/>
  <c r="AK2" i="11" a="1"/>
  <c r="AB2" i="7" a="1"/>
  <c r="AC2" i="7" a="1"/>
  <c r="K2" i="1" a="1"/>
  <c r="J2" i="1" a="1"/>
  <c r="D2" i="1" a="1"/>
  <c r="AG3" i="1" a="1"/>
  <c r="Q3" i="1" a="1"/>
  <c r="V3" i="1" a="1"/>
  <c r="J3" i="1" a="1"/>
  <c r="M3" i="1" a="1"/>
  <c r="AH3" i="1" a="1"/>
  <c r="AJ2" i="15" a="1"/>
  <c r="X2" i="13" a="1"/>
  <c r="W2" i="11" a="1"/>
  <c r="W2" i="7" a="1"/>
  <c r="AB2" i="16" a="1"/>
  <c r="AC2" i="16" a="1"/>
  <c r="AF2" i="15" a="1"/>
  <c r="AG2" i="15" a="1"/>
  <c r="AJ2" i="13" a="1"/>
  <c r="AK2" i="13" a="1"/>
  <c r="D2" i="16" a="1"/>
  <c r="P2" i="11" a="1"/>
  <c r="U2" i="11" a="1"/>
  <c r="R2" i="7" a="1"/>
  <c r="S2" i="7" a="1"/>
  <c r="AF2" i="1" a="1"/>
  <c r="AK2" i="1" a="1"/>
  <c r="E2" i="15" a="1"/>
  <c r="K2" i="11" a="1"/>
  <c r="U2" i="1" a="1"/>
  <c r="Z2" i="16" a="1"/>
  <c r="AA2" i="16" a="1"/>
  <c r="AD2" i="15" a="1"/>
  <c r="AE2" i="15" a="1"/>
  <c r="AH2" i="13" a="1"/>
  <c r="AI2" i="13" a="1"/>
  <c r="D2" i="15" a="1"/>
  <c r="N2" i="11" a="1"/>
  <c r="Q2" i="11" a="1"/>
  <c r="P2" i="7" a="1"/>
  <c r="Q2" i="7" a="1"/>
  <c r="AD2" i="1" a="1"/>
  <c r="AE2" i="1" a="1"/>
  <c r="S3" i="1" a="1"/>
  <c r="AJ3" i="1" a="1"/>
  <c r="O3" i="1" a="1"/>
  <c r="Y2" i="16" a="1"/>
  <c r="U2" i="15" a="1"/>
  <c r="G2" i="13" a="1"/>
  <c r="AL2" i="7" a="1"/>
  <c r="AJ2" i="1" a="1"/>
  <c r="G2" i="11" a="1"/>
  <c r="J2" i="7" a="1"/>
  <c r="K2" i="7" a="1"/>
  <c r="Y2" i="1" a="1"/>
  <c r="I3" i="1" a="1"/>
  <c r="H2" i="13" a="1"/>
  <c r="R2" i="16" a="1"/>
  <c r="V2" i="15" a="1"/>
  <c r="Z2" i="13" a="1"/>
  <c r="AL2" i="11" a="1"/>
  <c r="D2" i="11" a="1"/>
  <c r="I2" i="7" a="1"/>
  <c r="L3" i="1" a="1"/>
  <c r="AF2" i="16" a="1"/>
  <c r="I2" i="16" a="1"/>
  <c r="AB2" i="11" a="1"/>
  <c r="V2" i="7" a="1"/>
  <c r="T3" i="1" a="1"/>
  <c r="P2" i="16" a="1"/>
  <c r="P2" i="13" a="1"/>
  <c r="AE2" i="7" a="1"/>
  <c r="AC2" i="1" a="1"/>
  <c r="O2" i="16" a="1"/>
  <c r="R2" i="15" a="1"/>
  <c r="V2" i="13" a="1"/>
  <c r="AH2" i="11" a="1"/>
  <c r="AJ2" i="7" a="1"/>
  <c r="E2" i="7" a="1"/>
  <c r="S2" i="1" a="1"/>
  <c r="P3" i="1" a="1"/>
  <c r="E3" i="1" a="1"/>
  <c r="Q2" i="16" a="1"/>
  <c r="AJ2" i="11" a="1"/>
  <c r="F2" i="7" a="1"/>
  <c r="AJ2" i="16" a="1"/>
  <c r="H2" i="15" a="1"/>
  <c r="L2" i="13" a="1"/>
  <c r="X2" i="11" a="1"/>
  <c r="AA2" i="7" a="1"/>
  <c r="H2" i="1" a="1"/>
  <c r="AD2" i="16" a="1"/>
  <c r="AE2" i="16" a="1"/>
  <c r="AH2" i="15" a="1"/>
  <c r="AI2" i="15" a="1"/>
  <c r="AL2" i="13" a="1"/>
  <c r="F2" i="13" a="1"/>
  <c r="E2" i="13" a="1"/>
  <c r="R2" i="11" a="1"/>
  <c r="Y2" i="11" a="1"/>
  <c r="T2" i="7" a="1"/>
  <c r="U2" i="7" a="1"/>
  <c r="AH2" i="1" a="1"/>
  <c r="I2" i="1" a="1"/>
  <c r="AE3" i="1" a="1"/>
  <c r="K3" i="1" a="1"/>
  <c r="AI3" i="1" a="1"/>
  <c r="AF3" i="1" a="1"/>
  <c r="T2" i="15" a="1"/>
  <c r="AG2" i="13" a="1"/>
  <c r="AA2" i="11" a="1"/>
  <c r="Q2" i="1" a="1"/>
  <c r="Y3" i="1" a="1"/>
  <c r="T2" i="16" a="1"/>
  <c r="U2" i="16" a="1"/>
  <c r="X2" i="15" a="1"/>
  <c r="Y2" i="15" a="1"/>
  <c r="AB2" i="13" a="1"/>
  <c r="AC2" i="13" a="1"/>
  <c r="AE2" i="11" a="1"/>
  <c r="H2" i="11" a="1"/>
  <c r="X2" i="1" a="1"/>
  <c r="N2" i="7" a="1"/>
  <c r="R3" i="1" a="1"/>
  <c r="S2" i="16" a="1"/>
  <c r="W2" i="15" a="1"/>
  <c r="AA2" i="13" a="1"/>
  <c r="AI2" i="11" a="1"/>
  <c r="H2" i="7" a="1"/>
  <c r="V2" i="1" a="1"/>
  <c r="W2" i="1" a="1"/>
  <c r="Z3" i="1" a="1"/>
  <c r="AF2" i="13" a="1"/>
  <c r="T2" i="1" a="1"/>
  <c r="AA3" i="1" a="1"/>
  <c r="AB2" i="15" a="1"/>
  <c r="L2" i="11" a="1"/>
  <c r="N2" i="16" a="1"/>
  <c r="S2" i="15" a="1"/>
  <c r="W2" i="13" a="1"/>
  <c r="S2" i="11" a="1"/>
  <c r="AK2" i="7" a="1"/>
  <c r="R2" i="1" a="1"/>
  <c r="AK3" i="1" a="1"/>
  <c r="M2" i="15" a="1"/>
  <c r="AG2" i="1" a="1"/>
  <c r="F3" i="1" a="1"/>
  <c r="AK2" i="16" a="1"/>
  <c r="E2" i="16" a="1"/>
  <c r="I2" i="15" a="1"/>
  <c r="K2" i="13" a="1"/>
  <c r="AG2" i="11" a="1"/>
  <c r="Z2" i="7" a="1"/>
  <c r="E2" i="1" a="1"/>
  <c r="V2" i="16" a="1"/>
  <c r="W2" i="16" a="1"/>
  <c r="Z2" i="15" a="1"/>
  <c r="AA2" i="15" a="1"/>
  <c r="AD2" i="13" a="1"/>
  <c r="AE2" i="13" a="1"/>
  <c r="F2" i="11" a="1"/>
  <c r="J2" i="11" a="1"/>
  <c r="I2" i="11" a="1"/>
  <c r="L2" i="7" a="1"/>
  <c r="M2" i="7" a="1"/>
  <c r="Z2" i="1" a="1"/>
  <c r="AA2" i="1" a="1"/>
  <c r="AC3" i="1" a="1"/>
  <c r="AL3" i="1" a="1"/>
  <c r="AD3" i="1" a="1"/>
  <c r="AB3" i="1" a="1"/>
  <c r="X2" i="16" a="1"/>
  <c r="AC2" i="15" a="1"/>
  <c r="O2" i="13" a="1"/>
  <c r="AD2" i="7" a="1"/>
  <c r="L2" i="1" a="1"/>
  <c r="U3" i="1" a="1"/>
  <c r="Q2" i="13" a="1"/>
  <c r="L2" i="16" a="1"/>
  <c r="M2" i="16" a="1"/>
  <c r="P2" i="15" a="1"/>
  <c r="Q2" i="15" a="1"/>
  <c r="T2" i="13" a="1"/>
  <c r="U2" i="13" a="1"/>
  <c r="AF2" i="11" a="1"/>
  <c r="O2" i="11" a="1"/>
  <c r="AH2" i="7" a="1"/>
  <c r="AI2" i="7" a="1"/>
  <c r="D2" i="7" a="1"/>
  <c r="P2" i="1" a="1"/>
  <c r="O2" i="1" a="1"/>
  <c r="AG2" i="16" a="1"/>
  <c r="D2" i="13" a="1"/>
  <c r="G2" i="7" a="1"/>
  <c r="J2" i="16" a="1"/>
  <c r="K2" i="16" a="1"/>
  <c r="N2" i="15" a="1"/>
  <c r="O2" i="15" a="1"/>
  <c r="R2" i="13" a="1"/>
  <c r="S2" i="13" a="1"/>
  <c r="AD2" i="11" a="1"/>
  <c r="M2" i="11" a="1"/>
  <c r="AF2" i="7" a="1"/>
  <c r="AG2" i="7" a="1"/>
  <c r="AI2" i="1" a="1"/>
  <c r="N2" i="1" a="1"/>
  <c r="M2" i="1" a="1"/>
  <c r="W3" i="1" a="1"/>
  <c r="AB2" i="1" a="1"/>
  <c r="AL2" i="15" a="1"/>
  <c r="I2" i="13" a="1"/>
  <c r="Y2" i="7" a="1"/>
  <c r="X3" i="1" a="1"/>
  <c r="Y2" i="13" a="1"/>
  <c r="E2" i="11" a="1"/>
  <c r="L2" i="15" a="1"/>
  <c r="G2" i="15" a="1"/>
  <c r="F2" i="1" a="1"/>
  <c r="G3" i="1" a="1"/>
  <c r="O2" i="7" a="1"/>
  <c r="AI2" i="16" a="1"/>
  <c r="J2" i="13" a="1"/>
  <c r="AK2" i="15" a="1"/>
  <c r="G2" i="1" a="1"/>
  <c r="N3" i="1" a="1"/>
  <c r="F2" i="15" a="1"/>
  <c r="V2" i="11" a="1"/>
  <c r="AL2" i="1" a="1"/>
  <c r="H3" i="1" a="1"/>
  <c r="AH2" i="16" a="1"/>
  <c r="AC2" i="11" a="1"/>
  <c r="H2" i="16" a="1"/>
  <c r="T2" i="11" a="1"/>
  <c r="X2" i="7" a="1"/>
  <c r="D3" i="1" a="1"/>
  <c r="L16" i="3" l="1"/>
  <c r="K16" i="3"/>
  <c r="J16" i="3"/>
  <c r="G16" i="3"/>
  <c r="I16" i="3"/>
  <c r="H16" i="3"/>
  <c r="F16" i="3"/>
  <c r="D3" i="1"/>
  <c r="X2" i="7"/>
  <c r="T2" i="11"/>
  <c r="H2" i="16"/>
  <c r="AC2" i="11"/>
  <c r="AH2" i="16"/>
  <c r="H3" i="1"/>
  <c r="O31" i="6" s="1"/>
  <c r="K39" i="6"/>
  <c r="AL2" i="1"/>
  <c r="V2" i="11"/>
  <c r="F2" i="15"/>
  <c r="N3" i="1"/>
  <c r="U31" i="6" s="1"/>
  <c r="G2" i="1"/>
  <c r="AK2" i="15"/>
  <c r="AK14" i="15" s="1"/>
  <c r="X39" i="6"/>
  <c r="J2" i="13"/>
  <c r="AI2" i="16"/>
  <c r="O2" i="7"/>
  <c r="G3" i="1"/>
  <c r="N31" i="6" s="1"/>
  <c r="F2" i="1"/>
  <c r="G2" i="15"/>
  <c r="L2" i="15"/>
  <c r="L15" i="15" s="1"/>
  <c r="E2" i="11"/>
  <c r="Y2" i="13"/>
  <c r="X3" i="1"/>
  <c r="AE31" i="6" s="1"/>
  <c r="Y2" i="7"/>
  <c r="I2" i="13"/>
  <c r="AL2" i="15"/>
  <c r="AB2" i="1"/>
  <c r="W3" i="1"/>
  <c r="AD31" i="6" s="1"/>
  <c r="AB39" i="6"/>
  <c r="M2" i="1"/>
  <c r="N2" i="1"/>
  <c r="AI2" i="1"/>
  <c r="AG2" i="7"/>
  <c r="AF2" i="7"/>
  <c r="M2" i="11"/>
  <c r="AD2" i="11"/>
  <c r="S2" i="13"/>
  <c r="R2" i="13"/>
  <c r="O2" i="15"/>
  <c r="N2" i="15"/>
  <c r="K2" i="16"/>
  <c r="J2" i="16"/>
  <c r="AH39" i="6"/>
  <c r="G2" i="7"/>
  <c r="D2" i="13"/>
  <c r="AG2" i="16"/>
  <c r="O2" i="1"/>
  <c r="P2" i="1"/>
  <c r="D2" i="7"/>
  <c r="AI2" i="7"/>
  <c r="AH2" i="7"/>
  <c r="O2" i="11"/>
  <c r="AF2" i="11"/>
  <c r="U2" i="13"/>
  <c r="T2" i="13"/>
  <c r="Q2" i="15"/>
  <c r="Q15" i="15" s="1"/>
  <c r="P2" i="15"/>
  <c r="P9" i="15" s="1"/>
  <c r="M2" i="16"/>
  <c r="L2" i="16"/>
  <c r="Q2" i="13"/>
  <c r="U3" i="1"/>
  <c r="AB31" i="6" s="1"/>
  <c r="R39" i="6"/>
  <c r="L2" i="1"/>
  <c r="AD2" i="7"/>
  <c r="O2" i="13"/>
  <c r="AC2" i="15"/>
  <c r="AC8" i="15" s="1"/>
  <c r="X2" i="16"/>
  <c r="AB3" i="1"/>
  <c r="AI31" i="6" s="1"/>
  <c r="AL39" i="6"/>
  <c r="AD3" i="1"/>
  <c r="AK31" i="6" s="1"/>
  <c r="AL3" i="1"/>
  <c r="AS31" i="6" s="1"/>
  <c r="AC3" i="1"/>
  <c r="AJ31" i="6" s="1"/>
  <c r="AR39" i="6"/>
  <c r="AA2" i="1"/>
  <c r="Z2" i="1"/>
  <c r="M2" i="7"/>
  <c r="L2" i="7"/>
  <c r="I2" i="11"/>
  <c r="J2" i="11"/>
  <c r="F2" i="11"/>
  <c r="AE2" i="13"/>
  <c r="AD2" i="13"/>
  <c r="AA2" i="15"/>
  <c r="Z2" i="15"/>
  <c r="W2" i="16"/>
  <c r="V2" i="16"/>
  <c r="AP39" i="6"/>
  <c r="E2" i="1"/>
  <c r="Z2" i="7"/>
  <c r="AG2" i="11"/>
  <c r="K2" i="13"/>
  <c r="I2" i="15"/>
  <c r="E2" i="16"/>
  <c r="AK2" i="16"/>
  <c r="F3" i="1"/>
  <c r="M31" i="6" s="1"/>
  <c r="AG2" i="1"/>
  <c r="M2" i="15"/>
  <c r="AQ39" i="6"/>
  <c r="AK3" i="1"/>
  <c r="AR31" i="6" s="1"/>
  <c r="R2" i="1"/>
  <c r="AK2" i="7"/>
  <c r="S2" i="11"/>
  <c r="W2" i="13"/>
  <c r="S2" i="15"/>
  <c r="N2" i="16"/>
  <c r="V39" i="6"/>
  <c r="L2" i="11"/>
  <c r="AB2" i="15"/>
  <c r="AB11" i="15" s="1"/>
  <c r="AA3" i="1"/>
  <c r="AH31" i="6" s="1"/>
  <c r="T2" i="1"/>
  <c r="AF2" i="13"/>
  <c r="Z3" i="1"/>
  <c r="AG31" i="6" s="1"/>
  <c r="AJ39" i="6"/>
  <c r="W2" i="1"/>
  <c r="V2" i="1"/>
  <c r="H2" i="7"/>
  <c r="AI2" i="11"/>
  <c r="AA2" i="13"/>
  <c r="W2" i="15"/>
  <c r="W12" i="15" s="1"/>
  <c r="S2" i="16"/>
  <c r="R3" i="1"/>
  <c r="Y31" i="6" s="1"/>
  <c r="N2" i="7"/>
  <c r="AN39" i="6"/>
  <c r="X2" i="1"/>
  <c r="H2" i="11"/>
  <c r="AE2" i="11"/>
  <c r="AC2" i="13"/>
  <c r="AB2" i="13"/>
  <c r="Y2" i="15"/>
  <c r="Y21" i="15" s="1"/>
  <c r="X2" i="15"/>
  <c r="U2" i="16"/>
  <c r="T2" i="16"/>
  <c r="Y3" i="1"/>
  <c r="AF31" i="6" s="1"/>
  <c r="Q2" i="1"/>
  <c r="AA2" i="11"/>
  <c r="AG2" i="13"/>
  <c r="T2" i="15"/>
  <c r="AF3" i="1"/>
  <c r="AM31" i="6" s="1"/>
  <c r="AI3" i="1"/>
  <c r="AP31" i="6" s="1"/>
  <c r="S39" i="6"/>
  <c r="K3" i="1"/>
  <c r="R31" i="6" s="1"/>
  <c r="AE3" i="1"/>
  <c r="AL31" i="6" s="1"/>
  <c r="AS39" i="6"/>
  <c r="I2" i="1"/>
  <c r="AH2" i="1"/>
  <c r="U2" i="7"/>
  <c r="T2" i="7"/>
  <c r="Y2" i="11"/>
  <c r="R2" i="11"/>
  <c r="E2" i="13"/>
  <c r="F2" i="13"/>
  <c r="AL2" i="13"/>
  <c r="AI2" i="15"/>
  <c r="AH2" i="15"/>
  <c r="AE2" i="16"/>
  <c r="AD2" i="16"/>
  <c r="H2" i="1"/>
  <c r="AA2" i="7"/>
  <c r="X2" i="11"/>
  <c r="L2" i="13"/>
  <c r="H2" i="15"/>
  <c r="AJ2" i="16"/>
  <c r="F2" i="7"/>
  <c r="AJ2" i="11"/>
  <c r="Q2" i="16"/>
  <c r="E3" i="1"/>
  <c r="L31" i="6" s="1"/>
  <c r="P3" i="1"/>
  <c r="W31" i="6" s="1"/>
  <c r="AF39" i="6"/>
  <c r="S2" i="1"/>
  <c r="E2" i="7"/>
  <c r="AJ2" i="7"/>
  <c r="AH2" i="11"/>
  <c r="V2" i="13"/>
  <c r="R2" i="15"/>
  <c r="R28" i="15" s="1"/>
  <c r="O2" i="16"/>
  <c r="AC2" i="1"/>
  <c r="AE2" i="7"/>
  <c r="P2" i="13"/>
  <c r="P2" i="16"/>
  <c r="T3" i="1"/>
  <c r="AA31" i="6" s="1"/>
  <c r="V2" i="7"/>
  <c r="AB2" i="11"/>
  <c r="I2" i="16"/>
  <c r="AF2" i="16"/>
  <c r="L3" i="1"/>
  <c r="S31" i="6" s="1"/>
  <c r="I2" i="7"/>
  <c r="D2" i="11"/>
  <c r="AL2" i="11"/>
  <c r="Z2" i="13"/>
  <c r="V2" i="15"/>
  <c r="R2" i="16"/>
  <c r="H2" i="13"/>
  <c r="I3" i="1"/>
  <c r="P31" i="6" s="1"/>
  <c r="Y2" i="1"/>
  <c r="K2" i="7"/>
  <c r="J2" i="7"/>
  <c r="G2" i="11"/>
  <c r="AJ2" i="1"/>
  <c r="AL2" i="7"/>
  <c r="G2" i="13"/>
  <c r="U2" i="15"/>
  <c r="U25" i="15" s="1"/>
  <c r="Y2" i="16"/>
  <c r="O3" i="1"/>
  <c r="V31" i="6" s="1"/>
  <c r="AJ3" i="1"/>
  <c r="AQ31" i="6" s="1"/>
  <c r="S3" i="1"/>
  <c r="Z31" i="6" s="1"/>
  <c r="Z39" i="6"/>
  <c r="AE2" i="1"/>
  <c r="AD2" i="1"/>
  <c r="Q2" i="7"/>
  <c r="P2" i="7"/>
  <c r="Q2" i="11"/>
  <c r="N2" i="11"/>
  <c r="D2" i="15"/>
  <c r="AI2" i="13"/>
  <c r="AH2" i="13"/>
  <c r="AE2" i="15"/>
  <c r="AD2" i="15"/>
  <c r="AD18" i="15" s="1"/>
  <c r="AA2" i="16"/>
  <c r="Z2" i="16"/>
  <c r="U2" i="1"/>
  <c r="K2" i="11"/>
  <c r="E2" i="15"/>
  <c r="AI39" i="6"/>
  <c r="AK2" i="1"/>
  <c r="AF2" i="1"/>
  <c r="S2" i="7"/>
  <c r="R2" i="7"/>
  <c r="U2" i="11"/>
  <c r="P2" i="11"/>
  <c r="D2" i="16"/>
  <c r="AK2" i="13"/>
  <c r="AJ2" i="13"/>
  <c r="AG2" i="15"/>
  <c r="AG30" i="15" s="1"/>
  <c r="AF2" i="15"/>
  <c r="AF30" i="15" s="1"/>
  <c r="AC2" i="16"/>
  <c r="AB2" i="16"/>
  <c r="N39" i="6"/>
  <c r="W2" i="7"/>
  <c r="W2" i="11"/>
  <c r="X2" i="13"/>
  <c r="AJ2" i="15"/>
  <c r="AH3" i="1"/>
  <c r="AO31" i="6" s="1"/>
  <c r="M3" i="1"/>
  <c r="T31" i="6" s="1"/>
  <c r="J3" i="1"/>
  <c r="Q31" i="6" s="1"/>
  <c r="V3" i="1"/>
  <c r="AC31" i="6" s="1"/>
  <c r="Q3" i="1"/>
  <c r="X31" i="6" s="1"/>
  <c r="AG3" i="1"/>
  <c r="AN31" i="6" s="1"/>
  <c r="U39" i="6"/>
  <c r="D2" i="1"/>
  <c r="J2" i="1"/>
  <c r="K2" i="1"/>
  <c r="AC2" i="7"/>
  <c r="AB2" i="7"/>
  <c r="AK2" i="11"/>
  <c r="Z2" i="11"/>
  <c r="M2" i="13"/>
  <c r="N2" i="13"/>
  <c r="K2" i="15"/>
  <c r="J2" i="15"/>
  <c r="G2" i="16"/>
  <c r="F2" i="16"/>
  <c r="AL2" i="16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4" i="1"/>
  <c r="K31" i="6" l="1"/>
  <c r="D18" i="13"/>
  <c r="D18" i="11"/>
  <c r="D18" i="15"/>
  <c r="K3" i="16"/>
  <c r="K24" i="16" s="1"/>
  <c r="Q17" i="15"/>
  <c r="W15" i="15"/>
  <c r="AG11" i="15"/>
  <c r="L17" i="3"/>
  <c r="K17" i="3"/>
  <c r="J17" i="3"/>
  <c r="I17" i="3"/>
  <c r="H17" i="3"/>
  <c r="G17" i="3"/>
  <c r="F17" i="3"/>
  <c r="AG12" i="15"/>
  <c r="W29" i="15"/>
  <c r="W10" i="15"/>
  <c r="U27" i="15"/>
  <c r="U13" i="15"/>
  <c r="W14" i="15"/>
  <c r="W30" i="15"/>
  <c r="W26" i="15"/>
  <c r="Q29" i="15"/>
  <c r="AF27" i="15"/>
  <c r="Q14" i="15"/>
  <c r="AG27" i="15"/>
  <c r="AC30" i="15"/>
  <c r="Y4" i="15"/>
  <c r="AK26" i="15"/>
  <c r="U8" i="15"/>
  <c r="N3" i="16"/>
  <c r="N23" i="16" s="1"/>
  <c r="AC3" i="16"/>
  <c r="AC29" i="16" s="1"/>
  <c r="AI3" i="16"/>
  <c r="AI30" i="16" s="1"/>
  <c r="AD16" i="15"/>
  <c r="AD8" i="15"/>
  <c r="R18" i="15"/>
  <c r="AC18" i="15"/>
  <c r="AC23" i="15"/>
  <c r="R16" i="15"/>
  <c r="AC11" i="15"/>
  <c r="R27" i="15"/>
  <c r="R9" i="15"/>
  <c r="AK15" i="15"/>
  <c r="AC13" i="15"/>
  <c r="AC29" i="15"/>
  <c r="AC12" i="15"/>
  <c r="AC27" i="15"/>
  <c r="L17" i="15"/>
  <c r="R23" i="15"/>
  <c r="AD27" i="15"/>
  <c r="AD29" i="15"/>
  <c r="S3" i="16"/>
  <c r="S28" i="16" s="1"/>
  <c r="Y3" i="16"/>
  <c r="Y23" i="16" s="1"/>
  <c r="AK3" i="16"/>
  <c r="AK23" i="16" s="1"/>
  <c r="AF11" i="15"/>
  <c r="AF12" i="15"/>
  <c r="AD12" i="15"/>
  <c r="AD30" i="15"/>
  <c r="AD23" i="15"/>
  <c r="AD11" i="15"/>
  <c r="AD13" i="15"/>
  <c r="AD6" i="15"/>
  <c r="Q33" i="6"/>
  <c r="Q34" i="6" s="1"/>
  <c r="Q38" i="6" s="1"/>
  <c r="Q49" i="6"/>
  <c r="Q47" i="6"/>
  <c r="Q48" i="6"/>
  <c r="AQ33" i="6"/>
  <c r="AQ34" i="6" s="1"/>
  <c r="AQ47" i="6"/>
  <c r="AQ48" i="6"/>
  <c r="AQ49" i="6"/>
  <c r="P47" i="6"/>
  <c r="P49" i="6"/>
  <c r="P37" i="6" s="1"/>
  <c r="P48" i="6"/>
  <c r="P33" i="6"/>
  <c r="P34" i="6" s="1"/>
  <c r="P38" i="6" s="1"/>
  <c r="L48" i="6"/>
  <c r="L49" i="6"/>
  <c r="L47" i="6"/>
  <c r="L33" i="6"/>
  <c r="L34" i="6" s="1"/>
  <c r="L38" i="6" s="1"/>
  <c r="L3" i="16"/>
  <c r="L26" i="16" s="1"/>
  <c r="W39" i="6"/>
  <c r="P3" i="16" s="1"/>
  <c r="P30" i="16" s="1"/>
  <c r="AG48" i="6"/>
  <c r="AG49" i="6"/>
  <c r="AG33" i="6"/>
  <c r="AG34" i="6" s="1"/>
  <c r="AG47" i="6"/>
  <c r="AH49" i="6"/>
  <c r="AH47" i="6"/>
  <c r="AH48" i="6"/>
  <c r="AH33" i="6"/>
  <c r="AH34" i="6" s="1"/>
  <c r="AR49" i="6"/>
  <c r="AR47" i="6"/>
  <c r="AR33" i="6"/>
  <c r="AR34" i="6" s="1"/>
  <c r="AR48" i="6"/>
  <c r="AS49" i="6"/>
  <c r="AS48" i="6"/>
  <c r="AS33" i="6"/>
  <c r="AS34" i="6" s="1"/>
  <c r="AS47" i="6"/>
  <c r="AE3" i="16"/>
  <c r="AE30" i="16" s="1"/>
  <c r="AE48" i="6"/>
  <c r="AE49" i="6"/>
  <c r="AE33" i="6"/>
  <c r="AE34" i="6" s="1"/>
  <c r="AE47" i="6"/>
  <c r="AN47" i="6"/>
  <c r="AN48" i="6"/>
  <c r="AN49" i="6"/>
  <c r="AN33" i="6"/>
  <c r="AN34" i="6" s="1"/>
  <c r="G3" i="16"/>
  <c r="G30" i="16" s="1"/>
  <c r="AB3" i="16"/>
  <c r="AB28" i="16" s="1"/>
  <c r="AG39" i="6"/>
  <c r="Z3" i="16" s="1"/>
  <c r="Z29" i="16" s="1"/>
  <c r="AA47" i="6"/>
  <c r="AA49" i="6"/>
  <c r="AA48" i="6"/>
  <c r="AA33" i="6"/>
  <c r="AA34" i="6" s="1"/>
  <c r="AL3" i="16"/>
  <c r="AL25" i="16" s="1"/>
  <c r="AL47" i="6"/>
  <c r="AL49" i="6"/>
  <c r="AL48" i="6"/>
  <c r="AL33" i="6"/>
  <c r="AL34" i="6" s="1"/>
  <c r="AP47" i="6"/>
  <c r="AP48" i="6"/>
  <c r="AP49" i="6"/>
  <c r="AP33" i="6"/>
  <c r="AP34" i="6" s="1"/>
  <c r="AF47" i="6"/>
  <c r="AF49" i="6"/>
  <c r="AF48" i="6"/>
  <c r="AF33" i="6"/>
  <c r="AF34" i="6" s="1"/>
  <c r="AK49" i="6"/>
  <c r="AK47" i="6"/>
  <c r="AK48" i="6"/>
  <c r="AK33" i="6"/>
  <c r="AK34" i="6" s="1"/>
  <c r="AK38" i="6" s="1"/>
  <c r="AB47" i="6"/>
  <c r="AB49" i="6"/>
  <c r="AB48" i="6"/>
  <c r="AB33" i="6"/>
  <c r="AB34" i="6" s="1"/>
  <c r="AA3" i="16"/>
  <c r="AA30" i="16" s="1"/>
  <c r="U3" i="16"/>
  <c r="U23" i="16" s="1"/>
  <c r="O33" i="6"/>
  <c r="O34" i="6" s="1"/>
  <c r="O38" i="6" s="1"/>
  <c r="O47" i="6"/>
  <c r="O49" i="6"/>
  <c r="O48" i="6"/>
  <c r="H17" i="15" s="1"/>
  <c r="X33" i="6"/>
  <c r="X34" i="6" s="1"/>
  <c r="X49" i="6"/>
  <c r="X47" i="6"/>
  <c r="X48" i="6"/>
  <c r="T49" i="6"/>
  <c r="T48" i="6"/>
  <c r="T33" i="6"/>
  <c r="T34" i="6" s="1"/>
  <c r="T38" i="6" s="1"/>
  <c r="T47" i="6"/>
  <c r="V33" i="6"/>
  <c r="V34" i="6" s="1"/>
  <c r="V48" i="6"/>
  <c r="V49" i="6"/>
  <c r="V47" i="6"/>
  <c r="V37" i="6" s="1"/>
  <c r="S47" i="6"/>
  <c r="S48" i="6"/>
  <c r="S49" i="6"/>
  <c r="S33" i="6"/>
  <c r="S34" i="6" s="1"/>
  <c r="M39" i="6"/>
  <c r="F3" i="16" s="1"/>
  <c r="R47" i="6"/>
  <c r="R33" i="6"/>
  <c r="R34" i="6" s="1"/>
  <c r="R48" i="6"/>
  <c r="R49" i="6"/>
  <c r="AJ3" i="16"/>
  <c r="AJ24" i="16" s="1"/>
  <c r="AI47" i="6"/>
  <c r="AI48" i="6"/>
  <c r="AI33" i="6"/>
  <c r="AI34" i="6" s="1"/>
  <c r="AI49" i="6"/>
  <c r="AD49" i="6"/>
  <c r="AD47" i="6"/>
  <c r="AD48" i="6"/>
  <c r="AD33" i="6"/>
  <c r="AD34" i="6" s="1"/>
  <c r="AC49" i="6"/>
  <c r="AC47" i="6"/>
  <c r="AC33" i="6"/>
  <c r="AC34" i="6" s="1"/>
  <c r="AC48" i="6"/>
  <c r="AO49" i="6"/>
  <c r="AO47" i="6"/>
  <c r="AO48" i="6"/>
  <c r="AO33" i="6"/>
  <c r="Z47" i="6"/>
  <c r="Z33" i="6"/>
  <c r="Z34" i="6" s="1"/>
  <c r="Z49" i="6"/>
  <c r="Z48" i="6"/>
  <c r="W49" i="6"/>
  <c r="W48" i="6"/>
  <c r="W33" i="6"/>
  <c r="W34" i="6" s="1"/>
  <c r="W47" i="6"/>
  <c r="AM49" i="6"/>
  <c r="AM47" i="6"/>
  <c r="AM33" i="6"/>
  <c r="AM34" i="6" s="1"/>
  <c r="AM38" i="6" s="1"/>
  <c r="AM48" i="6"/>
  <c r="Y47" i="6"/>
  <c r="Y48" i="6"/>
  <c r="Y49" i="6"/>
  <c r="Y33" i="6"/>
  <c r="Y34" i="6" s="1"/>
  <c r="Y38" i="6" s="1"/>
  <c r="O3" i="16"/>
  <c r="O24" i="16" s="1"/>
  <c r="M49" i="6"/>
  <c r="M48" i="6"/>
  <c r="F22" i="15" s="1"/>
  <c r="M33" i="6"/>
  <c r="M47" i="6"/>
  <c r="AJ47" i="6"/>
  <c r="AJ48" i="6"/>
  <c r="AJ49" i="6"/>
  <c r="AJ33" i="6"/>
  <c r="AJ34" i="6" s="1"/>
  <c r="N48" i="6"/>
  <c r="N33" i="6"/>
  <c r="N34" i="6" s="1"/>
  <c r="N49" i="6"/>
  <c r="N47" i="6"/>
  <c r="N37" i="6" s="1"/>
  <c r="Q3" i="16"/>
  <c r="Q29" i="16" s="1"/>
  <c r="U33" i="6"/>
  <c r="U34" i="6" s="1"/>
  <c r="U47" i="6"/>
  <c r="U49" i="6"/>
  <c r="U48" i="6"/>
  <c r="D3" i="16"/>
  <c r="K33" i="6"/>
  <c r="K34" i="6" s="1"/>
  <c r="K48" i="6"/>
  <c r="Z37" i="6" l="1"/>
  <c r="S9" i="15" s="1"/>
  <c r="AP37" i="6"/>
  <c r="AI15" i="15" s="1"/>
  <c r="AE12" i="15"/>
  <c r="AL37" i="6"/>
  <c r="U37" i="6"/>
  <c r="N5" i="15" s="1"/>
  <c r="V14" i="15"/>
  <c r="AC37" i="6"/>
  <c r="R37" i="6"/>
  <c r="K29" i="15" s="1"/>
  <c r="AA37" i="6"/>
  <c r="T20" i="15" s="1"/>
  <c r="T37" i="6"/>
  <c r="M9" i="15" s="1"/>
  <c r="Q37" i="6"/>
  <c r="J26" i="15" s="1"/>
  <c r="AE37" i="6"/>
  <c r="X14" i="15" s="1"/>
  <c r="AA11" i="15"/>
  <c r="AH37" i="6"/>
  <c r="AO37" i="6"/>
  <c r="AH11" i="15" s="1"/>
  <c r="AS37" i="6"/>
  <c r="AL11" i="15" s="1"/>
  <c r="AG37" i="6"/>
  <c r="Z22" i="15" s="1"/>
  <c r="L37" i="6"/>
  <c r="E19" i="15" s="1"/>
  <c r="AQ37" i="6"/>
  <c r="AJ15" i="15" s="1"/>
  <c r="K10" i="16"/>
  <c r="D19" i="15"/>
  <c r="D3" i="15" s="1"/>
  <c r="K25" i="16"/>
  <c r="K19" i="16"/>
  <c r="K47" i="6"/>
  <c r="K7" i="16"/>
  <c r="K30" i="16"/>
  <c r="K49" i="6"/>
  <c r="K11" i="16"/>
  <c r="K12" i="16"/>
  <c r="K21" i="16"/>
  <c r="K5" i="16"/>
  <c r="K18" i="16"/>
  <c r="K28" i="16"/>
  <c r="H7" i="15"/>
  <c r="H13" i="15"/>
  <c r="H30" i="15"/>
  <c r="K15" i="16"/>
  <c r="K29" i="16"/>
  <c r="K9" i="16"/>
  <c r="K27" i="16"/>
  <c r="K22" i="16"/>
  <c r="K4" i="16"/>
  <c r="K13" i="16"/>
  <c r="K16" i="16"/>
  <c r="K23" i="16"/>
  <c r="K26" i="16"/>
  <c r="AH12" i="15"/>
  <c r="F7" i="15"/>
  <c r="F26" i="15"/>
  <c r="M15" i="15"/>
  <c r="M22" i="15"/>
  <c r="M25" i="15"/>
  <c r="M28" i="15"/>
  <c r="M12" i="15"/>
  <c r="M7" i="15"/>
  <c r="M29" i="15"/>
  <c r="M18" i="15"/>
  <c r="M30" i="15"/>
  <c r="M6" i="15"/>
  <c r="M19" i="15"/>
  <c r="M26" i="15"/>
  <c r="M8" i="15"/>
  <c r="M27" i="15"/>
  <c r="M4" i="15"/>
  <c r="M13" i="15"/>
  <c r="M10" i="15"/>
  <c r="M16" i="15"/>
  <c r="M21" i="15"/>
  <c r="M14" i="15"/>
  <c r="M5" i="15"/>
  <c r="M23" i="15"/>
  <c r="M11" i="15"/>
  <c r="M24" i="15"/>
  <c r="M20" i="15"/>
  <c r="M17" i="15"/>
  <c r="V15" i="15"/>
  <c r="V27" i="15"/>
  <c r="V12" i="15"/>
  <c r="V26" i="15"/>
  <c r="V29" i="15"/>
  <c r="V10" i="15"/>
  <c r="V30" i="15"/>
  <c r="X27" i="15"/>
  <c r="X30" i="15"/>
  <c r="X15" i="15"/>
  <c r="X10" i="15"/>
  <c r="X12" i="15"/>
  <c r="X26" i="15"/>
  <c r="X29" i="15"/>
  <c r="Z21" i="15"/>
  <c r="Z20" i="15"/>
  <c r="Z4" i="15"/>
  <c r="AI26" i="15"/>
  <c r="AI14" i="15"/>
  <c r="AL9" i="15"/>
  <c r="AL12" i="15"/>
  <c r="T7" i="15"/>
  <c r="AL14" i="15"/>
  <c r="G17" i="15"/>
  <c r="T29" i="15"/>
  <c r="AL30" i="15"/>
  <c r="AA21" i="15"/>
  <c r="AL15" i="15"/>
  <c r="AL29" i="15"/>
  <c r="AL10" i="15"/>
  <c r="S4" i="15"/>
  <c r="AE22" i="15"/>
  <c r="S28" i="15"/>
  <c r="AE21" i="15"/>
  <c r="AE20" i="15"/>
  <c r="S14" i="15"/>
  <c r="AL21" i="15"/>
  <c r="AL26" i="15"/>
  <c r="AE13" i="15"/>
  <c r="AE11" i="15"/>
  <c r="AE23" i="15"/>
  <c r="O20" i="15"/>
  <c r="O22" i="15"/>
  <c r="O14" i="15"/>
  <c r="O13" i="15"/>
  <c r="N6" i="15"/>
  <c r="O23" i="15"/>
  <c r="O18" i="15"/>
  <c r="O16" i="15"/>
  <c r="K14" i="15"/>
  <c r="O27" i="15"/>
  <c r="K30" i="15"/>
  <c r="K9" i="15"/>
  <c r="O8" i="15"/>
  <c r="G28" i="15"/>
  <c r="H29" i="15"/>
  <c r="H28" i="15"/>
  <c r="H5" i="15"/>
  <c r="H12" i="15"/>
  <c r="H15" i="15"/>
  <c r="J23" i="15"/>
  <c r="H21" i="15"/>
  <c r="H23" i="15"/>
  <c r="H9" i="15"/>
  <c r="H18" i="15"/>
  <c r="H24" i="15"/>
  <c r="H19" i="15"/>
  <c r="H4" i="15"/>
  <c r="H25" i="15"/>
  <c r="H11" i="15"/>
  <c r="H6" i="15"/>
  <c r="H14" i="15"/>
  <c r="H20" i="15"/>
  <c r="H16" i="15"/>
  <c r="H8" i="15"/>
  <c r="H26" i="15"/>
  <c r="H22" i="15"/>
  <c r="H10" i="15"/>
  <c r="H27" i="15"/>
  <c r="J7" i="15"/>
  <c r="J11" i="15"/>
  <c r="J9" i="15"/>
  <c r="J24" i="15"/>
  <c r="J28" i="15"/>
  <c r="J18" i="15"/>
  <c r="J13" i="15"/>
  <c r="J15" i="15"/>
  <c r="J27" i="15"/>
  <c r="J17" i="15"/>
  <c r="J10" i="15"/>
  <c r="I4" i="15"/>
  <c r="I22" i="15"/>
  <c r="I27" i="15"/>
  <c r="I14" i="15"/>
  <c r="I15" i="15"/>
  <c r="I5" i="15"/>
  <c r="I29" i="15"/>
  <c r="I10" i="15"/>
  <c r="E18" i="15"/>
  <c r="I9" i="15"/>
  <c r="I30" i="15"/>
  <c r="I8" i="15"/>
  <c r="I20" i="15"/>
  <c r="E27" i="15"/>
  <c r="E15" i="15"/>
  <c r="I28" i="15"/>
  <c r="I6" i="15"/>
  <c r="I11" i="15"/>
  <c r="I12" i="15"/>
  <c r="I23" i="15"/>
  <c r="I18" i="15"/>
  <c r="I26" i="15"/>
  <c r="E28" i="15"/>
  <c r="I19" i="15"/>
  <c r="I13" i="15"/>
  <c r="I17" i="15"/>
  <c r="I21" i="15"/>
  <c r="I7" i="15"/>
  <c r="I24" i="15"/>
  <c r="I25" i="15"/>
  <c r="I16" i="15"/>
  <c r="E23" i="15"/>
  <c r="E7" i="15"/>
  <c r="E21" i="15"/>
  <c r="E20" i="15"/>
  <c r="E29" i="15"/>
  <c r="E30" i="15"/>
  <c r="E17" i="15"/>
  <c r="E16" i="15"/>
  <c r="E14" i="15"/>
  <c r="E26" i="15"/>
  <c r="K6" i="16"/>
  <c r="K8" i="16"/>
  <c r="K14" i="16"/>
  <c r="K20" i="16"/>
  <c r="K17" i="16"/>
  <c r="L18" i="3"/>
  <c r="G18" i="3"/>
  <c r="J18" i="3"/>
  <c r="K18" i="3"/>
  <c r="F18" i="3"/>
  <c r="H18" i="3"/>
  <c r="I18" i="3"/>
  <c r="N18" i="16"/>
  <c r="N26" i="16"/>
  <c r="N7" i="16"/>
  <c r="N6" i="16"/>
  <c r="N15" i="16"/>
  <c r="N29" i="16"/>
  <c r="N11" i="16"/>
  <c r="N30" i="16"/>
  <c r="N10" i="16"/>
  <c r="N22" i="16"/>
  <c r="N16" i="16"/>
  <c r="N14" i="16"/>
  <c r="N19" i="16"/>
  <c r="N25" i="16"/>
  <c r="AI19" i="16"/>
  <c r="AI26" i="16"/>
  <c r="AI4" i="16"/>
  <c r="AI10" i="16"/>
  <c r="AI18" i="16"/>
  <c r="N5" i="16"/>
  <c r="N8" i="16"/>
  <c r="N20" i="16"/>
  <c r="N13" i="16"/>
  <c r="N21" i="16"/>
  <c r="N28" i="16"/>
  <c r="N27" i="16"/>
  <c r="S30" i="16"/>
  <c r="AK26" i="16"/>
  <c r="N4" i="16"/>
  <c r="N12" i="16"/>
  <c r="N9" i="16"/>
  <c r="N17" i="16"/>
  <c r="N24" i="16"/>
  <c r="AC10" i="16"/>
  <c r="AC21" i="16"/>
  <c r="AC23" i="16"/>
  <c r="AE5" i="16"/>
  <c r="AC13" i="16"/>
  <c r="Y22" i="16"/>
  <c r="Y26" i="16"/>
  <c r="AC4" i="16"/>
  <c r="AC16" i="16"/>
  <c r="AC18" i="16"/>
  <c r="Y24" i="16"/>
  <c r="AC5" i="16"/>
  <c r="AC24" i="16"/>
  <c r="AC22" i="16"/>
  <c r="AC25" i="16"/>
  <c r="AC8" i="16"/>
  <c r="AC12" i="16"/>
  <c r="AC9" i="16"/>
  <c r="AC17" i="16"/>
  <c r="AC30" i="16"/>
  <c r="AC20" i="16"/>
  <c r="AC27" i="16"/>
  <c r="Y12" i="16"/>
  <c r="Y15" i="16"/>
  <c r="Y25" i="16"/>
  <c r="AC6" i="16"/>
  <c r="AC15" i="16"/>
  <c r="Y14" i="16"/>
  <c r="Y30" i="16"/>
  <c r="AC14" i="16"/>
  <c r="AC7" i="16"/>
  <c r="AC11" i="16"/>
  <c r="AC19" i="16"/>
  <c r="AC28" i="16"/>
  <c r="AC26" i="16"/>
  <c r="L29" i="16"/>
  <c r="Y5" i="16"/>
  <c r="Y28" i="16"/>
  <c r="Z9" i="16"/>
  <c r="AI28" i="16"/>
  <c r="AE29" i="16"/>
  <c r="AI8" i="16"/>
  <c r="AI11" i="16"/>
  <c r="AI23" i="16"/>
  <c r="AI27" i="16"/>
  <c r="AI25" i="16"/>
  <c r="Z17" i="16"/>
  <c r="AI5" i="16"/>
  <c r="AI12" i="16"/>
  <c r="AI29" i="16"/>
  <c r="AI21" i="16"/>
  <c r="AK15" i="16"/>
  <c r="L16" i="16"/>
  <c r="AI7" i="16"/>
  <c r="AI9" i="16"/>
  <c r="AI16" i="16"/>
  <c r="AI15" i="16"/>
  <c r="AI24" i="16"/>
  <c r="AL13" i="16"/>
  <c r="L7" i="16"/>
  <c r="L28" i="16"/>
  <c r="AE26" i="16"/>
  <c r="Y6" i="16"/>
  <c r="Y9" i="16"/>
  <c r="Y17" i="16"/>
  <c r="Y18" i="16"/>
  <c r="Y29" i="16"/>
  <c r="L8" i="16"/>
  <c r="Y7" i="16"/>
  <c r="Y10" i="16"/>
  <c r="Y11" i="16"/>
  <c r="Y21" i="16"/>
  <c r="Y20" i="16"/>
  <c r="S14" i="16"/>
  <c r="Q18" i="16"/>
  <c r="U26" i="16"/>
  <c r="AK20" i="16"/>
  <c r="AK12" i="16"/>
  <c r="AK6" i="16"/>
  <c r="P21" i="16"/>
  <c r="Z6" i="16"/>
  <c r="Z24" i="16"/>
  <c r="AK9" i="16"/>
  <c r="AK25" i="16"/>
  <c r="AJ13" i="16"/>
  <c r="AA8" i="16"/>
  <c r="AI13" i="16"/>
  <c r="AI6" i="16"/>
  <c r="AI14" i="16"/>
  <c r="AI20" i="16"/>
  <c r="AI17" i="16"/>
  <c r="AI22" i="16"/>
  <c r="Z12" i="16"/>
  <c r="Z23" i="16"/>
  <c r="U5" i="16"/>
  <c r="AA19" i="16"/>
  <c r="Z5" i="16"/>
  <c r="Z20" i="16"/>
  <c r="Z14" i="16"/>
  <c r="Z11" i="16"/>
  <c r="Z19" i="16"/>
  <c r="Z26" i="16"/>
  <c r="Z25" i="16"/>
  <c r="AK8" i="16"/>
  <c r="AK7" i="16"/>
  <c r="AK11" i="16"/>
  <c r="AK17" i="16"/>
  <c r="AK24" i="16"/>
  <c r="AK22" i="16"/>
  <c r="AK27" i="16"/>
  <c r="AA13" i="16"/>
  <c r="AA24" i="16"/>
  <c r="Z13" i="16"/>
  <c r="AA14" i="16"/>
  <c r="Z7" i="16"/>
  <c r="Z8" i="16"/>
  <c r="Z18" i="16"/>
  <c r="Z21" i="16"/>
  <c r="Z28" i="16"/>
  <c r="Z27" i="16"/>
  <c r="AK10" i="16"/>
  <c r="AK5" i="16"/>
  <c r="AK13" i="16"/>
  <c r="AK19" i="16"/>
  <c r="AK16" i="16"/>
  <c r="AK30" i="16"/>
  <c r="AK29" i="16"/>
  <c r="AA4" i="16"/>
  <c r="Z4" i="16"/>
  <c r="Z10" i="16"/>
  <c r="Z16" i="16"/>
  <c r="Z15" i="16"/>
  <c r="Z22" i="16"/>
  <c r="Z30" i="16"/>
  <c r="AK4" i="16"/>
  <c r="AK14" i="16"/>
  <c r="AK28" i="16"/>
  <c r="AK21" i="16"/>
  <c r="AK18" i="16"/>
  <c r="AA7" i="16"/>
  <c r="AA23" i="16"/>
  <c r="Q15" i="16"/>
  <c r="G9" i="16"/>
  <c r="U20" i="16"/>
  <c r="P5" i="16"/>
  <c r="P25" i="16"/>
  <c r="U6" i="16"/>
  <c r="U9" i="16"/>
  <c r="U25" i="16"/>
  <c r="AA27" i="16"/>
  <c r="AA20" i="16"/>
  <c r="AA28" i="16"/>
  <c r="P13" i="16"/>
  <c r="P24" i="16"/>
  <c r="U15" i="16"/>
  <c r="P8" i="16"/>
  <c r="Q7" i="16"/>
  <c r="AA5" i="16"/>
  <c r="AA11" i="16"/>
  <c r="AA16" i="16"/>
  <c r="AA17" i="16"/>
  <c r="AA26" i="16"/>
  <c r="Q14" i="16"/>
  <c r="AA12" i="16"/>
  <c r="AA25" i="16"/>
  <c r="AA21" i="16"/>
  <c r="G24" i="16"/>
  <c r="Q22" i="16"/>
  <c r="AJ26" i="16"/>
  <c r="L9" i="16"/>
  <c r="L19" i="16"/>
  <c r="L30" i="16"/>
  <c r="O8" i="16"/>
  <c r="AE18" i="16"/>
  <c r="L21" i="16"/>
  <c r="L25" i="16"/>
  <c r="O19" i="16"/>
  <c r="AE19" i="16"/>
  <c r="AB19" i="16"/>
  <c r="O4" i="16"/>
  <c r="O23" i="16"/>
  <c r="AE7" i="16"/>
  <c r="AE10" i="16"/>
  <c r="AE27" i="16"/>
  <c r="AE21" i="16"/>
  <c r="AE28" i="16"/>
  <c r="AB17" i="16"/>
  <c r="AB18" i="16"/>
  <c r="L6" i="16"/>
  <c r="L11" i="16"/>
  <c r="L10" i="16"/>
  <c r="L20" i="16"/>
  <c r="L22" i="16"/>
  <c r="O14" i="16"/>
  <c r="AE6" i="16"/>
  <c r="AE8" i="16"/>
  <c r="AE14" i="16"/>
  <c r="AE25" i="16"/>
  <c r="AE23" i="16"/>
  <c r="AB9" i="16"/>
  <c r="AB22" i="16"/>
  <c r="L5" i="16"/>
  <c r="L13" i="16"/>
  <c r="L14" i="16"/>
  <c r="L23" i="16"/>
  <c r="L24" i="16"/>
  <c r="O16" i="16"/>
  <c r="AE13" i="16"/>
  <c r="AE4" i="16"/>
  <c r="AE16" i="16"/>
  <c r="AE15" i="16"/>
  <c r="AE24" i="16"/>
  <c r="Y27" i="16"/>
  <c r="AB13" i="16"/>
  <c r="AB26" i="16"/>
  <c r="AL4" i="16"/>
  <c r="AL21" i="16"/>
  <c r="AJ10" i="16"/>
  <c r="AA9" i="16"/>
  <c r="AA6" i="16"/>
  <c r="AA10" i="16"/>
  <c r="AA18" i="16"/>
  <c r="AA15" i="16"/>
  <c r="AA29" i="16"/>
  <c r="L4" i="16"/>
  <c r="L17" i="16"/>
  <c r="L15" i="16"/>
  <c r="L12" i="16"/>
  <c r="L18" i="16"/>
  <c r="L27" i="16"/>
  <c r="G14" i="16"/>
  <c r="O6" i="16"/>
  <c r="O15" i="16"/>
  <c r="O20" i="16"/>
  <c r="O26" i="16"/>
  <c r="AE11" i="16"/>
  <c r="AE9" i="16"/>
  <c r="AE12" i="16"/>
  <c r="AE20" i="16"/>
  <c r="AE17" i="16"/>
  <c r="AE22" i="16"/>
  <c r="Q26" i="16"/>
  <c r="Q25" i="16"/>
  <c r="Y4" i="16"/>
  <c r="Y8" i="16"/>
  <c r="Y13" i="16"/>
  <c r="Y19" i="16"/>
  <c r="Y16" i="16"/>
  <c r="AB6" i="16"/>
  <c r="AB8" i="16"/>
  <c r="AB23" i="16"/>
  <c r="AB30" i="16"/>
  <c r="S20" i="16"/>
  <c r="AL10" i="16"/>
  <c r="AL28" i="16"/>
  <c r="AJ4" i="16"/>
  <c r="AJ18" i="16"/>
  <c r="G18" i="16"/>
  <c r="O5" i="16"/>
  <c r="O10" i="16"/>
  <c r="O25" i="16"/>
  <c r="O30" i="16"/>
  <c r="AB5" i="16"/>
  <c r="AB12" i="16"/>
  <c r="AB27" i="16"/>
  <c r="S13" i="16"/>
  <c r="S15" i="16"/>
  <c r="AL16" i="16"/>
  <c r="AL27" i="16"/>
  <c r="AJ5" i="16"/>
  <c r="AJ27" i="16"/>
  <c r="G7" i="16"/>
  <c r="G17" i="16"/>
  <c r="S6" i="16"/>
  <c r="S25" i="16"/>
  <c r="AL6" i="16"/>
  <c r="AL12" i="16"/>
  <c r="AL7" i="16"/>
  <c r="AL20" i="16"/>
  <c r="AL22" i="16"/>
  <c r="AL30" i="16"/>
  <c r="AL29" i="16"/>
  <c r="AJ6" i="16"/>
  <c r="AJ7" i="16"/>
  <c r="AJ19" i="16"/>
  <c r="AJ12" i="16"/>
  <c r="AJ20" i="16"/>
  <c r="AJ29" i="16"/>
  <c r="AJ28" i="16"/>
  <c r="G4" i="16"/>
  <c r="G8" i="16"/>
  <c r="G11" i="16"/>
  <c r="G22" i="16"/>
  <c r="G20" i="16"/>
  <c r="G19" i="16"/>
  <c r="G26" i="16"/>
  <c r="Q12" i="16"/>
  <c r="Q21" i="16"/>
  <c r="Q23" i="16"/>
  <c r="S5" i="16"/>
  <c r="S9" i="16"/>
  <c r="S23" i="16"/>
  <c r="S29" i="16"/>
  <c r="S17" i="16"/>
  <c r="S24" i="16"/>
  <c r="AL18" i="16"/>
  <c r="AL17" i="16"/>
  <c r="AL23" i="16"/>
  <c r="AJ9" i="16"/>
  <c r="AJ23" i="16"/>
  <c r="AJ30" i="16"/>
  <c r="G13" i="16"/>
  <c r="G25" i="16"/>
  <c r="G23" i="16"/>
  <c r="G28" i="16"/>
  <c r="S4" i="16"/>
  <c r="S7" i="16"/>
  <c r="S10" i="16"/>
  <c r="S16" i="16"/>
  <c r="S22" i="16"/>
  <c r="S19" i="16"/>
  <c r="S26" i="16"/>
  <c r="AL14" i="16"/>
  <c r="AL9" i="16"/>
  <c r="AL24" i="16"/>
  <c r="AJ15" i="16"/>
  <c r="AJ17" i="16"/>
  <c r="AJ14" i="16"/>
  <c r="AJ22" i="16"/>
  <c r="G15" i="16"/>
  <c r="G10" i="16"/>
  <c r="G21" i="16"/>
  <c r="AL5" i="16"/>
  <c r="AL8" i="16"/>
  <c r="AL15" i="16"/>
  <c r="AL11" i="16"/>
  <c r="AL19" i="16"/>
  <c r="AL26" i="16"/>
  <c r="AJ21" i="16"/>
  <c r="AJ11" i="16"/>
  <c r="AJ8" i="16"/>
  <c r="AJ16" i="16"/>
  <c r="AJ25" i="16"/>
  <c r="G5" i="16"/>
  <c r="G6" i="16"/>
  <c r="G12" i="16"/>
  <c r="G16" i="16"/>
  <c r="G29" i="16"/>
  <c r="G27" i="16"/>
  <c r="Q6" i="16"/>
  <c r="Q13" i="16"/>
  <c r="Q16" i="16"/>
  <c r="S8" i="16"/>
  <c r="S11" i="16"/>
  <c r="S12" i="16"/>
  <c r="S18" i="16"/>
  <c r="S27" i="16"/>
  <c r="S21" i="16"/>
  <c r="U8" i="16"/>
  <c r="U7" i="16"/>
  <c r="U11" i="16"/>
  <c r="U17" i="16"/>
  <c r="U24" i="16"/>
  <c r="U22" i="16"/>
  <c r="U27" i="16"/>
  <c r="O11" i="16"/>
  <c r="O9" i="16"/>
  <c r="O29" i="16"/>
  <c r="O22" i="16"/>
  <c r="O27" i="16"/>
  <c r="O21" i="16"/>
  <c r="O28" i="16"/>
  <c r="P4" i="16"/>
  <c r="P7" i="16"/>
  <c r="P15" i="16"/>
  <c r="P10" i="16"/>
  <c r="P18" i="16"/>
  <c r="P27" i="16"/>
  <c r="P26" i="16"/>
  <c r="AB15" i="16"/>
  <c r="AB11" i="16"/>
  <c r="AB10" i="16"/>
  <c r="AB16" i="16"/>
  <c r="AB25" i="16"/>
  <c r="AB24" i="16"/>
  <c r="U10" i="16"/>
  <c r="U19" i="16"/>
  <c r="P6" i="16"/>
  <c r="P16" i="16"/>
  <c r="P29" i="16"/>
  <c r="U12" i="16"/>
  <c r="U13" i="16"/>
  <c r="U16" i="16"/>
  <c r="U30" i="16"/>
  <c r="U29" i="16"/>
  <c r="P9" i="16"/>
  <c r="P12" i="16"/>
  <c r="P20" i="16"/>
  <c r="P28" i="16"/>
  <c r="U4" i="16"/>
  <c r="U14" i="16"/>
  <c r="U28" i="16"/>
  <c r="U21" i="16"/>
  <c r="U18" i="16"/>
  <c r="O7" i="16"/>
  <c r="O13" i="16"/>
  <c r="O12" i="16"/>
  <c r="O18" i="16"/>
  <c r="O17" i="16"/>
  <c r="P19" i="16"/>
  <c r="P11" i="16"/>
  <c r="P17" i="16"/>
  <c r="P14" i="16"/>
  <c r="P23" i="16"/>
  <c r="P22" i="16"/>
  <c r="AB4" i="16"/>
  <c r="AB7" i="16"/>
  <c r="AB21" i="16"/>
  <c r="AB14" i="16"/>
  <c r="AB20" i="16"/>
  <c r="AB29" i="16"/>
  <c r="Q10" i="16"/>
  <c r="Q5" i="16"/>
  <c r="Q9" i="16"/>
  <c r="Q17" i="16"/>
  <c r="Q24" i="16"/>
  <c r="Q20" i="16"/>
  <c r="Q27" i="16"/>
  <c r="AA22" i="16"/>
  <c r="Q4" i="16"/>
  <c r="Q8" i="16"/>
  <c r="Q11" i="16"/>
  <c r="Q19" i="16"/>
  <c r="Q30" i="16"/>
  <c r="Q28" i="16"/>
  <c r="AJ41" i="6"/>
  <c r="AJ42" i="6"/>
  <c r="AJ44" i="6"/>
  <c r="AJ45" i="6"/>
  <c r="R41" i="6"/>
  <c r="R42" i="6"/>
  <c r="R45" i="6"/>
  <c r="R44" i="6"/>
  <c r="S41" i="6"/>
  <c r="S45" i="6"/>
  <c r="S44" i="6"/>
  <c r="S42" i="6"/>
  <c r="AB42" i="6"/>
  <c r="AB45" i="6"/>
  <c r="AB41" i="6"/>
  <c r="AB44" i="6"/>
  <c r="AK39" i="6"/>
  <c r="AD3" i="16" s="1"/>
  <c r="AD27" i="16" s="1"/>
  <c r="AK42" i="6"/>
  <c r="AK45" i="6"/>
  <c r="AK41" i="6"/>
  <c r="AK44" i="6"/>
  <c r="P39" i="6"/>
  <c r="I3" i="16" s="1"/>
  <c r="P42" i="6"/>
  <c r="P44" i="6"/>
  <c r="P45" i="6"/>
  <c r="P41" i="6"/>
  <c r="M44" i="6"/>
  <c r="M42" i="6"/>
  <c r="M45" i="6"/>
  <c r="M41" i="6"/>
  <c r="Y39" i="6"/>
  <c r="R3" i="16" s="1"/>
  <c r="R27" i="16" s="1"/>
  <c r="Y42" i="6"/>
  <c r="Y41" i="6"/>
  <c r="Y44" i="6"/>
  <c r="Y45" i="6"/>
  <c r="AO39" i="6"/>
  <c r="AO42" i="6"/>
  <c r="AO41" i="6"/>
  <c r="AO44" i="6"/>
  <c r="AO45" i="6"/>
  <c r="AD39" i="6"/>
  <c r="AD42" i="6"/>
  <c r="AD41" i="6"/>
  <c r="AD45" i="6"/>
  <c r="AD44" i="6"/>
  <c r="T39" i="6"/>
  <c r="M3" i="16" s="1"/>
  <c r="M23" i="16" s="1"/>
  <c r="T41" i="6"/>
  <c r="T42" i="6"/>
  <c r="T45" i="6"/>
  <c r="T44" i="6"/>
  <c r="AF44" i="6"/>
  <c r="AF45" i="6"/>
  <c r="AF41" i="6"/>
  <c r="AF42" i="6"/>
  <c r="AP45" i="6"/>
  <c r="AP44" i="6"/>
  <c r="AP42" i="6"/>
  <c r="AP41" i="6"/>
  <c r="AL44" i="6"/>
  <c r="AL41" i="6"/>
  <c r="AL45" i="6"/>
  <c r="AL42" i="6"/>
  <c r="AH45" i="6"/>
  <c r="AH44" i="6"/>
  <c r="AH42" i="6"/>
  <c r="AH41" i="6"/>
  <c r="L39" i="6"/>
  <c r="E3" i="16" s="1"/>
  <c r="L44" i="6"/>
  <c r="L41" i="6"/>
  <c r="L42" i="6"/>
  <c r="L45" i="6"/>
  <c r="U42" i="6"/>
  <c r="U44" i="6"/>
  <c r="U45" i="6"/>
  <c r="U41" i="6"/>
  <c r="N41" i="6"/>
  <c r="N42" i="6"/>
  <c r="N45" i="6"/>
  <c r="N44" i="6"/>
  <c r="AM39" i="6"/>
  <c r="AF3" i="16" s="1"/>
  <c r="AM41" i="6"/>
  <c r="AM42" i="6"/>
  <c r="AM44" i="6"/>
  <c r="AM45" i="6"/>
  <c r="W41" i="6"/>
  <c r="W42" i="6"/>
  <c r="W44" i="6"/>
  <c r="W45" i="6"/>
  <c r="AC39" i="6"/>
  <c r="AC42" i="6"/>
  <c r="AC41" i="6"/>
  <c r="AC44" i="6"/>
  <c r="AC45" i="6"/>
  <c r="AI41" i="6"/>
  <c r="AI45" i="6"/>
  <c r="AI44" i="6"/>
  <c r="AI42" i="6"/>
  <c r="AA39" i="6"/>
  <c r="T3" i="16" s="1"/>
  <c r="AA41" i="6"/>
  <c r="AA42" i="6"/>
  <c r="AA45" i="6"/>
  <c r="AA44" i="6"/>
  <c r="AN44" i="6"/>
  <c r="AN41" i="6"/>
  <c r="AN42" i="6"/>
  <c r="AN45" i="6"/>
  <c r="AS41" i="6"/>
  <c r="AS44" i="6"/>
  <c r="AS42" i="6"/>
  <c r="AS45" i="6"/>
  <c r="AR42" i="6"/>
  <c r="AR45" i="6"/>
  <c r="AR41" i="6"/>
  <c r="AR44" i="6"/>
  <c r="AG41" i="6"/>
  <c r="AG42" i="6"/>
  <c r="AG44" i="6"/>
  <c r="AG45" i="6"/>
  <c r="K44" i="6"/>
  <c r="K42" i="6"/>
  <c r="K45" i="6"/>
  <c r="K41" i="6"/>
  <c r="Z41" i="6"/>
  <c r="Z42" i="6"/>
  <c r="Z44" i="6"/>
  <c r="Z45" i="6"/>
  <c r="V41" i="6"/>
  <c r="V45" i="6"/>
  <c r="V44" i="6"/>
  <c r="V42" i="6"/>
  <c r="X42" i="6"/>
  <c r="X45" i="6"/>
  <c r="X41" i="6"/>
  <c r="X44" i="6"/>
  <c r="O39" i="6"/>
  <c r="H3" i="16" s="1"/>
  <c r="O41" i="6"/>
  <c r="O42" i="6"/>
  <c r="O45" i="6"/>
  <c r="O44" i="6"/>
  <c r="AE39" i="6"/>
  <c r="X3" i="16" s="1"/>
  <c r="AE41" i="6"/>
  <c r="AE45" i="6"/>
  <c r="AE44" i="6"/>
  <c r="AE42" i="6"/>
  <c r="AQ41" i="6"/>
  <c r="AQ42" i="6"/>
  <c r="AQ44" i="6"/>
  <c r="AQ45" i="6"/>
  <c r="Q39" i="6"/>
  <c r="J3" i="16" s="1"/>
  <c r="Q42" i="6"/>
  <c r="Q44" i="6"/>
  <c r="Q45" i="6"/>
  <c r="Q41" i="6"/>
  <c r="AB11" i="13"/>
  <c r="D19" i="13"/>
  <c r="AJ15" i="13"/>
  <c r="AD6" i="13"/>
  <c r="P9" i="13"/>
  <c r="AE23" i="13"/>
  <c r="AE22" i="13"/>
  <c r="AE21" i="13"/>
  <c r="AE20" i="13"/>
  <c r="AE11" i="13"/>
  <c r="AE13" i="13"/>
  <c r="AE12" i="13"/>
  <c r="W30" i="13"/>
  <c r="W29" i="13"/>
  <c r="W26" i="13"/>
  <c r="W10" i="13"/>
  <c r="W12" i="13"/>
  <c r="W15" i="13"/>
  <c r="W14" i="13"/>
  <c r="O27" i="13"/>
  <c r="O23" i="13"/>
  <c r="O22" i="13"/>
  <c r="O20" i="13"/>
  <c r="O18" i="13"/>
  <c r="O14" i="13"/>
  <c r="O16" i="13"/>
  <c r="O8" i="13"/>
  <c r="O13" i="13"/>
  <c r="G28" i="13"/>
  <c r="G25" i="13"/>
  <c r="G24" i="13"/>
  <c r="G19" i="13"/>
  <c r="G17" i="13"/>
  <c r="G6" i="13"/>
  <c r="G5" i="13"/>
  <c r="AD30" i="13"/>
  <c r="AD29" i="13"/>
  <c r="AD27" i="13"/>
  <c r="AD23" i="13"/>
  <c r="AD18" i="13"/>
  <c r="AD16" i="13"/>
  <c r="AD13" i="13"/>
  <c r="AD8" i="13"/>
  <c r="AD12" i="13"/>
  <c r="AD11" i="13"/>
  <c r="J28" i="13"/>
  <c r="J27" i="13"/>
  <c r="J26" i="13"/>
  <c r="J24" i="13"/>
  <c r="J23" i="13"/>
  <c r="J18" i="13"/>
  <c r="J17" i="13"/>
  <c r="J15" i="13"/>
  <c r="J13" i="13"/>
  <c r="J7" i="13"/>
  <c r="J10" i="13"/>
  <c r="J11" i="13"/>
  <c r="J9" i="13"/>
  <c r="AK26" i="13"/>
  <c r="AK15" i="13"/>
  <c r="AK14" i="13"/>
  <c r="U27" i="13"/>
  <c r="U25" i="13"/>
  <c r="U13" i="13"/>
  <c r="U8" i="13"/>
  <c r="E30" i="13"/>
  <c r="E29" i="13"/>
  <c r="E28" i="13"/>
  <c r="E27" i="13"/>
  <c r="E26" i="13"/>
  <c r="E23" i="13"/>
  <c r="E21" i="13"/>
  <c r="E20" i="13"/>
  <c r="E19" i="13"/>
  <c r="E18" i="13"/>
  <c r="E17" i="13"/>
  <c r="E16" i="13"/>
  <c r="E15" i="13"/>
  <c r="E14" i="13"/>
  <c r="E7" i="13"/>
  <c r="E4" i="13"/>
  <c r="L15" i="13"/>
  <c r="L17" i="13"/>
  <c r="V30" i="13"/>
  <c r="V29" i="13"/>
  <c r="V27" i="13"/>
  <c r="V26" i="13"/>
  <c r="V15" i="13"/>
  <c r="V14" i="13"/>
  <c r="V10" i="13"/>
  <c r="V12" i="13"/>
  <c r="F26" i="13"/>
  <c r="F22" i="13"/>
  <c r="F7" i="13"/>
  <c r="X26" i="13"/>
  <c r="X12" i="13"/>
  <c r="X10" i="13"/>
  <c r="X29" i="13"/>
  <c r="X15" i="13"/>
  <c r="X14" i="13"/>
  <c r="X30" i="13"/>
  <c r="X27" i="13"/>
  <c r="H27" i="13"/>
  <c r="H16" i="13"/>
  <c r="H15" i="13"/>
  <c r="H10" i="13"/>
  <c r="H24" i="13"/>
  <c r="H13" i="13"/>
  <c r="H8" i="13"/>
  <c r="H5" i="13"/>
  <c r="H19" i="13"/>
  <c r="H30" i="13"/>
  <c r="H28" i="13"/>
  <c r="H23" i="13"/>
  <c r="H21" i="13"/>
  <c r="H17" i="13"/>
  <c r="H14" i="13"/>
  <c r="H25" i="13"/>
  <c r="H22" i="13"/>
  <c r="H20" i="13"/>
  <c r="H18" i="13"/>
  <c r="H12" i="13"/>
  <c r="H11" i="13"/>
  <c r="H9" i="13"/>
  <c r="H7" i="13"/>
  <c r="H6" i="13"/>
  <c r="H4" i="13"/>
  <c r="H29" i="13"/>
  <c r="H26" i="13"/>
  <c r="R28" i="13"/>
  <c r="R27" i="13"/>
  <c r="R23" i="13"/>
  <c r="R18" i="13"/>
  <c r="R16" i="13"/>
  <c r="R9" i="13"/>
  <c r="Z22" i="13"/>
  <c r="Z21" i="13"/>
  <c r="Z20" i="13"/>
  <c r="Z4" i="13"/>
  <c r="AC30" i="13"/>
  <c r="AC29" i="13"/>
  <c r="AC27" i="13"/>
  <c r="AC23" i="13"/>
  <c r="AC18" i="13"/>
  <c r="AC13" i="13"/>
  <c r="AC12" i="13"/>
  <c r="AC11" i="13"/>
  <c r="AC8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AI26" i="13"/>
  <c r="AI15" i="13"/>
  <c r="AI14" i="13"/>
  <c r="AA21" i="13"/>
  <c r="AA11" i="13"/>
  <c r="S28" i="13"/>
  <c r="S14" i="13"/>
  <c r="S9" i="13"/>
  <c r="S4" i="13"/>
  <c r="K30" i="13"/>
  <c r="K29" i="13"/>
  <c r="K9" i="13"/>
  <c r="K14" i="13"/>
  <c r="AH30" i="13"/>
  <c r="AH27" i="13"/>
  <c r="AH12" i="13"/>
  <c r="AH11" i="13"/>
  <c r="AG30" i="13"/>
  <c r="AG27" i="13"/>
  <c r="AG12" i="13"/>
  <c r="AG11" i="13"/>
  <c r="Y21" i="13"/>
  <c r="Y4" i="13"/>
  <c r="Q29" i="13"/>
  <c r="Q17" i="13"/>
  <c r="Q15" i="13"/>
  <c r="Q14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AF30" i="13"/>
  <c r="AF27" i="13"/>
  <c r="AF12" i="13"/>
  <c r="AF11" i="13"/>
  <c r="T29" i="13"/>
  <c r="T20" i="13"/>
  <c r="T7" i="13"/>
  <c r="AL30" i="13"/>
  <c r="AL29" i="13"/>
  <c r="AL26" i="13"/>
  <c r="AL21" i="13"/>
  <c r="AL15" i="13"/>
  <c r="AL14" i="13"/>
  <c r="AL12" i="13"/>
  <c r="AL11" i="13"/>
  <c r="AL10" i="13"/>
  <c r="AL9" i="13"/>
  <c r="N6" i="13"/>
  <c r="N5" i="13"/>
  <c r="AB11" i="11"/>
  <c r="AB3" i="11" s="1"/>
  <c r="D19" i="11"/>
  <c r="AJ15" i="11"/>
  <c r="AJ3" i="11" s="1"/>
  <c r="P9" i="11"/>
  <c r="P3" i="11" s="1"/>
  <c r="AE23" i="11"/>
  <c r="AE22" i="11"/>
  <c r="AE21" i="11"/>
  <c r="AE20" i="11"/>
  <c r="AE13" i="11"/>
  <c r="AE12" i="11"/>
  <c r="AE11" i="11"/>
  <c r="W30" i="11"/>
  <c r="W29" i="11"/>
  <c r="W26" i="11"/>
  <c r="W15" i="11"/>
  <c r="W14" i="11"/>
  <c r="W12" i="11"/>
  <c r="W10" i="11"/>
  <c r="O27" i="11"/>
  <c r="O23" i="11"/>
  <c r="O22" i="11"/>
  <c r="O20" i="11"/>
  <c r="O18" i="11"/>
  <c r="O16" i="11"/>
  <c r="O14" i="11"/>
  <c r="O13" i="11"/>
  <c r="O8" i="11"/>
  <c r="G28" i="11"/>
  <c r="G25" i="11"/>
  <c r="G24" i="11"/>
  <c r="G19" i="11"/>
  <c r="G17" i="11"/>
  <c r="G6" i="11"/>
  <c r="G5" i="11"/>
  <c r="AD30" i="11"/>
  <c r="AD29" i="11"/>
  <c r="AD27" i="11"/>
  <c r="AD23" i="11"/>
  <c r="AD18" i="11"/>
  <c r="AD16" i="11"/>
  <c r="AD13" i="11"/>
  <c r="AD12" i="11"/>
  <c r="AD11" i="11"/>
  <c r="AD8" i="11"/>
  <c r="AD6" i="11"/>
  <c r="Z22" i="11"/>
  <c r="Z21" i="11"/>
  <c r="Z20" i="11"/>
  <c r="Z4" i="11"/>
  <c r="J28" i="11"/>
  <c r="J27" i="11"/>
  <c r="J26" i="11"/>
  <c r="J24" i="11"/>
  <c r="J23" i="11"/>
  <c r="J18" i="11"/>
  <c r="J17" i="11"/>
  <c r="J15" i="11"/>
  <c r="J13" i="11"/>
  <c r="J11" i="11"/>
  <c r="J10" i="11"/>
  <c r="J9" i="11"/>
  <c r="J7" i="11"/>
  <c r="U27" i="11"/>
  <c r="U25" i="11"/>
  <c r="U13" i="11"/>
  <c r="U8" i="11"/>
  <c r="E7" i="11"/>
  <c r="E30" i="11"/>
  <c r="E29" i="11"/>
  <c r="E28" i="11"/>
  <c r="E27" i="11"/>
  <c r="E26" i="11"/>
  <c r="E23" i="11"/>
  <c r="E21" i="11"/>
  <c r="E20" i="11"/>
  <c r="E19" i="11"/>
  <c r="E18" i="11"/>
  <c r="E17" i="11"/>
  <c r="E16" i="11"/>
  <c r="E15" i="11"/>
  <c r="E14" i="11"/>
  <c r="E4" i="11"/>
  <c r="L17" i="11"/>
  <c r="L15" i="11"/>
  <c r="V30" i="11"/>
  <c r="V29" i="11"/>
  <c r="V27" i="11"/>
  <c r="V26" i="11"/>
  <c r="V15" i="11"/>
  <c r="V14" i="11"/>
  <c r="V12" i="11"/>
  <c r="V10" i="11"/>
  <c r="F26" i="11"/>
  <c r="F22" i="11"/>
  <c r="F7" i="11"/>
  <c r="AC30" i="11"/>
  <c r="AC29" i="11"/>
  <c r="AC27" i="11"/>
  <c r="AC23" i="11"/>
  <c r="AC18" i="11"/>
  <c r="AC13" i="11"/>
  <c r="AC12" i="11"/>
  <c r="AC11" i="11"/>
  <c r="AC8" i="11"/>
  <c r="AK26" i="11"/>
  <c r="AK15" i="11"/>
  <c r="AK14" i="11"/>
  <c r="M9" i="11"/>
  <c r="M7" i="11"/>
  <c r="M6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8" i="11"/>
  <c r="M4" i="11"/>
  <c r="M5" i="11"/>
  <c r="AI26" i="11"/>
  <c r="AI15" i="11"/>
  <c r="AI14" i="11"/>
  <c r="AA21" i="11"/>
  <c r="AA11" i="11"/>
  <c r="S28" i="11"/>
  <c r="S14" i="11"/>
  <c r="S9" i="11"/>
  <c r="S4" i="11"/>
  <c r="K30" i="11"/>
  <c r="K29" i="11"/>
  <c r="K14" i="11"/>
  <c r="K9" i="11"/>
  <c r="X30" i="11"/>
  <c r="X29" i="11"/>
  <c r="X27" i="11"/>
  <c r="X26" i="11"/>
  <c r="X15" i="11"/>
  <c r="X14" i="11"/>
  <c r="X12" i="11"/>
  <c r="X10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R28" i="11"/>
  <c r="R27" i="11"/>
  <c r="R23" i="11"/>
  <c r="R18" i="11"/>
  <c r="R16" i="11"/>
  <c r="R9" i="11"/>
  <c r="AH30" i="11"/>
  <c r="AH27" i="11"/>
  <c r="AH12" i="11"/>
  <c r="AH11" i="11"/>
  <c r="AG30" i="11"/>
  <c r="AG27" i="11"/>
  <c r="AG12" i="11"/>
  <c r="AG11" i="11"/>
  <c r="Y21" i="11"/>
  <c r="Y4" i="11"/>
  <c r="Q29" i="11"/>
  <c r="Q17" i="11"/>
  <c r="Q15" i="11"/>
  <c r="Q14" i="11"/>
  <c r="I8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7" i="11"/>
  <c r="I6" i="11"/>
  <c r="I4" i="11"/>
  <c r="I5" i="11"/>
  <c r="AF30" i="11"/>
  <c r="AF27" i="11"/>
  <c r="AF12" i="11"/>
  <c r="AF11" i="11"/>
  <c r="T29" i="11"/>
  <c r="T20" i="11"/>
  <c r="T7" i="11"/>
  <c r="AL30" i="11"/>
  <c r="AL29" i="11"/>
  <c r="AL26" i="11"/>
  <c r="AL21" i="11"/>
  <c r="AL15" i="11"/>
  <c r="AL14" i="11"/>
  <c r="AL12" i="11"/>
  <c r="AL11" i="11"/>
  <c r="AL10" i="11"/>
  <c r="AL9" i="11"/>
  <c r="N6" i="11"/>
  <c r="N5" i="11"/>
  <c r="F4" i="7"/>
  <c r="F30" i="7"/>
  <c r="F29" i="7"/>
  <c r="F28" i="7"/>
  <c r="F27" i="7"/>
  <c r="F26" i="7"/>
  <c r="F25" i="7"/>
  <c r="F24" i="7"/>
  <c r="F23" i="7"/>
  <c r="F22" i="7"/>
  <c r="F20" i="7"/>
  <c r="F18" i="7"/>
  <c r="F16" i="7"/>
  <c r="F14" i="7"/>
  <c r="F13" i="7"/>
  <c r="F12" i="7"/>
  <c r="F11" i="7"/>
  <c r="F10" i="7"/>
  <c r="F9" i="7"/>
  <c r="F8" i="7"/>
  <c r="F7" i="7"/>
  <c r="F6" i="7"/>
  <c r="F5" i="7"/>
  <c r="F21" i="7"/>
  <c r="F19" i="7"/>
  <c r="F17" i="7"/>
  <c r="F15" i="7"/>
  <c r="Y4" i="7"/>
  <c r="Y30" i="7"/>
  <c r="Y29" i="7"/>
  <c r="Y28" i="7"/>
  <c r="Y27" i="7"/>
  <c r="Y26" i="7"/>
  <c r="Y25" i="7"/>
  <c r="Y24" i="7"/>
  <c r="Y23" i="7"/>
  <c r="Y22" i="7"/>
  <c r="Y21" i="7"/>
  <c r="Y19" i="7"/>
  <c r="Y17" i="7"/>
  <c r="Y15" i="7"/>
  <c r="Y13" i="7"/>
  <c r="Y12" i="7"/>
  <c r="Y11" i="7"/>
  <c r="Y10" i="7"/>
  <c r="Y9" i="7"/>
  <c r="Y8" i="7"/>
  <c r="Y7" i="7"/>
  <c r="Y6" i="7"/>
  <c r="Y5" i="7"/>
  <c r="Y18" i="7"/>
  <c r="Y16" i="7"/>
  <c r="Y20" i="7"/>
  <c r="Y14" i="7"/>
  <c r="V4" i="7"/>
  <c r="V30" i="7"/>
  <c r="V29" i="7"/>
  <c r="V28" i="7"/>
  <c r="V27" i="7"/>
  <c r="V26" i="7"/>
  <c r="V25" i="7"/>
  <c r="V24" i="7"/>
  <c r="V23" i="7"/>
  <c r="V22" i="7"/>
  <c r="V20" i="7"/>
  <c r="V18" i="7"/>
  <c r="V16" i="7"/>
  <c r="V14" i="7"/>
  <c r="V13" i="7"/>
  <c r="V12" i="7"/>
  <c r="V11" i="7"/>
  <c r="V10" i="7"/>
  <c r="V9" i="7"/>
  <c r="V8" i="7"/>
  <c r="V7" i="7"/>
  <c r="V6" i="7"/>
  <c r="V5" i="7"/>
  <c r="V21" i="7"/>
  <c r="V19" i="7"/>
  <c r="V17" i="7"/>
  <c r="V15" i="7"/>
  <c r="AJ4" i="7"/>
  <c r="AJ30" i="7"/>
  <c r="AJ26" i="7"/>
  <c r="AJ22" i="7"/>
  <c r="AJ20" i="7"/>
  <c r="AJ19" i="7"/>
  <c r="AJ18" i="7"/>
  <c r="AJ17" i="7"/>
  <c r="AJ16" i="7"/>
  <c r="AJ15" i="7"/>
  <c r="AJ14" i="7"/>
  <c r="AJ29" i="7"/>
  <c r="AJ25" i="7"/>
  <c r="AJ21" i="7"/>
  <c r="AJ28" i="7"/>
  <c r="AJ24" i="7"/>
  <c r="AJ27" i="7"/>
  <c r="AJ23" i="7"/>
  <c r="AJ12" i="7"/>
  <c r="AJ10" i="7"/>
  <c r="AJ8" i="7"/>
  <c r="AJ6" i="7"/>
  <c r="AJ13" i="7"/>
  <c r="AJ11" i="7"/>
  <c r="AJ9" i="7"/>
  <c r="AJ7" i="7"/>
  <c r="AJ5" i="7"/>
  <c r="W4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2" i="7"/>
  <c r="W10" i="7"/>
  <c r="W8" i="7"/>
  <c r="W6" i="7"/>
  <c r="W13" i="7"/>
  <c r="W11" i="7"/>
  <c r="W9" i="7"/>
  <c r="W7" i="7"/>
  <c r="W5" i="7"/>
  <c r="O4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2" i="7"/>
  <c r="O10" i="7"/>
  <c r="O8" i="7"/>
  <c r="O6" i="7"/>
  <c r="O13" i="7"/>
  <c r="O11" i="7"/>
  <c r="O9" i="7"/>
  <c r="O7" i="7"/>
  <c r="O5" i="7"/>
  <c r="G4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2" i="7"/>
  <c r="G10" i="7"/>
  <c r="G8" i="7"/>
  <c r="G6" i="7"/>
  <c r="G13" i="7"/>
  <c r="G11" i="7"/>
  <c r="G9" i="7"/>
  <c r="G7" i="7"/>
  <c r="G5" i="7"/>
  <c r="AF4" i="7"/>
  <c r="AF27" i="7"/>
  <c r="AF23" i="7"/>
  <c r="AF20" i="7"/>
  <c r="AF19" i="7"/>
  <c r="AF18" i="7"/>
  <c r="AF17" i="7"/>
  <c r="AF16" i="7"/>
  <c r="AF15" i="7"/>
  <c r="AF14" i="7"/>
  <c r="AF30" i="7"/>
  <c r="AF26" i="7"/>
  <c r="AF22" i="7"/>
  <c r="AF29" i="7"/>
  <c r="AF21" i="7"/>
  <c r="AF25" i="7"/>
  <c r="AF28" i="7"/>
  <c r="AF13" i="7"/>
  <c r="AF11" i="7"/>
  <c r="AF9" i="7"/>
  <c r="AF7" i="7"/>
  <c r="AF5" i="7"/>
  <c r="AF24" i="7"/>
  <c r="AF12" i="7"/>
  <c r="AF10" i="7"/>
  <c r="AF8" i="7"/>
  <c r="AF6" i="7"/>
  <c r="R4" i="7"/>
  <c r="R30" i="7"/>
  <c r="R29" i="7"/>
  <c r="R28" i="7"/>
  <c r="R27" i="7"/>
  <c r="R26" i="7"/>
  <c r="R25" i="7"/>
  <c r="R24" i="7"/>
  <c r="R23" i="7"/>
  <c r="R22" i="7"/>
  <c r="R21" i="7"/>
  <c r="R19" i="7"/>
  <c r="R17" i="7"/>
  <c r="R15" i="7"/>
  <c r="R14" i="7"/>
  <c r="R13" i="7"/>
  <c r="R12" i="7"/>
  <c r="R11" i="7"/>
  <c r="R10" i="7"/>
  <c r="R9" i="7"/>
  <c r="R8" i="7"/>
  <c r="R7" i="7"/>
  <c r="R6" i="7"/>
  <c r="R5" i="7"/>
  <c r="R20" i="7"/>
  <c r="R18" i="7"/>
  <c r="R16" i="7"/>
  <c r="I4" i="7"/>
  <c r="I30" i="7"/>
  <c r="I29" i="7"/>
  <c r="I28" i="7"/>
  <c r="I27" i="7"/>
  <c r="I26" i="7"/>
  <c r="I25" i="7"/>
  <c r="I24" i="7"/>
  <c r="I23" i="7"/>
  <c r="I22" i="7"/>
  <c r="I21" i="7"/>
  <c r="I19" i="7"/>
  <c r="I17" i="7"/>
  <c r="I15" i="7"/>
  <c r="I14" i="7"/>
  <c r="I13" i="7"/>
  <c r="I12" i="7"/>
  <c r="I11" i="7"/>
  <c r="I10" i="7"/>
  <c r="I9" i="7"/>
  <c r="I8" i="7"/>
  <c r="I7" i="7"/>
  <c r="I6" i="7"/>
  <c r="I5" i="7"/>
  <c r="I20" i="7"/>
  <c r="I18" i="7"/>
  <c r="I16" i="7"/>
  <c r="P4" i="7"/>
  <c r="P27" i="7"/>
  <c r="P23" i="7"/>
  <c r="P21" i="7"/>
  <c r="P20" i="7"/>
  <c r="P19" i="7"/>
  <c r="P18" i="7"/>
  <c r="P17" i="7"/>
  <c r="P16" i="7"/>
  <c r="P15" i="7"/>
  <c r="P30" i="7"/>
  <c r="P26" i="7"/>
  <c r="P22" i="7"/>
  <c r="P25" i="7"/>
  <c r="P29" i="7"/>
  <c r="P24" i="7"/>
  <c r="P13" i="7"/>
  <c r="P11" i="7"/>
  <c r="P9" i="7"/>
  <c r="P7" i="7"/>
  <c r="P5" i="7"/>
  <c r="P28" i="7"/>
  <c r="P14" i="7"/>
  <c r="P12" i="7"/>
  <c r="P10" i="7"/>
  <c r="P8" i="7"/>
  <c r="P6" i="7"/>
  <c r="AB4" i="7"/>
  <c r="AB28" i="7"/>
  <c r="AB24" i="7"/>
  <c r="AB20" i="7"/>
  <c r="AB19" i="7"/>
  <c r="AB18" i="7"/>
  <c r="AB17" i="7"/>
  <c r="AB16" i="7"/>
  <c r="AB15" i="7"/>
  <c r="AB14" i="7"/>
  <c r="AB27" i="7"/>
  <c r="AB23" i="7"/>
  <c r="AB30" i="7"/>
  <c r="AB22" i="7"/>
  <c r="AB26" i="7"/>
  <c r="AB29" i="7"/>
  <c r="AB21" i="7"/>
  <c r="AB12" i="7"/>
  <c r="AB10" i="7"/>
  <c r="AB8" i="7"/>
  <c r="AB6" i="7"/>
  <c r="AB25" i="7"/>
  <c r="AB13" i="7"/>
  <c r="AB11" i="7"/>
  <c r="AB9" i="7"/>
  <c r="AB7" i="7"/>
  <c r="AB5" i="7"/>
  <c r="L4" i="7"/>
  <c r="L28" i="7"/>
  <c r="L24" i="7"/>
  <c r="L21" i="7"/>
  <c r="L20" i="7"/>
  <c r="L19" i="7"/>
  <c r="L18" i="7"/>
  <c r="L17" i="7"/>
  <c r="L16" i="7"/>
  <c r="L15" i="7"/>
  <c r="L27" i="7"/>
  <c r="L23" i="7"/>
  <c r="L26" i="7"/>
  <c r="L22" i="7"/>
  <c r="L25" i="7"/>
  <c r="L30" i="7"/>
  <c r="L14" i="7"/>
  <c r="L12" i="7"/>
  <c r="L10" i="7"/>
  <c r="L8" i="7"/>
  <c r="L6" i="7"/>
  <c r="L29" i="7"/>
  <c r="L13" i="7"/>
  <c r="L11" i="7"/>
  <c r="L9" i="7"/>
  <c r="L7" i="7"/>
  <c r="L5" i="7"/>
  <c r="AK4" i="7"/>
  <c r="AK30" i="7"/>
  <c r="AK29" i="7"/>
  <c r="AK28" i="7"/>
  <c r="AK27" i="7"/>
  <c r="AK26" i="7"/>
  <c r="AK25" i="7"/>
  <c r="AK24" i="7"/>
  <c r="AK23" i="7"/>
  <c r="AK22" i="7"/>
  <c r="AK21" i="7"/>
  <c r="AK20" i="7"/>
  <c r="AK18" i="7"/>
  <c r="AK16" i="7"/>
  <c r="AK14" i="7"/>
  <c r="AK13" i="7"/>
  <c r="AK12" i="7"/>
  <c r="AK11" i="7"/>
  <c r="AK10" i="7"/>
  <c r="AK9" i="7"/>
  <c r="AK8" i="7"/>
  <c r="AK7" i="7"/>
  <c r="AK6" i="7"/>
  <c r="AK5" i="7"/>
  <c r="AK15" i="7"/>
  <c r="AK19" i="7"/>
  <c r="AK17" i="7"/>
  <c r="AC4" i="7"/>
  <c r="AC30" i="7"/>
  <c r="AC29" i="7"/>
  <c r="AC28" i="7"/>
  <c r="AC27" i="7"/>
  <c r="AC26" i="7"/>
  <c r="AC25" i="7"/>
  <c r="AC24" i="7"/>
  <c r="AC23" i="7"/>
  <c r="AC22" i="7"/>
  <c r="AC21" i="7"/>
  <c r="AC20" i="7"/>
  <c r="AC18" i="7"/>
  <c r="AC16" i="7"/>
  <c r="AC13" i="7"/>
  <c r="AC12" i="7"/>
  <c r="AC11" i="7"/>
  <c r="AC10" i="7"/>
  <c r="AC9" i="7"/>
  <c r="AC8" i="7"/>
  <c r="AC7" i="7"/>
  <c r="AC6" i="7"/>
  <c r="AC5" i="7"/>
  <c r="AC17" i="7"/>
  <c r="AC15" i="7"/>
  <c r="AC14" i="7"/>
  <c r="AC19" i="7"/>
  <c r="U4" i="7"/>
  <c r="U30" i="7"/>
  <c r="U29" i="7"/>
  <c r="U28" i="7"/>
  <c r="U27" i="7"/>
  <c r="U26" i="7"/>
  <c r="U25" i="7"/>
  <c r="U24" i="7"/>
  <c r="U23" i="7"/>
  <c r="U22" i="7"/>
  <c r="U20" i="7"/>
  <c r="U18" i="7"/>
  <c r="U16" i="7"/>
  <c r="U14" i="7"/>
  <c r="U13" i="7"/>
  <c r="U12" i="7"/>
  <c r="U11" i="7"/>
  <c r="U10" i="7"/>
  <c r="U9" i="7"/>
  <c r="U8" i="7"/>
  <c r="U7" i="7"/>
  <c r="U6" i="7"/>
  <c r="U5" i="7"/>
  <c r="U19" i="7"/>
  <c r="U17" i="7"/>
  <c r="U15" i="7"/>
  <c r="U21" i="7"/>
  <c r="M4" i="7"/>
  <c r="M30" i="7"/>
  <c r="M29" i="7"/>
  <c r="M28" i="7"/>
  <c r="M27" i="7"/>
  <c r="M26" i="7"/>
  <c r="M25" i="7"/>
  <c r="M24" i="7"/>
  <c r="M23" i="7"/>
  <c r="M22" i="7"/>
  <c r="M20" i="7"/>
  <c r="M18" i="7"/>
  <c r="M16" i="7"/>
  <c r="M14" i="7"/>
  <c r="M13" i="7"/>
  <c r="M12" i="7"/>
  <c r="M11" i="7"/>
  <c r="M10" i="7"/>
  <c r="M9" i="7"/>
  <c r="M8" i="7"/>
  <c r="M7" i="7"/>
  <c r="M6" i="7"/>
  <c r="M5" i="7"/>
  <c r="M21" i="7"/>
  <c r="M19" i="7"/>
  <c r="M17" i="7"/>
  <c r="M15" i="7"/>
  <c r="E4" i="7"/>
  <c r="E30" i="7"/>
  <c r="E29" i="7"/>
  <c r="E28" i="7"/>
  <c r="E27" i="7"/>
  <c r="E26" i="7"/>
  <c r="E25" i="7"/>
  <c r="E24" i="7"/>
  <c r="E23" i="7"/>
  <c r="E22" i="7"/>
  <c r="E20" i="7"/>
  <c r="E18" i="7"/>
  <c r="E16" i="7"/>
  <c r="E14" i="7"/>
  <c r="E13" i="7"/>
  <c r="E12" i="7"/>
  <c r="E11" i="7"/>
  <c r="E10" i="7"/>
  <c r="E9" i="7"/>
  <c r="E8" i="7"/>
  <c r="E7" i="7"/>
  <c r="E6" i="7"/>
  <c r="E5" i="7"/>
  <c r="E15" i="7"/>
  <c r="E21" i="7"/>
  <c r="E19" i="7"/>
  <c r="E17" i="7"/>
  <c r="AD4" i="7"/>
  <c r="AD30" i="7"/>
  <c r="AD29" i="7"/>
  <c r="AD28" i="7"/>
  <c r="AD27" i="7"/>
  <c r="AD26" i="7"/>
  <c r="AD25" i="7"/>
  <c r="AD24" i="7"/>
  <c r="AD23" i="7"/>
  <c r="AD22" i="7"/>
  <c r="AD21" i="7"/>
  <c r="AD20" i="7"/>
  <c r="AD18" i="7"/>
  <c r="AD16" i="7"/>
  <c r="AD13" i="7"/>
  <c r="AD12" i="7"/>
  <c r="AD11" i="7"/>
  <c r="AD10" i="7"/>
  <c r="AD9" i="7"/>
  <c r="AD8" i="7"/>
  <c r="AD7" i="7"/>
  <c r="AD6" i="7"/>
  <c r="AD5" i="7"/>
  <c r="AD19" i="7"/>
  <c r="AD17" i="7"/>
  <c r="AD15" i="7"/>
  <c r="AD14" i="7"/>
  <c r="N4" i="7"/>
  <c r="N30" i="7"/>
  <c r="N29" i="7"/>
  <c r="N28" i="7"/>
  <c r="N27" i="7"/>
  <c r="N26" i="7"/>
  <c r="N25" i="7"/>
  <c r="N24" i="7"/>
  <c r="N23" i="7"/>
  <c r="N22" i="7"/>
  <c r="N20" i="7"/>
  <c r="N18" i="7"/>
  <c r="N16" i="7"/>
  <c r="N14" i="7"/>
  <c r="N13" i="7"/>
  <c r="N12" i="7"/>
  <c r="N11" i="7"/>
  <c r="N10" i="7"/>
  <c r="N9" i="7"/>
  <c r="N8" i="7"/>
  <c r="N7" i="7"/>
  <c r="N6" i="7"/>
  <c r="N5" i="7"/>
  <c r="N21" i="7"/>
  <c r="N19" i="7"/>
  <c r="N17" i="7"/>
  <c r="N15" i="7"/>
  <c r="D30" i="7"/>
  <c r="D26" i="7"/>
  <c r="D22" i="7"/>
  <c r="D21" i="7"/>
  <c r="D20" i="7"/>
  <c r="D19" i="7"/>
  <c r="D18" i="7"/>
  <c r="D17" i="7"/>
  <c r="D16" i="7"/>
  <c r="D15" i="7"/>
  <c r="D29" i="7"/>
  <c r="D25" i="7"/>
  <c r="D28" i="7"/>
  <c r="D24" i="7"/>
  <c r="D27" i="7"/>
  <c r="D23" i="7"/>
  <c r="D14" i="7"/>
  <c r="D12" i="7"/>
  <c r="D10" i="7"/>
  <c r="D8" i="7"/>
  <c r="D6" i="7"/>
  <c r="D13" i="7"/>
  <c r="D11" i="7"/>
  <c r="D9" i="7"/>
  <c r="D7" i="7"/>
  <c r="D5" i="7"/>
  <c r="T4" i="7"/>
  <c r="T30" i="7"/>
  <c r="T26" i="7"/>
  <c r="T22" i="7"/>
  <c r="T21" i="7"/>
  <c r="T20" i="7"/>
  <c r="T19" i="7"/>
  <c r="T18" i="7"/>
  <c r="T17" i="7"/>
  <c r="T16" i="7"/>
  <c r="T15" i="7"/>
  <c r="T29" i="7"/>
  <c r="T25" i="7"/>
  <c r="T24" i="7"/>
  <c r="T28" i="7"/>
  <c r="T23" i="7"/>
  <c r="T27" i="7"/>
  <c r="T14" i="7"/>
  <c r="T12" i="7"/>
  <c r="T10" i="7"/>
  <c r="T8" i="7"/>
  <c r="T6" i="7"/>
  <c r="T13" i="7"/>
  <c r="T11" i="7"/>
  <c r="T9" i="7"/>
  <c r="T7" i="7"/>
  <c r="T5" i="7"/>
  <c r="AG4" i="7"/>
  <c r="AG30" i="7"/>
  <c r="AG29" i="7"/>
  <c r="AG28" i="7"/>
  <c r="AG27" i="7"/>
  <c r="AG26" i="7"/>
  <c r="AG25" i="7"/>
  <c r="AG24" i="7"/>
  <c r="AG23" i="7"/>
  <c r="AG22" i="7"/>
  <c r="AG21" i="7"/>
  <c r="AG14" i="7"/>
  <c r="AG19" i="7"/>
  <c r="AG17" i="7"/>
  <c r="AG15" i="7"/>
  <c r="AG13" i="7"/>
  <c r="AG12" i="7"/>
  <c r="AG11" i="7"/>
  <c r="AG10" i="7"/>
  <c r="AG9" i="7"/>
  <c r="AG8" i="7"/>
  <c r="AG7" i="7"/>
  <c r="AG6" i="7"/>
  <c r="AG5" i="7"/>
  <c r="AG16" i="7"/>
  <c r="AG20" i="7"/>
  <c r="AG18" i="7"/>
  <c r="Q4" i="7"/>
  <c r="Q30" i="7"/>
  <c r="Q29" i="7"/>
  <c r="Q28" i="7"/>
  <c r="Q27" i="7"/>
  <c r="Q26" i="7"/>
  <c r="Q25" i="7"/>
  <c r="Q24" i="7"/>
  <c r="Q23" i="7"/>
  <c r="Q22" i="7"/>
  <c r="Q21" i="7"/>
  <c r="Q19" i="7"/>
  <c r="Q17" i="7"/>
  <c r="Q15" i="7"/>
  <c r="Q14" i="7"/>
  <c r="Q13" i="7"/>
  <c r="Q12" i="7"/>
  <c r="Q11" i="7"/>
  <c r="Q10" i="7"/>
  <c r="Q9" i="7"/>
  <c r="Q8" i="7"/>
  <c r="Q7" i="7"/>
  <c r="Q6" i="7"/>
  <c r="Q5" i="7"/>
  <c r="Q20" i="7"/>
  <c r="Q18" i="7"/>
  <c r="Q16" i="7"/>
  <c r="AH4" i="7"/>
  <c r="AH30" i="7"/>
  <c r="AH29" i="7"/>
  <c r="AH28" i="7"/>
  <c r="AH27" i="7"/>
  <c r="AH26" i="7"/>
  <c r="AH25" i="7"/>
  <c r="AH24" i="7"/>
  <c r="AH23" i="7"/>
  <c r="AH22" i="7"/>
  <c r="AH21" i="7"/>
  <c r="AH19" i="7"/>
  <c r="AH17" i="7"/>
  <c r="AH15" i="7"/>
  <c r="AH13" i="7"/>
  <c r="AH12" i="7"/>
  <c r="AH11" i="7"/>
  <c r="AH10" i="7"/>
  <c r="AH9" i="7"/>
  <c r="AH8" i="7"/>
  <c r="AH7" i="7"/>
  <c r="AH6" i="7"/>
  <c r="AH5" i="7"/>
  <c r="AH20" i="7"/>
  <c r="AH18" i="7"/>
  <c r="AH16" i="7"/>
  <c r="AH14" i="7"/>
  <c r="AE4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2" i="7"/>
  <c r="AE10" i="7"/>
  <c r="AE8" i="7"/>
  <c r="AE6" i="7"/>
  <c r="AE13" i="7"/>
  <c r="AE11" i="7"/>
  <c r="AE9" i="7"/>
  <c r="AE7" i="7"/>
  <c r="AE5" i="7"/>
  <c r="X4" i="7"/>
  <c r="X29" i="7"/>
  <c r="X25" i="7"/>
  <c r="X21" i="7"/>
  <c r="X20" i="7"/>
  <c r="X19" i="7"/>
  <c r="X18" i="7"/>
  <c r="X17" i="7"/>
  <c r="X16" i="7"/>
  <c r="X15" i="7"/>
  <c r="X14" i="7"/>
  <c r="X28" i="7"/>
  <c r="X24" i="7"/>
  <c r="X23" i="7"/>
  <c r="X27" i="7"/>
  <c r="X30" i="7"/>
  <c r="X22" i="7"/>
  <c r="X26" i="7"/>
  <c r="X13" i="7"/>
  <c r="X11" i="7"/>
  <c r="X9" i="7"/>
  <c r="X7" i="7"/>
  <c r="X5" i="7"/>
  <c r="X12" i="7"/>
  <c r="X10" i="7"/>
  <c r="X8" i="7"/>
  <c r="X6" i="7"/>
  <c r="H4" i="7"/>
  <c r="H29" i="7"/>
  <c r="H25" i="7"/>
  <c r="H21" i="7"/>
  <c r="H20" i="7"/>
  <c r="H19" i="7"/>
  <c r="H18" i="7"/>
  <c r="H17" i="7"/>
  <c r="H16" i="7"/>
  <c r="H15" i="7"/>
  <c r="H28" i="7"/>
  <c r="H24" i="7"/>
  <c r="H27" i="7"/>
  <c r="H23" i="7"/>
  <c r="H26" i="7"/>
  <c r="H30" i="7"/>
  <c r="H13" i="7"/>
  <c r="H11" i="7"/>
  <c r="H9" i="7"/>
  <c r="H7" i="7"/>
  <c r="H5" i="7"/>
  <c r="H22" i="7"/>
  <c r="H14" i="7"/>
  <c r="H12" i="7"/>
  <c r="H10" i="7"/>
  <c r="H8" i="7"/>
  <c r="H6" i="7"/>
  <c r="AI4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1" i="7"/>
  <c r="AI9" i="7"/>
  <c r="AI7" i="7"/>
  <c r="AI5" i="7"/>
  <c r="AI12" i="7"/>
  <c r="AI10" i="7"/>
  <c r="AI8" i="7"/>
  <c r="AI6" i="7"/>
  <c r="AA4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1" i="7"/>
  <c r="AA9" i="7"/>
  <c r="AA7" i="7"/>
  <c r="AA5" i="7"/>
  <c r="AA12" i="7"/>
  <c r="AA10" i="7"/>
  <c r="AA8" i="7"/>
  <c r="AA6" i="7"/>
  <c r="S4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3" i="7"/>
  <c r="S11" i="7"/>
  <c r="S9" i="7"/>
  <c r="S7" i="7"/>
  <c r="S5" i="7"/>
  <c r="S14" i="7"/>
  <c r="S12" i="7"/>
  <c r="S10" i="7"/>
  <c r="S8" i="7"/>
  <c r="S6" i="7"/>
  <c r="K4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3" i="7"/>
  <c r="K11" i="7"/>
  <c r="K9" i="7"/>
  <c r="K7" i="7"/>
  <c r="K5" i="7"/>
  <c r="K14" i="7"/>
  <c r="K12" i="7"/>
  <c r="K10" i="7"/>
  <c r="K8" i="7"/>
  <c r="K6" i="7"/>
  <c r="AL4" i="7"/>
  <c r="AL30" i="7"/>
  <c r="AL29" i="7"/>
  <c r="AL28" i="7"/>
  <c r="AL27" i="7"/>
  <c r="AL26" i="7"/>
  <c r="AL25" i="7"/>
  <c r="AL24" i="7"/>
  <c r="AL23" i="7"/>
  <c r="AL22" i="7"/>
  <c r="AL21" i="7"/>
  <c r="AL20" i="7"/>
  <c r="AL18" i="7"/>
  <c r="AL16" i="7"/>
  <c r="AL14" i="7"/>
  <c r="AL13" i="7"/>
  <c r="AL12" i="7"/>
  <c r="AL11" i="7"/>
  <c r="AL10" i="7"/>
  <c r="AL9" i="7"/>
  <c r="AL8" i="7"/>
  <c r="AL7" i="7"/>
  <c r="AL6" i="7"/>
  <c r="AL5" i="7"/>
  <c r="AL19" i="7"/>
  <c r="AL17" i="7"/>
  <c r="AL15" i="7"/>
  <c r="Z4" i="7"/>
  <c r="Z30" i="7"/>
  <c r="Z29" i="7"/>
  <c r="Z28" i="7"/>
  <c r="Z27" i="7"/>
  <c r="Z26" i="7"/>
  <c r="Z25" i="7"/>
  <c r="Z24" i="7"/>
  <c r="Z23" i="7"/>
  <c r="Z22" i="7"/>
  <c r="Z21" i="7"/>
  <c r="Z19" i="7"/>
  <c r="Z17" i="7"/>
  <c r="Z15" i="7"/>
  <c r="Z13" i="7"/>
  <c r="Z12" i="7"/>
  <c r="Z11" i="7"/>
  <c r="Z10" i="7"/>
  <c r="Z9" i="7"/>
  <c r="Z8" i="7"/>
  <c r="Z7" i="7"/>
  <c r="Z6" i="7"/>
  <c r="Z5" i="7"/>
  <c r="Z20" i="7"/>
  <c r="Z18" i="7"/>
  <c r="Z16" i="7"/>
  <c r="Z14" i="7"/>
  <c r="J4" i="7"/>
  <c r="J30" i="7"/>
  <c r="J29" i="7"/>
  <c r="J28" i="7"/>
  <c r="J27" i="7"/>
  <c r="J26" i="7"/>
  <c r="J25" i="7"/>
  <c r="J24" i="7"/>
  <c r="J23" i="7"/>
  <c r="J22" i="7"/>
  <c r="J21" i="7"/>
  <c r="J19" i="7"/>
  <c r="J17" i="7"/>
  <c r="J15" i="7"/>
  <c r="J14" i="7"/>
  <c r="J13" i="7"/>
  <c r="J12" i="7"/>
  <c r="J11" i="7"/>
  <c r="J10" i="7"/>
  <c r="J9" i="7"/>
  <c r="J8" i="7"/>
  <c r="J7" i="7"/>
  <c r="J6" i="7"/>
  <c r="J5" i="7"/>
  <c r="J20" i="7"/>
  <c r="J18" i="7"/>
  <c r="J16" i="7"/>
  <c r="D4" i="7"/>
  <c r="C4" i="1"/>
  <c r="C30" i="1"/>
  <c r="C26" i="1"/>
  <c r="C22" i="1"/>
  <c r="C18" i="1"/>
  <c r="C14" i="1"/>
  <c r="C10" i="1"/>
  <c r="C6" i="1"/>
  <c r="D6" i="6" s="1"/>
  <c r="C24" i="1"/>
  <c r="C20" i="1"/>
  <c r="C12" i="1"/>
  <c r="C8" i="1"/>
  <c r="C27" i="1"/>
  <c r="C19" i="1"/>
  <c r="C11" i="1"/>
  <c r="C29" i="1"/>
  <c r="C25" i="1"/>
  <c r="C21" i="1"/>
  <c r="C17" i="1"/>
  <c r="C13" i="1"/>
  <c r="C9" i="1"/>
  <c r="C5" i="1"/>
  <c r="D5" i="6" s="1"/>
  <c r="C28" i="1"/>
  <c r="C16" i="1"/>
  <c r="C23" i="1"/>
  <c r="C15" i="1"/>
  <c r="C7" i="1"/>
  <c r="E4" i="15" l="1"/>
  <c r="AH30" i="15"/>
  <c r="AH27" i="15"/>
  <c r="R7" i="16"/>
  <c r="R8" i="16"/>
  <c r="R11" i="16"/>
  <c r="R30" i="16"/>
  <c r="R29" i="16"/>
  <c r="R21" i="16"/>
  <c r="R19" i="16"/>
  <c r="R15" i="16"/>
  <c r="R16" i="16"/>
  <c r="R5" i="16"/>
  <c r="R23" i="16"/>
  <c r="R14" i="16"/>
  <c r="R12" i="16"/>
  <c r="R22" i="16"/>
  <c r="R20" i="16"/>
  <c r="R26" i="16"/>
  <c r="R24" i="16"/>
  <c r="R6" i="16"/>
  <c r="R4" i="16"/>
  <c r="R28" i="16"/>
  <c r="R10" i="16"/>
  <c r="R25" i="16"/>
  <c r="R13" i="16"/>
  <c r="R17" i="16"/>
  <c r="R18" i="16"/>
  <c r="R9" i="16"/>
  <c r="M21" i="16"/>
  <c r="M16" i="16"/>
  <c r="M28" i="16"/>
  <c r="M24" i="16"/>
  <c r="M20" i="16"/>
  <c r="M13" i="16"/>
  <c r="M11" i="16"/>
  <c r="M17" i="16"/>
  <c r="M25" i="16"/>
  <c r="M5" i="16"/>
  <c r="M30" i="16"/>
  <c r="M7" i="16"/>
  <c r="M29" i="16"/>
  <c r="M12" i="16"/>
  <c r="M27" i="16"/>
  <c r="M9" i="16"/>
  <c r="M10" i="16"/>
  <c r="M18" i="16"/>
  <c r="M14" i="16"/>
  <c r="M26" i="16"/>
  <c r="M8" i="16"/>
  <c r="M19" i="16"/>
  <c r="M22" i="16"/>
  <c r="M6" i="16"/>
  <c r="M15" i="16"/>
  <c r="M4" i="16"/>
  <c r="G25" i="15"/>
  <c r="G6" i="15"/>
  <c r="G19" i="15"/>
  <c r="G24" i="15"/>
  <c r="G5" i="15"/>
  <c r="AD13" i="16"/>
  <c r="AD15" i="16"/>
  <c r="AD4" i="16"/>
  <c r="AD9" i="16"/>
  <c r="AD18" i="16"/>
  <c r="AD23" i="16"/>
  <c r="AD20" i="16"/>
  <c r="AD22" i="16"/>
  <c r="AD12" i="16"/>
  <c r="AD29" i="16"/>
  <c r="AD8" i="16"/>
  <c r="AD25" i="16"/>
  <c r="AD28" i="16"/>
  <c r="AD10" i="16"/>
  <c r="AD11" i="16"/>
  <c r="AD30" i="16"/>
  <c r="AD5" i="16"/>
  <c r="AD26" i="16"/>
  <c r="AD6" i="16"/>
  <c r="AD16" i="16"/>
  <c r="AD21" i="16"/>
  <c r="AD7" i="16"/>
  <c r="AD14" i="16"/>
  <c r="AD19" i="16"/>
  <c r="AD17" i="16"/>
  <c r="AD24" i="16"/>
  <c r="W3" i="16"/>
  <c r="W28" i="16" s="1"/>
  <c r="AH3" i="16"/>
  <c r="AH28" i="16" s="1"/>
  <c r="AG3" i="16"/>
  <c r="V3" i="16"/>
  <c r="V6" i="16" s="1"/>
  <c r="K19" i="3"/>
  <c r="L19" i="3"/>
  <c r="I19" i="3"/>
  <c r="J19" i="3"/>
  <c r="F19" i="3"/>
  <c r="G19" i="3"/>
  <c r="H19" i="3"/>
  <c r="X28" i="16"/>
  <c r="X29" i="16"/>
  <c r="X20" i="16"/>
  <c r="X12" i="16"/>
  <c r="X15" i="16"/>
  <c r="X11" i="16"/>
  <c r="X6" i="16"/>
  <c r="X26" i="16"/>
  <c r="X27" i="16"/>
  <c r="X18" i="16"/>
  <c r="X10" i="16"/>
  <c r="X21" i="16"/>
  <c r="X9" i="16"/>
  <c r="X4" i="16"/>
  <c r="X24" i="16"/>
  <c r="X25" i="16"/>
  <c r="X17" i="16"/>
  <c r="X8" i="16"/>
  <c r="X16" i="16"/>
  <c r="X7" i="16"/>
  <c r="X30" i="16"/>
  <c r="X22" i="16"/>
  <c r="X23" i="16"/>
  <c r="X14" i="16"/>
  <c r="X19" i="16"/>
  <c r="X13" i="16"/>
  <c r="X5" i="16"/>
  <c r="E27" i="16"/>
  <c r="E22" i="16"/>
  <c r="E24" i="16"/>
  <c r="E17" i="16"/>
  <c r="E9" i="16"/>
  <c r="E6" i="16"/>
  <c r="E12" i="16"/>
  <c r="E18" i="16"/>
  <c r="E25" i="16"/>
  <c r="E20" i="16"/>
  <c r="E26" i="16"/>
  <c r="E15" i="16"/>
  <c r="E28" i="16"/>
  <c r="E4" i="16"/>
  <c r="E5" i="16"/>
  <c r="E23" i="16"/>
  <c r="E29" i="16"/>
  <c r="E19" i="16"/>
  <c r="E7" i="16"/>
  <c r="E30" i="16"/>
  <c r="E13" i="16"/>
  <c r="E10" i="16"/>
  <c r="E16" i="16"/>
  <c r="E11" i="16"/>
  <c r="E8" i="16"/>
  <c r="E21" i="16"/>
  <c r="E14" i="16"/>
  <c r="H26" i="16"/>
  <c r="H27" i="16"/>
  <c r="H16" i="16"/>
  <c r="H24" i="16"/>
  <c r="H25" i="16"/>
  <c r="H17" i="16"/>
  <c r="H8" i="16"/>
  <c r="H15" i="16"/>
  <c r="H7" i="16"/>
  <c r="H30" i="16"/>
  <c r="H22" i="16"/>
  <c r="H23" i="16"/>
  <c r="H14" i="16"/>
  <c r="H19" i="16"/>
  <c r="H13" i="16"/>
  <c r="H5" i="16"/>
  <c r="H10" i="16"/>
  <c r="H4" i="16"/>
  <c r="H28" i="16"/>
  <c r="H29" i="16"/>
  <c r="H20" i="16"/>
  <c r="H12" i="16"/>
  <c r="H21" i="16"/>
  <c r="H11" i="16"/>
  <c r="H6" i="16"/>
  <c r="H18" i="16"/>
  <c r="H9" i="16"/>
  <c r="AF18" i="16"/>
  <c r="AF12" i="16"/>
  <c r="AF17" i="16"/>
  <c r="AF7" i="16"/>
  <c r="AF4" i="16"/>
  <c r="AF24" i="16"/>
  <c r="AF25" i="16"/>
  <c r="AF16" i="16"/>
  <c r="AF10" i="16"/>
  <c r="AF13" i="16"/>
  <c r="AF5" i="16"/>
  <c r="AF30" i="16"/>
  <c r="AF22" i="16"/>
  <c r="AF23" i="16"/>
  <c r="AF21" i="16"/>
  <c r="AF8" i="16"/>
  <c r="AF11" i="16"/>
  <c r="AF19" i="16"/>
  <c r="AF27" i="16"/>
  <c r="AF28" i="16"/>
  <c r="AF29" i="16"/>
  <c r="AF20" i="16"/>
  <c r="AF14" i="16"/>
  <c r="AF15" i="16"/>
  <c r="AF9" i="16"/>
  <c r="AF6" i="16"/>
  <c r="AF26" i="16"/>
  <c r="I27" i="16"/>
  <c r="I20" i="16"/>
  <c r="I28" i="16"/>
  <c r="I17" i="16"/>
  <c r="I11" i="16"/>
  <c r="I10" i="16"/>
  <c r="I14" i="16"/>
  <c r="I25" i="16"/>
  <c r="I18" i="16"/>
  <c r="I22" i="16"/>
  <c r="I30" i="16"/>
  <c r="I9" i="16"/>
  <c r="I6" i="16"/>
  <c r="I7" i="16"/>
  <c r="I23" i="16"/>
  <c r="I16" i="16"/>
  <c r="I21" i="16"/>
  <c r="I15" i="16"/>
  <c r="I8" i="16"/>
  <c r="I4" i="16"/>
  <c r="I29" i="16"/>
  <c r="I24" i="16"/>
  <c r="I26" i="16"/>
  <c r="I19" i="16"/>
  <c r="I13" i="16"/>
  <c r="I5" i="16"/>
  <c r="I12" i="16"/>
  <c r="J27" i="16"/>
  <c r="J28" i="16"/>
  <c r="J21" i="16"/>
  <c r="J13" i="16"/>
  <c r="J18" i="16"/>
  <c r="J8" i="16"/>
  <c r="J7" i="16"/>
  <c r="J25" i="16"/>
  <c r="J26" i="16"/>
  <c r="J19" i="16"/>
  <c r="J11" i="16"/>
  <c r="J14" i="16"/>
  <c r="J6" i="16"/>
  <c r="J5" i="16"/>
  <c r="J29" i="16"/>
  <c r="J22" i="16"/>
  <c r="J16" i="16"/>
  <c r="J20" i="16"/>
  <c r="J23" i="16"/>
  <c r="J24" i="16"/>
  <c r="J17" i="16"/>
  <c r="J9" i="16"/>
  <c r="J12" i="16"/>
  <c r="J4" i="16"/>
  <c r="J30" i="16"/>
  <c r="J15" i="16"/>
  <c r="J10" i="16"/>
  <c r="T27" i="16"/>
  <c r="T15" i="16"/>
  <c r="T24" i="16"/>
  <c r="T25" i="16"/>
  <c r="T16" i="16"/>
  <c r="T8" i="16"/>
  <c r="T11" i="16"/>
  <c r="T21" i="16"/>
  <c r="T30" i="16"/>
  <c r="T22" i="16"/>
  <c r="T23" i="16"/>
  <c r="T14" i="16"/>
  <c r="T17" i="16"/>
  <c r="T9" i="16"/>
  <c r="T6" i="16"/>
  <c r="T26" i="16"/>
  <c r="T10" i="16"/>
  <c r="T5" i="16"/>
  <c r="T28" i="16"/>
  <c r="T29" i="16"/>
  <c r="T20" i="16"/>
  <c r="T12" i="16"/>
  <c r="T19" i="16"/>
  <c r="T7" i="16"/>
  <c r="T4" i="16"/>
  <c r="T18" i="16"/>
  <c r="T13" i="16"/>
  <c r="W27" i="16"/>
  <c r="AJ3" i="13"/>
  <c r="AB3" i="13"/>
  <c r="P3" i="13"/>
  <c r="D4" i="6"/>
  <c r="F3" i="11"/>
  <c r="Z3" i="11"/>
  <c r="C19" i="15"/>
  <c r="G19" i="6" s="1"/>
  <c r="Y3" i="11"/>
  <c r="Y3" i="13" s="1"/>
  <c r="N3" i="11"/>
  <c r="N3" i="13" s="1"/>
  <c r="AA3" i="11"/>
  <c r="AA3" i="13" s="1"/>
  <c r="K3" i="11"/>
  <c r="K3" i="13" s="1"/>
  <c r="S3" i="11"/>
  <c r="S3" i="13" s="1"/>
  <c r="AK3" i="11"/>
  <c r="AK3" i="13" s="1"/>
  <c r="O3" i="11"/>
  <c r="O3" i="13" s="1"/>
  <c r="X3" i="11"/>
  <c r="X3" i="13" s="1"/>
  <c r="Q3" i="11"/>
  <c r="Q3" i="13" s="1"/>
  <c r="H3" i="11"/>
  <c r="H3" i="13" s="1"/>
  <c r="E3" i="11"/>
  <c r="E3" i="13" s="1"/>
  <c r="J3" i="11"/>
  <c r="J3" i="13" s="1"/>
  <c r="G3" i="11"/>
  <c r="G3" i="13" s="1"/>
  <c r="AE3" i="11"/>
  <c r="AE3" i="13" s="1"/>
  <c r="AL3" i="11"/>
  <c r="AL3" i="13" s="1"/>
  <c r="AF3" i="11"/>
  <c r="AF3" i="13" s="1"/>
  <c r="R3" i="11"/>
  <c r="R3" i="13" s="1"/>
  <c r="AI3" i="11"/>
  <c r="AI3" i="13" s="1"/>
  <c r="M3" i="11"/>
  <c r="M3" i="13" s="1"/>
  <c r="V3" i="11"/>
  <c r="V3" i="13" s="1"/>
  <c r="U3" i="11"/>
  <c r="U3" i="13" s="1"/>
  <c r="AD3" i="11"/>
  <c r="AD3" i="13" s="1"/>
  <c r="W3" i="11"/>
  <c r="W3" i="13" s="1"/>
  <c r="T3" i="11"/>
  <c r="T3" i="13" s="1"/>
  <c r="I3" i="11"/>
  <c r="I3" i="13" s="1"/>
  <c r="AG3" i="11"/>
  <c r="AG3" i="13" s="1"/>
  <c r="AH3" i="11"/>
  <c r="AH3" i="13" s="1"/>
  <c r="AC3" i="11"/>
  <c r="AC3" i="13" s="1"/>
  <c r="L3" i="11"/>
  <c r="L3" i="13" s="1"/>
  <c r="D3" i="11"/>
  <c r="D3" i="13" s="1"/>
  <c r="C5" i="13"/>
  <c r="C30" i="13"/>
  <c r="C20" i="13"/>
  <c r="C11" i="13"/>
  <c r="C14" i="13"/>
  <c r="C7" i="13"/>
  <c r="C27" i="13"/>
  <c r="C28" i="13"/>
  <c r="C21" i="13"/>
  <c r="C24" i="13"/>
  <c r="C25" i="13"/>
  <c r="C10" i="13"/>
  <c r="C9" i="13"/>
  <c r="C29" i="13"/>
  <c r="C18" i="13"/>
  <c r="C15" i="13"/>
  <c r="C4" i="13"/>
  <c r="C12" i="13"/>
  <c r="C23" i="13"/>
  <c r="C6" i="13"/>
  <c r="C8" i="13"/>
  <c r="C13" i="13"/>
  <c r="C19" i="13"/>
  <c r="C22" i="13"/>
  <c r="C17" i="13"/>
  <c r="C26" i="13"/>
  <c r="C16" i="13"/>
  <c r="D13" i="6"/>
  <c r="D8" i="6"/>
  <c r="D7" i="6"/>
  <c r="D28" i="6"/>
  <c r="D17" i="6"/>
  <c r="D11" i="6"/>
  <c r="D12" i="6"/>
  <c r="D10" i="6"/>
  <c r="D26" i="6"/>
  <c r="D16" i="6"/>
  <c r="D22" i="6"/>
  <c r="D19" i="6"/>
  <c r="D30" i="6"/>
  <c r="D29" i="6"/>
  <c r="D15" i="6"/>
  <c r="D21" i="6"/>
  <c r="D20" i="6"/>
  <c r="D14" i="6"/>
  <c r="D23" i="6"/>
  <c r="D9" i="6"/>
  <c r="D25" i="6"/>
  <c r="D27" i="6"/>
  <c r="D24" i="6"/>
  <c r="D18" i="6"/>
  <c r="C10" i="11"/>
  <c r="C9" i="11"/>
  <c r="C24" i="11"/>
  <c r="C25" i="11"/>
  <c r="C8" i="11"/>
  <c r="C13" i="11"/>
  <c r="C6" i="11"/>
  <c r="C12" i="11"/>
  <c r="C5" i="11"/>
  <c r="C11" i="11"/>
  <c r="C22" i="11"/>
  <c r="C6" i="7"/>
  <c r="E6" i="6" s="1"/>
  <c r="C28" i="7"/>
  <c r="C20" i="7"/>
  <c r="C9" i="7"/>
  <c r="C8" i="7"/>
  <c r="C23" i="7"/>
  <c r="C25" i="7"/>
  <c r="C17" i="7"/>
  <c r="C21" i="7"/>
  <c r="C11" i="7"/>
  <c r="C10" i="7"/>
  <c r="C27" i="7"/>
  <c r="C29" i="7"/>
  <c r="C18" i="7"/>
  <c r="C22" i="7"/>
  <c r="C7" i="7"/>
  <c r="C14" i="7"/>
  <c r="C16" i="7"/>
  <c r="C30" i="7"/>
  <c r="C5" i="7"/>
  <c r="E5" i="6" s="1"/>
  <c r="C13" i="7"/>
  <c r="C12" i="7"/>
  <c r="C24" i="7"/>
  <c r="C15" i="7"/>
  <c r="C19" i="7"/>
  <c r="C26" i="7"/>
  <c r="C4" i="7"/>
  <c r="D3" i="6" l="1"/>
  <c r="W24" i="16"/>
  <c r="W6" i="16"/>
  <c r="W7" i="16"/>
  <c r="W29" i="16"/>
  <c r="W23" i="16"/>
  <c r="W26" i="16"/>
  <c r="W30" i="16"/>
  <c r="W22" i="16"/>
  <c r="W15" i="16"/>
  <c r="W9" i="16"/>
  <c r="W14" i="16"/>
  <c r="W19" i="16"/>
  <c r="W10" i="16"/>
  <c r="W18" i="16"/>
  <c r="V7" i="16"/>
  <c r="AH8" i="16"/>
  <c r="W5" i="16"/>
  <c r="W11" i="16"/>
  <c r="W20" i="16"/>
  <c r="W16" i="16"/>
  <c r="W13" i="16"/>
  <c r="AH6" i="16"/>
  <c r="AH15" i="16"/>
  <c r="AH18" i="16"/>
  <c r="AH20" i="16"/>
  <c r="AH29" i="16"/>
  <c r="AH25" i="16"/>
  <c r="AH24" i="16"/>
  <c r="AH7" i="16"/>
  <c r="W17" i="16"/>
  <c r="W25" i="16"/>
  <c r="W4" i="16"/>
  <c r="W8" i="16"/>
  <c r="W21" i="16"/>
  <c r="W12" i="16"/>
  <c r="V5" i="16"/>
  <c r="AH9" i="16"/>
  <c r="AH17" i="16"/>
  <c r="AH26" i="16"/>
  <c r="AH12" i="16"/>
  <c r="AH30" i="16"/>
  <c r="AH11" i="16"/>
  <c r="AH5" i="16"/>
  <c r="AH19" i="16"/>
  <c r="AH10" i="16"/>
  <c r="AH27" i="16"/>
  <c r="AH4" i="16"/>
  <c r="AH22" i="16"/>
  <c r="AH14" i="16"/>
  <c r="AH23" i="16"/>
  <c r="AH13" i="16"/>
  <c r="AH16" i="16"/>
  <c r="AH21" i="16"/>
  <c r="V15" i="16"/>
  <c r="V19" i="16"/>
  <c r="V29" i="16"/>
  <c r="V21" i="16"/>
  <c r="V9" i="16"/>
  <c r="V13" i="16"/>
  <c r="V20" i="16"/>
  <c r="V14" i="16"/>
  <c r="V17" i="16"/>
  <c r="V4" i="16"/>
  <c r="V26" i="16"/>
  <c r="V28" i="16"/>
  <c r="V16" i="16"/>
  <c r="V22" i="16"/>
  <c r="V18" i="16"/>
  <c r="V24" i="16"/>
  <c r="V12" i="16"/>
  <c r="V25" i="16"/>
  <c r="V27" i="16"/>
  <c r="V8" i="16"/>
  <c r="V30" i="16"/>
  <c r="V10" i="16"/>
  <c r="V23" i="16"/>
  <c r="V11" i="16"/>
  <c r="AG23" i="16"/>
  <c r="AG4" i="16"/>
  <c r="AG27" i="16"/>
  <c r="AG8" i="16"/>
  <c r="AG28" i="16"/>
  <c r="AG26" i="16"/>
  <c r="AG10" i="16"/>
  <c r="AG9" i="16"/>
  <c r="AG6" i="16"/>
  <c r="AG13" i="16"/>
  <c r="AG29" i="16"/>
  <c r="AG21" i="16"/>
  <c r="AG15" i="16"/>
  <c r="AG18" i="16"/>
  <c r="AG17" i="16"/>
  <c r="AG24" i="16"/>
  <c r="AG11" i="16"/>
  <c r="AG19" i="16"/>
  <c r="AG5" i="16"/>
  <c r="AG16" i="16"/>
  <c r="AG7" i="16"/>
  <c r="AG20" i="16"/>
  <c r="AG25" i="16"/>
  <c r="AG22" i="16"/>
  <c r="AG14" i="16"/>
  <c r="AG30" i="16"/>
  <c r="AG12" i="16"/>
  <c r="Z3" i="13"/>
  <c r="AG32" i="6"/>
  <c r="F3" i="13"/>
  <c r="M32" i="6"/>
  <c r="W32" i="6"/>
  <c r="L20" i="3"/>
  <c r="K20" i="3"/>
  <c r="J20" i="3"/>
  <c r="F20" i="3"/>
  <c r="I20" i="3"/>
  <c r="H20" i="3"/>
  <c r="G20" i="3"/>
  <c r="AQ32" i="6"/>
  <c r="S32" i="6"/>
  <c r="P32" i="6"/>
  <c r="AB32" i="6"/>
  <c r="N32" i="6"/>
  <c r="AF32" i="6"/>
  <c r="AJ32" i="6"/>
  <c r="AA32" i="6"/>
  <c r="AC32" i="6"/>
  <c r="AM32" i="6"/>
  <c r="Q32" i="6"/>
  <c r="AE32" i="6"/>
  <c r="R32" i="6"/>
  <c r="Y32" i="6"/>
  <c r="X32" i="6"/>
  <c r="Z32" i="6"/>
  <c r="AO32" i="6"/>
  <c r="AD32" i="6"/>
  <c r="T32" i="6"/>
  <c r="AS32" i="6"/>
  <c r="L32" i="6"/>
  <c r="V32" i="6"/>
  <c r="AH32" i="6"/>
  <c r="K32" i="6"/>
  <c r="AN32" i="6"/>
  <c r="AK32" i="6"/>
  <c r="AP32" i="6"/>
  <c r="AL32" i="6"/>
  <c r="O32" i="6"/>
  <c r="AR32" i="6"/>
  <c r="U32" i="6"/>
  <c r="AI32" i="6"/>
  <c r="E29" i="6"/>
  <c r="E7" i="6"/>
  <c r="E4" i="6"/>
  <c r="AU4" i="6" s="1"/>
  <c r="E30" i="6"/>
  <c r="E10" i="6"/>
  <c r="E25" i="6"/>
  <c r="E20" i="6"/>
  <c r="E19" i="6"/>
  <c r="E21" i="6"/>
  <c r="E15" i="6"/>
  <c r="E27" i="6"/>
  <c r="E9" i="6"/>
  <c r="E24" i="6"/>
  <c r="E22" i="6"/>
  <c r="E26" i="6"/>
  <c r="E12" i="6"/>
  <c r="E16" i="6"/>
  <c r="E18" i="6"/>
  <c r="E11" i="6"/>
  <c r="E23" i="6"/>
  <c r="E28" i="6"/>
  <c r="E14" i="6"/>
  <c r="E13" i="6"/>
  <c r="E8" i="6"/>
  <c r="E17" i="6"/>
  <c r="F23" i="16"/>
  <c r="F24" i="16"/>
  <c r="F17" i="16"/>
  <c r="F11" i="16"/>
  <c r="F10" i="16"/>
  <c r="F4" i="16"/>
  <c r="F29" i="16"/>
  <c r="F30" i="16"/>
  <c r="F22" i="16"/>
  <c r="F20" i="16"/>
  <c r="F9" i="16"/>
  <c r="F8" i="16"/>
  <c r="F18" i="16"/>
  <c r="F28" i="16"/>
  <c r="F21" i="16"/>
  <c r="F14" i="16"/>
  <c r="F7" i="16"/>
  <c r="F26" i="16"/>
  <c r="F13" i="16"/>
  <c r="F6" i="16"/>
  <c r="F27" i="16"/>
  <c r="F15" i="16"/>
  <c r="F16" i="16"/>
  <c r="F25" i="16"/>
  <c r="F19" i="16"/>
  <c r="F12" i="16"/>
  <c r="F5" i="16"/>
  <c r="D28" i="16"/>
  <c r="D27" i="16"/>
  <c r="D20" i="16"/>
  <c r="D12" i="16"/>
  <c r="D19" i="16"/>
  <c r="D9" i="16"/>
  <c r="D6" i="16"/>
  <c r="D29" i="16"/>
  <c r="D17" i="16"/>
  <c r="D26" i="16"/>
  <c r="D25" i="16"/>
  <c r="D18" i="16"/>
  <c r="D10" i="16"/>
  <c r="D15" i="16"/>
  <c r="D7" i="16"/>
  <c r="D4" i="16"/>
  <c r="D21" i="16"/>
  <c r="D24" i="16"/>
  <c r="D23" i="16"/>
  <c r="D16" i="16"/>
  <c r="D8" i="16"/>
  <c r="D13" i="16"/>
  <c r="D5" i="16"/>
  <c r="D14" i="16"/>
  <c r="D30" i="16"/>
  <c r="D22" i="16"/>
  <c r="D11" i="16"/>
  <c r="C3" i="7"/>
  <c r="AM5" i="7"/>
  <c r="V35" i="6" l="1"/>
  <c r="AH35" i="6"/>
  <c r="AJ35" i="6"/>
  <c r="AA35" i="6"/>
  <c r="AM35" i="6"/>
  <c r="Z35" i="6"/>
  <c r="O35" i="6"/>
  <c r="T35" i="6"/>
  <c r="X35" i="6"/>
  <c r="AS35" i="6"/>
  <c r="AL35" i="6"/>
  <c r="M35" i="6"/>
  <c r="S35" i="6"/>
  <c r="AG35" i="6"/>
  <c r="Y35" i="6"/>
  <c r="U35" i="6"/>
  <c r="W35" i="6"/>
  <c r="AR35" i="6"/>
  <c r="AQ35" i="6"/>
  <c r="R35" i="6"/>
  <c r="AD35" i="6"/>
  <c r="AO35" i="6"/>
  <c r="AC35" i="6"/>
  <c r="K35" i="6"/>
  <c r="N35" i="6"/>
  <c r="P35" i="6"/>
  <c r="AP35" i="6"/>
  <c r="AB35" i="6"/>
  <c r="Q35" i="6"/>
  <c r="AI35" i="6"/>
  <c r="AE35" i="6"/>
  <c r="AN35" i="6"/>
  <c r="L35" i="6"/>
  <c r="AF35" i="6"/>
  <c r="AK35" i="6"/>
  <c r="F21" i="3"/>
  <c r="G21" i="3"/>
  <c r="L21" i="3"/>
  <c r="K21" i="3"/>
  <c r="H21" i="3"/>
  <c r="J21" i="3"/>
  <c r="I21" i="3"/>
  <c r="AJ3" i="15"/>
  <c r="T3" i="15"/>
  <c r="AK3" i="15"/>
  <c r="C17" i="15"/>
  <c r="G17" i="6" s="1"/>
  <c r="C18" i="15"/>
  <c r="G18" i="6" s="1"/>
  <c r="C16" i="15"/>
  <c r="G16" i="6" s="1"/>
  <c r="R3" i="15"/>
  <c r="AL3" i="15"/>
  <c r="AE3" i="15"/>
  <c r="C24" i="15"/>
  <c r="G24" i="6" s="1"/>
  <c r="G3" i="15"/>
  <c r="X3" i="15"/>
  <c r="H3" i="15"/>
  <c r="C10" i="15"/>
  <c r="G10" i="6" s="1"/>
  <c r="I3" i="15"/>
  <c r="AB3" i="15"/>
  <c r="AC3" i="15"/>
  <c r="C20" i="15"/>
  <c r="G20" i="6" s="1"/>
  <c r="C14" i="15"/>
  <c r="G14" i="6" s="1"/>
  <c r="C15" i="15"/>
  <c r="G15" i="6" s="1"/>
  <c r="AD3" i="15"/>
  <c r="V3" i="15"/>
  <c r="C6" i="15"/>
  <c r="G6" i="6" s="1"/>
  <c r="P3" i="15"/>
  <c r="Q3" i="15"/>
  <c r="C21" i="15"/>
  <c r="G21" i="6" s="1"/>
  <c r="AH3" i="15"/>
  <c r="K3" i="15"/>
  <c r="N3" i="15"/>
  <c r="C9" i="15"/>
  <c r="G9" i="6" s="1"/>
  <c r="AG3" i="15"/>
  <c r="L3" i="15"/>
  <c r="U3" i="15"/>
  <c r="C29" i="15"/>
  <c r="G29" i="6" s="1"/>
  <c r="C30" i="15"/>
  <c r="G30" i="6" s="1"/>
  <c r="C27" i="15"/>
  <c r="G27" i="6" s="1"/>
  <c r="J3" i="15"/>
  <c r="AI3" i="15"/>
  <c r="S3" i="15"/>
  <c r="F3" i="15"/>
  <c r="W3" i="15"/>
  <c r="C25" i="15"/>
  <c r="G25" i="6" s="1"/>
  <c r="AF3" i="15"/>
  <c r="C12" i="15"/>
  <c r="G12" i="6" s="1"/>
  <c r="C13" i="15"/>
  <c r="G13" i="6" s="1"/>
  <c r="Y3" i="15"/>
  <c r="M3" i="15"/>
  <c r="C26" i="15"/>
  <c r="G26" i="6" s="1"/>
  <c r="C28" i="15"/>
  <c r="G28" i="6" s="1"/>
  <c r="Z3" i="15"/>
  <c r="AA3" i="15"/>
  <c r="O3" i="15"/>
  <c r="C8" i="15"/>
  <c r="G8" i="6" s="1"/>
  <c r="AU12" i="6"/>
  <c r="AU9" i="6"/>
  <c r="AU19" i="6"/>
  <c r="AU17" i="6"/>
  <c r="AU6" i="6"/>
  <c r="AU11" i="6"/>
  <c r="AU26" i="6"/>
  <c r="AU27" i="6"/>
  <c r="AU20" i="6"/>
  <c r="AU23" i="6"/>
  <c r="AU30" i="6"/>
  <c r="AU5" i="6"/>
  <c r="AU14" i="6"/>
  <c r="AU18" i="6"/>
  <c r="AU22" i="6"/>
  <c r="AU15" i="6"/>
  <c r="AU25" i="6"/>
  <c r="AU7" i="6"/>
  <c r="AU13" i="6"/>
  <c r="AU8" i="6"/>
  <c r="AU28" i="6"/>
  <c r="AU16" i="6"/>
  <c r="AU24" i="6"/>
  <c r="AU21" i="6"/>
  <c r="AU10" i="6"/>
  <c r="AU29" i="6"/>
  <c r="E3" i="6"/>
  <c r="AU3" i="6" s="1"/>
  <c r="AM30" i="16"/>
  <c r="C30" i="16"/>
  <c r="H30" i="6" s="1"/>
  <c r="AM8" i="16"/>
  <c r="C8" i="16"/>
  <c r="C21" i="16"/>
  <c r="H21" i="6" s="1"/>
  <c r="AM21" i="16"/>
  <c r="AM10" i="16"/>
  <c r="C10" i="16"/>
  <c r="C17" i="16"/>
  <c r="H17" i="6" s="1"/>
  <c r="AM17" i="16"/>
  <c r="C19" i="16"/>
  <c r="H19" i="6" s="1"/>
  <c r="AV19" i="6" s="1"/>
  <c r="AM19" i="16"/>
  <c r="AM28" i="16"/>
  <c r="C28" i="16"/>
  <c r="H28" i="6" s="1"/>
  <c r="AM14" i="16"/>
  <c r="C14" i="16"/>
  <c r="H14" i="6" s="1"/>
  <c r="AM16" i="16"/>
  <c r="C16" i="16"/>
  <c r="H16" i="6" s="1"/>
  <c r="C4" i="16"/>
  <c r="AM4" i="16"/>
  <c r="AM18" i="16"/>
  <c r="C18" i="16"/>
  <c r="H18" i="6" s="1"/>
  <c r="AM29" i="16"/>
  <c r="C29" i="16"/>
  <c r="H29" i="6" s="1"/>
  <c r="AM12" i="16"/>
  <c r="C12" i="16"/>
  <c r="AM11" i="16"/>
  <c r="C11" i="16"/>
  <c r="AM5" i="16"/>
  <c r="C5" i="16"/>
  <c r="AM23" i="16"/>
  <c r="C23" i="16"/>
  <c r="AM7" i="16"/>
  <c r="C7" i="16"/>
  <c r="H7" i="6" s="1"/>
  <c r="AM25" i="16"/>
  <c r="C25" i="16"/>
  <c r="AM6" i="16"/>
  <c r="C6" i="16"/>
  <c r="H6" i="6" s="1"/>
  <c r="AM20" i="16"/>
  <c r="C20" i="16"/>
  <c r="H20" i="6" s="1"/>
  <c r="AM22" i="16"/>
  <c r="C22" i="16"/>
  <c r="AM13" i="16"/>
  <c r="C13" i="16"/>
  <c r="AM24" i="16"/>
  <c r="C24" i="16"/>
  <c r="H24" i="6" s="1"/>
  <c r="AM15" i="16"/>
  <c r="C15" i="16"/>
  <c r="H15" i="6" s="1"/>
  <c r="AM26" i="16"/>
  <c r="C26" i="16"/>
  <c r="H26" i="6" s="1"/>
  <c r="AM9" i="16"/>
  <c r="C9" i="16"/>
  <c r="AM27" i="16"/>
  <c r="C27" i="16"/>
  <c r="H27" i="6" s="1"/>
  <c r="C22" i="15"/>
  <c r="G22" i="6" s="1"/>
  <c r="C23" i="15"/>
  <c r="G23" i="6" s="1"/>
  <c r="C11" i="15"/>
  <c r="G11" i="6" s="1"/>
  <c r="C5" i="15"/>
  <c r="G5" i="6" s="1"/>
  <c r="AM6" i="7"/>
  <c r="AV24" i="6" l="1"/>
  <c r="I24" i="6" s="1"/>
  <c r="L22" i="3"/>
  <c r="K22" i="3"/>
  <c r="J22" i="3"/>
  <c r="I22" i="3"/>
  <c r="F22" i="3"/>
  <c r="H22" i="3"/>
  <c r="G22" i="3"/>
  <c r="AV14" i="6"/>
  <c r="I14" i="6" s="1"/>
  <c r="AV17" i="6"/>
  <c r="I17" i="6" s="1"/>
  <c r="AV30" i="6"/>
  <c r="I30" i="6" s="1"/>
  <c r="AV21" i="6"/>
  <c r="I21" i="6" s="1"/>
  <c r="AV15" i="6"/>
  <c r="I15" i="6" s="1"/>
  <c r="AV27" i="6"/>
  <c r="I27" i="6" s="1"/>
  <c r="AV18" i="6"/>
  <c r="I18" i="6" s="1"/>
  <c r="AV20" i="6"/>
  <c r="I20" i="6" s="1"/>
  <c r="AV29" i="6"/>
  <c r="I29" i="6" s="1"/>
  <c r="AV6" i="6"/>
  <c r="I6" i="6" s="1"/>
  <c r="AV16" i="6"/>
  <c r="I16" i="6" s="1"/>
  <c r="AV26" i="6"/>
  <c r="I26" i="6" s="1"/>
  <c r="AV28" i="6"/>
  <c r="I28" i="6" s="1"/>
  <c r="E3" i="15"/>
  <c r="C7" i="15"/>
  <c r="G7" i="6" s="1"/>
  <c r="F21" i="6"/>
  <c r="I19" i="6"/>
  <c r="F8" i="6"/>
  <c r="F15" i="6"/>
  <c r="F5" i="6"/>
  <c r="F27" i="6"/>
  <c r="F17" i="6"/>
  <c r="F24" i="6"/>
  <c r="F13" i="6"/>
  <c r="F22" i="6"/>
  <c r="F30" i="6"/>
  <c r="F26" i="6"/>
  <c r="F19" i="6"/>
  <c r="F29" i="6"/>
  <c r="F16" i="6"/>
  <c r="F7" i="6"/>
  <c r="F18" i="6"/>
  <c r="F23" i="6"/>
  <c r="F11" i="6"/>
  <c r="F9" i="6"/>
  <c r="F10" i="6"/>
  <c r="F28" i="6"/>
  <c r="F25" i="6"/>
  <c r="F14" i="6"/>
  <c r="F20" i="6"/>
  <c r="F6" i="6"/>
  <c r="F12" i="6"/>
  <c r="F4" i="6"/>
  <c r="F3" i="6"/>
  <c r="H9" i="6"/>
  <c r="AV9" i="6" s="1"/>
  <c r="I9" i="6" s="1"/>
  <c r="H23" i="6"/>
  <c r="AV23" i="6" s="1"/>
  <c r="I23" i="6" s="1"/>
  <c r="H11" i="6"/>
  <c r="AV11" i="6" s="1"/>
  <c r="I11" i="6" s="1"/>
  <c r="H4" i="6"/>
  <c r="H22" i="6"/>
  <c r="H5" i="6"/>
  <c r="H12" i="6"/>
  <c r="H13" i="6"/>
  <c r="AV13" i="6" s="1"/>
  <c r="I13" i="6" s="1"/>
  <c r="H25" i="6"/>
  <c r="H10" i="6"/>
  <c r="AV10" i="6" s="1"/>
  <c r="I10" i="6" s="1"/>
  <c r="H8" i="6"/>
  <c r="AV8" i="6" s="1"/>
  <c r="I8" i="6" s="1"/>
  <c r="C3" i="16"/>
  <c r="C4" i="15"/>
  <c r="G4" i="6" s="1"/>
  <c r="AM7" i="7"/>
  <c r="AV7" i="6" l="1"/>
  <c r="I7" i="6" s="1"/>
  <c r="H3" i="6"/>
  <c r="G3" i="6"/>
  <c r="J23" i="3"/>
  <c r="I23" i="3"/>
  <c r="K23" i="3"/>
  <c r="H23" i="3"/>
  <c r="G23" i="3"/>
  <c r="L23" i="3"/>
  <c r="F23" i="3"/>
  <c r="AV25" i="6"/>
  <c r="I25" i="6" s="1"/>
  <c r="AV12" i="6"/>
  <c r="I12" i="6" s="1"/>
  <c r="AV5" i="6"/>
  <c r="I5" i="6" s="1"/>
  <c r="AV22" i="6"/>
  <c r="I22" i="6" s="1"/>
  <c r="AM8" i="7"/>
  <c r="AV4" i="6" l="1"/>
  <c r="I4" i="6" s="1"/>
  <c r="L24" i="3"/>
  <c r="K24" i="3"/>
  <c r="J24" i="3"/>
  <c r="G24" i="3"/>
  <c r="I24" i="3"/>
  <c r="H24" i="3"/>
  <c r="F24" i="3"/>
  <c r="AV3" i="6"/>
  <c r="AM9" i="7"/>
  <c r="F25" i="3" l="1"/>
  <c r="K25" i="3"/>
  <c r="L25" i="3"/>
  <c r="H25" i="3"/>
  <c r="I25" i="3"/>
  <c r="J25" i="3"/>
  <c r="G25" i="3"/>
  <c r="I3" i="6"/>
  <c r="AM10" i="7"/>
  <c r="J26" i="3" l="1"/>
  <c r="K26" i="3"/>
  <c r="H26" i="3"/>
  <c r="I26" i="3"/>
  <c r="L26" i="3"/>
  <c r="F26" i="3"/>
  <c r="G26" i="3"/>
  <c r="AM11" i="7"/>
  <c r="I27" i="3" l="1"/>
  <c r="J27" i="3"/>
  <c r="K27" i="3"/>
  <c r="G27" i="3"/>
  <c r="H27" i="3"/>
  <c r="L27" i="3"/>
  <c r="F27" i="3"/>
  <c r="AM12" i="7"/>
  <c r="L28" i="3" l="1"/>
  <c r="K28" i="3"/>
  <c r="J28" i="3"/>
  <c r="I28" i="3"/>
  <c r="H28" i="3"/>
  <c r="G28" i="3"/>
  <c r="F28" i="3"/>
  <c r="AM13" i="7"/>
  <c r="H29" i="3" l="1"/>
  <c r="G29" i="3"/>
  <c r="F29" i="3"/>
  <c r="J29" i="3"/>
  <c r="K29" i="3"/>
  <c r="L29" i="3"/>
  <c r="I29" i="3"/>
  <c r="AM14" i="7"/>
  <c r="L30" i="3" l="1"/>
  <c r="G30" i="3"/>
  <c r="J30" i="3"/>
  <c r="K30" i="3"/>
  <c r="H30" i="3"/>
  <c r="I30" i="3"/>
  <c r="F30" i="3"/>
  <c r="AM15" i="7"/>
  <c r="I31" i="3" l="1"/>
  <c r="J31" i="3"/>
  <c r="K31" i="3"/>
  <c r="G31" i="3"/>
  <c r="H31" i="3"/>
  <c r="F31" i="3"/>
  <c r="L31" i="3"/>
  <c r="AM16" i="7"/>
  <c r="L32" i="3" l="1"/>
  <c r="K32" i="3"/>
  <c r="J32" i="3"/>
  <c r="I32" i="3"/>
  <c r="H32" i="3"/>
  <c r="G32" i="3"/>
  <c r="F32" i="3"/>
  <c r="AM17" i="7"/>
  <c r="H33" i="3" l="1"/>
  <c r="G33" i="3"/>
  <c r="F33" i="3"/>
  <c r="L33" i="3"/>
  <c r="K33" i="3"/>
  <c r="J33" i="3"/>
  <c r="I33" i="3"/>
  <c r="AM18" i="7"/>
  <c r="G34" i="3" l="1"/>
  <c r="F34" i="3"/>
  <c r="J34" i="3"/>
  <c r="K34" i="3"/>
  <c r="H34" i="3"/>
  <c r="I34" i="3"/>
  <c r="L34" i="3"/>
  <c r="D49" i="3"/>
  <c r="AM19" i="7"/>
  <c r="F49" i="3" l="1"/>
  <c r="L49" i="3"/>
  <c r="K49" i="3"/>
  <c r="G49" i="3"/>
  <c r="J49" i="3"/>
  <c r="I49" i="3"/>
  <c r="H49" i="3"/>
  <c r="AM20" i="7"/>
  <c r="AM21" i="7" l="1"/>
  <c r="AM22" i="7" l="1"/>
  <c r="AM23" i="7" l="1"/>
  <c r="AM24" i="7" l="1"/>
  <c r="AM25" i="7" l="1"/>
  <c r="AM26" i="7" l="1"/>
  <c r="AM27" i="7" l="1"/>
  <c r="AM28" i="7" l="1"/>
  <c r="AM29" i="7" l="1"/>
  <c r="AM30" i="7" l="1"/>
  <c r="AM4" i="7" l="1"/>
  <c r="C27" i="11"/>
  <c r="C4" i="11"/>
  <c r="C15" i="11"/>
  <c r="C18" i="11"/>
  <c r="C7" i="11"/>
  <c r="C26" i="11"/>
  <c r="C23" i="11"/>
  <c r="C20" i="11"/>
  <c r="C16" i="11"/>
  <c r="C30" i="11"/>
  <c r="C29" i="11"/>
  <c r="C21" i="11"/>
  <c r="C14" i="11"/>
  <c r="C19" i="11"/>
  <c r="C17" i="11"/>
  <c r="C2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12" authorId="0" shapeId="0" xr:uid="{78C84D19-7C15-4A09-A0FB-CFECE64CF27D}">
      <text>
        <r>
          <rPr>
            <sz val="9"/>
            <color indexed="81"/>
            <rFont val="Tahoma"/>
            <family val="2"/>
          </rPr>
          <t xml:space="preserve">Taux à renseigner
</t>
        </r>
      </text>
    </comment>
    <comment ref="D12" authorId="0" shapeId="0" xr:uid="{4C402E27-3B4B-4F87-8AEF-24BF7AFDE549}">
      <text>
        <r>
          <rPr>
            <sz val="9"/>
            <color indexed="81"/>
            <rFont val="Tahoma"/>
            <family val="2"/>
          </rPr>
          <t>Coût annuel de la mesure incluant le build amorti sur une période déterminée et le run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C888D57D-559B-48E5-A56D-7C7867307C03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578BD1BA-63D3-4394-9BF7-E84E05C6002A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58877407-81DB-4F5B-9EC2-81232C4FDCDB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7CEEA0A9-0FC5-4B20-8ACD-FEF03DAD2E32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<sst xmlns="http://schemas.openxmlformats.org/spreadsheetml/2006/main" count="208" uniqueCount="123">
  <si>
    <t>Accès au réseau Wi-Fi par une personne non autorisée (absence ou contournement des mécanismes de sécurité)</t>
  </si>
  <si>
    <t>Compromission du réseau via l'installation d'une application infectée</t>
  </si>
  <si>
    <t>Compromission du réseau via l'utilisation d'identifiants volés</t>
  </si>
  <si>
    <t>Compromission du réseau via une interconnexion partenaire (VPN)</t>
  </si>
  <si>
    <t>Compromission d'un poste via une clé USB infectée</t>
  </si>
  <si>
    <t>Compromission d'une application ou d'une API exposée sur Internet</t>
  </si>
  <si>
    <t>Compromission d'un service d'accès réseau à distance (ex VPN, VDI…)</t>
  </si>
  <si>
    <t>Abus de droits en vue d'effectuer une action malveillante</t>
  </si>
  <si>
    <t>Compromission d'un poste par Phishing de l'utilisateur (Pièce jointe ou URL piégée)</t>
  </si>
  <si>
    <t>Indisponibilité des ressources suite à une attaque par DDoS</t>
  </si>
  <si>
    <t>Chiffrement et/ou suppression de données par malveillance</t>
  </si>
  <si>
    <t>Ouverture d'un canal de commande et d'exfiltration sur le réseau</t>
  </si>
  <si>
    <t>Mouvement latéral en vue d'atteindre l'objectif</t>
  </si>
  <si>
    <t>Contournement des mécanismes de contrôle afin d'effectuer une élévation de privilèges</t>
  </si>
  <si>
    <t>Installation de composants illégitimes au sein du navigateur Web</t>
  </si>
  <si>
    <t>Modification illégitime des comptes et droits d'accès permettant de maintenir un accès au SI</t>
  </si>
  <si>
    <t>Détournement des fonctions d'un OS pour exécuter un code malveillant (Services, Registre, Bootloader...)</t>
  </si>
  <si>
    <t>Exécution de scripts malveillants dans les interpréteurs de commande (Shell)</t>
  </si>
  <si>
    <t>Accès au réseau filaire par une personne non autorisée (absence ou contournement des mécanismes de sécurité)</t>
  </si>
  <si>
    <t>Compromission d'un poste via l'accès à un site web infecté</t>
  </si>
  <si>
    <t>Erreur humaine entrainant une fuite de données</t>
  </si>
  <si>
    <t>Erreur humaine entrainant une altération des services et/ou données</t>
  </si>
  <si>
    <t>Erreur humaine entrainant une indisponibilité des services</t>
  </si>
  <si>
    <t>Incapacité à détecter un incident de sécurité et à fournir une piste d'audit post-mortem</t>
  </si>
  <si>
    <t>Déploiement en production de codes applicatifs vulnérables</t>
  </si>
  <si>
    <t>Environnement réseau complexe impliquant des risques d'erreur importants sur les règles de cloisonnement et de filtrage réseau</t>
  </si>
  <si>
    <t>Incapacité à gérer un terminal et à mettre en oeuvre une politique de sécurité</t>
  </si>
  <si>
    <t>Solution de protection des terminaux (EDR)</t>
  </si>
  <si>
    <t>Solution de contrôle d'accès réseau (NAC)</t>
  </si>
  <si>
    <t>Solution de collecte et de traitement des événements (SIEM)</t>
  </si>
  <si>
    <t>Service de supervision de sécurité (SOC)</t>
  </si>
  <si>
    <t>Service de gestion des solutions de sécurité</t>
  </si>
  <si>
    <t>Service de gestion de la gouvernance et des risques</t>
  </si>
  <si>
    <t>Solution de gestion des terminaux (MDM)</t>
  </si>
  <si>
    <t>Solution de protection des terminaux (Antimalware basique)</t>
  </si>
  <si>
    <t>Solution de contrôle de configuration technique (ex Puppet,Ansible)</t>
  </si>
  <si>
    <t>Sondes spécialisées IDPS (Détection &amp; Prévention d'intrusion)</t>
  </si>
  <si>
    <t>Solution d'accès distants (VPN utilisateurs Nomades)</t>
  </si>
  <si>
    <t>Solution de cybersurveillance</t>
  </si>
  <si>
    <t>Solution de gestion des identités et de contrôle d'accès</t>
  </si>
  <si>
    <t>Solution de gestion des comptes à privilèges (PAM)</t>
  </si>
  <si>
    <t>Service de Veille et de réponse à incidents (CERT/CSIRT)</t>
  </si>
  <si>
    <t>Solution de pare-feu (élémentaire)</t>
  </si>
  <si>
    <t>Solution de pare-feu (intermédiaire)</t>
  </si>
  <si>
    <t>Solution de pare-feu (avancé)</t>
  </si>
  <si>
    <t>Solution de sensibilisation et de formation</t>
  </si>
  <si>
    <t>Solution de détection et de gestion des vulnérabilités</t>
  </si>
  <si>
    <t>Solution d'analyse de code applicatif (AST)</t>
  </si>
  <si>
    <t>Service d'audit SSI</t>
  </si>
  <si>
    <t>Solution de protection Cloud (CASB/CSPM)</t>
  </si>
  <si>
    <t>Solution de prévention des fuites de données (DLP)</t>
  </si>
  <si>
    <t>Solution Proxy / Web Gateway (élémentaire)</t>
  </si>
  <si>
    <t>Solution Proxy / Web Gateway (intermédiaire)</t>
  </si>
  <si>
    <t>Solution Proxy / Web Gateway (avancé)</t>
  </si>
  <si>
    <t>Solution de protection des mails (élémentaire)</t>
  </si>
  <si>
    <t>Solution de protection des mails (avancé)</t>
  </si>
  <si>
    <t>Service de gestion de la continuité</t>
  </si>
  <si>
    <t>Solution de gestion des sauvegardes</t>
  </si>
  <si>
    <t>Outillage d'optimisation et d'orchestration Firewall (ex: Tufin)</t>
  </si>
  <si>
    <t>Nombre de serveurs</t>
  </si>
  <si>
    <t>Nombre de postes fixes</t>
  </si>
  <si>
    <t>Nombre de PC portables</t>
  </si>
  <si>
    <t>Nombre d'applications</t>
  </si>
  <si>
    <t>Nombre de terminaux mobiles (hors PC portables)</t>
  </si>
  <si>
    <t>Nombre de comptes sur le SI (utilisateurs, administrateurs, génériques)</t>
  </si>
  <si>
    <t>Taux de déploiement sur le SI</t>
  </si>
  <si>
    <t>Par PC portable</t>
  </si>
  <si>
    <t>Par compte</t>
  </si>
  <si>
    <t>Par poste fixe</t>
  </si>
  <si>
    <t>Par terminal mobile</t>
  </si>
  <si>
    <t>Par application</t>
  </si>
  <si>
    <t>Par serveur</t>
  </si>
  <si>
    <t>Pourcentage global d'utilisation de systèmes Cloud</t>
  </si>
  <si>
    <t>Identification et coût des mesures des sécurité déployées sur le SI</t>
  </si>
  <si>
    <t>Coût annuel</t>
  </si>
  <si>
    <t>Budget annuel global SSI</t>
  </si>
  <si>
    <t>Niveau de maturité (de 0 à 5)</t>
  </si>
  <si>
    <t>Votre secteur d'activité</t>
  </si>
  <si>
    <t>Couverture théorique incluant toutes les mesures applicables</t>
  </si>
  <si>
    <t>Scénarios de risque</t>
  </si>
  <si>
    <t>Budget utilisé pour couvrir le scénario</t>
  </si>
  <si>
    <t>Budget utilisé par scénario</t>
  </si>
  <si>
    <t>Abaques de mesures de sécurité face aux scénarios de risque</t>
  </si>
  <si>
    <t>ROI par solution</t>
  </si>
  <si>
    <t>Maturité pondérée par le risque</t>
  </si>
  <si>
    <t>Apport de maturité pondérée par le risque</t>
  </si>
  <si>
    <t>SYNTHESE</t>
  </si>
  <si>
    <t>Budget final</t>
  </si>
  <si>
    <t>Evolution budgétaire</t>
  </si>
  <si>
    <t>Arrêter-100%</t>
  </si>
  <si>
    <t>Conserver</t>
  </si>
  <si>
    <t>Déployer100%</t>
  </si>
  <si>
    <t>Réduire-50%</t>
  </si>
  <si>
    <t>Niveaux de maturité
(cible max : 5)</t>
  </si>
  <si>
    <t>Budgets utilisé
(en €)</t>
  </si>
  <si>
    <t>Par ETP</t>
  </si>
  <si>
    <t>Nombre d'ETP (emploi temps plein)</t>
  </si>
  <si>
    <t>Solutions à sélectionner dans le filtre</t>
  </si>
  <si>
    <t>Niveaux de risque
(1 : faible à 4 : élevé)</t>
  </si>
  <si>
    <t>Renforcer</t>
  </si>
  <si>
    <t>ROI par solution potentiel à développer</t>
  </si>
  <si>
    <t>ROI par solution après les choix SSI</t>
  </si>
  <si>
    <t>Potentiel de déploiement restant :</t>
  </si>
  <si>
    <r>
      <t xml:space="preserve">→
Couvertures par mesure de sécurité :
(dégrouper les colonnes)
</t>
    </r>
    <r>
      <rPr>
        <sz val="11"/>
        <color theme="0"/>
        <rFont val="Calibri"/>
        <family val="2"/>
      </rPr>
      <t>→</t>
    </r>
  </si>
  <si>
    <t>Synthèse par risque cyber et axes d'optimisation</t>
  </si>
  <si>
    <t>Bénéfices des mesures face aux risques :</t>
  </si>
  <si>
    <t>Taux de déploiement actuel :</t>
  </si>
  <si>
    <t>Intérêt actuel :</t>
  </si>
  <si>
    <t>Budget restant estimé pour déployer la mesure :</t>
  </si>
  <si>
    <t>Choix SSI (liste déroulante) :</t>
  </si>
  <si>
    <t>Taux de déploiement cible :</t>
  </si>
  <si>
    <t>Intérêt de la mesure dans l'optimisation :</t>
  </si>
  <si>
    <t>Budget / mesure :</t>
  </si>
  <si>
    <t>Budget utilisé par scénario après choix SSI</t>
  </si>
  <si>
    <r>
      <t xml:space="preserve">Synthèse après choix SSI (cf ligne 36)
</t>
    </r>
    <r>
      <rPr>
        <b/>
        <sz val="11"/>
        <color theme="0"/>
        <rFont val="Calibri"/>
        <family val="2"/>
      </rPr>
      <t>↓                 ↓                 ↓</t>
    </r>
  </si>
  <si>
    <t>Taux de déploiement sur le SI (%age)</t>
  </si>
  <si>
    <t>Coût annuel
(en €)</t>
  </si>
  <si>
    <t>Budgets utilisés
(en €)</t>
  </si>
  <si>
    <t>Solution Reverse Proxy / Loadbalancer (élémentaire)</t>
  </si>
  <si>
    <t>Solution Reverse Proxy / Loadbalancer (intermédiaire)</t>
  </si>
  <si>
    <t>Solution Reverse Proxy / Loadbalancer (avancé)</t>
  </si>
  <si>
    <r>
      <t xml:space="preserve">Notice :
Merci d'avoir téléchargé Cyberbudget 2.0.
Seules les cases blanches sont à compléter.
La nouvelle version comporte 2 étapes :
   - Onglet 1 : Indiquez le déploiement et le coût de vos mesures des sécurité actuelles.
   - Onglet 2 : Complétez le niveau de risque par scénario, consultez vos résultats puis réalisez vos choix d'évolution (cellules K36 à AL36).
</t>
    </r>
    <r>
      <rPr>
        <i/>
        <sz val="11"/>
        <color theme="1"/>
        <rFont val="Calibri"/>
        <family val="2"/>
        <scheme val="minor"/>
      </rPr>
      <t>Pour toute information : thomas.seeburger@opmd.fr</t>
    </r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</si>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</sst>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\ &quot;€&quot;"/>
    <numFmt numFmtId="166" formatCode="_-* #,##0_-;\-* #,##0_-;_-* &quot;-&quot;??_-;_-@_-"/>
    <numFmt numFmtId="167" formatCode="0.000000000"/>
    <numFmt numFmtId="168" formatCode="0.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theme="0"/>
      </left>
      <right style="dotted">
        <color theme="0"/>
      </right>
      <top style="medium">
        <color indexed="64"/>
      </top>
      <bottom/>
      <diagonal/>
    </border>
    <border>
      <left style="dotted">
        <color theme="0"/>
      </left>
      <right style="medium">
        <color indexed="64"/>
      </right>
      <top style="medium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medium">
        <color indexed="64"/>
      </bottom>
      <diagonal/>
    </border>
    <border>
      <left style="dotted">
        <color theme="0"/>
      </left>
      <right style="medium">
        <color indexed="64"/>
      </right>
      <top/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hair">
        <color indexed="64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theme="0"/>
      </left>
      <right style="hair">
        <color theme="0"/>
      </right>
      <top style="hair">
        <color indexed="64"/>
      </top>
      <bottom style="hair">
        <color indexed="64"/>
      </bottom>
      <diagonal/>
    </border>
    <border>
      <left style="hair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theme="0"/>
      </right>
      <top style="medium">
        <color indexed="64"/>
      </top>
      <bottom/>
      <diagonal/>
    </border>
    <border>
      <left/>
      <right style="dotted">
        <color theme="0"/>
      </right>
      <top/>
      <bottom style="medium">
        <color indexed="64"/>
      </bottom>
      <diagonal/>
    </border>
    <border>
      <left/>
      <right style="hair">
        <color theme="0"/>
      </right>
      <top style="medium">
        <color indexed="64"/>
      </top>
      <bottom style="hair">
        <color indexed="64"/>
      </bottom>
      <diagonal/>
    </border>
    <border>
      <left/>
      <right style="hair">
        <color theme="0"/>
      </right>
      <top style="hair">
        <color indexed="64"/>
      </top>
      <bottom style="hair">
        <color indexed="64"/>
      </bottom>
      <diagonal/>
    </border>
    <border>
      <left/>
      <right style="hair">
        <color theme="0"/>
      </right>
      <top style="hair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indexed="64"/>
      </top>
      <bottom/>
      <diagonal/>
    </border>
    <border>
      <left style="hair">
        <color theme="0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theme="0"/>
      </right>
      <top style="medium">
        <color indexed="64"/>
      </top>
      <bottom style="hair">
        <color indexed="64"/>
      </bottom>
      <diagonal/>
    </border>
    <border>
      <left style="dotted">
        <color theme="0"/>
      </left>
      <right style="dotted">
        <color theme="0"/>
      </right>
      <top style="medium">
        <color indexed="64"/>
      </top>
      <bottom style="hair">
        <color indexed="64"/>
      </bottom>
      <diagonal/>
    </border>
    <border>
      <left style="dotted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theme="0"/>
      </right>
      <top style="hair">
        <color indexed="64"/>
      </top>
      <bottom style="hair">
        <color indexed="64"/>
      </bottom>
      <diagonal/>
    </border>
    <border>
      <left style="dotted">
        <color theme="0"/>
      </left>
      <right style="dotted">
        <color theme="0"/>
      </right>
      <top style="hair">
        <color indexed="64"/>
      </top>
      <bottom style="hair">
        <color indexed="64"/>
      </bottom>
      <diagonal/>
    </border>
    <border>
      <left style="dotted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/>
      <bottom style="hair">
        <color indexed="64"/>
      </bottom>
      <diagonal/>
    </border>
    <border>
      <left style="thin">
        <color theme="0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theme="1"/>
      </bottom>
      <diagonal/>
    </border>
    <border>
      <left style="thin">
        <color theme="0"/>
      </left>
      <right style="thin">
        <color theme="0"/>
      </right>
      <top style="hair">
        <color indexed="64"/>
      </top>
      <bottom style="hair">
        <color theme="1"/>
      </bottom>
      <diagonal/>
    </border>
    <border>
      <left style="thin">
        <color theme="0"/>
      </left>
      <right style="medium">
        <color indexed="64"/>
      </right>
      <top style="hair">
        <color indexed="64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0"/>
      </right>
      <top style="hair">
        <color theme="1"/>
      </top>
      <bottom style="hair">
        <color theme="1"/>
      </bottom>
      <diagonal/>
    </border>
    <border>
      <left style="thin">
        <color theme="0"/>
      </left>
      <right style="thin">
        <color theme="0"/>
      </right>
      <top style="hair">
        <color theme="1"/>
      </top>
      <bottom style="hair">
        <color theme="1"/>
      </bottom>
      <diagonal/>
    </border>
    <border>
      <left style="thin">
        <color theme="0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 wrapText="1"/>
    </xf>
    <xf numFmtId="9" fontId="0" fillId="0" borderId="0" xfId="0" applyNumberFormat="1" applyBorder="1" applyAlignment="1">
      <alignment horizontal="right" indent="2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9" fontId="0" fillId="0" borderId="3" xfId="0" applyNumberFormat="1" applyBorder="1" applyAlignment="1">
      <alignment horizontal="right" indent="2"/>
    </xf>
    <xf numFmtId="9" fontId="0" fillId="0" borderId="5" xfId="0" applyNumberFormat="1" applyBorder="1" applyAlignment="1">
      <alignment horizontal="right" indent="2"/>
    </xf>
    <xf numFmtId="0" fontId="5" fillId="0" borderId="0" xfId="0" applyFont="1" applyBorder="1" applyAlignment="1">
      <alignment vertical="center"/>
    </xf>
    <xf numFmtId="0" fontId="2" fillId="2" borderId="10" xfId="0" applyFont="1" applyFill="1" applyBorder="1" applyAlignment="1">
      <alignment horizontal="left" vertical="top" wrapText="1"/>
    </xf>
    <xf numFmtId="0" fontId="7" fillId="0" borderId="0" xfId="0" applyFont="1" applyAlignment="1">
      <alignment textRotation="90" wrapText="1"/>
    </xf>
    <xf numFmtId="0" fontId="7" fillId="0" borderId="0" xfId="0" applyFont="1" applyAlignment="1">
      <alignment textRotation="90"/>
    </xf>
    <xf numFmtId="0" fontId="3" fillId="2" borderId="22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9" fontId="7" fillId="3" borderId="25" xfId="0" applyNumberFormat="1" applyFont="1" applyFill="1" applyBorder="1" applyAlignment="1">
      <alignment horizontal="center" vertical="center" wrapText="1"/>
    </xf>
    <xf numFmtId="9" fontId="7" fillId="3" borderId="26" xfId="0" applyNumberFormat="1" applyFont="1" applyFill="1" applyBorder="1" applyAlignment="1">
      <alignment horizontal="center" vertical="center" wrapText="1"/>
    </xf>
    <xf numFmtId="9" fontId="7" fillId="0" borderId="25" xfId="2" applyFont="1" applyBorder="1" applyAlignment="1">
      <alignment horizontal="center" vertical="center" wrapText="1"/>
    </xf>
    <xf numFmtId="9" fontId="7" fillId="0" borderId="26" xfId="2" applyFont="1" applyBorder="1" applyAlignment="1">
      <alignment horizontal="center" vertical="center" wrapText="1"/>
    </xf>
    <xf numFmtId="9" fontId="7" fillId="0" borderId="27" xfId="2" applyFont="1" applyBorder="1" applyAlignment="1">
      <alignment horizontal="center" vertical="center"/>
    </xf>
    <xf numFmtId="9" fontId="7" fillId="0" borderId="28" xfId="2" applyFont="1" applyBorder="1" applyAlignment="1">
      <alignment horizontal="center" vertical="center" wrapText="1"/>
    </xf>
    <xf numFmtId="9" fontId="7" fillId="0" borderId="29" xfId="2" applyFont="1" applyBorder="1" applyAlignment="1">
      <alignment horizontal="center" vertical="center" wrapText="1"/>
    </xf>
    <xf numFmtId="9" fontId="7" fillId="0" borderId="30" xfId="2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top" wrapText="1"/>
    </xf>
    <xf numFmtId="0" fontId="7" fillId="2" borderId="27" xfId="0" applyFont="1" applyFill="1" applyBorder="1" applyAlignment="1">
      <alignment horizontal="center" vertical="center"/>
    </xf>
    <xf numFmtId="166" fontId="8" fillId="3" borderId="25" xfId="1" applyNumberFormat="1" applyFont="1" applyFill="1" applyBorder="1" applyAlignment="1">
      <alignment horizontal="center" vertical="center" wrapText="1"/>
    </xf>
    <xf numFmtId="166" fontId="8" fillId="3" borderId="26" xfId="1" applyNumberFormat="1" applyFont="1" applyFill="1" applyBorder="1" applyAlignment="1">
      <alignment horizontal="center" vertical="center" wrapText="1"/>
    </xf>
    <xf numFmtId="166" fontId="8" fillId="0" borderId="25" xfId="1" applyNumberFormat="1" applyFont="1" applyBorder="1" applyAlignment="1">
      <alignment horizontal="center" vertical="center" wrapText="1"/>
    </xf>
    <xf numFmtId="166" fontId="8" fillId="0" borderId="26" xfId="1" applyNumberFormat="1" applyFont="1" applyBorder="1" applyAlignment="1">
      <alignment horizontal="center" vertical="center" wrapText="1"/>
    </xf>
    <xf numFmtId="166" fontId="8" fillId="0" borderId="28" xfId="1" applyNumberFormat="1" applyFont="1" applyBorder="1" applyAlignment="1">
      <alignment horizontal="center" vertical="center" wrapText="1"/>
    </xf>
    <xf numFmtId="166" fontId="8" fillId="0" borderId="29" xfId="1" applyNumberFormat="1" applyFont="1" applyBorder="1" applyAlignment="1">
      <alignment horizontal="center" vertical="center" wrapText="1"/>
    </xf>
    <xf numFmtId="166" fontId="7" fillId="0" borderId="27" xfId="1" applyNumberFormat="1" applyFont="1" applyBorder="1" applyAlignment="1">
      <alignment horizontal="center" vertical="center"/>
    </xf>
    <xf numFmtId="166" fontId="7" fillId="0" borderId="30" xfId="1" applyNumberFormat="1" applyFont="1" applyBorder="1" applyAlignment="1">
      <alignment horizontal="center" vertical="center"/>
    </xf>
    <xf numFmtId="166" fontId="0" fillId="0" borderId="4" xfId="1" applyNumberFormat="1" applyFont="1" applyBorder="1" applyAlignment="1">
      <alignment horizontal="right" vertical="center" wrapText="1" indent="3"/>
    </xf>
    <xf numFmtId="166" fontId="0" fillId="0" borderId="6" xfId="1" applyNumberFormat="1" applyFont="1" applyBorder="1" applyAlignment="1">
      <alignment horizontal="right" vertical="center" wrapText="1" indent="3"/>
    </xf>
    <xf numFmtId="166" fontId="0" fillId="3" borderId="4" xfId="0" applyNumberFormat="1" applyFill="1" applyBorder="1" applyAlignment="1">
      <alignment horizontal="right" vertical="center" wrapText="1" indent="3"/>
    </xf>
    <xf numFmtId="164" fontId="0" fillId="3" borderId="4" xfId="0" applyNumberForma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2" fontId="0" fillId="0" borderId="0" xfId="0" applyNumberFormat="1"/>
    <xf numFmtId="2" fontId="7" fillId="0" borderId="26" xfId="2" applyNumberFormat="1" applyFont="1" applyBorder="1" applyAlignment="1">
      <alignment horizontal="center" vertical="center" wrapText="1"/>
    </xf>
    <xf numFmtId="2" fontId="7" fillId="0" borderId="25" xfId="2" applyNumberFormat="1" applyFont="1" applyBorder="1" applyAlignment="1">
      <alignment horizontal="center" vertical="center" wrapText="1"/>
    </xf>
    <xf numFmtId="2" fontId="7" fillId="0" borderId="28" xfId="2" applyNumberFormat="1" applyFont="1" applyBorder="1" applyAlignment="1">
      <alignment horizontal="center" vertical="center" wrapText="1"/>
    </xf>
    <xf numFmtId="2" fontId="7" fillId="0" borderId="29" xfId="2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168" fontId="7" fillId="3" borderId="26" xfId="0" applyNumberFormat="1" applyFont="1" applyFill="1" applyBorder="1" applyAlignment="1">
      <alignment horizontal="center" vertical="center" wrapText="1"/>
    </xf>
    <xf numFmtId="168" fontId="7" fillId="3" borderId="25" xfId="0" applyNumberFormat="1" applyFont="1" applyFill="1" applyBorder="1" applyAlignment="1">
      <alignment horizontal="center" vertical="center" wrapText="1"/>
    </xf>
    <xf numFmtId="167" fontId="4" fillId="0" borderId="0" xfId="0" applyNumberFormat="1" applyFont="1"/>
    <xf numFmtId="0" fontId="2" fillId="2" borderId="9" xfId="0" applyFont="1" applyFill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indent="1"/>
    </xf>
    <xf numFmtId="165" fontId="0" fillId="0" borderId="10" xfId="0" applyNumberFormat="1" applyBorder="1" applyAlignment="1">
      <alignment horizontal="right" indent="1"/>
    </xf>
    <xf numFmtId="0" fontId="2" fillId="2" borderId="12" xfId="0" applyFont="1" applyFill="1" applyBorder="1" applyAlignment="1">
      <alignment horizontal="left"/>
    </xf>
    <xf numFmtId="0" fontId="0" fillId="5" borderId="3" xfId="0" applyFill="1" applyBorder="1" applyAlignment="1">
      <alignment horizontal="left" indent="1"/>
    </xf>
    <xf numFmtId="0" fontId="0" fillId="5" borderId="5" xfId="0" applyFill="1" applyBorder="1" applyAlignment="1">
      <alignment horizontal="left" indent="1"/>
    </xf>
    <xf numFmtId="165" fontId="0" fillId="5" borderId="3" xfId="0" applyNumberFormat="1" applyFill="1" applyBorder="1" applyAlignment="1">
      <alignment horizontal="right" indent="1"/>
    </xf>
    <xf numFmtId="0" fontId="2" fillId="2" borderId="9" xfId="0" applyFont="1" applyFill="1" applyBorder="1" applyAlignment="1">
      <alignment horizontal="left" vertical="top" wrapText="1"/>
    </xf>
    <xf numFmtId="9" fontId="0" fillId="5" borderId="38" xfId="2" applyFont="1" applyFill="1" applyBorder="1" applyAlignment="1">
      <alignment horizontal="center" vertical="center" wrapText="1"/>
    </xf>
    <xf numFmtId="9" fontId="0" fillId="5" borderId="39" xfId="2" applyFont="1" applyFill="1" applyBorder="1" applyAlignment="1">
      <alignment horizontal="center" vertical="center" wrapText="1"/>
    </xf>
    <xf numFmtId="9" fontId="0" fillId="5" borderId="40" xfId="2" applyFont="1" applyFill="1" applyBorder="1" applyAlignment="1">
      <alignment horizontal="center" vertical="center" wrapText="1"/>
    </xf>
    <xf numFmtId="9" fontId="0" fillId="5" borderId="41" xfId="2" applyFont="1" applyFill="1" applyBorder="1" applyAlignment="1">
      <alignment horizontal="center" vertical="center" wrapText="1"/>
    </xf>
    <xf numFmtId="9" fontId="0" fillId="5" borderId="44" xfId="2" applyFont="1" applyFill="1" applyBorder="1" applyAlignment="1">
      <alignment horizontal="center" vertical="center" wrapText="1"/>
    </xf>
    <xf numFmtId="9" fontId="0" fillId="5" borderId="45" xfId="2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vertical="center"/>
    </xf>
    <xf numFmtId="9" fontId="0" fillId="5" borderId="46" xfId="2" applyFont="1" applyFill="1" applyBorder="1" applyAlignment="1">
      <alignment horizontal="center" vertical="center" wrapText="1"/>
    </xf>
    <xf numFmtId="9" fontId="0" fillId="5" borderId="47" xfId="2" applyFont="1" applyFill="1" applyBorder="1" applyAlignment="1">
      <alignment horizontal="center" vertical="center" wrapText="1"/>
    </xf>
    <xf numFmtId="9" fontId="0" fillId="5" borderId="48" xfId="2" applyFont="1" applyFill="1" applyBorder="1" applyAlignment="1">
      <alignment horizontal="center" vertical="center" wrapText="1"/>
    </xf>
    <xf numFmtId="9" fontId="4" fillId="4" borderId="49" xfId="2" applyFont="1" applyFill="1" applyBorder="1" applyAlignment="1">
      <alignment horizontal="center" vertical="center"/>
    </xf>
    <xf numFmtId="9" fontId="4" fillId="4" borderId="50" xfId="2" applyFont="1" applyFill="1" applyBorder="1" applyAlignment="1">
      <alignment horizontal="center" vertical="center"/>
    </xf>
    <xf numFmtId="9" fontId="4" fillId="4" borderId="51" xfId="2" applyFont="1" applyFill="1" applyBorder="1" applyAlignment="1">
      <alignment horizontal="center" vertical="center"/>
    </xf>
    <xf numFmtId="165" fontId="3" fillId="2" borderId="21" xfId="2" applyNumberFormat="1" applyFont="1" applyFill="1" applyBorder="1" applyAlignment="1">
      <alignment horizontal="center" vertical="center"/>
    </xf>
    <xf numFmtId="165" fontId="4" fillId="4" borderId="55" xfId="2" applyNumberFormat="1" applyFont="1" applyFill="1" applyBorder="1" applyAlignment="1">
      <alignment horizontal="center" vertical="center"/>
    </xf>
    <xf numFmtId="165" fontId="4" fillId="4" borderId="56" xfId="2" applyNumberFormat="1" applyFont="1" applyFill="1" applyBorder="1" applyAlignment="1">
      <alignment horizontal="center" vertical="center"/>
    </xf>
    <xf numFmtId="165" fontId="4" fillId="4" borderId="57" xfId="2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165" fontId="0" fillId="5" borderId="0" xfId="1" applyNumberFormat="1" applyFont="1" applyFill="1" applyBorder="1" applyAlignment="1">
      <alignment horizontal="right" vertical="center" indent="3"/>
    </xf>
    <xf numFmtId="165" fontId="0" fillId="5" borderId="8" xfId="1" applyNumberFormat="1" applyFont="1" applyFill="1" applyBorder="1" applyAlignment="1">
      <alignment horizontal="right" vertical="center" indent="3"/>
    </xf>
    <xf numFmtId="1" fontId="9" fillId="0" borderId="0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/>
    <xf numFmtId="168" fontId="4" fillId="0" borderId="0" xfId="0" applyNumberFormat="1" applyFont="1" applyAlignment="1">
      <alignment vertical="center"/>
    </xf>
    <xf numFmtId="1" fontId="3" fillId="6" borderId="0" xfId="0" applyNumberFormat="1" applyFont="1" applyFill="1" applyBorder="1" applyAlignment="1">
      <alignment horizontal="center" vertical="center"/>
    </xf>
    <xf numFmtId="1" fontId="3" fillId="6" borderId="8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9" fontId="4" fillId="4" borderId="61" xfId="2" applyFont="1" applyFill="1" applyBorder="1" applyAlignment="1">
      <alignment horizontal="center" vertical="center"/>
    </xf>
    <xf numFmtId="9" fontId="4" fillId="4" borderId="62" xfId="2" applyFont="1" applyFill="1" applyBorder="1" applyAlignment="1">
      <alignment horizontal="center" vertical="center"/>
    </xf>
    <xf numFmtId="9" fontId="4" fillId="4" borderId="63" xfId="2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164" fontId="10" fillId="4" borderId="2" xfId="0" applyNumberFormat="1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/>
    </xf>
    <xf numFmtId="165" fontId="10" fillId="4" borderId="7" xfId="0" applyNumberFormat="1" applyFont="1" applyFill="1" applyBorder="1" applyAlignment="1">
      <alignment horizontal="right" vertical="center" wrapText="1" indent="3"/>
    </xf>
    <xf numFmtId="1" fontId="13" fillId="4" borderId="7" xfId="0" applyNumberFormat="1" applyFont="1" applyFill="1" applyBorder="1" applyAlignment="1">
      <alignment vertical="center"/>
    </xf>
    <xf numFmtId="9" fontId="3" fillId="2" borderId="15" xfId="2" applyFont="1" applyFill="1" applyBorder="1" applyAlignment="1">
      <alignment horizontal="center" vertical="center"/>
    </xf>
    <xf numFmtId="1" fontId="14" fillId="4" borderId="58" xfId="2" applyNumberFormat="1" applyFont="1" applyFill="1" applyBorder="1" applyAlignment="1">
      <alignment horizontal="center" vertical="center"/>
    </xf>
    <xf numFmtId="1" fontId="14" fillId="4" borderId="59" xfId="2" applyNumberFormat="1" applyFont="1" applyFill="1" applyBorder="1" applyAlignment="1">
      <alignment horizontal="center" vertical="center"/>
    </xf>
    <xf numFmtId="1" fontId="14" fillId="4" borderId="60" xfId="2" applyNumberFormat="1" applyFont="1" applyFill="1" applyBorder="1" applyAlignment="1">
      <alignment horizontal="center" vertical="center"/>
    </xf>
    <xf numFmtId="1" fontId="14" fillId="4" borderId="52" xfId="0" applyNumberFormat="1" applyFont="1" applyFill="1" applyBorder="1" applyAlignment="1">
      <alignment horizontal="center" vertical="center"/>
    </xf>
    <xf numFmtId="1" fontId="14" fillId="4" borderId="53" xfId="0" applyNumberFormat="1" applyFont="1" applyFill="1" applyBorder="1" applyAlignment="1">
      <alignment horizontal="center" vertical="center"/>
    </xf>
    <xf numFmtId="1" fontId="14" fillId="4" borderId="54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12"/>
    </xf>
    <xf numFmtId="0" fontId="3" fillId="2" borderId="64" xfId="0" applyFont="1" applyFill="1" applyBorder="1" applyAlignment="1">
      <alignment horizontal="center" vertical="center" wrapText="1"/>
    </xf>
    <xf numFmtId="1" fontId="0" fillId="0" borderId="65" xfId="0" applyNumberFormat="1" applyBorder="1" applyAlignment="1">
      <alignment horizontal="center" vertical="center"/>
    </xf>
    <xf numFmtId="1" fontId="0" fillId="0" borderId="66" xfId="0" applyNumberFormat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 wrapText="1"/>
    </xf>
    <xf numFmtId="9" fontId="0" fillId="4" borderId="68" xfId="2" applyFont="1" applyFill="1" applyBorder="1" applyAlignment="1">
      <alignment horizontal="center" vertical="center"/>
    </xf>
    <xf numFmtId="9" fontId="0" fillId="4" borderId="69" xfId="2" applyFont="1" applyFill="1" applyBorder="1" applyAlignment="1">
      <alignment horizontal="center" vertical="center"/>
    </xf>
    <xf numFmtId="9" fontId="0" fillId="4" borderId="70" xfId="2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 wrapText="1"/>
    </xf>
    <xf numFmtId="9" fontId="0" fillId="0" borderId="0" xfId="2" applyFont="1"/>
    <xf numFmtId="165" fontId="0" fillId="4" borderId="68" xfId="1" applyNumberFormat="1" applyFont="1" applyFill="1" applyBorder="1" applyAlignment="1">
      <alignment horizontal="center" vertical="center"/>
    </xf>
    <xf numFmtId="165" fontId="0" fillId="4" borderId="69" xfId="1" applyNumberFormat="1" applyFont="1" applyFill="1" applyBorder="1" applyAlignment="1">
      <alignment horizontal="center" vertical="center"/>
    </xf>
    <xf numFmtId="165" fontId="0" fillId="4" borderId="70" xfId="1" applyNumberFormat="1" applyFont="1" applyFill="1" applyBorder="1" applyAlignment="1">
      <alignment horizontal="center" vertical="center"/>
    </xf>
    <xf numFmtId="165" fontId="0" fillId="4" borderId="72" xfId="1" applyNumberFormat="1" applyFont="1" applyFill="1" applyBorder="1" applyAlignment="1">
      <alignment horizontal="center" vertical="center"/>
    </xf>
    <xf numFmtId="165" fontId="0" fillId="4" borderId="73" xfId="1" applyNumberFormat="1" applyFont="1" applyFill="1" applyBorder="1" applyAlignment="1">
      <alignment horizontal="center" vertical="center"/>
    </xf>
    <xf numFmtId="165" fontId="0" fillId="4" borderId="74" xfId="1" applyNumberFormat="1" applyFont="1" applyFill="1" applyBorder="1" applyAlignment="1">
      <alignment horizontal="center" vertical="center"/>
    </xf>
    <xf numFmtId="1" fontId="7" fillId="0" borderId="26" xfId="2" applyNumberFormat="1" applyFont="1" applyBorder="1" applyAlignment="1">
      <alignment horizontal="center" vertical="center" wrapText="1"/>
    </xf>
    <xf numFmtId="165" fontId="0" fillId="5" borderId="32" xfId="0" applyNumberFormat="1" applyFill="1" applyBorder="1" applyAlignment="1">
      <alignment horizontal="right" indent="1"/>
    </xf>
    <xf numFmtId="0" fontId="2" fillId="2" borderId="11" xfId="0" applyFont="1" applyFill="1" applyBorder="1" applyAlignment="1">
      <alignment vertical="top" wrapText="1"/>
    </xf>
    <xf numFmtId="0" fontId="2" fillId="2" borderId="75" xfId="0" applyFont="1" applyFill="1" applyBorder="1" applyAlignment="1">
      <alignment vertical="top" wrapText="1"/>
    </xf>
    <xf numFmtId="3" fontId="0" fillId="0" borderId="19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9" fontId="0" fillId="0" borderId="17" xfId="2" applyFont="1" applyBorder="1" applyAlignment="1">
      <alignment horizontal="center"/>
    </xf>
    <xf numFmtId="9" fontId="0" fillId="0" borderId="18" xfId="2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32" xfId="0" applyFont="1" applyFill="1" applyBorder="1" applyAlignment="1">
      <alignment horizontal="center" vertical="top" wrapText="1"/>
    </xf>
    <xf numFmtId="0" fontId="4" fillId="5" borderId="33" xfId="0" applyFont="1" applyFill="1" applyBorder="1" applyAlignment="1">
      <alignment horizontal="center" vertical="top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2"/>
    </xf>
    <xf numFmtId="3" fontId="15" fillId="0" borderId="13" xfId="0" applyNumberFormat="1" applyFont="1" applyBorder="1" applyAlignment="1">
      <alignment horizontal="center"/>
    </xf>
    <xf numFmtId="3" fontId="15" fillId="0" borderId="14" xfId="0" applyNumberFormat="1" applyFont="1" applyBorder="1" applyAlignment="1">
      <alignment horizontal="center"/>
    </xf>
    <xf numFmtId="165" fontId="0" fillId="0" borderId="32" xfId="0" applyNumberFormat="1" applyBorder="1" applyAlignment="1">
      <alignment horizontal="right" indent="3"/>
    </xf>
    <xf numFmtId="165" fontId="0" fillId="0" borderId="33" xfId="0" applyNumberFormat="1" applyBorder="1" applyAlignment="1">
      <alignment horizontal="right" indent="3"/>
    </xf>
    <xf numFmtId="165" fontId="0" fillId="0" borderId="0" xfId="0" applyNumberFormat="1" applyBorder="1" applyAlignment="1">
      <alignment horizontal="right" indent="3"/>
    </xf>
    <xf numFmtId="165" fontId="2" fillId="2" borderId="75" xfId="0" applyNumberFormat="1" applyFont="1" applyFill="1" applyBorder="1" applyAlignment="1">
      <alignment horizontal="right" vertical="center" indent="1"/>
    </xf>
    <xf numFmtId="165" fontId="2" fillId="2" borderId="9" xfId="0" applyNumberFormat="1" applyFont="1" applyFill="1" applyBorder="1" applyAlignment="1">
      <alignment horizontal="right" vertical="center" indent="1"/>
    </xf>
    <xf numFmtId="9" fontId="0" fillId="0" borderId="3" xfId="2" applyNumberFormat="1" applyFont="1" applyBorder="1" applyAlignment="1">
      <alignment horizontal="right" indent="2"/>
    </xf>
    <xf numFmtId="0" fontId="3" fillId="2" borderId="24" xfId="0" applyFont="1" applyFill="1" applyBorder="1" applyAlignment="1">
      <alignment horizontal="center" vertical="center" textRotation="90" wrapText="1"/>
    </xf>
    <xf numFmtId="168" fontId="7" fillId="3" borderId="27" xfId="0" applyNumberFormat="1" applyFont="1" applyFill="1" applyBorder="1" applyAlignment="1">
      <alignment horizontal="center" vertical="center" wrapText="1"/>
    </xf>
    <xf numFmtId="2" fontId="7" fillId="0" borderId="27" xfId="2" applyNumberFormat="1" applyFont="1" applyBorder="1" applyAlignment="1">
      <alignment horizontal="center" vertical="center" wrapText="1"/>
    </xf>
    <xf numFmtId="2" fontId="7" fillId="0" borderId="30" xfId="2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 indent="1"/>
    </xf>
    <xf numFmtId="0" fontId="16" fillId="0" borderId="8" xfId="0" applyFont="1" applyBorder="1" applyAlignment="1">
      <alignment horizontal="left" vertical="center" wrapText="1" indent="1"/>
    </xf>
    <xf numFmtId="164" fontId="4" fillId="5" borderId="3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5" fontId="4" fillId="4" borderId="52" xfId="2" applyNumberFormat="1" applyFont="1" applyFill="1" applyBorder="1" applyAlignment="1">
      <alignment horizontal="center" vertical="center" wrapText="1"/>
    </xf>
    <xf numFmtId="165" fontId="4" fillId="4" borderId="53" xfId="2" applyNumberFormat="1" applyFont="1" applyFill="1" applyBorder="1" applyAlignment="1">
      <alignment horizontal="center" vertical="center" wrapText="1"/>
    </xf>
    <xf numFmtId="165" fontId="4" fillId="4" borderId="54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Milliers" xfId="1" builtinId="3"/>
    <cellStyle name="Normal" xfId="0" builtinId="0"/>
    <cellStyle name="Pourcentage" xfId="2" builtinId="5"/>
  </cellStyles>
  <dxfs count="15"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A568D2"/>
      <color rgb="FF678CCF"/>
      <color rgb="FFFCC4C5"/>
      <color rgb="FFB3DFBF"/>
      <color rgb="FFF98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812203</xdr:colOff>
      <xdr:row>0</xdr:row>
      <xdr:rowOff>1</xdr:rowOff>
    </xdr:from>
    <xdr:to>
      <xdr:col>12</xdr:col>
      <xdr:colOff>49923</xdr:colOff>
      <xdr:row>4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D9BDEC-941B-4A79-952A-B4B09FE66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9803" y="1"/>
          <a:ext cx="1923770" cy="1257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751416</xdr:colOff>
      <xdr:row>0</xdr:row>
      <xdr:rowOff>491095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71C1CC5-F025-49C2-8E42-6457CF20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0"/>
          <a:ext cx="751416" cy="491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36284</xdr:colOff>
      <xdr:row>0</xdr:row>
      <xdr:rowOff>2</xdr:rowOff>
    </xdr:from>
    <xdr:to>
      <xdr:col>1</xdr:col>
      <xdr:colOff>787700</xdr:colOff>
      <xdr:row>0</xdr:row>
      <xdr:rowOff>491097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298B18-3DBF-4C41-8E50-1116AF932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27" y="2"/>
          <a:ext cx="751416" cy="491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924186A-59FD-4F32-8549-35455208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1</xdr:col>
      <xdr:colOff>799041</xdr:colOff>
      <xdr:row>0</xdr:row>
      <xdr:rowOff>510145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8CAC91D-97A1-4F17-ACD8-DD238D606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9050"/>
          <a:ext cx="751416" cy="491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1567703-8AA4-4AEC-9E6F-92329CB3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799041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1412CB3-F42B-4124-A9D6-0CDB17360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0"/>
          <a:ext cx="751416" cy="491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3B201E-0A0D-4B90-A995-7E2F4CD0E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76F-CDA3-45D2-A5E5-2263462E86F0}">
  <sheetPr>
    <tabColor rgb="FF0070C0"/>
    <pageSetUpPr fitToPage="1"/>
  </sheetPr>
  <dimension ref="A1:M50"/>
  <sheetViews>
    <sheetView showGridLines="0" tabSelected="1" zoomScaleNormal="100" workbookViewId="0">
      <pane ySplit="12" topLeftCell="A13" activePane="bottomLeft" state="frozen"/>
      <selection pane="bottomLeft" activeCell="D16" sqref="D16"/>
    </sheetView>
  </sheetViews>
  <sheetFormatPr baseColWidth="10" defaultColWidth="0" defaultRowHeight="15" zeroHeight="1" x14ac:dyDescent="0.25"/>
  <cols>
    <col min="1" max="1" width="1.7109375" customWidth="1"/>
    <col min="2" max="2" width="66.42578125" customWidth="1"/>
    <col min="3" max="4" width="20.85546875" customWidth="1"/>
    <col min="5" max="5" width="3.140625" customWidth="1"/>
    <col min="6" max="12" width="13.42578125" customWidth="1"/>
    <col min="13" max="13" width="1" customWidth="1"/>
    <col min="14" max="16384" width="11.42578125" hidden="1"/>
  </cols>
  <sheetData>
    <row r="1" spans="2:12" ht="39.75" customHeight="1" thickBot="1" x14ac:dyDescent="0.3">
      <c r="B1" s="146" t="s">
        <v>73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</row>
    <row r="2" spans="2:12" ht="15.75" customHeight="1" x14ac:dyDescent="0.25">
      <c r="B2" s="72" t="s">
        <v>77</v>
      </c>
      <c r="C2" s="165" t="s">
        <v>122</v>
      </c>
      <c r="D2" s="166"/>
      <c r="F2" s="184" t="s">
        <v>121</v>
      </c>
      <c r="G2" s="184"/>
      <c r="H2" s="184"/>
      <c r="I2" s="184"/>
      <c r="J2" s="184"/>
      <c r="K2" s="184"/>
      <c r="L2" s="184"/>
    </row>
    <row r="3" spans="2:12" x14ac:dyDescent="0.25">
      <c r="B3" s="18" t="s">
        <v>96</v>
      </c>
      <c r="C3" s="144">
        <v>1000</v>
      </c>
      <c r="D3" s="145"/>
      <c r="F3" s="184"/>
      <c r="G3" s="184"/>
      <c r="H3" s="184"/>
      <c r="I3" s="184"/>
      <c r="J3" s="184"/>
      <c r="K3" s="184"/>
      <c r="L3" s="184"/>
    </row>
    <row r="4" spans="2:12" ht="15" customHeight="1" x14ac:dyDescent="0.25">
      <c r="B4" s="18" t="s">
        <v>64</v>
      </c>
      <c r="C4" s="144">
        <v>2500</v>
      </c>
      <c r="D4" s="145"/>
      <c r="F4" s="184"/>
      <c r="G4" s="184"/>
      <c r="H4" s="184"/>
      <c r="I4" s="184"/>
      <c r="J4" s="184"/>
      <c r="K4" s="184"/>
      <c r="L4" s="184"/>
    </row>
    <row r="5" spans="2:12" x14ac:dyDescent="0.25">
      <c r="B5" s="18" t="s">
        <v>60</v>
      </c>
      <c r="C5" s="144">
        <v>700</v>
      </c>
      <c r="D5" s="145"/>
      <c r="F5" s="184"/>
      <c r="G5" s="184"/>
      <c r="H5" s="184"/>
      <c r="I5" s="184"/>
      <c r="J5" s="184"/>
      <c r="K5" s="184"/>
      <c r="L5" s="184"/>
    </row>
    <row r="6" spans="2:12" x14ac:dyDescent="0.25">
      <c r="B6" s="18" t="s">
        <v>61</v>
      </c>
      <c r="C6" s="144">
        <v>800</v>
      </c>
      <c r="D6" s="145"/>
      <c r="F6" s="184"/>
      <c r="G6" s="184"/>
      <c r="H6" s="184"/>
      <c r="I6" s="184"/>
      <c r="J6" s="184"/>
      <c r="K6" s="184"/>
      <c r="L6" s="184"/>
    </row>
    <row r="7" spans="2:12" x14ac:dyDescent="0.25">
      <c r="B7" s="18" t="s">
        <v>63</v>
      </c>
      <c r="C7" s="144">
        <v>500</v>
      </c>
      <c r="D7" s="145"/>
      <c r="F7" s="184"/>
      <c r="G7" s="184"/>
      <c r="H7" s="184"/>
      <c r="I7" s="184"/>
      <c r="J7" s="184"/>
      <c r="K7" s="184"/>
      <c r="L7" s="184"/>
    </row>
    <row r="8" spans="2:12" x14ac:dyDescent="0.25">
      <c r="B8" s="18" t="s">
        <v>62</v>
      </c>
      <c r="C8" s="144">
        <v>20</v>
      </c>
      <c r="D8" s="145"/>
      <c r="F8" s="184"/>
      <c r="G8" s="184"/>
      <c r="H8" s="184"/>
      <c r="I8" s="184"/>
      <c r="J8" s="184"/>
      <c r="K8" s="184"/>
      <c r="L8" s="184"/>
    </row>
    <row r="9" spans="2:12" x14ac:dyDescent="0.25">
      <c r="B9" s="18" t="s">
        <v>59</v>
      </c>
      <c r="C9" s="144">
        <v>50</v>
      </c>
      <c r="D9" s="145"/>
      <c r="F9" s="184"/>
      <c r="G9" s="184"/>
      <c r="H9" s="184"/>
      <c r="I9" s="184"/>
      <c r="J9" s="184"/>
      <c r="K9" s="184"/>
      <c r="L9" s="184"/>
    </row>
    <row r="10" spans="2:12" ht="15.75" thickBot="1" x14ac:dyDescent="0.3">
      <c r="B10" s="19" t="s">
        <v>72</v>
      </c>
      <c r="C10" s="147">
        <v>0.5</v>
      </c>
      <c r="D10" s="148"/>
      <c r="F10" s="184"/>
      <c r="G10" s="184"/>
      <c r="H10" s="184"/>
      <c r="I10" s="184"/>
      <c r="J10" s="184"/>
      <c r="K10" s="184"/>
      <c r="L10" s="184"/>
    </row>
    <row r="11" spans="2:12" ht="8.25" customHeight="1" thickBot="1" x14ac:dyDescent="0.3">
      <c r="J11" s="12"/>
      <c r="K11" s="12"/>
      <c r="L11" s="12"/>
    </row>
    <row r="12" spans="2:12" ht="30.75" thickBot="1" x14ac:dyDescent="0.3">
      <c r="B12" s="143" t="s">
        <v>97</v>
      </c>
      <c r="C12" s="6" t="s">
        <v>115</v>
      </c>
      <c r="D12" s="142" t="s">
        <v>116</v>
      </c>
      <c r="F12" s="143" t="s">
        <v>95</v>
      </c>
      <c r="G12" s="143" t="s">
        <v>67</v>
      </c>
      <c r="H12" s="143" t="s">
        <v>68</v>
      </c>
      <c r="I12" s="143" t="s">
        <v>66</v>
      </c>
      <c r="J12" s="143" t="s">
        <v>69</v>
      </c>
      <c r="K12" s="143" t="s">
        <v>70</v>
      </c>
      <c r="L12" s="143" t="s">
        <v>71</v>
      </c>
    </row>
    <row r="13" spans="2:12" x14ac:dyDescent="0.25">
      <c r="B13" s="73" t="s">
        <v>58</v>
      </c>
      <c r="C13" s="172">
        <v>0.63</v>
      </c>
      <c r="D13" s="167">
        <v>74583.81</v>
      </c>
      <c r="F13" s="75">
        <f t="shared" ref="F13:F47" si="0">IF($C$3&gt;0,$D13/$C$3,"")</f>
        <v>74.58381</v>
      </c>
      <c r="G13" s="75">
        <f>IF($C$4&gt;0,$D13/$C$4,"")</f>
        <v>29.833524000000001</v>
      </c>
      <c r="H13" s="75">
        <f>IF($C$5&gt;0,$D13/$C$5,"")</f>
        <v>106.5483</v>
      </c>
      <c r="I13" s="75">
        <f>IF($C$6&gt;0,$D13/$C$6,"")</f>
        <v>93.229762499999993</v>
      </c>
      <c r="J13" s="75">
        <f>IF($C$7&gt;0,$D13/$C$7,"")</f>
        <v>149.16762</v>
      </c>
      <c r="K13" s="75">
        <f>IF($C$8&gt;0,$D13/$C$8,"")</f>
        <v>3729.1904999999997</v>
      </c>
      <c r="L13" s="141">
        <f>IF($C$9&gt;0,$D13/$C$9,"")</f>
        <v>1491.6761999999999</v>
      </c>
    </row>
    <row r="14" spans="2:12" x14ac:dyDescent="0.25">
      <c r="B14" s="73" t="s">
        <v>48</v>
      </c>
      <c r="C14" s="23">
        <v>0.55000000000000004</v>
      </c>
      <c r="D14" s="167">
        <v>62301.8</v>
      </c>
      <c r="F14" s="75">
        <f t="shared" si="0"/>
        <v>62.3018</v>
      </c>
      <c r="G14" s="75">
        <f t="shared" ref="G14:G47" si="1">IF($C$4&gt;0,$D14/$C$4,"")</f>
        <v>24.920720000000003</v>
      </c>
      <c r="H14" s="75">
        <f t="shared" ref="H14:H47" si="2">IF($C$5&gt;0,$D14/$C$5,"")</f>
        <v>89.002571428571429</v>
      </c>
      <c r="I14" s="75">
        <f t="shared" ref="I14:I47" si="3">IF($C$6&gt;0,$D14/$C$6,"")</f>
        <v>77.877250000000004</v>
      </c>
      <c r="J14" s="75">
        <f t="shared" ref="J14:J47" si="4">IF($C$7&gt;0,$D14/$C$7,"")</f>
        <v>124.6036</v>
      </c>
      <c r="K14" s="75">
        <f t="shared" ref="K14:K47" si="5">IF($C$8&gt;0,$D14/$C$8,"")</f>
        <v>3115.09</v>
      </c>
      <c r="L14" s="141">
        <f t="shared" ref="L14:L47" si="6">IF($C$9&gt;0,$D14/$C$9,"")</f>
        <v>1246.0360000000001</v>
      </c>
    </row>
    <row r="15" spans="2:12" x14ac:dyDescent="0.25">
      <c r="B15" s="73" t="s">
        <v>56</v>
      </c>
      <c r="C15" s="23">
        <v>0</v>
      </c>
      <c r="D15" s="167">
        <v>0</v>
      </c>
      <c r="F15" s="75">
        <f t="shared" si="0"/>
        <v>0</v>
      </c>
      <c r="G15" s="75">
        <f t="shared" si="1"/>
        <v>0</v>
      </c>
      <c r="H15" s="75">
        <f t="shared" si="2"/>
        <v>0</v>
      </c>
      <c r="I15" s="75">
        <f t="shared" si="3"/>
        <v>0</v>
      </c>
      <c r="J15" s="75">
        <f t="shared" si="4"/>
        <v>0</v>
      </c>
      <c r="K15" s="75">
        <f t="shared" si="5"/>
        <v>0</v>
      </c>
      <c r="L15" s="141">
        <f t="shared" si="6"/>
        <v>0</v>
      </c>
    </row>
    <row r="16" spans="2:12" x14ac:dyDescent="0.25">
      <c r="B16" s="73" t="s">
        <v>32</v>
      </c>
      <c r="C16" s="23">
        <v>0.87</v>
      </c>
      <c r="D16" s="167">
        <v>122191.5</v>
      </c>
      <c r="F16" s="75">
        <f t="shared" si="0"/>
        <v>122.1915</v>
      </c>
      <c r="G16" s="75">
        <f t="shared" si="1"/>
        <v>48.876600000000003</v>
      </c>
      <c r="H16" s="75">
        <f t="shared" si="2"/>
        <v>174.55928571428572</v>
      </c>
      <c r="I16" s="75">
        <f t="shared" si="3"/>
        <v>152.739375</v>
      </c>
      <c r="J16" s="75">
        <f t="shared" si="4"/>
        <v>244.38300000000001</v>
      </c>
      <c r="K16" s="75">
        <f t="shared" si="5"/>
        <v>6109.5749999999998</v>
      </c>
      <c r="L16" s="141">
        <f t="shared" si="6"/>
        <v>2443.83</v>
      </c>
    </row>
    <row r="17" spans="2:12" x14ac:dyDescent="0.25">
      <c r="B17" s="73" t="s">
        <v>31</v>
      </c>
      <c r="C17" s="23">
        <v>0.11</v>
      </c>
      <c r="D17" s="167">
        <v>14138.85</v>
      </c>
      <c r="F17" s="75">
        <f t="shared" si="0"/>
        <v>14.13885</v>
      </c>
      <c r="G17" s="75">
        <f t="shared" si="1"/>
        <v>5.6555400000000002</v>
      </c>
      <c r="H17" s="75">
        <f t="shared" si="2"/>
        <v>20.198357142857144</v>
      </c>
      <c r="I17" s="75">
        <f t="shared" si="3"/>
        <v>17.673562499999999</v>
      </c>
      <c r="J17" s="75">
        <f t="shared" si="4"/>
        <v>28.277699999999999</v>
      </c>
      <c r="K17" s="75">
        <f t="shared" si="5"/>
        <v>706.9425</v>
      </c>
      <c r="L17" s="141">
        <f t="shared" si="6"/>
        <v>282.77699999999999</v>
      </c>
    </row>
    <row r="18" spans="2:12" x14ac:dyDescent="0.25">
      <c r="B18" s="73" t="s">
        <v>30</v>
      </c>
      <c r="C18" s="23">
        <v>0.5</v>
      </c>
      <c r="D18" s="167">
        <v>70067</v>
      </c>
      <c r="F18" s="75">
        <f t="shared" si="0"/>
        <v>70.066999999999993</v>
      </c>
      <c r="G18" s="75">
        <f t="shared" si="1"/>
        <v>28.026800000000001</v>
      </c>
      <c r="H18" s="75">
        <f t="shared" si="2"/>
        <v>100.09571428571428</v>
      </c>
      <c r="I18" s="75">
        <f t="shared" si="3"/>
        <v>87.583749999999995</v>
      </c>
      <c r="J18" s="75">
        <f t="shared" si="4"/>
        <v>140.13399999999999</v>
      </c>
      <c r="K18" s="75">
        <f t="shared" si="5"/>
        <v>3503.35</v>
      </c>
      <c r="L18" s="141">
        <f t="shared" si="6"/>
        <v>1401.34</v>
      </c>
    </row>
    <row r="19" spans="2:12" x14ac:dyDescent="0.25">
      <c r="B19" s="73" t="s">
        <v>41</v>
      </c>
      <c r="C19" s="23">
        <v>0.1</v>
      </c>
      <c r="D19" s="167">
        <v>10691.6</v>
      </c>
      <c r="F19" s="75">
        <f t="shared" si="0"/>
        <v>10.691600000000001</v>
      </c>
      <c r="G19" s="75">
        <f t="shared" si="1"/>
        <v>4.2766400000000004</v>
      </c>
      <c r="H19" s="75">
        <f t="shared" si="2"/>
        <v>15.273714285714286</v>
      </c>
      <c r="I19" s="75">
        <f t="shared" si="3"/>
        <v>13.3645</v>
      </c>
      <c r="J19" s="75">
        <f t="shared" si="4"/>
        <v>21.383200000000002</v>
      </c>
      <c r="K19" s="75">
        <f t="shared" si="5"/>
        <v>534.58000000000004</v>
      </c>
      <c r="L19" s="141">
        <f t="shared" si="6"/>
        <v>213.83199999999999</v>
      </c>
    </row>
    <row r="20" spans="2:12" x14ac:dyDescent="0.25">
      <c r="B20" s="73" t="s">
        <v>37</v>
      </c>
      <c r="C20" s="23">
        <v>0.56999999999999995</v>
      </c>
      <c r="D20" s="167">
        <v>20000</v>
      </c>
      <c r="F20" s="75">
        <f t="shared" si="0"/>
        <v>20</v>
      </c>
      <c r="G20" s="75">
        <f t="shared" si="1"/>
        <v>8</v>
      </c>
      <c r="H20" s="75">
        <f t="shared" si="2"/>
        <v>28.571428571428573</v>
      </c>
      <c r="I20" s="75">
        <f t="shared" si="3"/>
        <v>25</v>
      </c>
      <c r="J20" s="75">
        <f t="shared" si="4"/>
        <v>40</v>
      </c>
      <c r="K20" s="75">
        <f t="shared" si="5"/>
        <v>1000</v>
      </c>
      <c r="L20" s="141">
        <f t="shared" si="6"/>
        <v>400</v>
      </c>
    </row>
    <row r="21" spans="2:12" x14ac:dyDescent="0.25">
      <c r="B21" s="73" t="s">
        <v>47</v>
      </c>
      <c r="C21" s="23">
        <v>0.94</v>
      </c>
      <c r="D21" s="167">
        <v>113870.65999999999</v>
      </c>
      <c r="F21" s="75">
        <f t="shared" si="0"/>
        <v>113.87065999999999</v>
      </c>
      <c r="G21" s="75">
        <f t="shared" si="1"/>
        <v>45.548263999999996</v>
      </c>
      <c r="H21" s="75">
        <f t="shared" si="2"/>
        <v>162.67237142857141</v>
      </c>
      <c r="I21" s="75">
        <f t="shared" si="3"/>
        <v>142.338325</v>
      </c>
      <c r="J21" s="75">
        <f t="shared" si="4"/>
        <v>227.74131999999997</v>
      </c>
      <c r="K21" s="75">
        <f t="shared" si="5"/>
        <v>5693.5329999999994</v>
      </c>
      <c r="L21" s="141">
        <f t="shared" si="6"/>
        <v>2277.4132</v>
      </c>
    </row>
    <row r="22" spans="2:12" x14ac:dyDescent="0.25">
      <c r="B22" s="73" t="s">
        <v>29</v>
      </c>
      <c r="C22" s="23">
        <v>0.66</v>
      </c>
      <c r="D22" s="167">
        <v>98716.200000000012</v>
      </c>
      <c r="F22" s="75">
        <f t="shared" si="0"/>
        <v>98.716200000000015</v>
      </c>
      <c r="G22" s="75">
        <f t="shared" si="1"/>
        <v>39.486480000000007</v>
      </c>
      <c r="H22" s="75">
        <f t="shared" si="2"/>
        <v>141.02314285714289</v>
      </c>
      <c r="I22" s="75">
        <f t="shared" si="3"/>
        <v>123.39525000000002</v>
      </c>
      <c r="J22" s="75">
        <f t="shared" si="4"/>
        <v>197.43240000000003</v>
      </c>
      <c r="K22" s="75">
        <f t="shared" si="5"/>
        <v>4935.8100000000004</v>
      </c>
      <c r="L22" s="141">
        <f t="shared" si="6"/>
        <v>1974.3240000000003</v>
      </c>
    </row>
    <row r="23" spans="2:12" x14ac:dyDescent="0.25">
      <c r="B23" s="73" t="s">
        <v>28</v>
      </c>
      <c r="C23" s="23">
        <v>0.79</v>
      </c>
      <c r="D23" s="167">
        <v>89239.98000000001</v>
      </c>
      <c r="F23" s="75">
        <f t="shared" si="0"/>
        <v>89.239980000000017</v>
      </c>
      <c r="G23" s="75">
        <f t="shared" si="1"/>
        <v>35.695992000000004</v>
      </c>
      <c r="H23" s="75">
        <f t="shared" si="2"/>
        <v>127.48568571428572</v>
      </c>
      <c r="I23" s="75">
        <f t="shared" si="3"/>
        <v>111.54997500000002</v>
      </c>
      <c r="J23" s="75">
        <f t="shared" si="4"/>
        <v>178.47996000000003</v>
      </c>
      <c r="K23" s="75">
        <f t="shared" si="5"/>
        <v>4461.9990000000007</v>
      </c>
      <c r="L23" s="141">
        <f t="shared" si="6"/>
        <v>1784.7996000000003</v>
      </c>
    </row>
    <row r="24" spans="2:12" x14ac:dyDescent="0.25">
      <c r="B24" s="73" t="s">
        <v>35</v>
      </c>
      <c r="C24" s="23">
        <v>0.19</v>
      </c>
      <c r="D24" s="167">
        <v>25209.58</v>
      </c>
      <c r="F24" s="75">
        <f t="shared" si="0"/>
        <v>25.209580000000003</v>
      </c>
      <c r="G24" s="75">
        <f t="shared" si="1"/>
        <v>10.083832000000001</v>
      </c>
      <c r="H24" s="75">
        <f t="shared" si="2"/>
        <v>36.013685714285714</v>
      </c>
      <c r="I24" s="75">
        <f t="shared" si="3"/>
        <v>31.511975000000003</v>
      </c>
      <c r="J24" s="75">
        <f t="shared" si="4"/>
        <v>50.419160000000005</v>
      </c>
      <c r="K24" s="75">
        <f t="shared" si="5"/>
        <v>1260.479</v>
      </c>
      <c r="L24" s="141">
        <f t="shared" si="6"/>
        <v>504.19160000000005</v>
      </c>
    </row>
    <row r="25" spans="2:12" x14ac:dyDescent="0.25">
      <c r="B25" s="73" t="s">
        <v>38</v>
      </c>
      <c r="C25" s="23">
        <v>1</v>
      </c>
      <c r="D25" s="167">
        <v>101565</v>
      </c>
      <c r="F25" s="75">
        <f t="shared" si="0"/>
        <v>101.565</v>
      </c>
      <c r="G25" s="75">
        <f t="shared" si="1"/>
        <v>40.625999999999998</v>
      </c>
      <c r="H25" s="75">
        <f t="shared" si="2"/>
        <v>145.09285714285716</v>
      </c>
      <c r="I25" s="75">
        <f t="shared" si="3"/>
        <v>126.95625</v>
      </c>
      <c r="J25" s="75">
        <f t="shared" si="4"/>
        <v>203.13</v>
      </c>
      <c r="K25" s="75">
        <f t="shared" si="5"/>
        <v>5078.25</v>
      </c>
      <c r="L25" s="141">
        <f t="shared" si="6"/>
        <v>2031.3</v>
      </c>
    </row>
    <row r="26" spans="2:12" x14ac:dyDescent="0.25">
      <c r="B26" s="73" t="s">
        <v>46</v>
      </c>
      <c r="C26" s="23">
        <v>0.91</v>
      </c>
      <c r="D26" s="167">
        <v>105284.27</v>
      </c>
      <c r="F26" s="75">
        <f t="shared" si="0"/>
        <v>105.28427000000001</v>
      </c>
      <c r="G26" s="75">
        <f t="shared" si="1"/>
        <v>42.113708000000003</v>
      </c>
      <c r="H26" s="75">
        <f t="shared" si="2"/>
        <v>150.40610000000001</v>
      </c>
      <c r="I26" s="75">
        <f t="shared" si="3"/>
        <v>131.60533750000002</v>
      </c>
      <c r="J26" s="75">
        <f t="shared" si="4"/>
        <v>210.56854000000001</v>
      </c>
      <c r="K26" s="75">
        <f t="shared" si="5"/>
        <v>5264.2134999999998</v>
      </c>
      <c r="L26" s="141">
        <f t="shared" si="6"/>
        <v>2105.6854000000003</v>
      </c>
    </row>
    <row r="27" spans="2:12" x14ac:dyDescent="0.25">
      <c r="B27" s="73" t="s">
        <v>40</v>
      </c>
      <c r="C27" s="23">
        <v>0.14000000000000001</v>
      </c>
      <c r="D27" s="167">
        <v>14023.100000000002</v>
      </c>
      <c r="F27" s="75">
        <f t="shared" si="0"/>
        <v>14.023100000000003</v>
      </c>
      <c r="G27" s="75">
        <f t="shared" si="1"/>
        <v>5.6092400000000007</v>
      </c>
      <c r="H27" s="75">
        <f t="shared" si="2"/>
        <v>20.033000000000005</v>
      </c>
      <c r="I27" s="75">
        <f t="shared" si="3"/>
        <v>17.528875000000003</v>
      </c>
      <c r="J27" s="75">
        <f t="shared" si="4"/>
        <v>28.046200000000006</v>
      </c>
      <c r="K27" s="75">
        <f t="shared" si="5"/>
        <v>701.15500000000009</v>
      </c>
      <c r="L27" s="141">
        <f t="shared" si="6"/>
        <v>280.46200000000005</v>
      </c>
    </row>
    <row r="28" spans="2:12" x14ac:dyDescent="0.25">
      <c r="B28" s="73" t="s">
        <v>39</v>
      </c>
      <c r="C28" s="23">
        <v>0.33</v>
      </c>
      <c r="D28" s="167">
        <v>33672.21</v>
      </c>
      <c r="F28" s="75">
        <f t="shared" si="0"/>
        <v>33.67221</v>
      </c>
      <c r="G28" s="75">
        <f t="shared" si="1"/>
        <v>13.468883999999999</v>
      </c>
      <c r="H28" s="75">
        <f t="shared" si="2"/>
        <v>48.103157142857143</v>
      </c>
      <c r="I28" s="75">
        <f t="shared" si="3"/>
        <v>42.090262500000001</v>
      </c>
      <c r="J28" s="75">
        <f t="shared" si="4"/>
        <v>67.34442</v>
      </c>
      <c r="K28" s="75">
        <f t="shared" si="5"/>
        <v>1683.6105</v>
      </c>
      <c r="L28" s="141">
        <f t="shared" si="6"/>
        <v>673.44420000000002</v>
      </c>
    </row>
    <row r="29" spans="2:12" x14ac:dyDescent="0.25">
      <c r="B29" s="73" t="s">
        <v>57</v>
      </c>
      <c r="C29" s="23">
        <v>0.55000000000000004</v>
      </c>
      <c r="D29" s="167">
        <v>69842.3</v>
      </c>
      <c r="F29" s="75">
        <f t="shared" si="0"/>
        <v>69.842300000000009</v>
      </c>
      <c r="G29" s="75">
        <f t="shared" si="1"/>
        <v>27.936920000000001</v>
      </c>
      <c r="H29" s="75">
        <f t="shared" si="2"/>
        <v>99.774714285714296</v>
      </c>
      <c r="I29" s="75">
        <f t="shared" si="3"/>
        <v>87.302875</v>
      </c>
      <c r="J29" s="75">
        <f t="shared" si="4"/>
        <v>139.68460000000002</v>
      </c>
      <c r="K29" s="75">
        <f t="shared" si="5"/>
        <v>3492.1150000000002</v>
      </c>
      <c r="L29" s="141">
        <f t="shared" si="6"/>
        <v>1396.846</v>
      </c>
    </row>
    <row r="30" spans="2:12" x14ac:dyDescent="0.25">
      <c r="B30" s="73" t="s">
        <v>33</v>
      </c>
      <c r="C30" s="23">
        <v>0.13</v>
      </c>
      <c r="D30" s="167">
        <v>16900.39</v>
      </c>
      <c r="F30" s="75">
        <f t="shared" si="0"/>
        <v>16.900389999999998</v>
      </c>
      <c r="G30" s="75">
        <f t="shared" si="1"/>
        <v>6.7601559999999994</v>
      </c>
      <c r="H30" s="75">
        <f t="shared" si="2"/>
        <v>24.143414285714286</v>
      </c>
      <c r="I30" s="75">
        <f t="shared" si="3"/>
        <v>21.125487499999998</v>
      </c>
      <c r="J30" s="75">
        <f t="shared" si="4"/>
        <v>33.800779999999996</v>
      </c>
      <c r="K30" s="75">
        <f t="shared" si="5"/>
        <v>845.01949999999999</v>
      </c>
      <c r="L30" s="141">
        <f t="shared" si="6"/>
        <v>338.00779999999997</v>
      </c>
    </row>
    <row r="31" spans="2:12" x14ac:dyDescent="0.25">
      <c r="B31" s="73" t="s">
        <v>42</v>
      </c>
      <c r="C31" s="23">
        <v>0.31</v>
      </c>
      <c r="D31" s="167">
        <v>35660.230000000003</v>
      </c>
      <c r="F31" s="75">
        <f t="shared" si="0"/>
        <v>35.660230000000006</v>
      </c>
      <c r="G31" s="75">
        <f t="shared" si="1"/>
        <v>14.264092000000002</v>
      </c>
      <c r="H31" s="75">
        <f t="shared" si="2"/>
        <v>50.943185714285718</v>
      </c>
      <c r="I31" s="75">
        <f t="shared" si="3"/>
        <v>44.575287500000002</v>
      </c>
      <c r="J31" s="75">
        <f t="shared" si="4"/>
        <v>71.320460000000011</v>
      </c>
      <c r="K31" s="75">
        <f t="shared" si="5"/>
        <v>1783.0115000000001</v>
      </c>
      <c r="L31" s="141">
        <f t="shared" si="6"/>
        <v>713.20460000000003</v>
      </c>
    </row>
    <row r="32" spans="2:12" x14ac:dyDescent="0.25">
      <c r="B32" s="73" t="s">
        <v>43</v>
      </c>
      <c r="C32" s="23">
        <v>0.57999999999999996</v>
      </c>
      <c r="D32" s="167">
        <v>70005.42</v>
      </c>
      <c r="F32" s="75">
        <f t="shared" si="0"/>
        <v>70.005420000000001</v>
      </c>
      <c r="G32" s="75">
        <f t="shared" si="1"/>
        <v>28.002168000000001</v>
      </c>
      <c r="H32" s="75">
        <f t="shared" si="2"/>
        <v>100.00774285714286</v>
      </c>
      <c r="I32" s="75">
        <f t="shared" si="3"/>
        <v>87.506775000000005</v>
      </c>
      <c r="J32" s="75">
        <f t="shared" si="4"/>
        <v>140.01084</v>
      </c>
      <c r="K32" s="75">
        <f t="shared" si="5"/>
        <v>3500.2709999999997</v>
      </c>
      <c r="L32" s="141">
        <f t="shared" si="6"/>
        <v>1400.1084000000001</v>
      </c>
    </row>
    <row r="33" spans="2:12" x14ac:dyDescent="0.25">
      <c r="B33" s="73" t="s">
        <v>44</v>
      </c>
      <c r="C33" s="23">
        <v>0.08</v>
      </c>
      <c r="D33" s="167">
        <v>10491.52</v>
      </c>
      <c r="F33" s="75">
        <f t="shared" si="0"/>
        <v>10.491520000000001</v>
      </c>
      <c r="G33" s="75">
        <f t="shared" si="1"/>
        <v>4.1966080000000003</v>
      </c>
      <c r="H33" s="75">
        <f t="shared" si="2"/>
        <v>14.987885714285715</v>
      </c>
      <c r="I33" s="75">
        <f t="shared" si="3"/>
        <v>13.1144</v>
      </c>
      <c r="J33" s="75">
        <f t="shared" si="4"/>
        <v>20.983040000000003</v>
      </c>
      <c r="K33" s="75">
        <f t="shared" si="5"/>
        <v>524.57600000000002</v>
      </c>
      <c r="L33" s="141">
        <f t="shared" si="6"/>
        <v>209.8304</v>
      </c>
    </row>
    <row r="34" spans="2:12" x14ac:dyDescent="0.25">
      <c r="B34" s="73" t="s">
        <v>50</v>
      </c>
      <c r="C34" s="23">
        <v>0.31</v>
      </c>
      <c r="D34" s="167">
        <v>44461.440000000002</v>
      </c>
      <c r="F34" s="75">
        <f t="shared" si="0"/>
        <v>44.461440000000003</v>
      </c>
      <c r="G34" s="75">
        <f t="shared" si="1"/>
        <v>17.784576000000001</v>
      </c>
      <c r="H34" s="75">
        <f t="shared" si="2"/>
        <v>63.51634285714286</v>
      </c>
      <c r="I34" s="75">
        <f t="shared" si="3"/>
        <v>55.576800000000006</v>
      </c>
      <c r="J34" s="75">
        <f t="shared" si="4"/>
        <v>88.922880000000006</v>
      </c>
      <c r="K34" s="75">
        <f t="shared" si="5"/>
        <v>2223.0720000000001</v>
      </c>
      <c r="L34" s="141">
        <f t="shared" si="6"/>
        <v>889.22880000000009</v>
      </c>
    </row>
    <row r="35" spans="2:12" x14ac:dyDescent="0.25">
      <c r="B35" s="73" t="s">
        <v>49</v>
      </c>
      <c r="C35" s="23">
        <v>0.81</v>
      </c>
      <c r="D35" s="167">
        <v>118404.99</v>
      </c>
      <c r="F35" s="75">
        <f t="shared" si="0"/>
        <v>118.40499000000001</v>
      </c>
      <c r="G35" s="75">
        <f t="shared" si="1"/>
        <v>47.361996000000005</v>
      </c>
      <c r="H35" s="75">
        <f t="shared" si="2"/>
        <v>169.14998571428572</v>
      </c>
      <c r="I35" s="75">
        <f t="shared" si="3"/>
        <v>148.0062375</v>
      </c>
      <c r="J35" s="75">
        <f t="shared" si="4"/>
        <v>236.80998000000002</v>
      </c>
      <c r="K35" s="75">
        <f t="shared" si="5"/>
        <v>5920.2494999999999</v>
      </c>
      <c r="L35" s="141">
        <f t="shared" si="6"/>
        <v>2368.0998</v>
      </c>
    </row>
    <row r="36" spans="2:12" x14ac:dyDescent="0.25">
      <c r="B36" s="73" t="s">
        <v>54</v>
      </c>
      <c r="C36" s="23">
        <v>0.69</v>
      </c>
      <c r="D36" s="167">
        <v>10000</v>
      </c>
      <c r="F36" s="75">
        <f t="shared" si="0"/>
        <v>10</v>
      </c>
      <c r="G36" s="75">
        <f t="shared" si="1"/>
        <v>4</v>
      </c>
      <c r="H36" s="75">
        <f t="shared" si="2"/>
        <v>14.285714285714286</v>
      </c>
      <c r="I36" s="75">
        <f t="shared" si="3"/>
        <v>12.5</v>
      </c>
      <c r="J36" s="75">
        <f t="shared" si="4"/>
        <v>20</v>
      </c>
      <c r="K36" s="75">
        <f t="shared" si="5"/>
        <v>500</v>
      </c>
      <c r="L36" s="141">
        <f t="shared" si="6"/>
        <v>200</v>
      </c>
    </row>
    <row r="37" spans="2:12" x14ac:dyDescent="0.25">
      <c r="B37" s="73" t="s">
        <v>55</v>
      </c>
      <c r="C37" s="23">
        <v>0.2</v>
      </c>
      <c r="D37" s="167">
        <v>24717.4</v>
      </c>
      <c r="F37" s="75">
        <f t="shared" si="0"/>
        <v>24.717400000000001</v>
      </c>
      <c r="G37" s="75">
        <f t="shared" si="1"/>
        <v>9.8869600000000002</v>
      </c>
      <c r="H37" s="75">
        <f t="shared" si="2"/>
        <v>35.310571428571428</v>
      </c>
      <c r="I37" s="75">
        <f t="shared" si="3"/>
        <v>30.896750000000001</v>
      </c>
      <c r="J37" s="75">
        <f t="shared" si="4"/>
        <v>49.434800000000003</v>
      </c>
      <c r="K37" s="75">
        <f t="shared" si="5"/>
        <v>1235.8700000000001</v>
      </c>
      <c r="L37" s="141">
        <f t="shared" si="6"/>
        <v>494.34800000000001</v>
      </c>
    </row>
    <row r="38" spans="2:12" x14ac:dyDescent="0.25">
      <c r="B38" s="73" t="s">
        <v>34</v>
      </c>
      <c r="C38" s="23">
        <v>0.38</v>
      </c>
      <c r="D38" s="167">
        <v>50280.08</v>
      </c>
      <c r="F38" s="75">
        <f t="shared" si="0"/>
        <v>50.280080000000005</v>
      </c>
      <c r="G38" s="75">
        <f t="shared" si="1"/>
        <v>20.112031999999999</v>
      </c>
      <c r="H38" s="75">
        <f t="shared" si="2"/>
        <v>71.828685714285712</v>
      </c>
      <c r="I38" s="75">
        <f t="shared" si="3"/>
        <v>62.850100000000005</v>
      </c>
      <c r="J38" s="75">
        <f t="shared" si="4"/>
        <v>100.56016000000001</v>
      </c>
      <c r="K38" s="75">
        <f t="shared" si="5"/>
        <v>2514.0039999999999</v>
      </c>
      <c r="L38" s="141">
        <f t="shared" si="6"/>
        <v>1005.6016000000001</v>
      </c>
    </row>
    <row r="39" spans="2:12" x14ac:dyDescent="0.25">
      <c r="B39" s="73" t="s">
        <v>27</v>
      </c>
      <c r="C39" s="23">
        <v>0.04</v>
      </c>
      <c r="D39" s="167">
        <v>5136.4000000000005</v>
      </c>
      <c r="F39" s="75">
        <f t="shared" si="0"/>
        <v>5.136400000000001</v>
      </c>
      <c r="G39" s="75">
        <f t="shared" si="1"/>
        <v>2.0545600000000004</v>
      </c>
      <c r="H39" s="75">
        <f t="shared" si="2"/>
        <v>7.3377142857142861</v>
      </c>
      <c r="I39" s="75">
        <f t="shared" si="3"/>
        <v>6.4205000000000005</v>
      </c>
      <c r="J39" s="75">
        <f t="shared" si="4"/>
        <v>10.272800000000002</v>
      </c>
      <c r="K39" s="75">
        <f t="shared" si="5"/>
        <v>256.82000000000005</v>
      </c>
      <c r="L39" s="141">
        <f t="shared" si="6"/>
        <v>102.72800000000001</v>
      </c>
    </row>
    <row r="40" spans="2:12" x14ac:dyDescent="0.25">
      <c r="B40" s="73" t="s">
        <v>45</v>
      </c>
      <c r="C40" s="23">
        <v>0.31</v>
      </c>
      <c r="D40" s="167">
        <v>35742.07</v>
      </c>
      <c r="F40" s="75">
        <f t="shared" si="0"/>
        <v>35.742069999999998</v>
      </c>
      <c r="G40" s="75">
        <f t="shared" si="1"/>
        <v>14.296828</v>
      </c>
      <c r="H40" s="75">
        <f t="shared" si="2"/>
        <v>51.060099999999998</v>
      </c>
      <c r="I40" s="75">
        <f t="shared" si="3"/>
        <v>44.677587500000001</v>
      </c>
      <c r="J40" s="75">
        <f t="shared" si="4"/>
        <v>71.484139999999996</v>
      </c>
      <c r="K40" s="75">
        <f t="shared" si="5"/>
        <v>1787.1034999999999</v>
      </c>
      <c r="L40" s="141">
        <f t="shared" si="6"/>
        <v>714.84140000000002</v>
      </c>
    </row>
    <row r="41" spans="2:12" x14ac:dyDescent="0.25">
      <c r="B41" s="73" t="s">
        <v>51</v>
      </c>
      <c r="C41" s="23">
        <v>0.08</v>
      </c>
      <c r="D41" s="167">
        <v>3000</v>
      </c>
      <c r="F41" s="75">
        <f t="shared" si="0"/>
        <v>3</v>
      </c>
      <c r="G41" s="75">
        <f t="shared" si="1"/>
        <v>1.2</v>
      </c>
      <c r="H41" s="75">
        <f t="shared" si="2"/>
        <v>4.2857142857142856</v>
      </c>
      <c r="I41" s="75">
        <f t="shared" si="3"/>
        <v>3.75</v>
      </c>
      <c r="J41" s="75">
        <f t="shared" si="4"/>
        <v>6</v>
      </c>
      <c r="K41" s="75">
        <f t="shared" si="5"/>
        <v>150</v>
      </c>
      <c r="L41" s="141">
        <f t="shared" si="6"/>
        <v>60</v>
      </c>
    </row>
    <row r="42" spans="2:12" x14ac:dyDescent="0.25">
      <c r="B42" s="73" t="s">
        <v>52</v>
      </c>
      <c r="C42" s="23">
        <v>0.28999999999999998</v>
      </c>
      <c r="D42" s="167">
        <v>41988.81</v>
      </c>
      <c r="F42" s="75">
        <f t="shared" si="0"/>
        <v>41.988810000000001</v>
      </c>
      <c r="G42" s="75">
        <f t="shared" si="1"/>
        <v>16.795524</v>
      </c>
      <c r="H42" s="75">
        <f t="shared" si="2"/>
        <v>59.984014285714281</v>
      </c>
      <c r="I42" s="75">
        <f t="shared" si="3"/>
        <v>52.486012499999994</v>
      </c>
      <c r="J42" s="75">
        <f t="shared" si="4"/>
        <v>83.977620000000002</v>
      </c>
      <c r="K42" s="75">
        <f t="shared" si="5"/>
        <v>2099.4404999999997</v>
      </c>
      <c r="L42" s="141">
        <f t="shared" si="6"/>
        <v>839.7761999999999</v>
      </c>
    </row>
    <row r="43" spans="2:12" x14ac:dyDescent="0.25">
      <c r="B43" s="73" t="s">
        <v>53</v>
      </c>
      <c r="C43" s="23">
        <v>0</v>
      </c>
      <c r="D43" s="167">
        <v>0</v>
      </c>
      <c r="F43" s="75">
        <f t="shared" si="0"/>
        <v>0</v>
      </c>
      <c r="G43" s="75">
        <f t="shared" si="1"/>
        <v>0</v>
      </c>
      <c r="H43" s="75">
        <f t="shared" si="2"/>
        <v>0</v>
      </c>
      <c r="I43" s="75">
        <f t="shared" si="3"/>
        <v>0</v>
      </c>
      <c r="J43" s="75">
        <f t="shared" si="4"/>
        <v>0</v>
      </c>
      <c r="K43" s="75">
        <f t="shared" si="5"/>
        <v>0</v>
      </c>
      <c r="L43" s="141">
        <f t="shared" si="6"/>
        <v>0</v>
      </c>
    </row>
    <row r="44" spans="2:12" x14ac:dyDescent="0.25">
      <c r="B44" s="73" t="s">
        <v>118</v>
      </c>
      <c r="C44" s="23">
        <v>0.75</v>
      </c>
      <c r="D44" s="167">
        <v>79209.75</v>
      </c>
      <c r="F44" s="75">
        <f t="shared" si="0"/>
        <v>79.20975</v>
      </c>
      <c r="G44" s="75">
        <f t="shared" si="1"/>
        <v>31.683900000000001</v>
      </c>
      <c r="H44" s="75">
        <f t="shared" si="2"/>
        <v>113.15678571428572</v>
      </c>
      <c r="I44" s="75">
        <f t="shared" si="3"/>
        <v>99.012187499999996</v>
      </c>
      <c r="J44" s="75">
        <f t="shared" si="4"/>
        <v>158.4195</v>
      </c>
      <c r="K44" s="75">
        <f t="shared" si="5"/>
        <v>3960.4875000000002</v>
      </c>
      <c r="L44" s="141">
        <f t="shared" si="6"/>
        <v>1584.1949999999999</v>
      </c>
    </row>
    <row r="45" spans="2:12" x14ac:dyDescent="0.25">
      <c r="B45" s="73" t="s">
        <v>119</v>
      </c>
      <c r="C45" s="23">
        <v>0.93</v>
      </c>
      <c r="D45" s="167">
        <v>105176.49</v>
      </c>
      <c r="F45" s="75">
        <f t="shared" si="0"/>
        <v>105.17649</v>
      </c>
      <c r="G45" s="75">
        <f t="shared" si="1"/>
        <v>42.070596000000002</v>
      </c>
      <c r="H45" s="75">
        <f t="shared" si="2"/>
        <v>150.25212857142859</v>
      </c>
      <c r="I45" s="75">
        <f t="shared" si="3"/>
        <v>131.47061250000002</v>
      </c>
      <c r="J45" s="75">
        <f t="shared" si="4"/>
        <v>210.35298</v>
      </c>
      <c r="K45" s="75">
        <f t="shared" si="5"/>
        <v>5258.8245000000006</v>
      </c>
      <c r="L45" s="141">
        <f t="shared" si="6"/>
        <v>2103.5298000000003</v>
      </c>
    </row>
    <row r="46" spans="2:12" x14ac:dyDescent="0.25">
      <c r="B46" s="73" t="s">
        <v>120</v>
      </c>
      <c r="C46" s="23">
        <v>7.0000000000000007E-2</v>
      </c>
      <c r="D46" s="167">
        <v>7198.0300000000007</v>
      </c>
      <c r="F46" s="75">
        <f t="shared" si="0"/>
        <v>7.198030000000001</v>
      </c>
      <c r="G46" s="75">
        <f t="shared" si="1"/>
        <v>2.8792120000000003</v>
      </c>
      <c r="H46" s="75">
        <f t="shared" si="2"/>
        <v>10.282900000000001</v>
      </c>
      <c r="I46" s="75">
        <f t="shared" si="3"/>
        <v>8.9975375</v>
      </c>
      <c r="J46" s="75">
        <f t="shared" si="4"/>
        <v>14.396060000000002</v>
      </c>
      <c r="K46" s="75">
        <f t="shared" si="5"/>
        <v>359.90150000000006</v>
      </c>
      <c r="L46" s="141">
        <f t="shared" si="6"/>
        <v>143.9606</v>
      </c>
    </row>
    <row r="47" spans="2:12" ht="15.75" thickBot="1" x14ac:dyDescent="0.3">
      <c r="B47" s="74" t="s">
        <v>36</v>
      </c>
      <c r="C47" s="24">
        <v>0.77</v>
      </c>
      <c r="D47" s="168">
        <v>99440.11</v>
      </c>
      <c r="F47" s="75">
        <f t="shared" si="0"/>
        <v>99.440110000000004</v>
      </c>
      <c r="G47" s="75">
        <f t="shared" si="1"/>
        <v>39.776043999999999</v>
      </c>
      <c r="H47" s="75">
        <f t="shared" si="2"/>
        <v>142.0573</v>
      </c>
      <c r="I47" s="75">
        <f t="shared" si="3"/>
        <v>124.30013750000001</v>
      </c>
      <c r="J47" s="75">
        <f t="shared" si="4"/>
        <v>198.88022000000001</v>
      </c>
      <c r="K47" s="75">
        <f t="shared" si="5"/>
        <v>4972.0055000000002</v>
      </c>
      <c r="L47" s="141">
        <f t="shared" si="6"/>
        <v>1988.8022000000001</v>
      </c>
    </row>
    <row r="48" spans="2:12" ht="7.5" customHeight="1" thickBot="1" x14ac:dyDescent="0.3">
      <c r="B48" s="70"/>
      <c r="C48" s="17"/>
      <c r="D48" s="169"/>
      <c r="F48" s="71"/>
      <c r="G48" s="71"/>
      <c r="H48" s="71"/>
      <c r="I48" s="71"/>
      <c r="J48" s="71"/>
      <c r="K48" s="71"/>
      <c r="L48" s="71"/>
    </row>
    <row r="49" spans="2:12" s="7" customFormat="1" ht="18" customHeight="1" thickBot="1" x14ac:dyDescent="0.3">
      <c r="B49" s="21" t="s">
        <v>75</v>
      </c>
      <c r="C49" s="22"/>
      <c r="D49" s="170">
        <f>SUM(D13:D47)</f>
        <v>1783210.99</v>
      </c>
      <c r="F49" s="171">
        <f>IF($C$3&gt;0,$D49/$C$3,"")</f>
        <v>1783.21099</v>
      </c>
      <c r="G49" s="171">
        <f>IF($C$4&gt;0,$D49/$C$4,"")</f>
        <v>713.28439600000002</v>
      </c>
      <c r="H49" s="171">
        <f>IF($C$5&gt;0,$D49/$C$5,"")</f>
        <v>2547.4442714285715</v>
      </c>
      <c r="I49" s="171">
        <f>IF($C$6&gt;0,$D49/$C$6,"")</f>
        <v>2229.0137374999999</v>
      </c>
      <c r="J49" s="171">
        <f>IF($C$7&gt;0,$D49/$C$7,"")</f>
        <v>3566.4219800000001</v>
      </c>
      <c r="K49" s="171">
        <f>IF($C$8&gt;0,$D49/$C$8,"")</f>
        <v>89160.549499999994</v>
      </c>
      <c r="L49" s="170">
        <f>IF($C$9&gt;0,$D49/$C$9,"")</f>
        <v>35664.219799999999</v>
      </c>
    </row>
    <row r="50" spans="2:12" ht="6" customHeight="1" x14ac:dyDescent="0.25"/>
  </sheetData>
  <autoFilter ref="B12:L47" xr:uid="{25FE202B-0CBB-41F6-BF02-79685E8C814B}"/>
  <mergeCells count="11">
    <mergeCell ref="C6:D6"/>
    <mergeCell ref="C7:D7"/>
    <mergeCell ref="C8:D8"/>
    <mergeCell ref="C9:D9"/>
    <mergeCell ref="C10:D10"/>
    <mergeCell ref="C3:D3"/>
    <mergeCell ref="C5:D5"/>
    <mergeCell ref="C2:D2"/>
    <mergeCell ref="C4:D4"/>
    <mergeCell ref="B1:L1"/>
    <mergeCell ref="F2:L10"/>
  </mergeCells>
  <conditionalFormatting sqref="C13:C48">
    <cfRule type="colorScale" priority="32">
      <colorScale>
        <cfvo type="min"/>
        <cfvo type="max"/>
        <color rgb="FFFCFCFF"/>
        <color rgb="FFA568D2"/>
      </colorScale>
    </cfRule>
  </conditionalFormatting>
  <dataValidations count="1">
    <dataValidation type="list" allowBlank="1" showInputMessage="1" showErrorMessage="1" sqref="C2:D2" xr:uid="{D6C16D31-F12E-4CD3-AFBC-630AAA28B7A6}">
      <formula1>"Assurance, Banque, Energie, Industrie, Services, Autres"</formula1>
    </dataValidation>
  </dataValidations>
  <pageMargins left="0.70866141732283472" right="0.70866141732283472" top="0.74803149606299213" bottom="0.74803149606299213" header="0.31496062992125984" footer="0.31496062992125984"/>
  <pageSetup paperSize="9" scale="63" fitToHeight="50" orientation="landscape" r:id="rId1"/>
  <headerFooter>
    <oddFooter>&amp;L&amp;D&amp;CCyberbudget 2.0&amp;RPage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54F-C6C2-46AB-AF65-5F12E56E0364}">
  <sheetPr>
    <tabColor rgb="FF0070C0"/>
    <pageSetUpPr fitToPage="1"/>
  </sheetPr>
  <dimension ref="B1:BF54"/>
  <sheetViews>
    <sheetView showGridLines="0" zoomScale="90" zoomScaleNormal="90" workbookViewId="0">
      <pane xSplit="10" ySplit="3" topLeftCell="K4" activePane="bottomRight" state="frozen"/>
      <selection pane="topRight" activeCell="K1" sqref="K1"/>
      <selection pane="bottomLeft" activeCell="A6" sqref="A6"/>
      <selection pane="bottomRight" activeCell="I6" sqref="I6"/>
    </sheetView>
  </sheetViews>
  <sheetFormatPr baseColWidth="10" defaultColWidth="0" defaultRowHeight="15" outlineLevelCol="1" x14ac:dyDescent="0.25"/>
  <cols>
    <col min="1" max="1" width="1.28515625" customWidth="1"/>
    <col min="2" max="2" width="54" style="10" customWidth="1"/>
    <col min="3" max="3" width="18" style="10" customWidth="1"/>
    <col min="4" max="4" width="14.42578125" customWidth="1"/>
    <col min="5" max="5" width="17.5703125" customWidth="1"/>
    <col min="6" max="6" width="7.7109375" customWidth="1"/>
    <col min="7" max="7" width="14.42578125" customWidth="1"/>
    <col min="8" max="8" width="17.5703125" customWidth="1"/>
    <col min="9" max="9" width="7.7109375" customWidth="1"/>
    <col min="10" max="10" width="21.7109375" customWidth="1"/>
    <col min="11" max="45" width="15.140625" customWidth="1" outlineLevel="1"/>
    <col min="46" max="46" width="3.42578125" customWidth="1"/>
    <col min="47" max="47" width="15.140625" style="102" hidden="1" customWidth="1"/>
    <col min="48" max="48" width="15.140625" style="103" hidden="1" customWidth="1"/>
    <col min="49" max="49" width="0.42578125" customWidth="1"/>
    <col min="50" max="16384" width="11.42578125" hidden="1"/>
  </cols>
  <sheetData>
    <row r="1" spans="2:58" ht="40.5" customHeight="1" thickBot="1" x14ac:dyDescent="0.3">
      <c r="B1" s="149" t="s">
        <v>104</v>
      </c>
      <c r="C1" s="149"/>
      <c r="D1" s="149"/>
      <c r="E1" s="149"/>
      <c r="F1" s="149"/>
      <c r="G1" s="156" t="s">
        <v>114</v>
      </c>
      <c r="H1" s="157"/>
      <c r="I1" s="158"/>
      <c r="J1" s="154" t="s">
        <v>103</v>
      </c>
      <c r="K1" s="162" t="str" cm="1">
        <f t="array" aca="1" ref="K1" ca="1">INDIRECT("Etape_1_Coûts_Mesures_SSI!B"&amp;COLUMN()+2)</f>
        <v>Outillage d'optimisation et d'orchestration Firewall (ex: Tufin)</v>
      </c>
      <c r="L1" s="152" t="str" cm="1">
        <f t="array" aca="1" ref="L1" ca="1">INDIRECT("Etape_1_Coûts_Mesures_SSI!B"&amp;COLUMN()+2)</f>
        <v>Service d'audit SSI</v>
      </c>
      <c r="M1" s="152" t="str" cm="1">
        <f t="array" aca="1" ref="M1" ca="1">INDIRECT("Etape_1_Coûts_Mesures_SSI!B"&amp;COLUMN()+2)</f>
        <v>Service de gestion de la continuité</v>
      </c>
      <c r="N1" s="152" t="str" cm="1">
        <f t="array" aca="1" ref="N1" ca="1">INDIRECT("Etape_1_Coûts_Mesures_SSI!B"&amp;COLUMN()+2)</f>
        <v>Service de gestion de la gouvernance et des risques</v>
      </c>
      <c r="O1" s="152" t="str" cm="1">
        <f t="array" aca="1" ref="O1" ca="1">INDIRECT("Etape_1_Coûts_Mesures_SSI!B"&amp;COLUMN()+2)</f>
        <v>Service de gestion des solutions de sécurité</v>
      </c>
      <c r="P1" s="152" t="str" cm="1">
        <f t="array" aca="1" ref="P1" ca="1">INDIRECT("Etape_1_Coûts_Mesures_SSI!B"&amp;COLUMN()+2)</f>
        <v>Service de supervision de sécurité (SOC)</v>
      </c>
      <c r="Q1" s="152" t="str" cm="1">
        <f t="array" aca="1" ref="Q1" ca="1">INDIRECT("Etape_1_Coûts_Mesures_SSI!B"&amp;COLUMN()+2)</f>
        <v>Service de Veille et de réponse à incidents (CERT/CSIRT)</v>
      </c>
      <c r="R1" s="152" t="str" cm="1">
        <f t="array" aca="1" ref="R1" ca="1">INDIRECT("Etape_1_Coûts_Mesures_SSI!B"&amp;COLUMN()+2)</f>
        <v>Solution d'accès distants (VPN utilisateurs Nomades)</v>
      </c>
      <c r="S1" s="152" t="str" cm="1">
        <f t="array" aca="1" ref="S1" ca="1">INDIRECT("Etape_1_Coûts_Mesures_SSI!B"&amp;COLUMN()+2)</f>
        <v>Solution d'analyse de code applicatif (AST)</v>
      </c>
      <c r="T1" s="152" t="str" cm="1">
        <f t="array" aca="1" ref="T1" ca="1">INDIRECT("Etape_1_Coûts_Mesures_SSI!B"&amp;COLUMN()+2)</f>
        <v>Solution de collecte et de traitement des événements (SIEM)</v>
      </c>
      <c r="U1" s="152" t="str" cm="1">
        <f t="array" aca="1" ref="U1" ca="1">INDIRECT("Etape_1_Coûts_Mesures_SSI!B"&amp;COLUMN()+2)</f>
        <v>Solution de contrôle d'accès réseau (NAC)</v>
      </c>
      <c r="V1" s="152" t="str" cm="1">
        <f t="array" aca="1" ref="V1" ca="1">INDIRECT("Etape_1_Coûts_Mesures_SSI!B"&amp;COLUMN()+2)</f>
        <v>Solution de contrôle de configuration technique (ex Puppet,Ansible)</v>
      </c>
      <c r="W1" s="152" t="str" cm="1">
        <f t="array" aca="1" ref="W1" ca="1">INDIRECT("Etape_1_Coûts_Mesures_SSI!B"&amp;COLUMN()+2)</f>
        <v>Solution de cybersurveillance</v>
      </c>
      <c r="X1" s="152" t="str" cm="1">
        <f t="array" aca="1" ref="X1" ca="1">INDIRECT("Etape_1_Coûts_Mesures_SSI!B"&amp;COLUMN()+2)</f>
        <v>Solution de détection et de gestion des vulnérabilités</v>
      </c>
      <c r="Y1" s="152" t="str" cm="1">
        <f t="array" aca="1" ref="Y1" ca="1">INDIRECT("Etape_1_Coûts_Mesures_SSI!B"&amp;COLUMN()+2)</f>
        <v>Solution de gestion des comptes à privilèges (PAM)</v>
      </c>
      <c r="Z1" s="152" t="str" cm="1">
        <f t="array" aca="1" ref="Z1" ca="1">INDIRECT("Etape_1_Coûts_Mesures_SSI!B"&amp;COLUMN()+2)</f>
        <v>Solution de gestion des identités et de contrôle d'accès</v>
      </c>
      <c r="AA1" s="152" t="str" cm="1">
        <f t="array" aca="1" ref="AA1" ca="1">INDIRECT("Etape_1_Coûts_Mesures_SSI!B"&amp;COLUMN()+2)</f>
        <v>Solution de gestion des sauvegardes</v>
      </c>
      <c r="AB1" s="152" t="str" cm="1">
        <f t="array" aca="1" ref="AB1" ca="1">INDIRECT("Etape_1_Coûts_Mesures_SSI!B"&amp;COLUMN()+2)</f>
        <v>Solution de gestion des terminaux (MDM)</v>
      </c>
      <c r="AC1" s="152" t="str" cm="1">
        <f t="array" aca="1" ref="AC1" ca="1">INDIRECT("Etape_1_Coûts_Mesures_SSI!B"&amp;COLUMN()+2)</f>
        <v>Solution de pare-feu (élémentaire)</v>
      </c>
      <c r="AD1" s="152" t="str" cm="1">
        <f t="array" aca="1" ref="AD1" ca="1">INDIRECT("Etape_1_Coûts_Mesures_SSI!B"&amp;COLUMN()+2)</f>
        <v>Solution de pare-feu (intermédiaire)</v>
      </c>
      <c r="AE1" s="152" t="str" cm="1">
        <f t="array" aca="1" ref="AE1" ca="1">INDIRECT("Etape_1_Coûts_Mesures_SSI!B"&amp;COLUMN()+2)</f>
        <v>Solution de pare-feu (avancé)</v>
      </c>
      <c r="AF1" s="152" t="str" cm="1">
        <f t="array" aca="1" ref="AF1" ca="1">INDIRECT("Etape_1_Coûts_Mesures_SSI!B"&amp;COLUMN()+2)</f>
        <v>Solution de prévention des fuites de données (DLP)</v>
      </c>
      <c r="AG1" s="152" t="str" cm="1">
        <f t="array" aca="1" ref="AG1" ca="1">INDIRECT("Etape_1_Coûts_Mesures_SSI!B"&amp;COLUMN()+2)</f>
        <v>Solution de protection Cloud (CASB/CSPM)</v>
      </c>
      <c r="AH1" s="152" t="str" cm="1">
        <f t="array" aca="1" ref="AH1" ca="1">INDIRECT("Etape_1_Coûts_Mesures_SSI!B"&amp;COLUMN()+2)</f>
        <v>Solution de protection des mails (élémentaire)</v>
      </c>
      <c r="AI1" s="152" t="str" cm="1">
        <f t="array" aca="1" ref="AI1" ca="1">INDIRECT("Etape_1_Coûts_Mesures_SSI!B"&amp;COLUMN()+2)</f>
        <v>Solution de protection des mails (avancé)</v>
      </c>
      <c r="AJ1" s="152" t="str" cm="1">
        <f t="array" aca="1" ref="AJ1" ca="1">INDIRECT("Etape_1_Coûts_Mesures_SSI!B"&amp;COLUMN()+2)</f>
        <v>Solution de protection des terminaux (Antimalware basique)</v>
      </c>
      <c r="AK1" s="152" t="str" cm="1">
        <f t="array" aca="1" ref="AK1" ca="1">INDIRECT("Etape_1_Coûts_Mesures_SSI!B"&amp;COLUMN()+2)</f>
        <v>Solution de protection des terminaux (EDR)</v>
      </c>
      <c r="AL1" s="152" t="str" cm="1">
        <f t="array" aca="1" ref="AL1" ca="1">INDIRECT("Etape_1_Coûts_Mesures_SSI!B"&amp;COLUMN()+2)</f>
        <v>Solution de sensibilisation et de formation</v>
      </c>
      <c r="AM1" s="152" t="str" cm="1">
        <f t="array" aca="1" ref="AM1" ca="1">INDIRECT("Etape_1_Coûts_Mesures_SSI!B"&amp;COLUMN()+2)</f>
        <v>Solution Proxy / Web Gateway (élémentaire)</v>
      </c>
      <c r="AN1" s="152" t="str" cm="1">
        <f t="array" aca="1" ref="AN1" ca="1">INDIRECT("Etape_1_Coûts_Mesures_SSI!B"&amp;COLUMN()+2)</f>
        <v>Solution Proxy / Web Gateway (intermédiaire)</v>
      </c>
      <c r="AO1" s="152" t="str" cm="1">
        <f t="array" aca="1" ref="AO1" ca="1">INDIRECT("Etape_1_Coûts_Mesures_SSI!B"&amp;COLUMN()+2)</f>
        <v>Solution Proxy / Web Gateway (avancé)</v>
      </c>
      <c r="AP1" s="152" t="str" cm="1">
        <f t="array" aca="1" ref="AP1" ca="1">INDIRECT("Etape_1_Coûts_Mesures_SSI!B"&amp;COLUMN()+2)</f>
        <v>Solution Reverse Proxy / Loadbalancer (élémentaire)</v>
      </c>
      <c r="AQ1" s="152" t="str" cm="1">
        <f t="array" aca="1" ref="AQ1" ca="1">INDIRECT("Etape_1_Coûts_Mesures_SSI!B"&amp;COLUMN()+2)</f>
        <v>Solution Reverse Proxy / Loadbalancer (intermédiaire)</v>
      </c>
      <c r="AR1" s="152" t="str" cm="1">
        <f t="array" aca="1" ref="AR1" ca="1">INDIRECT("Etape_1_Coûts_Mesures_SSI!B"&amp;COLUMN()+2)</f>
        <v>Solution Reverse Proxy / Loadbalancer (avancé)</v>
      </c>
      <c r="AS1" s="150" t="str" cm="1">
        <f t="array" aca="1" ref="AS1" ca="1">INDIRECT("Etape_1_Coûts_Mesures_SSI!B"&amp;COLUMN()+2)</f>
        <v>Sondes spécialisées IDPS (Détection &amp; Prévention d'intrusion)</v>
      </c>
      <c r="AT1" s="25"/>
      <c r="AU1" s="101"/>
      <c r="AV1" s="83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2:58" ht="60.75" customHeight="1" thickBot="1" x14ac:dyDescent="0.3">
      <c r="B2" s="76" t="s">
        <v>79</v>
      </c>
      <c r="C2" s="26" t="s">
        <v>98</v>
      </c>
      <c r="D2" s="63" t="s">
        <v>93</v>
      </c>
      <c r="E2" s="6" t="s">
        <v>117</v>
      </c>
      <c r="F2" s="16"/>
      <c r="G2" s="63" t="s">
        <v>93</v>
      </c>
      <c r="H2" s="6" t="s">
        <v>94</v>
      </c>
      <c r="I2" s="16"/>
      <c r="J2" s="155"/>
      <c r="K2" s="16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1"/>
      <c r="AW2" s="62"/>
      <c r="AX2" s="62"/>
    </row>
    <row r="3" spans="2:58" ht="19.5" customHeight="1" thickBot="1" x14ac:dyDescent="0.3">
      <c r="B3" s="112" t="s">
        <v>86</v>
      </c>
      <c r="C3" s="113">
        <f>IF(SUM(C4:C30)&gt;0,AVERAGE(C4:C30),0)</f>
        <v>2.4444444444444446</v>
      </c>
      <c r="D3" s="114">
        <f ca="1">IF(SUM(C4:C30)&gt;0,SUMPRODUCT(C4:C30,D4:D30)/SUM(C4:C30),0)</f>
        <v>1.9612469431906732</v>
      </c>
      <c r="E3" s="115">
        <f ca="1">SUM(E4:E30)</f>
        <v>1783210.9899999998</v>
      </c>
      <c r="F3" s="116">
        <f ca="1">AU3/MAX($AU$4:$AU$30)*100</f>
        <v>32.506543862277624</v>
      </c>
      <c r="G3" s="114">
        <f ca="1">IF(SUM(Choix_SSI!C4:C30)&gt;0,SUMPRODUCT(C4:C30,G4:G30)/SUM(C4:C30),0)</f>
        <v>3.0689515176418771</v>
      </c>
      <c r="H3" s="115">
        <f ca="1">SUM(H4:H30)</f>
        <v>1250662.5400000005</v>
      </c>
      <c r="I3" s="116">
        <f ca="1">AV3/MAX($AU$4:$AU$30)*100</f>
        <v>72.525567403489049</v>
      </c>
      <c r="J3" s="90" t="s">
        <v>112</v>
      </c>
      <c r="K3" s="91" cm="1">
        <f t="array" aca="1" ref="K3" ca="1">INDIRECT("Etape_1_Coûts_Mesures_SSI!D"&amp;COLUMN()+2)</f>
        <v>74583.81</v>
      </c>
      <c r="L3" s="92" cm="1">
        <f t="array" aca="1" ref="L3" ca="1">INDIRECT("Etape_1_Coûts_Mesures_SSI!D"&amp;COLUMN()+2)</f>
        <v>62301.8</v>
      </c>
      <c r="M3" s="92" cm="1">
        <f t="array" aca="1" ref="M3" ca="1">INDIRECT("Etape_1_Coûts_Mesures_SSI!D"&amp;COLUMN()+2)</f>
        <v>0</v>
      </c>
      <c r="N3" s="92" cm="1">
        <f t="array" aca="1" ref="N3" ca="1">INDIRECT("Etape_1_Coûts_Mesures_SSI!D"&amp;COLUMN()+2)</f>
        <v>122191.5</v>
      </c>
      <c r="O3" s="92" cm="1">
        <f t="array" aca="1" ref="O3" ca="1">INDIRECT("Etape_1_Coûts_Mesures_SSI!D"&amp;COLUMN()+2)</f>
        <v>14138.85</v>
      </c>
      <c r="P3" s="92" cm="1">
        <f t="array" aca="1" ref="P3" ca="1">INDIRECT("Etape_1_Coûts_Mesures_SSI!D"&amp;COLUMN()+2)</f>
        <v>70067</v>
      </c>
      <c r="Q3" s="92" cm="1">
        <f t="array" aca="1" ref="Q3" ca="1">INDIRECT("Etape_1_Coûts_Mesures_SSI!D"&amp;COLUMN()+2)</f>
        <v>10691.6</v>
      </c>
      <c r="R3" s="92" cm="1">
        <f t="array" aca="1" ref="R3" ca="1">INDIRECT("Etape_1_Coûts_Mesures_SSI!D"&amp;COLUMN()+2)</f>
        <v>20000</v>
      </c>
      <c r="S3" s="92" cm="1">
        <f t="array" aca="1" ref="S3" ca="1">INDIRECT("Etape_1_Coûts_Mesures_SSI!D"&amp;COLUMN()+2)</f>
        <v>113870.65999999999</v>
      </c>
      <c r="T3" s="92" cm="1">
        <f t="array" aca="1" ref="T3" ca="1">INDIRECT("Etape_1_Coûts_Mesures_SSI!D"&amp;COLUMN()+2)</f>
        <v>98716.200000000012</v>
      </c>
      <c r="U3" s="92" cm="1">
        <f t="array" aca="1" ref="U3" ca="1">INDIRECT("Etape_1_Coûts_Mesures_SSI!D"&amp;COLUMN()+2)</f>
        <v>89239.98000000001</v>
      </c>
      <c r="V3" s="92" cm="1">
        <f t="array" aca="1" ref="V3" ca="1">INDIRECT("Etape_1_Coûts_Mesures_SSI!D"&amp;COLUMN()+2)</f>
        <v>25209.58</v>
      </c>
      <c r="W3" s="92" cm="1">
        <f t="array" aca="1" ref="W3" ca="1">INDIRECT("Etape_1_Coûts_Mesures_SSI!D"&amp;COLUMN()+2)</f>
        <v>101565</v>
      </c>
      <c r="X3" s="92" cm="1">
        <f t="array" aca="1" ref="X3" ca="1">INDIRECT("Etape_1_Coûts_Mesures_SSI!D"&amp;COLUMN()+2)</f>
        <v>105284.27</v>
      </c>
      <c r="Y3" s="92" cm="1">
        <f t="array" aca="1" ref="Y3" ca="1">INDIRECT("Etape_1_Coûts_Mesures_SSI!D"&amp;COLUMN()+2)</f>
        <v>14023.100000000002</v>
      </c>
      <c r="Z3" s="92" cm="1">
        <f t="array" aca="1" ref="Z3" ca="1">INDIRECT("Etape_1_Coûts_Mesures_SSI!D"&amp;COLUMN()+2)</f>
        <v>33672.21</v>
      </c>
      <c r="AA3" s="92" cm="1">
        <f t="array" aca="1" ref="AA3" ca="1">INDIRECT("Etape_1_Coûts_Mesures_SSI!D"&amp;COLUMN()+2)</f>
        <v>69842.3</v>
      </c>
      <c r="AB3" s="92" cm="1">
        <f t="array" aca="1" ref="AB3" ca="1">INDIRECT("Etape_1_Coûts_Mesures_SSI!D"&amp;COLUMN()+2)</f>
        <v>16900.39</v>
      </c>
      <c r="AC3" s="92" cm="1">
        <f t="array" aca="1" ref="AC3" ca="1">INDIRECT("Etape_1_Coûts_Mesures_SSI!D"&amp;COLUMN()+2)</f>
        <v>35660.230000000003</v>
      </c>
      <c r="AD3" s="92" cm="1">
        <f t="array" aca="1" ref="AD3" ca="1">INDIRECT("Etape_1_Coûts_Mesures_SSI!D"&amp;COLUMN()+2)</f>
        <v>70005.42</v>
      </c>
      <c r="AE3" s="92" cm="1">
        <f t="array" aca="1" ref="AE3" ca="1">INDIRECT("Etape_1_Coûts_Mesures_SSI!D"&amp;COLUMN()+2)</f>
        <v>10491.52</v>
      </c>
      <c r="AF3" s="92" cm="1">
        <f t="array" aca="1" ref="AF3" ca="1">INDIRECT("Etape_1_Coûts_Mesures_SSI!D"&amp;COLUMN()+2)</f>
        <v>44461.440000000002</v>
      </c>
      <c r="AG3" s="92" cm="1">
        <f t="array" aca="1" ref="AG3" ca="1">INDIRECT("Etape_1_Coûts_Mesures_SSI!D"&amp;COLUMN()+2)</f>
        <v>118404.99</v>
      </c>
      <c r="AH3" s="92" cm="1">
        <f t="array" aca="1" ref="AH3" ca="1">INDIRECT("Etape_1_Coûts_Mesures_SSI!D"&amp;COLUMN()+2)</f>
        <v>10000</v>
      </c>
      <c r="AI3" s="92" cm="1">
        <f t="array" aca="1" ref="AI3" ca="1">INDIRECT("Etape_1_Coûts_Mesures_SSI!D"&amp;COLUMN()+2)</f>
        <v>24717.4</v>
      </c>
      <c r="AJ3" s="92" cm="1">
        <f t="array" aca="1" ref="AJ3" ca="1">INDIRECT("Etape_1_Coûts_Mesures_SSI!D"&amp;COLUMN()+2)</f>
        <v>50280.08</v>
      </c>
      <c r="AK3" s="92" cm="1">
        <f t="array" aca="1" ref="AK3" ca="1">INDIRECT("Etape_1_Coûts_Mesures_SSI!D"&amp;COLUMN()+2)</f>
        <v>5136.4000000000005</v>
      </c>
      <c r="AL3" s="92" cm="1">
        <f t="array" aca="1" ref="AL3" ca="1">INDIRECT("Etape_1_Coûts_Mesures_SSI!D"&amp;COLUMN()+2)</f>
        <v>35742.07</v>
      </c>
      <c r="AM3" s="92" cm="1">
        <f t="array" aca="1" ref="AM3" ca="1">INDIRECT("Etape_1_Coûts_Mesures_SSI!D"&amp;COLUMN()+2)</f>
        <v>3000</v>
      </c>
      <c r="AN3" s="92" cm="1">
        <f t="array" aca="1" ref="AN3" ca="1">INDIRECT("Etape_1_Coûts_Mesures_SSI!D"&amp;COLUMN()+2)</f>
        <v>41988.81</v>
      </c>
      <c r="AO3" s="92" cm="1">
        <f t="array" aca="1" ref="AO3" ca="1">INDIRECT("Etape_1_Coûts_Mesures_SSI!D"&amp;COLUMN()+2)</f>
        <v>0</v>
      </c>
      <c r="AP3" s="92" cm="1">
        <f t="array" aca="1" ref="AP3" ca="1">INDIRECT("Etape_1_Coûts_Mesures_SSI!D"&amp;COLUMN()+2)</f>
        <v>79209.75</v>
      </c>
      <c r="AQ3" s="92" cm="1">
        <f t="array" aca="1" ref="AQ3" ca="1">INDIRECT("Etape_1_Coûts_Mesures_SSI!D"&amp;COLUMN()+2)</f>
        <v>105176.49</v>
      </c>
      <c r="AR3" s="92" cm="1">
        <f t="array" aca="1" ref="AR3" ca="1">INDIRECT("Etape_1_Coûts_Mesures_SSI!D"&amp;COLUMN()+2)</f>
        <v>7198.0300000000007</v>
      </c>
      <c r="AS3" s="93" cm="1">
        <f t="array" aca="1" ref="AS3" ca="1">INDIRECT("Etape_1_Coûts_Mesures_SSI!D"&amp;COLUMN()+2)</f>
        <v>99440.11</v>
      </c>
      <c r="AU3" s="105">
        <f ca="1">SUMPRODUCT(C4:C30,D4:D30)/E3</f>
        <v>7.2589446216111782E-5</v>
      </c>
      <c r="AV3" s="105">
        <f ca="1">SUMPRODUCT(C4:C30,G4:G30)/H3</f>
        <v>1.6195479890551755E-4</v>
      </c>
    </row>
    <row r="4" spans="2:58" x14ac:dyDescent="0.25">
      <c r="B4" s="96" t="s">
        <v>7</v>
      </c>
      <c r="C4" s="177">
        <v>1</v>
      </c>
      <c r="D4" s="179">
        <f ca="1">VLOOKUP(B4,Abaques_SSI!$B$4:$C$30,2,FALSE)</f>
        <v>2.291666666666667</v>
      </c>
      <c r="E4" s="99">
        <f ca="1">VLOOKUP(B4,Calcul_Budget!$B$4:$C$30,2,FALSE)</f>
        <v>63653.4281848955</v>
      </c>
      <c r="F4" s="106">
        <f ca="1">AU4/MAX($AU$4:$AU$30)*100</f>
        <v>16.122298708817397</v>
      </c>
      <c r="G4" s="179">
        <f ca="1">IF(VLOOKUP(B4,Choix_SSI!$B$4:$C$30,2,FALSE)&gt;0,VLOOKUP(B4,Choix_SSI!$B$4:$C$30,2,FALSE)/C4,0)</f>
        <v>2.8177083333333335</v>
      </c>
      <c r="H4" s="99">
        <f ca="1">VLOOKUP(B4,Calcul_Budget2!$B$4:$C$30,2,FALSE)</f>
        <v>45572.678626494191</v>
      </c>
      <c r="I4" s="106">
        <f ca="1">AV4/MAX($AU$4:$AU$30)*100</f>
        <v>27.687822015894703</v>
      </c>
      <c r="J4" s="159" t="s">
        <v>105</v>
      </c>
      <c r="K4" s="81" t="str">
        <f>IF(Abaques_SSI!D4&gt;0,Abaques_SSI!D4,"")</f>
        <v/>
      </c>
      <c r="L4" s="77">
        <f>IF(Abaques_SSI!E4&gt;0,Abaques_SSI!E4,"")</f>
        <v>0.125</v>
      </c>
      <c r="M4" s="77" t="str">
        <f>IF(Abaques_SSI!F4&gt;0,Abaques_SSI!F4,"")</f>
        <v/>
      </c>
      <c r="N4" s="77" t="str">
        <f>IF(Abaques_SSI!G4&gt;0,Abaques_SSI!G4,"")</f>
        <v/>
      </c>
      <c r="O4" s="77">
        <f>IF(Abaques_SSI!H4&gt;0,Abaques_SSI!H4,"")</f>
        <v>0.125</v>
      </c>
      <c r="P4" s="77">
        <f>IF(Abaques_SSI!I4&gt;0,Abaques_SSI!I4,"")</f>
        <v>0.125</v>
      </c>
      <c r="Q4" s="77" t="str">
        <f>IF(Abaques_SSI!J4&gt;0,Abaques_SSI!J4,"")</f>
        <v/>
      </c>
      <c r="R4" s="77" t="str">
        <f>IF(Abaques_SSI!K4&gt;0,Abaques_SSI!K4,"")</f>
        <v/>
      </c>
      <c r="S4" s="77" t="str">
        <f>IF(Abaques_SSI!L4&gt;0,Abaques_SSI!L4,"")</f>
        <v/>
      </c>
      <c r="T4" s="77">
        <f>IF(Abaques_SSI!M4&gt;0,Abaques_SSI!M4,"")</f>
        <v>0.20833333333333334</v>
      </c>
      <c r="U4" s="77" t="str">
        <f>IF(Abaques_SSI!N4&gt;0,Abaques_SSI!N4,"")</f>
        <v/>
      </c>
      <c r="V4" s="77" t="str">
        <f>IF(Abaques_SSI!O4&gt;0,Abaques_SSI!O4,"")</f>
        <v/>
      </c>
      <c r="W4" s="77" t="str">
        <f>IF(Abaques_SSI!P4&gt;0,Abaques_SSI!P4,"")</f>
        <v/>
      </c>
      <c r="X4" s="77" t="str">
        <f>IF(Abaques_SSI!Q4&gt;0,Abaques_SSI!Q4,"")</f>
        <v/>
      </c>
      <c r="Y4" s="77" t="str">
        <f>IF(Abaques_SSI!R4&gt;0,Abaques_SSI!R4,"")</f>
        <v/>
      </c>
      <c r="Z4" s="77">
        <f>IF(Abaques_SSI!S4&gt;0,Abaques_SSI!S4,"")</f>
        <v>0.25</v>
      </c>
      <c r="AA4" s="77" t="str">
        <f>IF(Abaques_SSI!T4&gt;0,Abaques_SSI!T4,"")</f>
        <v/>
      </c>
      <c r="AB4" s="77" t="str">
        <f>IF(Abaques_SSI!U4&gt;0,Abaques_SSI!U4,"")</f>
        <v/>
      </c>
      <c r="AC4" s="77" t="str">
        <f>IF(Abaques_SSI!V4&gt;0,Abaques_SSI!V4,"")</f>
        <v/>
      </c>
      <c r="AD4" s="77" t="str">
        <f>IF(Abaques_SSI!W4&gt;0,Abaques_SSI!W4,"")</f>
        <v/>
      </c>
      <c r="AE4" s="77" t="str">
        <f>IF(Abaques_SSI!X4&gt;0,Abaques_SSI!X4,"")</f>
        <v/>
      </c>
      <c r="AF4" s="77">
        <f>IF(Abaques_SSI!Y4&gt;0,Abaques_SSI!Y4,"")</f>
        <v>8.3333333333333343E-2</v>
      </c>
      <c r="AG4" s="77">
        <f>IF(Abaques_SSI!Z4&gt;0,Abaques_SSI!Z4,"")</f>
        <v>8.3333333333333343E-2</v>
      </c>
      <c r="AH4" s="77" t="str">
        <f>IF(Abaques_SSI!AA4&gt;0,Abaques_SSI!AA4,"")</f>
        <v/>
      </c>
      <c r="AI4" s="77" t="str">
        <f>IF(Abaques_SSI!AB4&gt;0,Abaques_SSI!AB4,"")</f>
        <v/>
      </c>
      <c r="AJ4" s="77" t="str">
        <f>IF(Abaques_SSI!AC4&gt;0,Abaques_SSI!AC4,"")</f>
        <v/>
      </c>
      <c r="AK4" s="77" t="str">
        <f>IF(Abaques_SSI!AD4&gt;0,Abaques_SSI!AD4,"")</f>
        <v/>
      </c>
      <c r="AL4" s="77" t="str">
        <f>IF(Abaques_SSI!AE4&gt;0,Abaques_SSI!AE4,"")</f>
        <v/>
      </c>
      <c r="AM4" s="77" t="str">
        <f>IF(Abaques_SSI!AF4&gt;0,Abaques_SSI!AF4,"")</f>
        <v/>
      </c>
      <c r="AN4" s="77" t="str">
        <f>IF(Abaques_SSI!AG4&gt;0,Abaques_SSI!AG4,"")</f>
        <v/>
      </c>
      <c r="AO4" s="77" t="str">
        <f>IF(Abaques_SSI!AH4&gt;0,Abaques_SSI!AH4,"")</f>
        <v/>
      </c>
      <c r="AP4" s="77" t="str">
        <f>IF(Abaques_SSI!AI4&gt;0,Abaques_SSI!AI4,"")</f>
        <v/>
      </c>
      <c r="AQ4" s="77" t="str">
        <f>IF(Abaques_SSI!AJ4&gt;0,Abaques_SSI!AJ4,"")</f>
        <v/>
      </c>
      <c r="AR4" s="77" t="str">
        <f>IF(Abaques_SSI!AK4&gt;0,Abaques_SSI!AK4,"")</f>
        <v/>
      </c>
      <c r="AS4" s="78" t="str">
        <f>IF(Abaques_SSI!AL4&gt;0,Abaques_SSI!AL4,"")</f>
        <v/>
      </c>
      <c r="AT4" s="1"/>
      <c r="AU4" s="105">
        <f ca="1">(C4*D4)/E4</f>
        <v>3.6002250499533394E-5</v>
      </c>
      <c r="AV4" s="105">
        <f ca="1">(C4*G4)/H4</f>
        <v>6.1828894378291539E-5</v>
      </c>
      <c r="AX4" s="104"/>
    </row>
    <row r="5" spans="2:58" ht="30" x14ac:dyDescent="0.25">
      <c r="B5" s="97" t="s">
        <v>18</v>
      </c>
      <c r="C5" s="177">
        <v>3</v>
      </c>
      <c r="D5" s="179">
        <f ca="1">VLOOKUP(B5,Abaques_SSI!$B$4:$C$30,2,FALSE)</f>
        <v>3.1714285714285717</v>
      </c>
      <c r="E5" s="99">
        <f ca="1">VLOOKUP(B5,Calcul_Budget!$B$4:$C$30,2,FALSE)</f>
        <v>77378.215200872612</v>
      </c>
      <c r="F5" s="106">
        <f t="shared" ref="F5:F30" ca="1" si="0">AU5/MAX($AU$4:$AU$30)*100</f>
        <v>55.062356644265677</v>
      </c>
      <c r="G5" s="179">
        <f ca="1">IF(VLOOKUP(B5,Choix_SSI!$B$4:$C$30,2,FALSE)&gt;0,VLOOKUP(B5,Choix_SSI!$B$4:$C$30,2,FALSE)/C5,0)</f>
        <v>3.0940476190476187</v>
      </c>
      <c r="H5" s="99">
        <f ca="1">VLOOKUP(B5,Calcul_Budget2!$B$4:$C$30,2,FALSE)</f>
        <v>55079.631800063216</v>
      </c>
      <c r="I5" s="106">
        <f t="shared" ref="I5:I30" ca="1" si="1">AV5/MAX($AU$4:$AU$30)*100</f>
        <v>75.466556493927627</v>
      </c>
      <c r="J5" s="160"/>
      <c r="K5" s="82" t="str">
        <f>IF(Abaques_SSI!D5&gt;0,Abaques_SSI!D5,"")</f>
        <v/>
      </c>
      <c r="L5" s="79" t="str">
        <f>IF(Abaques_SSI!E5&gt;0,Abaques_SSI!E5,"")</f>
        <v/>
      </c>
      <c r="M5" s="79" t="str">
        <f>IF(Abaques_SSI!F5&gt;0,Abaques_SSI!F5,"")</f>
        <v/>
      </c>
      <c r="N5" s="79">
        <f>IF(Abaques_SSI!G5&gt;0,Abaques_SSI!G5,"")</f>
        <v>9.5238095238095233E-2</v>
      </c>
      <c r="O5" s="79">
        <f>IF(Abaques_SSI!H5&gt;0,Abaques_SSI!H5,"")</f>
        <v>0.14285714285714285</v>
      </c>
      <c r="P5" s="79">
        <f>IF(Abaques_SSI!I5&gt;0,Abaques_SSI!I5,"")</f>
        <v>0.14285714285714285</v>
      </c>
      <c r="Q5" s="79" t="str">
        <f>IF(Abaques_SSI!J5&gt;0,Abaques_SSI!J5,"")</f>
        <v/>
      </c>
      <c r="R5" s="79" t="str">
        <f>IF(Abaques_SSI!K5&gt;0,Abaques_SSI!K5,"")</f>
        <v/>
      </c>
      <c r="S5" s="79" t="str">
        <f>IF(Abaques_SSI!L5&gt;0,Abaques_SSI!L5,"")</f>
        <v/>
      </c>
      <c r="T5" s="79">
        <f>IF(Abaques_SSI!M5&gt;0,Abaques_SSI!M5,"")</f>
        <v>0.19047619047619047</v>
      </c>
      <c r="U5" s="79">
        <f>IF(Abaques_SSI!N5&gt;0,Abaques_SSI!N5,"")</f>
        <v>0.42857142857142855</v>
      </c>
      <c r="V5" s="79" t="str">
        <f>IF(Abaques_SSI!O5&gt;0,Abaques_SSI!O5,"")</f>
        <v/>
      </c>
      <c r="W5" s="79" t="str">
        <f>IF(Abaques_SSI!P5&gt;0,Abaques_SSI!P5,"")</f>
        <v/>
      </c>
      <c r="X5" s="79" t="str">
        <f>IF(Abaques_SSI!Q5&gt;0,Abaques_SSI!Q5,"")</f>
        <v/>
      </c>
      <c r="Y5" s="79" t="str">
        <f>IF(Abaques_SSI!R5&gt;0,Abaques_SSI!R5,"")</f>
        <v/>
      </c>
      <c r="Z5" s="79" t="str">
        <f>IF(Abaques_SSI!S5&gt;0,Abaques_SSI!S5,"")</f>
        <v/>
      </c>
      <c r="AA5" s="79" t="str">
        <f>IF(Abaques_SSI!T5&gt;0,Abaques_SSI!T5,"")</f>
        <v/>
      </c>
      <c r="AB5" s="79" t="str">
        <f>IF(Abaques_SSI!U5&gt;0,Abaques_SSI!U5,"")</f>
        <v/>
      </c>
      <c r="AC5" s="79" t="str">
        <f>IF(Abaques_SSI!V5&gt;0,Abaques_SSI!V5,"")</f>
        <v/>
      </c>
      <c r="AD5" s="79" t="str">
        <f>IF(Abaques_SSI!W5&gt;0,Abaques_SSI!W5,"")</f>
        <v/>
      </c>
      <c r="AE5" s="79" t="str">
        <f>IF(Abaques_SSI!X5&gt;0,Abaques_SSI!X5,"")</f>
        <v/>
      </c>
      <c r="AF5" s="79" t="str">
        <f>IF(Abaques_SSI!Y5&gt;0,Abaques_SSI!Y5,"")</f>
        <v/>
      </c>
      <c r="AG5" s="79" t="str">
        <f>IF(Abaques_SSI!Z5&gt;0,Abaques_SSI!Z5,"")</f>
        <v/>
      </c>
      <c r="AH5" s="79" t="str">
        <f>IF(Abaques_SSI!AA5&gt;0,Abaques_SSI!AA5,"")</f>
        <v/>
      </c>
      <c r="AI5" s="79" t="str">
        <f>IF(Abaques_SSI!AB5&gt;0,Abaques_SSI!AB5,"")</f>
        <v/>
      </c>
      <c r="AJ5" s="79" t="str">
        <f>IF(Abaques_SSI!AC5&gt;0,Abaques_SSI!AC5,"")</f>
        <v/>
      </c>
      <c r="AK5" s="79" t="str">
        <f>IF(Abaques_SSI!AD5&gt;0,Abaques_SSI!AD5,"")</f>
        <v/>
      </c>
      <c r="AL5" s="79" t="str">
        <f>IF(Abaques_SSI!AE5&gt;0,Abaques_SSI!AE5,"")</f>
        <v/>
      </c>
      <c r="AM5" s="79" t="str">
        <f>IF(Abaques_SSI!AF5&gt;0,Abaques_SSI!AF5,"")</f>
        <v/>
      </c>
      <c r="AN5" s="79" t="str">
        <f>IF(Abaques_SSI!AG5&gt;0,Abaques_SSI!AG5,"")</f>
        <v/>
      </c>
      <c r="AO5" s="79" t="str">
        <f>IF(Abaques_SSI!AH5&gt;0,Abaques_SSI!AH5,"")</f>
        <v/>
      </c>
      <c r="AP5" s="79" t="str">
        <f>IF(Abaques_SSI!AI5&gt;0,Abaques_SSI!AI5,"")</f>
        <v/>
      </c>
      <c r="AQ5" s="79" t="str">
        <f>IF(Abaques_SSI!AJ5&gt;0,Abaques_SSI!AJ5,"")</f>
        <v/>
      </c>
      <c r="AR5" s="79" t="str">
        <f>IF(Abaques_SSI!AK5&gt;0,Abaques_SSI!AK5,"")</f>
        <v/>
      </c>
      <c r="AS5" s="80" t="str">
        <f>IF(Abaques_SSI!AL5&gt;0,Abaques_SSI!AL5,"")</f>
        <v/>
      </c>
      <c r="AT5" s="1"/>
      <c r="AU5" s="105">
        <f t="shared" ref="AU5:AU30" ca="1" si="2">(C5*D5)/E5</f>
        <v>1.2295819552811838E-4</v>
      </c>
      <c r="AV5" s="105">
        <f t="shared" ref="AV5:AV30" ca="1" si="3">(C5*G5)/H5</f>
        <v>1.6852223868955136E-4</v>
      </c>
      <c r="AX5" s="104"/>
    </row>
    <row r="6" spans="2:58" ht="30" x14ac:dyDescent="0.25">
      <c r="B6" s="97" t="s">
        <v>0</v>
      </c>
      <c r="C6" s="177">
        <v>1</v>
      </c>
      <c r="D6" s="179">
        <f ca="1">VLOOKUP(B6,Abaques_SSI!$B$4:$C$30,2,FALSE)</f>
        <v>2.2814814814814812</v>
      </c>
      <c r="E6" s="99">
        <f ca="1">VLOOKUP(B6,Calcul_Budget!$B$4:$C$30,2,FALSE)</f>
        <v>57177.486824040672</v>
      </c>
      <c r="F6" s="106">
        <f t="shared" ca="1" si="0"/>
        <v>17.868545383391545</v>
      </c>
      <c r="G6" s="179">
        <f ca="1">IF(VLOOKUP(B6,Choix_SSI!$B$4:$C$30,2,FALSE)&gt;0,VLOOKUP(B6,Choix_SSI!$B$4:$C$30,2,FALSE)/C6,0)</f>
        <v>3.5805555555555553</v>
      </c>
      <c r="H6" s="99">
        <f ca="1">VLOOKUP(B6,Calcul_Budget2!$B$4:$C$30,2,FALSE)</f>
        <v>53546.21246776019</v>
      </c>
      <c r="I6" s="106">
        <f t="shared" ca="1" si="1"/>
        <v>29.944631546778123</v>
      </c>
      <c r="J6" s="160"/>
      <c r="K6" s="82" t="str">
        <f>IF(Abaques_SSI!D6&gt;0,Abaques_SSI!D6,"")</f>
        <v/>
      </c>
      <c r="L6" s="79" t="str">
        <f>IF(Abaques_SSI!E6&gt;0,Abaques_SSI!E6,"")</f>
        <v/>
      </c>
      <c r="M6" s="79" t="str">
        <f>IF(Abaques_SSI!F6&gt;0,Abaques_SSI!F6,"")</f>
        <v/>
      </c>
      <c r="N6" s="79">
        <f>IF(Abaques_SSI!G6&gt;0,Abaques_SSI!G6,"")</f>
        <v>7.407407407407407E-2</v>
      </c>
      <c r="O6" s="79">
        <f>IF(Abaques_SSI!H6&gt;0,Abaques_SSI!H6,"")</f>
        <v>0.1111111111111111</v>
      </c>
      <c r="P6" s="79">
        <f>IF(Abaques_SSI!I6&gt;0,Abaques_SSI!I6,"")</f>
        <v>0.1111111111111111</v>
      </c>
      <c r="Q6" s="79" t="str">
        <f>IF(Abaques_SSI!J6&gt;0,Abaques_SSI!J6,"")</f>
        <v/>
      </c>
      <c r="R6" s="79" t="str">
        <f>IF(Abaques_SSI!K6&gt;0,Abaques_SSI!K6,"")</f>
        <v/>
      </c>
      <c r="S6" s="79" t="str">
        <f>IF(Abaques_SSI!L6&gt;0,Abaques_SSI!L6,"")</f>
        <v/>
      </c>
      <c r="T6" s="79">
        <f>IF(Abaques_SSI!M6&gt;0,Abaques_SSI!M6,"")</f>
        <v>7.407407407407407E-2</v>
      </c>
      <c r="U6" s="79">
        <f>IF(Abaques_SSI!N6&gt;0,Abaques_SSI!N6,"")</f>
        <v>0.33333333333333331</v>
      </c>
      <c r="V6" s="79" t="str">
        <f>IF(Abaques_SSI!O6&gt;0,Abaques_SSI!O6,"")</f>
        <v/>
      </c>
      <c r="W6" s="79" t="str">
        <f>IF(Abaques_SSI!P6&gt;0,Abaques_SSI!P6,"")</f>
        <v/>
      </c>
      <c r="X6" s="79" t="str">
        <f>IF(Abaques_SSI!Q6&gt;0,Abaques_SSI!Q6,"")</f>
        <v/>
      </c>
      <c r="Y6" s="79" t="str">
        <f>IF(Abaques_SSI!R6&gt;0,Abaques_SSI!R6,"")</f>
        <v/>
      </c>
      <c r="Z6" s="79" t="str">
        <f>IF(Abaques_SSI!S6&gt;0,Abaques_SSI!S6,"")</f>
        <v/>
      </c>
      <c r="AA6" s="79" t="str">
        <f>IF(Abaques_SSI!T6&gt;0,Abaques_SSI!T6,"")</f>
        <v/>
      </c>
      <c r="AB6" s="79" t="str">
        <f>IF(Abaques_SSI!U6&gt;0,Abaques_SSI!U6,"")</f>
        <v/>
      </c>
      <c r="AC6" s="79" t="str">
        <f>IF(Abaques_SSI!V6&gt;0,Abaques_SSI!V6,"")</f>
        <v/>
      </c>
      <c r="AD6" s="79" t="str">
        <f>IF(Abaques_SSI!W6&gt;0,Abaques_SSI!W6,"")</f>
        <v/>
      </c>
      <c r="AE6" s="79" t="str">
        <f>IF(Abaques_SSI!X6&gt;0,Abaques_SSI!X6,"")</f>
        <v/>
      </c>
      <c r="AF6" s="79" t="str">
        <f>IF(Abaques_SSI!Y6&gt;0,Abaques_SSI!Y6,"")</f>
        <v/>
      </c>
      <c r="AG6" s="79" t="str">
        <f>IF(Abaques_SSI!Z6&gt;0,Abaques_SSI!Z6,"")</f>
        <v/>
      </c>
      <c r="AH6" s="79" t="str">
        <f>IF(Abaques_SSI!AA6&gt;0,Abaques_SSI!AA6,"")</f>
        <v/>
      </c>
      <c r="AI6" s="79" t="str">
        <f>IF(Abaques_SSI!AB6&gt;0,Abaques_SSI!AB6,"")</f>
        <v/>
      </c>
      <c r="AJ6" s="79" t="str">
        <f>IF(Abaques_SSI!AC6&gt;0,Abaques_SSI!AC6,"")</f>
        <v/>
      </c>
      <c r="AK6" s="79">
        <f>IF(Abaques_SSI!AD6&gt;0,Abaques_SSI!AD6,"")</f>
        <v>0.29629629629629628</v>
      </c>
      <c r="AL6" s="79" t="str">
        <f>IF(Abaques_SSI!AE6&gt;0,Abaques_SSI!AE6,"")</f>
        <v/>
      </c>
      <c r="AM6" s="79" t="str">
        <f>IF(Abaques_SSI!AF6&gt;0,Abaques_SSI!AF6,"")</f>
        <v/>
      </c>
      <c r="AN6" s="79" t="str">
        <f>IF(Abaques_SSI!AG6&gt;0,Abaques_SSI!AG6,"")</f>
        <v/>
      </c>
      <c r="AO6" s="79" t="str">
        <f>IF(Abaques_SSI!AH6&gt;0,Abaques_SSI!AH6,"")</f>
        <v/>
      </c>
      <c r="AP6" s="79" t="str">
        <f>IF(Abaques_SSI!AI6&gt;0,Abaques_SSI!AI6,"")</f>
        <v/>
      </c>
      <c r="AQ6" s="79" t="str">
        <f>IF(Abaques_SSI!AJ6&gt;0,Abaques_SSI!AJ6,"")</f>
        <v/>
      </c>
      <c r="AR6" s="79" t="str">
        <f>IF(Abaques_SSI!AK6&gt;0,Abaques_SSI!AK6,"")</f>
        <v/>
      </c>
      <c r="AS6" s="80" t="str">
        <f>IF(Abaques_SSI!AL6&gt;0,Abaques_SSI!AL6,"")</f>
        <v/>
      </c>
      <c r="AT6" s="1"/>
      <c r="AU6" s="105">
        <f t="shared" ca="1" si="2"/>
        <v>3.9901744693721242E-5</v>
      </c>
      <c r="AV6" s="105">
        <f t="shared" ca="1" si="3"/>
        <v>6.6868512085917992E-5</v>
      </c>
      <c r="AX6" s="104"/>
    </row>
    <row r="7" spans="2:58" ht="30" x14ac:dyDescent="0.25">
      <c r="B7" s="97" t="s">
        <v>10</v>
      </c>
      <c r="C7" s="177">
        <v>2</v>
      </c>
      <c r="D7" s="179">
        <f ca="1">VLOOKUP(B7,Abaques_SSI!$B$4:$C$30,2,FALSE)</f>
        <v>1.9285714285714288</v>
      </c>
      <c r="E7" s="99">
        <f ca="1">VLOOKUP(B7,Calcul_Budget!$B$4:$C$30,2,FALSE)</f>
        <v>50128.592647697093</v>
      </c>
      <c r="F7" s="106">
        <f t="shared" ca="1" si="0"/>
        <v>34.457005016517151</v>
      </c>
      <c r="G7" s="179">
        <f ca="1">IF(VLOOKUP(B7,Choix_SSI!$B$4:$C$30,2,FALSE)&gt;0,VLOOKUP(B7,Choix_SSI!$B$4:$C$30,2,FALSE)/C7,0)</f>
        <v>2.9883928571428582</v>
      </c>
      <c r="H7" s="99">
        <f ca="1">VLOOKUP(B7,Calcul_Budget2!$B$4:$C$30,2,FALSE)</f>
        <v>49940.603262889388</v>
      </c>
      <c r="I7" s="106">
        <f t="shared" ca="1" si="1"/>
        <v>53.593388322101433</v>
      </c>
      <c r="J7" s="160"/>
      <c r="K7" s="82" t="str">
        <f>IF(Abaques_SSI!D7&gt;0,Abaques_SSI!D7,"")</f>
        <v/>
      </c>
      <c r="L7" s="79">
        <f>IF(Abaques_SSI!E7&gt;0,Abaques_SSI!E7,"")</f>
        <v>0.10714285714285715</v>
      </c>
      <c r="M7" s="79">
        <f>IF(Abaques_SSI!F7&gt;0,Abaques_SSI!F7,"")</f>
        <v>7.1428571428571438E-2</v>
      </c>
      <c r="N7" s="79" t="str">
        <f>IF(Abaques_SSI!G7&gt;0,Abaques_SSI!G7,"")</f>
        <v/>
      </c>
      <c r="O7" s="79">
        <f>IF(Abaques_SSI!H7&gt;0,Abaques_SSI!H7,"")</f>
        <v>0.10714285714285715</v>
      </c>
      <c r="P7" s="79">
        <f>IF(Abaques_SSI!I7&gt;0,Abaques_SSI!I7,"")</f>
        <v>0.10714285714285715</v>
      </c>
      <c r="Q7" s="79">
        <f>IF(Abaques_SSI!J7&gt;0,Abaques_SSI!J7,"")</f>
        <v>0.17857142857142858</v>
      </c>
      <c r="R7" s="79" t="str">
        <f>IF(Abaques_SSI!K7&gt;0,Abaques_SSI!K7,"")</f>
        <v/>
      </c>
      <c r="S7" s="79" t="str">
        <f>IF(Abaques_SSI!L7&gt;0,Abaques_SSI!L7,"")</f>
        <v/>
      </c>
      <c r="T7" s="79">
        <f>IF(Abaques_SSI!M7&gt;0,Abaques_SSI!M7,"")</f>
        <v>7.1428571428571438E-2</v>
      </c>
      <c r="U7" s="79" t="str">
        <f>IF(Abaques_SSI!N7&gt;0,Abaques_SSI!N7,"")</f>
        <v/>
      </c>
      <c r="V7" s="79" t="str">
        <f>IF(Abaques_SSI!O7&gt;0,Abaques_SSI!O7,"")</f>
        <v/>
      </c>
      <c r="W7" s="79" t="str">
        <f>IF(Abaques_SSI!P7&gt;0,Abaques_SSI!P7,"")</f>
        <v/>
      </c>
      <c r="X7" s="79" t="str">
        <f>IF(Abaques_SSI!Q7&gt;0,Abaques_SSI!Q7,"")</f>
        <v/>
      </c>
      <c r="Y7" s="79" t="str">
        <f>IF(Abaques_SSI!R7&gt;0,Abaques_SSI!R7,"")</f>
        <v/>
      </c>
      <c r="Z7" s="79" t="str">
        <f>IF(Abaques_SSI!S7&gt;0,Abaques_SSI!S7,"")</f>
        <v/>
      </c>
      <c r="AA7" s="79">
        <f>IF(Abaques_SSI!T7&gt;0,Abaques_SSI!T7,"")</f>
        <v>0.35714285714285715</v>
      </c>
      <c r="AB7" s="79" t="str">
        <f>IF(Abaques_SSI!U7&gt;0,Abaques_SSI!U7,"")</f>
        <v/>
      </c>
      <c r="AC7" s="79" t="str">
        <f>IF(Abaques_SSI!V7&gt;0,Abaques_SSI!V7,"")</f>
        <v/>
      </c>
      <c r="AD7" s="79" t="str">
        <f>IF(Abaques_SSI!W7&gt;0,Abaques_SSI!W7,"")</f>
        <v/>
      </c>
      <c r="AE7" s="79" t="str">
        <f>IF(Abaques_SSI!X7&gt;0,Abaques_SSI!X7,"")</f>
        <v/>
      </c>
      <c r="AF7" s="79" t="str">
        <f>IF(Abaques_SSI!Y7&gt;0,Abaques_SSI!Y7,"")</f>
        <v/>
      </c>
      <c r="AG7" s="79" t="str">
        <f>IF(Abaques_SSI!Z7&gt;0,Abaques_SSI!Z7,"")</f>
        <v/>
      </c>
      <c r="AH7" s="79" t="str">
        <f>IF(Abaques_SSI!AA7&gt;0,Abaques_SSI!AA7,"")</f>
        <v/>
      </c>
      <c r="AI7" s="79" t="str">
        <f>IF(Abaques_SSI!AB7&gt;0,Abaques_SSI!AB7,"")</f>
        <v/>
      </c>
      <c r="AJ7" s="79" t="str">
        <f>IF(Abaques_SSI!AC7&gt;0,Abaques_SSI!AC7,"")</f>
        <v/>
      </c>
      <c r="AK7" s="79" t="str">
        <f>IF(Abaques_SSI!AD7&gt;0,Abaques_SSI!AD7,"")</f>
        <v/>
      </c>
      <c r="AL7" s="79" t="str">
        <f>IF(Abaques_SSI!AE7&gt;0,Abaques_SSI!AE7,"")</f>
        <v/>
      </c>
      <c r="AM7" s="79" t="str">
        <f>IF(Abaques_SSI!AF7&gt;0,Abaques_SSI!AF7,"")</f>
        <v/>
      </c>
      <c r="AN7" s="79" t="str">
        <f>IF(Abaques_SSI!AG7&gt;0,Abaques_SSI!AG7,"")</f>
        <v/>
      </c>
      <c r="AO7" s="79" t="str">
        <f>IF(Abaques_SSI!AH7&gt;0,Abaques_SSI!AH7,"")</f>
        <v/>
      </c>
      <c r="AP7" s="79" t="str">
        <f>IF(Abaques_SSI!AI7&gt;0,Abaques_SSI!AI7,"")</f>
        <v/>
      </c>
      <c r="AQ7" s="79" t="str">
        <f>IF(Abaques_SSI!AJ7&gt;0,Abaques_SSI!AJ7,"")</f>
        <v/>
      </c>
      <c r="AR7" s="79" t="str">
        <f>IF(Abaques_SSI!AK7&gt;0,Abaques_SSI!AK7,"")</f>
        <v/>
      </c>
      <c r="AS7" s="80" t="str">
        <f>IF(Abaques_SSI!AL7&gt;0,Abaques_SSI!AL7,"")</f>
        <v/>
      </c>
      <c r="AT7" s="1"/>
      <c r="AU7" s="105">
        <f t="shared" ca="1" si="2"/>
        <v>7.6944966004746884E-5</v>
      </c>
      <c r="AV7" s="105">
        <f t="shared" ca="1" si="3"/>
        <v>1.1967788380175688E-4</v>
      </c>
    </row>
    <row r="8" spans="2:58" ht="30" x14ac:dyDescent="0.25">
      <c r="B8" s="97" t="s">
        <v>1</v>
      </c>
      <c r="C8" s="177">
        <v>3</v>
      </c>
      <c r="D8" s="179">
        <f ca="1">VLOOKUP(B8,Abaques_SSI!$B$4:$C$30,2,FALSE)</f>
        <v>1.0913793103448275</v>
      </c>
      <c r="E8" s="99">
        <f ca="1">VLOOKUP(B8,Calcul_Budget!$B$4:$C$30,2,FALSE)</f>
        <v>26828.564259171479</v>
      </c>
      <c r="F8" s="106">
        <f t="shared" ca="1" si="0"/>
        <v>54.650841478714675</v>
      </c>
      <c r="G8" s="179">
        <f ca="1">IF(VLOOKUP(B8,Choix_SSI!$B$4:$C$30,2,FALSE)&gt;0,VLOOKUP(B8,Choix_SSI!$B$4:$C$30,2,FALSE)/C8,0)</f>
        <v>3.1698275862068965</v>
      </c>
      <c r="H8" s="99">
        <f ca="1">VLOOKUP(B8,Calcul_Budget2!$B$4:$C$30,2,FALSE)</f>
        <v>34034.751498174934</v>
      </c>
      <c r="I8" s="106">
        <f t="shared" ca="1" si="1"/>
        <v>125.12140871880655</v>
      </c>
      <c r="J8" s="160"/>
      <c r="K8" s="82" t="str">
        <f>IF(Abaques_SSI!D8&gt;0,Abaques_SSI!D8,"")</f>
        <v/>
      </c>
      <c r="L8" s="79" t="str">
        <f>IF(Abaques_SSI!E8&gt;0,Abaques_SSI!E8,"")</f>
        <v/>
      </c>
      <c r="M8" s="79" t="str">
        <f>IF(Abaques_SSI!F8&gt;0,Abaques_SSI!F8,"")</f>
        <v/>
      </c>
      <c r="N8" s="79" t="str">
        <f>IF(Abaques_SSI!G8&gt;0,Abaques_SSI!G8,"")</f>
        <v/>
      </c>
      <c r="O8" s="79">
        <f>IF(Abaques_SSI!H8&gt;0,Abaques_SSI!H8,"")</f>
        <v>0.10344827586206896</v>
      </c>
      <c r="P8" s="79">
        <f>IF(Abaques_SSI!I8&gt;0,Abaques_SSI!I8,"")</f>
        <v>0.10344827586206896</v>
      </c>
      <c r="Q8" s="79" t="str">
        <f>IF(Abaques_SSI!J8&gt;0,Abaques_SSI!J8,"")</f>
        <v/>
      </c>
      <c r="R8" s="79" t="str">
        <f>IF(Abaques_SSI!K8&gt;0,Abaques_SSI!K8,"")</f>
        <v/>
      </c>
      <c r="S8" s="79" t="str">
        <f>IF(Abaques_SSI!L8&gt;0,Abaques_SSI!L8,"")</f>
        <v/>
      </c>
      <c r="T8" s="79">
        <f>IF(Abaques_SSI!M8&gt;0,Abaques_SSI!M8,"")</f>
        <v>6.8965517241379309E-2</v>
      </c>
      <c r="U8" s="79" t="str">
        <f>IF(Abaques_SSI!N8&gt;0,Abaques_SSI!N8,"")</f>
        <v/>
      </c>
      <c r="V8" s="79">
        <f>IF(Abaques_SSI!O8&gt;0,Abaques_SSI!O8,"")</f>
        <v>0.17241379310344829</v>
      </c>
      <c r="W8" s="79" t="str">
        <f>IF(Abaques_SSI!P8&gt;0,Abaques_SSI!P8,"")</f>
        <v/>
      </c>
      <c r="X8" s="79" t="str">
        <f>IF(Abaques_SSI!Q8&gt;0,Abaques_SSI!Q8,"")</f>
        <v/>
      </c>
      <c r="Y8" s="79" t="str">
        <f>IF(Abaques_SSI!R8&gt;0,Abaques_SSI!R8,"")</f>
        <v/>
      </c>
      <c r="Z8" s="79" t="str">
        <f>IF(Abaques_SSI!S8&gt;0,Abaques_SSI!S8,"")</f>
        <v/>
      </c>
      <c r="AA8" s="79" t="str">
        <f>IF(Abaques_SSI!T8&gt;0,Abaques_SSI!T8,"")</f>
        <v/>
      </c>
      <c r="AB8" s="79">
        <f>IF(Abaques_SSI!U8&gt;0,Abaques_SSI!U8,"")</f>
        <v>0.17241379310344829</v>
      </c>
      <c r="AC8" s="79" t="str">
        <f>IF(Abaques_SSI!V8&gt;0,Abaques_SSI!V8,"")</f>
        <v/>
      </c>
      <c r="AD8" s="79" t="str">
        <f>IF(Abaques_SSI!W8&gt;0,Abaques_SSI!W8,"")</f>
        <v/>
      </c>
      <c r="AE8" s="79" t="str">
        <f>IF(Abaques_SSI!X8&gt;0,Abaques_SSI!X8,"")</f>
        <v/>
      </c>
      <c r="AF8" s="79" t="str">
        <f>IF(Abaques_SSI!Y8&gt;0,Abaques_SSI!Y8,"")</f>
        <v/>
      </c>
      <c r="AG8" s="79" t="str">
        <f>IF(Abaques_SSI!Z8&gt;0,Abaques_SSI!Z8,"")</f>
        <v/>
      </c>
      <c r="AH8" s="79" t="str">
        <f>IF(Abaques_SSI!AA8&gt;0,Abaques_SSI!AA8,"")</f>
        <v/>
      </c>
      <c r="AI8" s="79" t="str">
        <f>IF(Abaques_SSI!AB8&gt;0,Abaques_SSI!AB8,"")</f>
        <v/>
      </c>
      <c r="AJ8" s="79">
        <f>IF(Abaques_SSI!AC8&gt;0,Abaques_SSI!AC8,"")</f>
        <v>0.10344827586206896</v>
      </c>
      <c r="AK8" s="79">
        <f>IF(Abaques_SSI!AD8&gt;0,Abaques_SSI!AD8,"")</f>
        <v>0.37931034482758619</v>
      </c>
      <c r="AL8" s="79" t="str">
        <f>IF(Abaques_SSI!AE8&gt;0,Abaques_SSI!AE8,"")</f>
        <v/>
      </c>
      <c r="AM8" s="79" t="str">
        <f>IF(Abaques_SSI!AF8&gt;0,Abaques_SSI!AF8,"")</f>
        <v/>
      </c>
      <c r="AN8" s="79" t="str">
        <f>IF(Abaques_SSI!AG8&gt;0,Abaques_SSI!AG8,"")</f>
        <v/>
      </c>
      <c r="AO8" s="79" t="str">
        <f>IF(Abaques_SSI!AH8&gt;0,Abaques_SSI!AH8,"")</f>
        <v/>
      </c>
      <c r="AP8" s="79" t="str">
        <f>IF(Abaques_SSI!AI8&gt;0,Abaques_SSI!AI8,"")</f>
        <v/>
      </c>
      <c r="AQ8" s="79" t="str">
        <f>IF(Abaques_SSI!AJ8&gt;0,Abaques_SSI!AJ8,"")</f>
        <v/>
      </c>
      <c r="AR8" s="79" t="str">
        <f>IF(Abaques_SSI!AK8&gt;0,Abaques_SSI!AK8,"")</f>
        <v/>
      </c>
      <c r="AS8" s="80" t="str">
        <f>IF(Abaques_SSI!AL8&gt;0,Abaques_SSI!AL8,"")</f>
        <v/>
      </c>
      <c r="AT8" s="1"/>
      <c r="AU8" s="105">
        <f t="shared" ca="1" si="2"/>
        <v>1.2203925261916325E-4</v>
      </c>
      <c r="AV8" s="105">
        <f t="shared" ca="1" si="3"/>
        <v>2.7940508862333321E-4</v>
      </c>
    </row>
    <row r="9" spans="2:58" ht="30" x14ac:dyDescent="0.25">
      <c r="B9" s="97" t="s">
        <v>2</v>
      </c>
      <c r="C9" s="177">
        <v>3</v>
      </c>
      <c r="D9" s="179">
        <f ca="1">VLOOKUP(B9,Abaques_SSI!$B$4:$C$30,2,FALSE)</f>
        <v>2.4012820512820516</v>
      </c>
      <c r="E9" s="99">
        <f ca="1">VLOOKUP(B9,Calcul_Budget!$B$4:$C$30,2,FALSE)</f>
        <v>134465.71789679202</v>
      </c>
      <c r="F9" s="106">
        <f t="shared" ca="1" si="0"/>
        <v>23.991100419387472</v>
      </c>
      <c r="G9" s="179">
        <f ca="1">IF(VLOOKUP(B9,Choix_SSI!$B$4:$C$30,2,FALSE)&gt;0,VLOOKUP(B9,Choix_SSI!$B$4:$C$30,2,FALSE)/C9,0)</f>
        <v>2.4628205128205125</v>
      </c>
      <c r="H9" s="99">
        <f ca="1">VLOOKUP(B9,Calcul_Budget2!$B$4:$C$30,2,FALSE)</f>
        <v>43181.008532794018</v>
      </c>
      <c r="I9" s="106">
        <f t="shared" ca="1" si="1"/>
        <v>76.622893724300496</v>
      </c>
      <c r="J9" s="160"/>
      <c r="K9" s="82" t="str">
        <f>IF(Abaques_SSI!D9&gt;0,Abaques_SSI!D9,"")</f>
        <v/>
      </c>
      <c r="L9" s="79" t="str">
        <f>IF(Abaques_SSI!E9&gt;0,Abaques_SSI!E9,"")</f>
        <v/>
      </c>
      <c r="M9" s="79" t="str">
        <f>IF(Abaques_SSI!F9&gt;0,Abaques_SSI!F9,"")</f>
        <v/>
      </c>
      <c r="N9" s="79" t="str">
        <f>IF(Abaques_SSI!G9&gt;0,Abaques_SSI!G9,"")</f>
        <v/>
      </c>
      <c r="O9" s="79">
        <f>IF(Abaques_SSI!H9&gt;0,Abaques_SSI!H9,"")</f>
        <v>7.6923076923076927E-2</v>
      </c>
      <c r="P9" s="79">
        <f>IF(Abaques_SSI!I9&gt;0,Abaques_SSI!I9,"")</f>
        <v>7.6923076923076927E-2</v>
      </c>
      <c r="Q9" s="79">
        <f>IF(Abaques_SSI!J9&gt;0,Abaques_SSI!J9,"")</f>
        <v>7.6923076923076927E-2</v>
      </c>
      <c r="R9" s="79">
        <f>IF(Abaques_SSI!K9&gt;0,Abaques_SSI!K9,"")</f>
        <v>5.1282051282051287E-2</v>
      </c>
      <c r="S9" s="79" t="str">
        <f>IF(Abaques_SSI!L9&gt;0,Abaques_SSI!L9,"")</f>
        <v/>
      </c>
      <c r="T9" s="79">
        <f>IF(Abaques_SSI!M9&gt;0,Abaques_SSI!M9,"")</f>
        <v>5.1282051282051287E-2</v>
      </c>
      <c r="U9" s="79" t="str">
        <f>IF(Abaques_SSI!N9&gt;0,Abaques_SSI!N9,"")</f>
        <v/>
      </c>
      <c r="V9" s="79" t="str">
        <f>IF(Abaques_SSI!O9&gt;0,Abaques_SSI!O9,"")</f>
        <v/>
      </c>
      <c r="W9" s="79">
        <f>IF(Abaques_SSI!P9&gt;0,Abaques_SSI!P9,"")</f>
        <v>0.17948717948717949</v>
      </c>
      <c r="X9" s="79" t="str">
        <f>IF(Abaques_SSI!Q9&gt;0,Abaques_SSI!Q9,"")</f>
        <v/>
      </c>
      <c r="Y9" s="79">
        <f>IF(Abaques_SSI!R9&gt;0,Abaques_SSI!R9,"")</f>
        <v>0.17948717948717949</v>
      </c>
      <c r="Z9" s="79">
        <f>IF(Abaques_SSI!S9&gt;0,Abaques_SSI!S9,"")</f>
        <v>0.17948717948717949</v>
      </c>
      <c r="AA9" s="79" t="str">
        <f>IF(Abaques_SSI!T9&gt;0,Abaques_SSI!T9,"")</f>
        <v/>
      </c>
      <c r="AB9" s="79" t="str">
        <f>IF(Abaques_SSI!U9&gt;0,Abaques_SSI!U9,"")</f>
        <v/>
      </c>
      <c r="AC9" s="79" t="str">
        <f>IF(Abaques_SSI!V9&gt;0,Abaques_SSI!V9,"")</f>
        <v/>
      </c>
      <c r="AD9" s="79" t="str">
        <f>IF(Abaques_SSI!W9&gt;0,Abaques_SSI!W9,"")</f>
        <v/>
      </c>
      <c r="AE9" s="79" t="str">
        <f>IF(Abaques_SSI!X9&gt;0,Abaques_SSI!X9,"")</f>
        <v/>
      </c>
      <c r="AF9" s="79" t="str">
        <f>IF(Abaques_SSI!Y9&gt;0,Abaques_SSI!Y9,"")</f>
        <v/>
      </c>
      <c r="AG9" s="79" t="str">
        <f>IF(Abaques_SSI!Z9&gt;0,Abaques_SSI!Z9,"")</f>
        <v/>
      </c>
      <c r="AH9" s="79" t="str">
        <f>IF(Abaques_SSI!AA9&gt;0,Abaques_SSI!AA9,"")</f>
        <v/>
      </c>
      <c r="AI9" s="79" t="str">
        <f>IF(Abaques_SSI!AB9&gt;0,Abaques_SSI!AB9,"")</f>
        <v/>
      </c>
      <c r="AJ9" s="79" t="str">
        <f>IF(Abaques_SSI!AC9&gt;0,Abaques_SSI!AC9,"")</f>
        <v/>
      </c>
      <c r="AK9" s="79" t="str">
        <f>IF(Abaques_SSI!AD9&gt;0,Abaques_SSI!AD9,"")</f>
        <v/>
      </c>
      <c r="AL9" s="79" t="str">
        <f>IF(Abaques_SSI!AE9&gt;0,Abaques_SSI!AE9,"")</f>
        <v/>
      </c>
      <c r="AM9" s="79" t="str">
        <f>IF(Abaques_SSI!AF9&gt;0,Abaques_SSI!AF9,"")</f>
        <v/>
      </c>
      <c r="AN9" s="79" t="str">
        <f>IF(Abaques_SSI!AG9&gt;0,Abaques_SSI!AG9,"")</f>
        <v/>
      </c>
      <c r="AO9" s="79" t="str">
        <f>IF(Abaques_SSI!AH9&gt;0,Abaques_SSI!AH9,"")</f>
        <v/>
      </c>
      <c r="AP9" s="79" t="str">
        <f>IF(Abaques_SSI!AI9&gt;0,Abaques_SSI!AI9,"")</f>
        <v/>
      </c>
      <c r="AQ9" s="79" t="str">
        <f>IF(Abaques_SSI!AJ9&gt;0,Abaques_SSI!AJ9,"")</f>
        <v/>
      </c>
      <c r="AR9" s="79" t="str">
        <f>IF(Abaques_SSI!AK9&gt;0,Abaques_SSI!AK9,"")</f>
        <v/>
      </c>
      <c r="AS9" s="80">
        <f>IF(Abaques_SSI!AL9&gt;0,Abaques_SSI!AL9,"")</f>
        <v>0.12820512820512822</v>
      </c>
      <c r="AT9" s="1"/>
      <c r="AU9" s="105">
        <f t="shared" ca="1" si="2"/>
        <v>5.3573849651220423E-5</v>
      </c>
      <c r="AV9" s="105">
        <f t="shared" ca="1" si="3"/>
        <v>1.7110442274293654E-4</v>
      </c>
    </row>
    <row r="10" spans="2:58" ht="30" x14ac:dyDescent="0.25">
      <c r="B10" s="97" t="s">
        <v>3</v>
      </c>
      <c r="C10" s="177">
        <v>4</v>
      </c>
      <c r="D10" s="179">
        <f ca="1">VLOOKUP(B10,Abaques_SSI!$B$4:$C$30,2,FALSE)</f>
        <v>1.9280000000000004</v>
      </c>
      <c r="E10" s="99">
        <f ca="1">VLOOKUP(B10,Calcul_Budget!$B$4:$C$30,2,FALSE)</f>
        <v>52145.240820130122</v>
      </c>
      <c r="F10" s="106">
        <f t="shared" ca="1" si="0"/>
        <v>66.229222615967018</v>
      </c>
      <c r="G10" s="179">
        <f ca="1">IF(VLOOKUP(B10,Choix_SSI!$B$4:$C$30,2,FALSE)&gt;0,VLOOKUP(B10,Choix_SSI!$B$4:$C$30,2,FALSE)/C10,0)</f>
        <v>2.3330000000000006</v>
      </c>
      <c r="H10" s="99">
        <f ca="1">VLOOKUP(B10,Calcul_Budget2!$B$4:$C$30,2,FALSE)</f>
        <v>34177.502201623924</v>
      </c>
      <c r="I10" s="106">
        <f t="shared" ca="1" si="1"/>
        <v>122.27332555451511</v>
      </c>
      <c r="J10" s="160"/>
      <c r="K10" s="82" t="str">
        <f>IF(Abaques_SSI!D10&gt;0,Abaques_SSI!D10,"")</f>
        <v/>
      </c>
      <c r="L10" s="79" t="str">
        <f>IF(Abaques_SSI!E10&gt;0,Abaques_SSI!E10,"")</f>
        <v/>
      </c>
      <c r="M10" s="79" t="str">
        <f>IF(Abaques_SSI!F10&gt;0,Abaques_SSI!F10,"")</f>
        <v/>
      </c>
      <c r="N10" s="79" t="str">
        <f>IF(Abaques_SSI!G10&gt;0,Abaques_SSI!G10,"")</f>
        <v/>
      </c>
      <c r="O10" s="79">
        <f>IF(Abaques_SSI!H10&gt;0,Abaques_SSI!H10,"")</f>
        <v>0.12000000000000002</v>
      </c>
      <c r="P10" s="79">
        <f>IF(Abaques_SSI!I10&gt;0,Abaques_SSI!I10,"")</f>
        <v>0.12000000000000002</v>
      </c>
      <c r="Q10" s="79">
        <f>IF(Abaques_SSI!J10&gt;0,Abaques_SSI!J10,"")</f>
        <v>0.12000000000000002</v>
      </c>
      <c r="R10" s="79" t="str">
        <f>IF(Abaques_SSI!K10&gt;0,Abaques_SSI!K10,"")</f>
        <v/>
      </c>
      <c r="S10" s="79" t="str">
        <f>IF(Abaques_SSI!L10&gt;0,Abaques_SSI!L10,"")</f>
        <v/>
      </c>
      <c r="T10" s="79">
        <f>IF(Abaques_SSI!M10&gt;0,Abaques_SSI!M10,"")</f>
        <v>8.0000000000000016E-2</v>
      </c>
      <c r="U10" s="79" t="str">
        <f>IF(Abaques_SSI!N10&gt;0,Abaques_SSI!N10,"")</f>
        <v/>
      </c>
      <c r="V10" s="79" t="str">
        <f>IF(Abaques_SSI!O10&gt;0,Abaques_SSI!O10,"")</f>
        <v/>
      </c>
      <c r="W10" s="79" t="str">
        <f>IF(Abaques_SSI!P10&gt;0,Abaques_SSI!P10,"")</f>
        <v/>
      </c>
      <c r="X10" s="79" t="str">
        <f>IF(Abaques_SSI!Q10&gt;0,Abaques_SSI!Q10,"")</f>
        <v/>
      </c>
      <c r="Y10" s="79" t="str">
        <f>IF(Abaques_SSI!R10&gt;0,Abaques_SSI!R10,"")</f>
        <v/>
      </c>
      <c r="Z10" s="79" t="str">
        <f>IF(Abaques_SSI!S10&gt;0,Abaques_SSI!S10,"")</f>
        <v/>
      </c>
      <c r="AA10" s="79" t="str">
        <f>IF(Abaques_SSI!T10&gt;0,Abaques_SSI!T10,"")</f>
        <v/>
      </c>
      <c r="AB10" s="79" t="str">
        <f>IF(Abaques_SSI!U10&gt;0,Abaques_SSI!U10,"")</f>
        <v/>
      </c>
      <c r="AC10" s="79">
        <f>IF(Abaques_SSI!V10&gt;0,Abaques_SSI!V10,"")</f>
        <v>8.0000000000000016E-2</v>
      </c>
      <c r="AD10" s="79">
        <f>IF(Abaques_SSI!W10&gt;0,Abaques_SSI!W10,"")</f>
        <v>8.0000000000000016E-2</v>
      </c>
      <c r="AE10" s="79">
        <f>IF(Abaques_SSI!X10&gt;0,Abaques_SSI!X10,"")</f>
        <v>0.28000000000000003</v>
      </c>
      <c r="AF10" s="79" t="str">
        <f>IF(Abaques_SSI!Y10&gt;0,Abaques_SSI!Y10,"")</f>
        <v/>
      </c>
      <c r="AG10" s="79" t="str">
        <f>IF(Abaques_SSI!Z10&gt;0,Abaques_SSI!Z10,"")</f>
        <v/>
      </c>
      <c r="AH10" s="79" t="str">
        <f>IF(Abaques_SSI!AA10&gt;0,Abaques_SSI!AA10,"")</f>
        <v/>
      </c>
      <c r="AI10" s="79" t="str">
        <f>IF(Abaques_SSI!AB10&gt;0,Abaques_SSI!AB10,"")</f>
        <v/>
      </c>
      <c r="AJ10" s="79" t="str">
        <f>IF(Abaques_SSI!AC10&gt;0,Abaques_SSI!AC10,"")</f>
        <v/>
      </c>
      <c r="AK10" s="79" t="str">
        <f>IF(Abaques_SSI!AD10&gt;0,Abaques_SSI!AD10,"")</f>
        <v/>
      </c>
      <c r="AL10" s="79" t="str">
        <f>IF(Abaques_SSI!AE10&gt;0,Abaques_SSI!AE10,"")</f>
        <v/>
      </c>
      <c r="AM10" s="79" t="str">
        <f>IF(Abaques_SSI!AF10&gt;0,Abaques_SSI!AF10,"")</f>
        <v/>
      </c>
      <c r="AN10" s="79" t="str">
        <f>IF(Abaques_SSI!AG10&gt;0,Abaques_SSI!AG10,"")</f>
        <v/>
      </c>
      <c r="AO10" s="79" t="str">
        <f>IF(Abaques_SSI!AH10&gt;0,Abaques_SSI!AH10,"")</f>
        <v/>
      </c>
      <c r="AP10" s="79" t="str">
        <f>IF(Abaques_SSI!AI10&gt;0,Abaques_SSI!AI10,"")</f>
        <v/>
      </c>
      <c r="AQ10" s="79" t="str">
        <f>IF(Abaques_SSI!AJ10&gt;0,Abaques_SSI!AJ10,"")</f>
        <v/>
      </c>
      <c r="AR10" s="79" t="str">
        <f>IF(Abaques_SSI!AK10&gt;0,Abaques_SSI!AK10,"")</f>
        <v/>
      </c>
      <c r="AS10" s="80">
        <f>IF(Abaques_SSI!AL10&gt;0,Abaques_SSI!AL10,"")</f>
        <v>0.20000000000000004</v>
      </c>
      <c r="AT10" s="1"/>
      <c r="AU10" s="105">
        <f t="shared" ca="1" si="2"/>
        <v>1.4789460895581606E-4</v>
      </c>
      <c r="AV10" s="105">
        <f t="shared" ca="1" si="3"/>
        <v>2.7304511444246497E-4</v>
      </c>
    </row>
    <row r="11" spans="2:58" ht="30" x14ac:dyDescent="0.25">
      <c r="B11" s="97" t="s">
        <v>8</v>
      </c>
      <c r="C11" s="177">
        <v>1</v>
      </c>
      <c r="D11" s="179">
        <f ca="1">VLOOKUP(B11,Abaques_SSI!$B$4:$C$30,2,FALSE)</f>
        <v>1.694354839064516</v>
      </c>
      <c r="E11" s="99">
        <f ca="1">VLOOKUP(B11,Calcul_Budget!$B$4:$C$30,2,FALSE)</f>
        <v>61444.456118616581</v>
      </c>
      <c r="F11" s="106">
        <f t="shared" ca="1" si="0"/>
        <v>12.348635653769332</v>
      </c>
      <c r="G11" s="179">
        <f ca="1">IF(VLOOKUP(B11,Choix_SSI!$B$4:$C$30,2,FALSE)&gt;0,VLOOKUP(B11,Choix_SSI!$B$4:$C$30,2,FALSE)/C11,0)</f>
        <v>3.4278225825967743</v>
      </c>
      <c r="H11" s="99">
        <f ca="1">VLOOKUP(B11,Calcul_Budget2!$B$4:$C$30,2,FALSE)</f>
        <v>38478.556914386674</v>
      </c>
      <c r="I11" s="106">
        <f t="shared" ca="1" si="1"/>
        <v>39.8930162192514</v>
      </c>
      <c r="J11" s="160"/>
      <c r="K11" s="82" t="str">
        <f>IF(Abaques_SSI!D11&gt;0,Abaques_SSI!D11,"")</f>
        <v/>
      </c>
      <c r="L11" s="79" t="str">
        <f>IF(Abaques_SSI!E11&gt;0,Abaques_SSI!E11,"")</f>
        <v/>
      </c>
      <c r="M11" s="79" t="str">
        <f>IF(Abaques_SSI!F11&gt;0,Abaques_SSI!F11,"")</f>
        <v/>
      </c>
      <c r="N11" s="79" t="str">
        <f>IF(Abaques_SSI!G11&gt;0,Abaques_SSI!G11,"")</f>
        <v/>
      </c>
      <c r="O11" s="79">
        <f>IF(Abaques_SSI!H11&gt;0,Abaques_SSI!H11,"")</f>
        <v>4.8387096774193547E-2</v>
      </c>
      <c r="P11" s="79">
        <f>IF(Abaques_SSI!I11&gt;0,Abaques_SSI!I11,"")</f>
        <v>4.8387096774193547E-2</v>
      </c>
      <c r="Q11" s="79">
        <f>IF(Abaques_SSI!J11&gt;0,Abaques_SSI!J11,"")</f>
        <v>8.0645162000000006E-2</v>
      </c>
      <c r="R11" s="79" t="str">
        <f>IF(Abaques_SSI!K11&gt;0,Abaques_SSI!K11,"")</f>
        <v/>
      </c>
      <c r="S11" s="79" t="str">
        <f>IF(Abaques_SSI!L11&gt;0,Abaques_SSI!L11,"")</f>
        <v/>
      </c>
      <c r="T11" s="79">
        <f>IF(Abaques_SSI!M11&gt;0,Abaques_SSI!M11,"")</f>
        <v>3.2258064516129031E-2</v>
      </c>
      <c r="U11" s="79" t="str">
        <f>IF(Abaques_SSI!N11&gt;0,Abaques_SSI!N11,"")</f>
        <v/>
      </c>
      <c r="V11" s="79" t="str">
        <f>IF(Abaques_SSI!O11&gt;0,Abaques_SSI!O11,"")</f>
        <v/>
      </c>
      <c r="W11" s="79" t="str">
        <f>IF(Abaques_SSI!P11&gt;0,Abaques_SSI!P11,"")</f>
        <v/>
      </c>
      <c r="X11" s="79" t="str">
        <f>IF(Abaques_SSI!Q11&gt;0,Abaques_SSI!Q11,"")</f>
        <v/>
      </c>
      <c r="Y11" s="79" t="str">
        <f>IF(Abaques_SSI!R11&gt;0,Abaques_SSI!R11,"")</f>
        <v/>
      </c>
      <c r="Z11" s="79" t="str">
        <f>IF(Abaques_SSI!S11&gt;0,Abaques_SSI!S11,"")</f>
        <v/>
      </c>
      <c r="AA11" s="79" t="str">
        <f>IF(Abaques_SSI!T11&gt;0,Abaques_SSI!T11,"")</f>
        <v/>
      </c>
      <c r="AB11" s="79" t="str">
        <f>IF(Abaques_SSI!U11&gt;0,Abaques_SSI!U11,"")</f>
        <v/>
      </c>
      <c r="AC11" s="79" t="str">
        <f>IF(Abaques_SSI!V11&gt;0,Abaques_SSI!V11,"")</f>
        <v/>
      </c>
      <c r="AD11" s="79" t="str">
        <f>IF(Abaques_SSI!W11&gt;0,Abaques_SSI!W11,"")</f>
        <v/>
      </c>
      <c r="AE11" s="79" t="str">
        <f>IF(Abaques_SSI!X11&gt;0,Abaques_SSI!X11,"")</f>
        <v/>
      </c>
      <c r="AF11" s="79" t="str">
        <f>IF(Abaques_SSI!Y11&gt;0,Abaques_SSI!Y11,"")</f>
        <v/>
      </c>
      <c r="AG11" s="79" t="str">
        <f>IF(Abaques_SSI!Z11&gt;0,Abaques_SSI!Z11,"")</f>
        <v/>
      </c>
      <c r="AH11" s="79">
        <f>IF(Abaques_SSI!AA11&gt;0,Abaques_SSI!AA11,"")</f>
        <v>0.16129032258064513</v>
      </c>
      <c r="AI11" s="79">
        <f>IF(Abaques_SSI!AB11&gt;0,Abaques_SSI!AB11,"")</f>
        <v>4.8387096774193547E-2</v>
      </c>
      <c r="AJ11" s="79">
        <f>IF(Abaques_SSI!AC11&gt;0,Abaques_SSI!AC11,"")</f>
        <v>4.8387096774193547E-2</v>
      </c>
      <c r="AK11" s="79">
        <f>IF(Abaques_SSI!AD11&gt;0,Abaques_SSI!AD11,"")</f>
        <v>0.17741935483870969</v>
      </c>
      <c r="AL11" s="79">
        <f>IF(Abaques_SSI!AE11&gt;0,Abaques_SSI!AE11,"")</f>
        <v>0.1129032258064516</v>
      </c>
      <c r="AM11" s="79">
        <f>IF(Abaques_SSI!AF11&gt;0,Abaques_SSI!AF11,"")</f>
        <v>0.24193548387096775</v>
      </c>
      <c r="AN11" s="79">
        <f>IF(Abaques_SSI!AG11&gt;0,Abaques_SSI!AG11,"")</f>
        <v>1.6129032258064516E-2</v>
      </c>
      <c r="AO11" s="79">
        <f>IF(Abaques_SSI!AH11&gt;0,Abaques_SSI!AH11,"")</f>
        <v>9.6774193548387094E-2</v>
      </c>
      <c r="AP11" s="79" t="str">
        <f>IF(Abaques_SSI!AI11&gt;0,Abaques_SSI!AI11,"")</f>
        <v/>
      </c>
      <c r="AQ11" s="79" t="str">
        <f>IF(Abaques_SSI!AJ11&gt;0,Abaques_SSI!AJ11,"")</f>
        <v/>
      </c>
      <c r="AR11" s="79" t="str">
        <f>IF(Abaques_SSI!AK11&gt;0,Abaques_SSI!AK11,"")</f>
        <v/>
      </c>
      <c r="AS11" s="80">
        <f>IF(Abaques_SSI!AL11&gt;0,Abaques_SSI!AL11,"")</f>
        <v>9.6774193548387094E-2</v>
      </c>
      <c r="AT11" s="1"/>
      <c r="AU11" s="105">
        <f t="shared" ca="1" si="2"/>
        <v>2.7575389971613022E-5</v>
      </c>
      <c r="AV11" s="105">
        <f t="shared" ca="1" si="3"/>
        <v>8.9083969292911614E-5</v>
      </c>
    </row>
    <row r="12" spans="2:58" x14ac:dyDescent="0.25">
      <c r="B12" s="97" t="s">
        <v>19</v>
      </c>
      <c r="C12" s="177">
        <v>3</v>
      </c>
      <c r="D12" s="179">
        <f ca="1">VLOOKUP(B12,Abaques_SSI!$B$4:$C$30,2,FALSE)</f>
        <v>1.4620967741935482</v>
      </c>
      <c r="E12" s="99">
        <f ca="1">VLOOKUP(B12,Calcul_Budget!$B$4:$C$30,2,FALSE)</f>
        <v>45961.091688365799</v>
      </c>
      <c r="F12" s="106">
        <f t="shared" ca="1" si="0"/>
        <v>42.73703140588718</v>
      </c>
      <c r="G12" s="179">
        <f ca="1">IF(VLOOKUP(B12,Choix_SSI!$B$4:$C$30,2,FALSE)&gt;0,VLOOKUP(B12,Choix_SSI!$B$4:$C$30,2,FALSE)/C12,0)</f>
        <v>3.4782258064516127</v>
      </c>
      <c r="H12" s="99">
        <f ca="1">VLOOKUP(B12,Calcul_Budget2!$B$4:$C$30,2,FALSE)</f>
        <v>39495.124948421115</v>
      </c>
      <c r="I12" s="106">
        <f t="shared" ca="1" si="1"/>
        <v>118.31310431848534</v>
      </c>
      <c r="J12" s="160"/>
      <c r="K12" s="82" t="str">
        <f>IF(Abaques_SSI!D12&gt;0,Abaques_SSI!D12,"")</f>
        <v/>
      </c>
      <c r="L12" s="79" t="str">
        <f>IF(Abaques_SSI!E12&gt;0,Abaques_SSI!E12,"")</f>
        <v/>
      </c>
      <c r="M12" s="79" t="str">
        <f>IF(Abaques_SSI!F12&gt;0,Abaques_SSI!F12,"")</f>
        <v/>
      </c>
      <c r="N12" s="79" t="str">
        <f>IF(Abaques_SSI!G12&gt;0,Abaques_SSI!G12,"")</f>
        <v/>
      </c>
      <c r="O12" s="79">
        <f>IF(Abaques_SSI!H12&gt;0,Abaques_SSI!H12,"")</f>
        <v>8.0645161290322578E-2</v>
      </c>
      <c r="P12" s="79">
        <f>IF(Abaques_SSI!I12&gt;0,Abaques_SSI!I12,"")</f>
        <v>4.8387096774193547E-2</v>
      </c>
      <c r="Q12" s="79" t="str">
        <f>IF(Abaques_SSI!J12&gt;0,Abaques_SSI!J12,"")</f>
        <v/>
      </c>
      <c r="R12" s="79" t="str">
        <f>IF(Abaques_SSI!K12&gt;0,Abaques_SSI!K12,"")</f>
        <v/>
      </c>
      <c r="S12" s="79" t="str">
        <f>IF(Abaques_SSI!L12&gt;0,Abaques_SSI!L12,"")</f>
        <v/>
      </c>
      <c r="T12" s="79">
        <f>IF(Abaques_SSI!M12&gt;0,Abaques_SSI!M12,"")</f>
        <v>3.2258064516129031E-2</v>
      </c>
      <c r="U12" s="79" t="str">
        <f>IF(Abaques_SSI!N12&gt;0,Abaques_SSI!N12,"")</f>
        <v/>
      </c>
      <c r="V12" s="79" t="str">
        <f>IF(Abaques_SSI!O12&gt;0,Abaques_SSI!O12,"")</f>
        <v/>
      </c>
      <c r="W12" s="79" t="str">
        <f>IF(Abaques_SSI!P12&gt;0,Abaques_SSI!P12,"")</f>
        <v/>
      </c>
      <c r="X12" s="79" t="str">
        <f>IF(Abaques_SSI!Q12&gt;0,Abaques_SSI!Q12,"")</f>
        <v/>
      </c>
      <c r="Y12" s="79" t="str">
        <f>IF(Abaques_SSI!R12&gt;0,Abaques_SSI!R12,"")</f>
        <v/>
      </c>
      <c r="Z12" s="79" t="str">
        <f>IF(Abaques_SSI!S12&gt;0,Abaques_SSI!S12,"")</f>
        <v/>
      </c>
      <c r="AA12" s="79" t="str">
        <f>IF(Abaques_SSI!T12&gt;0,Abaques_SSI!T12,"")</f>
        <v/>
      </c>
      <c r="AB12" s="79" t="str">
        <f>IF(Abaques_SSI!U12&gt;0,Abaques_SSI!U12,"")</f>
        <v/>
      </c>
      <c r="AC12" s="79">
        <f>IF(Abaques_SSI!V12&gt;0,Abaques_SSI!V12,"")</f>
        <v>0.25806451612903225</v>
      </c>
      <c r="AD12" s="79">
        <f>IF(Abaques_SSI!W12&gt;0,Abaques_SSI!W12,"")</f>
        <v>3.2258064516129031E-2</v>
      </c>
      <c r="AE12" s="79">
        <f>IF(Abaques_SSI!X12&gt;0,Abaques_SSI!X12,"")</f>
        <v>0.11290322580645161</v>
      </c>
      <c r="AF12" s="79" t="str">
        <f>IF(Abaques_SSI!Y12&gt;0,Abaques_SSI!Y12,"")</f>
        <v/>
      </c>
      <c r="AG12" s="79" t="str">
        <f>IF(Abaques_SSI!Z12&gt;0,Abaques_SSI!Z12,"")</f>
        <v/>
      </c>
      <c r="AH12" s="79" t="str">
        <f>IF(Abaques_SSI!AA12&gt;0,Abaques_SSI!AA12,"")</f>
        <v/>
      </c>
      <c r="AI12" s="79" t="str">
        <f>IF(Abaques_SSI!AB12&gt;0,Abaques_SSI!AB12,"")</f>
        <v/>
      </c>
      <c r="AJ12" s="79">
        <f>IF(Abaques_SSI!AC12&gt;0,Abaques_SSI!AC12,"")</f>
        <v>1.6129032258064516E-2</v>
      </c>
      <c r="AK12" s="79">
        <f>IF(Abaques_SSI!AD12&gt;0,Abaques_SSI!AD12,"")</f>
        <v>0.14516129032258063</v>
      </c>
      <c r="AL12" s="79">
        <f>IF(Abaques_SSI!AE12&gt;0,Abaques_SSI!AE12,"")</f>
        <v>8.0645161290322578E-2</v>
      </c>
      <c r="AM12" s="79">
        <f>IF(Abaques_SSI!AF12&gt;0,Abaques_SSI!AF12,"")</f>
        <v>0.27419354838709675</v>
      </c>
      <c r="AN12" s="79">
        <f>IF(Abaques_SSI!AG12&gt;0,Abaques_SSI!AG12,"")</f>
        <v>3.2258064516129031E-2</v>
      </c>
      <c r="AO12" s="79">
        <f>IF(Abaques_SSI!AH12&gt;0,Abaques_SSI!AH12,"")</f>
        <v>0.12903225806451613</v>
      </c>
      <c r="AP12" s="79" t="str">
        <f>IF(Abaques_SSI!AI12&gt;0,Abaques_SSI!AI12,"")</f>
        <v/>
      </c>
      <c r="AQ12" s="79" t="str">
        <f>IF(Abaques_SSI!AJ12&gt;0,Abaques_SSI!AJ12,"")</f>
        <v/>
      </c>
      <c r="AR12" s="79" t="str">
        <f>IF(Abaques_SSI!AK12&gt;0,Abaques_SSI!AK12,"")</f>
        <v/>
      </c>
      <c r="AS12" s="80">
        <f>IF(Abaques_SSI!AL12&gt;0,Abaques_SSI!AL12,"")</f>
        <v>8.0645161290322578E-2</v>
      </c>
      <c r="AT12" s="1"/>
      <c r="AU12" s="105">
        <f t="shared" ca="1" si="2"/>
        <v>9.5434859387618788E-5</v>
      </c>
      <c r="AV12" s="105">
        <f t="shared" ca="1" si="3"/>
        <v>2.6420165610267256E-4</v>
      </c>
    </row>
    <row r="13" spans="2:58" x14ac:dyDescent="0.25">
      <c r="B13" s="97" t="s">
        <v>4</v>
      </c>
      <c r="C13" s="177">
        <v>1</v>
      </c>
      <c r="D13" s="179">
        <f ca="1">VLOOKUP(B13,Abaques_SSI!$B$4:$C$30,2,FALSE)</f>
        <v>1.0625</v>
      </c>
      <c r="E13" s="99">
        <f ca="1">VLOOKUP(B13,Calcul_Budget!$B$4:$C$30,2,FALSE)</f>
        <v>25170.544240937728</v>
      </c>
      <c r="F13" s="106">
        <f t="shared" ca="1" si="0"/>
        <v>18.903126763750596</v>
      </c>
      <c r="G13" s="179">
        <f ca="1">IF(VLOOKUP(B13,Choix_SSI!$B$4:$C$30,2,FALSE)&gt;0,VLOOKUP(B13,Choix_SSI!$B$4:$C$30,2,FALSE)/C13,0)</f>
        <v>2.9681818181818178</v>
      </c>
      <c r="H13" s="99">
        <f ca="1">VLOOKUP(B13,Calcul_Budget2!$B$4:$C$30,2,FALSE)</f>
        <v>33080.161553021026</v>
      </c>
      <c r="I13" s="106">
        <f t="shared" ca="1" si="1"/>
        <v>40.180949263937684</v>
      </c>
      <c r="J13" s="160"/>
      <c r="K13" s="82" t="str">
        <f>IF(Abaques_SSI!D13&gt;0,Abaques_SSI!D13,"")</f>
        <v/>
      </c>
      <c r="L13" s="79" t="str">
        <f>IF(Abaques_SSI!E13&gt;0,Abaques_SSI!E13,"")</f>
        <v/>
      </c>
      <c r="M13" s="79" t="str">
        <f>IF(Abaques_SSI!F13&gt;0,Abaques_SSI!F13,"")</f>
        <v/>
      </c>
      <c r="N13" s="79" t="str">
        <f>IF(Abaques_SSI!G13&gt;0,Abaques_SSI!G13,"")</f>
        <v/>
      </c>
      <c r="O13" s="79">
        <f>IF(Abaques_SSI!H13&gt;0,Abaques_SSI!H13,"")</f>
        <v>0.18181818181818182</v>
      </c>
      <c r="P13" s="79">
        <f>IF(Abaques_SSI!I13&gt;0,Abaques_SSI!I13,"")</f>
        <v>6.8181818181818177E-2</v>
      </c>
      <c r="Q13" s="79">
        <f>IF(Abaques_SSI!J13&gt;0,Abaques_SSI!J13,"")</f>
        <v>6.8181818181818177E-2</v>
      </c>
      <c r="R13" s="79" t="str">
        <f>IF(Abaques_SSI!K13&gt;0,Abaques_SSI!K13,"")</f>
        <v/>
      </c>
      <c r="S13" s="79" t="str">
        <f>IF(Abaques_SSI!L13&gt;0,Abaques_SSI!L13,"")</f>
        <v/>
      </c>
      <c r="T13" s="79">
        <f>IF(Abaques_SSI!M13&gt;0,Abaques_SSI!M13,"")</f>
        <v>4.5454545454545456E-2</v>
      </c>
      <c r="U13" s="79" t="str">
        <f>IF(Abaques_SSI!N13&gt;0,Abaques_SSI!N13,"")</f>
        <v/>
      </c>
      <c r="V13" s="79">
        <f>IF(Abaques_SSI!O13&gt;0,Abaques_SSI!O13,"")</f>
        <v>0.11363636363636363</v>
      </c>
      <c r="W13" s="79" t="str">
        <f>IF(Abaques_SSI!P13&gt;0,Abaques_SSI!P13,"")</f>
        <v/>
      </c>
      <c r="X13" s="79" t="str">
        <f>IF(Abaques_SSI!Q13&gt;0,Abaques_SSI!Q13,"")</f>
        <v/>
      </c>
      <c r="Y13" s="79" t="str">
        <f>IF(Abaques_SSI!R13&gt;0,Abaques_SSI!R13,"")</f>
        <v/>
      </c>
      <c r="Z13" s="79" t="str">
        <f>IF(Abaques_SSI!S13&gt;0,Abaques_SSI!S13,"")</f>
        <v/>
      </c>
      <c r="AA13" s="79" t="str">
        <f>IF(Abaques_SSI!T13&gt;0,Abaques_SSI!T13,"")</f>
        <v/>
      </c>
      <c r="AB13" s="79">
        <f>IF(Abaques_SSI!U13&gt;0,Abaques_SSI!U13,"")</f>
        <v>0.11363636363636363</v>
      </c>
      <c r="AC13" s="79" t="str">
        <f>IF(Abaques_SSI!V13&gt;0,Abaques_SSI!V13,"")</f>
        <v/>
      </c>
      <c r="AD13" s="79" t="str">
        <f>IF(Abaques_SSI!W13&gt;0,Abaques_SSI!W13,"")</f>
        <v/>
      </c>
      <c r="AE13" s="79" t="str">
        <f>IF(Abaques_SSI!X13&gt;0,Abaques_SSI!X13,"")</f>
        <v/>
      </c>
      <c r="AF13" s="79" t="str">
        <f>IF(Abaques_SSI!Y13&gt;0,Abaques_SSI!Y13,"")</f>
        <v/>
      </c>
      <c r="AG13" s="79" t="str">
        <f>IF(Abaques_SSI!Z13&gt;0,Abaques_SSI!Z13,"")</f>
        <v/>
      </c>
      <c r="AH13" s="79" t="str">
        <f>IF(Abaques_SSI!AA13&gt;0,Abaques_SSI!AA13,"")</f>
        <v/>
      </c>
      <c r="AI13" s="79" t="str">
        <f>IF(Abaques_SSI!AB13&gt;0,Abaques_SSI!AB13,"")</f>
        <v/>
      </c>
      <c r="AJ13" s="79">
        <f>IF(Abaques_SSI!AC13&gt;0,Abaques_SSI!AC13,"")</f>
        <v>6.8181818181818177E-2</v>
      </c>
      <c r="AK13" s="79">
        <f>IF(Abaques_SSI!AD13&gt;0,Abaques_SSI!AD13,"")</f>
        <v>0.25</v>
      </c>
      <c r="AL13" s="79">
        <f>IF(Abaques_SSI!AE13&gt;0,Abaques_SSI!AE13,"")</f>
        <v>0.15909090909090906</v>
      </c>
      <c r="AM13" s="79" t="str">
        <f>IF(Abaques_SSI!AF13&gt;0,Abaques_SSI!AF13,"")</f>
        <v/>
      </c>
      <c r="AN13" s="79" t="str">
        <f>IF(Abaques_SSI!AG13&gt;0,Abaques_SSI!AG13,"")</f>
        <v/>
      </c>
      <c r="AO13" s="79" t="str">
        <f>IF(Abaques_SSI!AH13&gt;0,Abaques_SSI!AH13,"")</f>
        <v/>
      </c>
      <c r="AP13" s="79" t="str">
        <f>IF(Abaques_SSI!AI13&gt;0,Abaques_SSI!AI13,"")</f>
        <v/>
      </c>
      <c r="AQ13" s="79" t="str">
        <f>IF(Abaques_SSI!AJ13&gt;0,Abaques_SSI!AJ13,"")</f>
        <v/>
      </c>
      <c r="AR13" s="79" t="str">
        <f>IF(Abaques_SSI!AK13&gt;0,Abaques_SSI!AK13,"")</f>
        <v/>
      </c>
      <c r="AS13" s="80" t="str">
        <f>IF(Abaques_SSI!AL13&gt;0,Abaques_SSI!AL13,"")</f>
        <v/>
      </c>
      <c r="AT13" s="1"/>
      <c r="AU13" s="105">
        <f t="shared" ca="1" si="2"/>
        <v>4.221203919269791E-5</v>
      </c>
      <c r="AV13" s="105">
        <f t="shared" ca="1" si="3"/>
        <v>8.9726944453533068E-5</v>
      </c>
    </row>
    <row r="14" spans="2:58" ht="30" x14ac:dyDescent="0.25">
      <c r="B14" s="97" t="s">
        <v>6</v>
      </c>
      <c r="C14" s="177">
        <v>1</v>
      </c>
      <c r="D14" s="179">
        <f ca="1">VLOOKUP(B14,Abaques_SSI!$B$4:$C$30,2,FALSE)</f>
        <v>2.4468749999999999</v>
      </c>
      <c r="E14" s="99">
        <f ca="1">VLOOKUP(B14,Calcul_Budget!$B$4:$C$30,2,FALSE)</f>
        <v>80185.389610321348</v>
      </c>
      <c r="F14" s="106">
        <f t="shared" ca="1" si="0"/>
        <v>13.665132719140368</v>
      </c>
      <c r="G14" s="179">
        <f ca="1">IF(VLOOKUP(B14,Choix_SSI!$B$4:$C$30,2,FALSE)&gt;0,VLOOKUP(B14,Choix_SSI!$B$4:$C$30,2,FALSE)/C14,0)</f>
        <v>2.0613281250000002</v>
      </c>
      <c r="H14" s="99">
        <f ca="1">VLOOKUP(B14,Calcul_Budget2!$B$4:$C$30,2,FALSE)</f>
        <v>35730.978780623293</v>
      </c>
      <c r="I14" s="106">
        <f t="shared" ca="1" si="1"/>
        <v>25.834468425730677</v>
      </c>
      <c r="J14" s="160"/>
      <c r="K14" s="82" t="str">
        <f>IF(Abaques_SSI!D14&gt;0,Abaques_SSI!D14,"")</f>
        <v/>
      </c>
      <c r="L14" s="79">
        <f>IF(Abaques_SSI!E14&gt;0,Abaques_SSI!E14,"")</f>
        <v>7.8125E-2</v>
      </c>
      <c r="M14" s="79" t="str">
        <f>IF(Abaques_SSI!F14&gt;0,Abaques_SSI!F14,"")</f>
        <v/>
      </c>
      <c r="N14" s="79" t="str">
        <f>IF(Abaques_SSI!G14&gt;0,Abaques_SSI!G14,"")</f>
        <v/>
      </c>
      <c r="O14" s="79">
        <f>IF(Abaques_SSI!H14&gt;0,Abaques_SSI!H14,"")</f>
        <v>0.125</v>
      </c>
      <c r="P14" s="79">
        <f>IF(Abaques_SSI!I14&gt;0,Abaques_SSI!I14,"")</f>
        <v>4.6874999999999993E-2</v>
      </c>
      <c r="Q14" s="79" t="str">
        <f>IF(Abaques_SSI!J14&gt;0,Abaques_SSI!J14,"")</f>
        <v/>
      </c>
      <c r="R14" s="79">
        <f>IF(Abaques_SSI!K14&gt;0,Abaques_SSI!K14,"")</f>
        <v>9.3749999999999986E-2</v>
      </c>
      <c r="S14" s="79" t="str">
        <f>IF(Abaques_SSI!L14&gt;0,Abaques_SSI!L14,"")</f>
        <v/>
      </c>
      <c r="T14" s="79">
        <f>IF(Abaques_SSI!M14&gt;0,Abaques_SSI!M14,"")</f>
        <v>3.125E-2</v>
      </c>
      <c r="U14" s="79" t="str">
        <f>IF(Abaques_SSI!N14&gt;0,Abaques_SSI!N14,"")</f>
        <v/>
      </c>
      <c r="V14" s="79">
        <f>IF(Abaques_SSI!O14&gt;0,Abaques_SSI!O14,"")</f>
        <v>7.8125E-2</v>
      </c>
      <c r="W14" s="79" t="str">
        <f>IF(Abaques_SSI!P14&gt;0,Abaques_SSI!P14,"")</f>
        <v/>
      </c>
      <c r="X14" s="79">
        <f>IF(Abaques_SSI!Q14&gt;0,Abaques_SSI!Q14,"")</f>
        <v>0.125</v>
      </c>
      <c r="Y14" s="79" t="str">
        <f>IF(Abaques_SSI!R14&gt;0,Abaques_SSI!R14,"")</f>
        <v/>
      </c>
      <c r="Z14" s="79">
        <f>IF(Abaques_SSI!S14&gt;0,Abaques_SSI!S14,"")</f>
        <v>0.10937499999999999</v>
      </c>
      <c r="AA14" s="79" t="str">
        <f>IF(Abaques_SSI!T14&gt;0,Abaques_SSI!T14,"")</f>
        <v/>
      </c>
      <c r="AB14" s="79" t="str">
        <f>IF(Abaques_SSI!U14&gt;0,Abaques_SSI!U14,"")</f>
        <v/>
      </c>
      <c r="AC14" s="79">
        <f>IF(Abaques_SSI!V14&gt;0,Abaques_SSI!V14,"")</f>
        <v>0.21874999999999997</v>
      </c>
      <c r="AD14" s="79">
        <f>IF(Abaques_SSI!W14&gt;0,Abaques_SSI!W14,"")</f>
        <v>3.125E-2</v>
      </c>
      <c r="AE14" s="79">
        <f>IF(Abaques_SSI!X14&gt;0,Abaques_SSI!X14,"")</f>
        <v>0.12499999999999999</v>
      </c>
      <c r="AF14" s="79" t="str">
        <f>IF(Abaques_SSI!Y14&gt;0,Abaques_SSI!Y14,"")</f>
        <v/>
      </c>
      <c r="AG14" s="79" t="str">
        <f>IF(Abaques_SSI!Z14&gt;0,Abaques_SSI!Z14,"")</f>
        <v/>
      </c>
      <c r="AH14" s="79" t="str">
        <f>IF(Abaques_SSI!AA14&gt;0,Abaques_SSI!AA14,"")</f>
        <v/>
      </c>
      <c r="AI14" s="79" t="str">
        <f>IF(Abaques_SSI!AB14&gt;0,Abaques_SSI!AB14,"")</f>
        <v/>
      </c>
      <c r="AJ14" s="79" t="str">
        <f>IF(Abaques_SSI!AC14&gt;0,Abaques_SSI!AC14,"")</f>
        <v/>
      </c>
      <c r="AK14" s="79" t="str">
        <f>IF(Abaques_SSI!AD14&gt;0,Abaques_SSI!AD14,"")</f>
        <v/>
      </c>
      <c r="AL14" s="79" t="str">
        <f>IF(Abaques_SSI!AE14&gt;0,Abaques_SSI!AE14,"")</f>
        <v/>
      </c>
      <c r="AM14" s="79" t="str">
        <f>IF(Abaques_SSI!AF14&gt;0,Abaques_SSI!AF14,"")</f>
        <v/>
      </c>
      <c r="AN14" s="79" t="str">
        <f>IF(Abaques_SSI!AG14&gt;0,Abaques_SSI!AG14,"")</f>
        <v/>
      </c>
      <c r="AO14" s="79" t="str">
        <f>IF(Abaques_SSI!AH14&gt;0,Abaques_SSI!AH14,"")</f>
        <v/>
      </c>
      <c r="AP14" s="79">
        <f>IF(Abaques_SSI!AI14&gt;0,Abaques_SSI!AI14,"")</f>
        <v>4.6874999999999993E-2</v>
      </c>
      <c r="AQ14" s="79" t="str">
        <f>IF(Abaques_SSI!AJ14&gt;0,Abaques_SSI!AJ14,"")</f>
        <v/>
      </c>
      <c r="AR14" s="79">
        <f>IF(Abaques_SSI!AK14&gt;0,Abaques_SSI!AK14,"")</f>
        <v>4.6874999999999993E-2</v>
      </c>
      <c r="AS14" s="80">
        <f>IF(Abaques_SSI!AL14&gt;0,Abaques_SSI!AL14,"")</f>
        <v>4.6874999999999993E-2</v>
      </c>
      <c r="AT14" s="1"/>
      <c r="AU14" s="105">
        <f t="shared" ca="1" si="2"/>
        <v>3.0515222435048711E-5</v>
      </c>
      <c r="AV14" s="105">
        <f t="shared" ca="1" si="3"/>
        <v>5.7690222751968013E-5</v>
      </c>
    </row>
    <row r="15" spans="2:58" ht="30" x14ac:dyDescent="0.25">
      <c r="B15" s="97" t="s">
        <v>5</v>
      </c>
      <c r="C15" s="177">
        <v>2</v>
      </c>
      <c r="D15" s="179">
        <f ca="1">VLOOKUP(B15,Abaques_SSI!$B$4:$C$30,2,FALSE)</f>
        <v>3.1781818181818187</v>
      </c>
      <c r="E15" s="99">
        <f ca="1">VLOOKUP(B15,Calcul_Budget!$B$4:$C$30,2,FALSE)</f>
        <v>246999.49286262988</v>
      </c>
      <c r="F15" s="106">
        <f t="shared" ca="1" si="0"/>
        <v>11.524178775586076</v>
      </c>
      <c r="G15" s="179">
        <f ca="1">IF(VLOOKUP(B15,Choix_SSI!$B$4:$C$30,2,FALSE)&gt;0,VLOOKUP(B15,Choix_SSI!$B$4:$C$30,2,FALSE)/C15,0)</f>
        <v>2.3231818181818182</v>
      </c>
      <c r="H15" s="99">
        <f ca="1">VLOOKUP(B15,Calcul_Budget2!$B$4:$C$30,2,FALSE)</f>
        <v>97571.234053135122</v>
      </c>
      <c r="I15" s="106">
        <f t="shared" ca="1" si="1"/>
        <v>21.324983899805272</v>
      </c>
      <c r="J15" s="160"/>
      <c r="K15" s="82" t="str">
        <f>IF(Abaques_SSI!D15&gt;0,Abaques_SSI!D15,"")</f>
        <v/>
      </c>
      <c r="L15" s="79">
        <f>IF(Abaques_SSI!E15&gt;0,Abaques_SSI!E15,"")</f>
        <v>9.0909090909090912E-2</v>
      </c>
      <c r="M15" s="79" t="str">
        <f>IF(Abaques_SSI!F15&gt;0,Abaques_SSI!F15,"")</f>
        <v/>
      </c>
      <c r="N15" s="79" t="str">
        <f>IF(Abaques_SSI!G15&gt;0,Abaques_SSI!G15,"")</f>
        <v/>
      </c>
      <c r="O15" s="79">
        <f>IF(Abaques_SSI!H15&gt;0,Abaques_SSI!H15,"")</f>
        <v>0.14545454545454548</v>
      </c>
      <c r="P15" s="79">
        <f>IF(Abaques_SSI!I15&gt;0,Abaques_SSI!I15,"")</f>
        <v>5.4545454545454543E-2</v>
      </c>
      <c r="Q15" s="79">
        <f>IF(Abaques_SSI!J15&gt;0,Abaques_SSI!J15,"")</f>
        <v>5.4545454545454543E-2</v>
      </c>
      <c r="R15" s="79" t="str">
        <f>IF(Abaques_SSI!K15&gt;0,Abaques_SSI!K15,"")</f>
        <v/>
      </c>
      <c r="S15" s="79">
        <f>IF(Abaques_SSI!L15&gt;0,Abaques_SSI!L15,"")</f>
        <v>0.14545454545454548</v>
      </c>
      <c r="T15" s="79">
        <f>IF(Abaques_SSI!M15&gt;0,Abaques_SSI!M15,"")</f>
        <v>3.6363636363636369E-2</v>
      </c>
      <c r="U15" s="79" t="str">
        <f>IF(Abaques_SSI!N15&gt;0,Abaques_SSI!N15,"")</f>
        <v/>
      </c>
      <c r="V15" s="79" t="str">
        <f>IF(Abaques_SSI!O15&gt;0,Abaques_SSI!O15,"")</f>
        <v/>
      </c>
      <c r="W15" s="79" t="str">
        <f>IF(Abaques_SSI!P15&gt;0,Abaques_SSI!P15,"")</f>
        <v/>
      </c>
      <c r="X15" s="79">
        <f>IF(Abaques_SSI!Q15&gt;0,Abaques_SSI!Q15,"")</f>
        <v>0.10909090909090909</v>
      </c>
      <c r="Y15" s="79" t="str">
        <f>IF(Abaques_SSI!R15&gt;0,Abaques_SSI!R15,"")</f>
        <v/>
      </c>
      <c r="Z15" s="79" t="str">
        <f>IF(Abaques_SSI!S15&gt;0,Abaques_SSI!S15,"")</f>
        <v/>
      </c>
      <c r="AA15" s="79" t="str">
        <f>IF(Abaques_SSI!T15&gt;0,Abaques_SSI!T15,"")</f>
        <v/>
      </c>
      <c r="AB15" s="79" t="str">
        <f>IF(Abaques_SSI!U15&gt;0,Abaques_SSI!U15,"")</f>
        <v/>
      </c>
      <c r="AC15" s="79">
        <f>IF(Abaques_SSI!V15&gt;0,Abaques_SSI!V15,"")</f>
        <v>0.12727272727272729</v>
      </c>
      <c r="AD15" s="79">
        <f>IF(Abaques_SSI!W15&gt;0,Abaques_SSI!W15,"")</f>
        <v>3.6363636363636369E-2</v>
      </c>
      <c r="AE15" s="79">
        <f>IF(Abaques_SSI!X15&gt;0,Abaques_SSI!X15,"")</f>
        <v>0.12727272727272729</v>
      </c>
      <c r="AF15" s="79" t="str">
        <f>IF(Abaques_SSI!Y15&gt;0,Abaques_SSI!Y15,"")</f>
        <v/>
      </c>
      <c r="AG15" s="79" t="str">
        <f>IF(Abaques_SSI!Z15&gt;0,Abaques_SSI!Z15,"")</f>
        <v/>
      </c>
      <c r="AH15" s="79" t="str">
        <f>IF(Abaques_SSI!AA15&gt;0,Abaques_SSI!AA15,"")</f>
        <v/>
      </c>
      <c r="AI15" s="79" t="str">
        <f>IF(Abaques_SSI!AB15&gt;0,Abaques_SSI!AB15,"")</f>
        <v/>
      </c>
      <c r="AJ15" s="79" t="str">
        <f>IF(Abaques_SSI!AC15&gt;0,Abaques_SSI!AC15,"")</f>
        <v/>
      </c>
      <c r="AK15" s="79" t="str">
        <f>IF(Abaques_SSI!AD15&gt;0,Abaques_SSI!AD15,"")</f>
        <v/>
      </c>
      <c r="AL15" s="79" t="str">
        <f>IF(Abaques_SSI!AE15&gt;0,Abaques_SSI!AE15,"")</f>
        <v/>
      </c>
      <c r="AM15" s="79" t="str">
        <f>IF(Abaques_SSI!AF15&gt;0,Abaques_SSI!AF15,"")</f>
        <v/>
      </c>
      <c r="AN15" s="79" t="str">
        <f>IF(Abaques_SSI!AG15&gt;0,Abaques_SSI!AG15,"")</f>
        <v/>
      </c>
      <c r="AO15" s="79" t="str">
        <f>IF(Abaques_SSI!AH15&gt;0,Abaques_SSI!AH15,"")</f>
        <v/>
      </c>
      <c r="AP15" s="79">
        <f>IF(Abaques_SSI!AI15&gt;0,Abaques_SSI!AI15,"")</f>
        <v>0.14545454545454545</v>
      </c>
      <c r="AQ15" s="79">
        <f>IF(Abaques_SSI!AJ15&gt;0,Abaques_SSI!AJ15,"")</f>
        <v>1.8181818181818184E-2</v>
      </c>
      <c r="AR15" s="79">
        <f>IF(Abaques_SSI!AK15&gt;0,Abaques_SSI!AK15,"")</f>
        <v>0.14545454545454545</v>
      </c>
      <c r="AS15" s="80">
        <f>IF(Abaques_SSI!AL15&gt;0,Abaques_SSI!AL15,"")</f>
        <v>9.0909090909090912E-2</v>
      </c>
      <c r="AT15" s="1"/>
      <c r="AU15" s="105">
        <f t="shared" ca="1" si="2"/>
        <v>2.5734318571652952E-5</v>
      </c>
      <c r="AV15" s="105">
        <f t="shared" ca="1" si="3"/>
        <v>4.762022005208349E-5</v>
      </c>
    </row>
    <row r="16" spans="2:58" ht="30" x14ac:dyDescent="0.25">
      <c r="B16" s="97" t="s">
        <v>13</v>
      </c>
      <c r="C16" s="177">
        <v>1</v>
      </c>
      <c r="D16" s="179">
        <f ca="1">VLOOKUP(B16,Abaques_SSI!$B$4:$C$30,2,FALSE)</f>
        <v>1.2191176470588236</v>
      </c>
      <c r="E16" s="99">
        <f ca="1">VLOOKUP(B16,Calcul_Budget!$B$4:$C$30,2,FALSE)</f>
        <v>18351.316508180476</v>
      </c>
      <c r="F16" s="106">
        <f t="shared" ca="1" si="0"/>
        <v>29.749228415496042</v>
      </c>
      <c r="G16" s="179">
        <f ca="1">IF(VLOOKUP(B16,Choix_SSI!$B$4:$C$30,2,FALSE)&gt;0,VLOOKUP(B16,Choix_SSI!$B$4:$C$30,2,FALSE)/C16,0)</f>
        <v>4.0088235294117647</v>
      </c>
      <c r="H16" s="99">
        <f ca="1">VLOOKUP(B16,Calcul_Budget2!$B$4:$C$30,2,FALSE)</f>
        <v>56218.479517068306</v>
      </c>
      <c r="I16" s="106">
        <f t="shared" ca="1" si="1"/>
        <v>31.932664439685226</v>
      </c>
      <c r="J16" s="160"/>
      <c r="K16" s="82" t="str">
        <f>IF(Abaques_SSI!D16&gt;0,Abaques_SSI!D16,"")</f>
        <v/>
      </c>
      <c r="L16" s="79">
        <f>IF(Abaques_SSI!E16&gt;0,Abaques_SSI!E16,"")</f>
        <v>0.14705882352941177</v>
      </c>
      <c r="M16" s="79" t="str">
        <f>IF(Abaques_SSI!F16&gt;0,Abaques_SSI!F16,"")</f>
        <v/>
      </c>
      <c r="N16" s="79" t="str">
        <f>IF(Abaques_SSI!G16&gt;0,Abaques_SSI!G16,"")</f>
        <v/>
      </c>
      <c r="O16" s="79">
        <f>IF(Abaques_SSI!H16&gt;0,Abaques_SSI!H16,"")</f>
        <v>8.8235294117647065E-2</v>
      </c>
      <c r="P16" s="79">
        <f>IF(Abaques_SSI!I16&gt;0,Abaques_SSI!I16,"")</f>
        <v>8.8235294117647065E-2</v>
      </c>
      <c r="Q16" s="79" t="str">
        <f>IF(Abaques_SSI!J16&gt;0,Abaques_SSI!J16,"")</f>
        <v/>
      </c>
      <c r="R16" s="79" t="str">
        <f>IF(Abaques_SSI!K16&gt;0,Abaques_SSI!K16,"")</f>
        <v/>
      </c>
      <c r="S16" s="79" t="str">
        <f>IF(Abaques_SSI!L16&gt;0,Abaques_SSI!L16,"")</f>
        <v/>
      </c>
      <c r="T16" s="79">
        <f>IF(Abaques_SSI!M16&gt;0,Abaques_SSI!M16,"")</f>
        <v>5.8823529411764712E-2</v>
      </c>
      <c r="U16" s="79" t="str">
        <f>IF(Abaques_SSI!N16&gt;0,Abaques_SSI!N16,"")</f>
        <v/>
      </c>
      <c r="V16" s="79">
        <f>IF(Abaques_SSI!O16&gt;0,Abaques_SSI!O16,"")</f>
        <v>0.14705882352941177</v>
      </c>
      <c r="W16" s="79" t="str">
        <f>IF(Abaques_SSI!P16&gt;0,Abaques_SSI!P16,"")</f>
        <v/>
      </c>
      <c r="X16" s="79" t="str">
        <f>IF(Abaques_SSI!Q16&gt;0,Abaques_SSI!Q16,"")</f>
        <v/>
      </c>
      <c r="Y16" s="79">
        <f>IF(Abaques_SSI!R16&gt;0,Abaques_SSI!R16,"")</f>
        <v>0.23529411764705885</v>
      </c>
      <c r="Z16" s="79" t="str">
        <f>IF(Abaques_SSI!S16&gt;0,Abaques_SSI!S16,"")</f>
        <v/>
      </c>
      <c r="AA16" s="79" t="str">
        <f>IF(Abaques_SSI!T16&gt;0,Abaques_SSI!T16,"")</f>
        <v/>
      </c>
      <c r="AB16" s="79" t="str">
        <f>IF(Abaques_SSI!U16&gt;0,Abaques_SSI!U16,"")</f>
        <v/>
      </c>
      <c r="AC16" s="79" t="str">
        <f>IF(Abaques_SSI!V16&gt;0,Abaques_SSI!V16,"")</f>
        <v/>
      </c>
      <c r="AD16" s="79" t="str">
        <f>IF(Abaques_SSI!W16&gt;0,Abaques_SSI!W16,"")</f>
        <v/>
      </c>
      <c r="AE16" s="79" t="str">
        <f>IF(Abaques_SSI!X16&gt;0,Abaques_SSI!X16,"")</f>
        <v/>
      </c>
      <c r="AF16" s="79" t="str">
        <f>IF(Abaques_SSI!Y16&gt;0,Abaques_SSI!Y16,"")</f>
        <v/>
      </c>
      <c r="AG16" s="79" t="str">
        <f>IF(Abaques_SSI!Z16&gt;0,Abaques_SSI!Z16,"")</f>
        <v/>
      </c>
      <c r="AH16" s="79" t="str">
        <f>IF(Abaques_SSI!AA16&gt;0,Abaques_SSI!AA16,"")</f>
        <v/>
      </c>
      <c r="AI16" s="79" t="str">
        <f>IF(Abaques_SSI!AB16&gt;0,Abaques_SSI!AB16,"")</f>
        <v/>
      </c>
      <c r="AJ16" s="79" t="str">
        <f>IF(Abaques_SSI!AC16&gt;0,Abaques_SSI!AC16,"")</f>
        <v/>
      </c>
      <c r="AK16" s="79">
        <f>IF(Abaques_SSI!AD16&gt;0,Abaques_SSI!AD16,"")</f>
        <v>0.23529411764705885</v>
      </c>
      <c r="AL16" s="79" t="str">
        <f>IF(Abaques_SSI!AE16&gt;0,Abaques_SSI!AE16,"")</f>
        <v/>
      </c>
      <c r="AM16" s="79" t="str">
        <f>IF(Abaques_SSI!AF16&gt;0,Abaques_SSI!AF16,"")</f>
        <v/>
      </c>
      <c r="AN16" s="79" t="str">
        <f>IF(Abaques_SSI!AG16&gt;0,Abaques_SSI!AG16,"")</f>
        <v/>
      </c>
      <c r="AO16" s="79" t="str">
        <f>IF(Abaques_SSI!AH16&gt;0,Abaques_SSI!AH16,"")</f>
        <v/>
      </c>
      <c r="AP16" s="79" t="str">
        <f>IF(Abaques_SSI!AI16&gt;0,Abaques_SSI!AI16,"")</f>
        <v/>
      </c>
      <c r="AQ16" s="79" t="str">
        <f>IF(Abaques_SSI!AJ16&gt;0,Abaques_SSI!AJ16,"")</f>
        <v/>
      </c>
      <c r="AR16" s="79" t="str">
        <f>IF(Abaques_SSI!AK16&gt;0,Abaques_SSI!AK16,"")</f>
        <v/>
      </c>
      <c r="AS16" s="80" t="str">
        <f>IF(Abaques_SSI!AL16&gt;0,Abaques_SSI!AL16,"")</f>
        <v/>
      </c>
      <c r="AT16" s="1"/>
      <c r="AU16" s="105">
        <f t="shared" ca="1" si="2"/>
        <v>6.6432162865011723E-5</v>
      </c>
      <c r="AV16" s="105">
        <f t="shared" ca="1" si="3"/>
        <v>7.1307932264419552E-5</v>
      </c>
    </row>
    <row r="17" spans="2:48" ht="30" x14ac:dyDescent="0.25">
      <c r="B17" s="97" t="s">
        <v>24</v>
      </c>
      <c r="C17" s="177">
        <v>4</v>
      </c>
      <c r="D17" s="179">
        <f ca="1">VLOOKUP(B17,Abaques_SSI!$B$4:$C$30,2,FALSE)</f>
        <v>3.0435897435897443</v>
      </c>
      <c r="E17" s="99">
        <f ca="1">VLOOKUP(B17,Calcul_Budget!$B$4:$C$30,2,FALSE)</f>
        <v>124085.60916360075</v>
      </c>
      <c r="F17" s="106">
        <f t="shared" ca="1" si="0"/>
        <v>43.936150194036387</v>
      </c>
      <c r="G17" s="179">
        <f ca="1">IF(VLOOKUP(B17,Choix_SSI!$B$4:$C$30,2,FALSE)&gt;0,VLOOKUP(B17,Choix_SSI!$B$4:$C$30,2,FALSE)/C17,0)</f>
        <v>2.2711538461538465</v>
      </c>
      <c r="H17" s="99">
        <f ca="1">VLOOKUP(B17,Calcul_Budget2!$B$4:$C$30,2,FALSE)</f>
        <v>32545.171680055755</v>
      </c>
      <c r="I17" s="106">
        <f t="shared" ca="1" si="1"/>
        <v>125.00209521612572</v>
      </c>
      <c r="J17" s="160"/>
      <c r="K17" s="82" t="str">
        <f>IF(Abaques_SSI!D17&gt;0,Abaques_SSI!D17,"")</f>
        <v/>
      </c>
      <c r="L17" s="79">
        <f>IF(Abaques_SSI!E17&gt;0,Abaques_SSI!E17,"")</f>
        <v>0.20512820512820515</v>
      </c>
      <c r="M17" s="79" t="str">
        <f>IF(Abaques_SSI!F17&gt;0,Abaques_SSI!F17,"")</f>
        <v/>
      </c>
      <c r="N17" s="79">
        <f>IF(Abaques_SSI!G17&gt;0,Abaques_SSI!G17,"")</f>
        <v>7.6923076923076927E-2</v>
      </c>
      <c r="O17" s="79">
        <f>IF(Abaques_SSI!H17&gt;0,Abaques_SSI!H17,"")</f>
        <v>7.6923076923076927E-2</v>
      </c>
      <c r="P17" s="79">
        <f>IF(Abaques_SSI!I17&gt;0,Abaques_SSI!I17,"")</f>
        <v>7.6923076923076927E-2</v>
      </c>
      <c r="Q17" s="79">
        <f>IF(Abaques_SSI!J17&gt;0,Abaques_SSI!J17,"")</f>
        <v>0.15384615384615385</v>
      </c>
      <c r="R17" s="79" t="str">
        <f>IF(Abaques_SSI!K17&gt;0,Abaques_SSI!K17,"")</f>
        <v/>
      </c>
      <c r="S17" s="79">
        <f>IF(Abaques_SSI!L17&gt;0,Abaques_SSI!L17,"")</f>
        <v>0.20512820512820515</v>
      </c>
      <c r="T17" s="79">
        <f>IF(Abaques_SSI!M17&gt;0,Abaques_SSI!M17,"")</f>
        <v>5.1282051282051287E-2</v>
      </c>
      <c r="U17" s="79" t="str">
        <f>IF(Abaques_SSI!N17&gt;0,Abaques_SSI!N17,"")</f>
        <v/>
      </c>
      <c r="V17" s="79" t="str">
        <f>IF(Abaques_SSI!O17&gt;0,Abaques_SSI!O17,"")</f>
        <v/>
      </c>
      <c r="W17" s="79" t="str">
        <f>IF(Abaques_SSI!P17&gt;0,Abaques_SSI!P17,"")</f>
        <v/>
      </c>
      <c r="X17" s="79">
        <f>IF(Abaques_SSI!Q17&gt;0,Abaques_SSI!Q17,"")</f>
        <v>0.15384615384615385</v>
      </c>
      <c r="Y17" s="79" t="str">
        <f>IF(Abaques_SSI!R17&gt;0,Abaques_SSI!R17,"")</f>
        <v/>
      </c>
      <c r="Z17" s="79" t="str">
        <f>IF(Abaques_SSI!S17&gt;0,Abaques_SSI!S17,"")</f>
        <v/>
      </c>
      <c r="AA17" s="79" t="str">
        <f>IF(Abaques_SSI!T17&gt;0,Abaques_SSI!T17,"")</f>
        <v/>
      </c>
      <c r="AB17" s="79" t="str">
        <f>IF(Abaques_SSI!U17&gt;0,Abaques_SSI!U17,"")</f>
        <v/>
      </c>
      <c r="AC17" s="79" t="str">
        <f>IF(Abaques_SSI!V17&gt;0,Abaques_SSI!V17,"")</f>
        <v/>
      </c>
      <c r="AD17" s="79" t="str">
        <f>IF(Abaques_SSI!W17&gt;0,Abaques_SSI!W17,"")</f>
        <v/>
      </c>
      <c r="AE17" s="79" t="str">
        <f>IF(Abaques_SSI!X17&gt;0,Abaques_SSI!X17,"")</f>
        <v/>
      </c>
      <c r="AF17" s="79" t="str">
        <f>IF(Abaques_SSI!Y17&gt;0,Abaques_SSI!Y17,"")</f>
        <v/>
      </c>
      <c r="AG17" s="79" t="str">
        <f>IF(Abaques_SSI!Z17&gt;0,Abaques_SSI!Z17,"")</f>
        <v/>
      </c>
      <c r="AH17" s="79" t="str">
        <f>IF(Abaques_SSI!AA17&gt;0,Abaques_SSI!AA17,"")</f>
        <v/>
      </c>
      <c r="AI17" s="79" t="str">
        <f>IF(Abaques_SSI!AB17&gt;0,Abaques_SSI!AB17,"")</f>
        <v/>
      </c>
      <c r="AJ17" s="79" t="str">
        <f>IF(Abaques_SSI!AC17&gt;0,Abaques_SSI!AC17,"")</f>
        <v/>
      </c>
      <c r="AK17" s="79" t="str">
        <f>IF(Abaques_SSI!AD17&gt;0,Abaques_SSI!AD17,"")</f>
        <v/>
      </c>
      <c r="AL17" s="79" t="str">
        <f>IF(Abaques_SSI!AE17&gt;0,Abaques_SSI!AE17,"")</f>
        <v/>
      </c>
      <c r="AM17" s="79" t="str">
        <f>IF(Abaques_SSI!AF17&gt;0,Abaques_SSI!AF17,"")</f>
        <v/>
      </c>
      <c r="AN17" s="79" t="str">
        <f>IF(Abaques_SSI!AG17&gt;0,Abaques_SSI!AG17,"")</f>
        <v/>
      </c>
      <c r="AO17" s="79" t="str">
        <f>IF(Abaques_SSI!AH17&gt;0,Abaques_SSI!AH17,"")</f>
        <v/>
      </c>
      <c r="AP17" s="79" t="str">
        <f>IF(Abaques_SSI!AI17&gt;0,Abaques_SSI!AI17,"")</f>
        <v/>
      </c>
      <c r="AQ17" s="79" t="str">
        <f>IF(Abaques_SSI!AJ17&gt;0,Abaques_SSI!AJ17,"")</f>
        <v/>
      </c>
      <c r="AR17" s="79" t="str">
        <f>IF(Abaques_SSI!AK17&gt;0,Abaques_SSI!AK17,"")</f>
        <v/>
      </c>
      <c r="AS17" s="80" t="str">
        <f>IF(Abaques_SSI!AL17&gt;0,Abaques_SSI!AL17,"")</f>
        <v/>
      </c>
      <c r="AT17" s="1"/>
      <c r="AU17" s="105">
        <f t="shared" ca="1" si="2"/>
        <v>9.8112577730973506E-5</v>
      </c>
      <c r="AV17" s="105">
        <f t="shared" ca="1" si="3"/>
        <v>2.7913865300586494E-4</v>
      </c>
    </row>
    <row r="18" spans="2:48" ht="30" x14ac:dyDescent="0.25">
      <c r="B18" s="97" t="s">
        <v>16</v>
      </c>
      <c r="C18" s="177">
        <v>4</v>
      </c>
      <c r="D18" s="179">
        <f ca="1">VLOOKUP(B18,Abaques_SSI!$B$4:$C$30,2,FALSE)</f>
        <v>1.1940476190476188</v>
      </c>
      <c r="E18" s="99">
        <f ca="1">VLOOKUP(B18,Calcul_Budget!$B$4:$C$30,2,FALSE)</f>
        <v>21388.432244909145</v>
      </c>
      <c r="F18" s="106">
        <f t="shared" ca="1" si="0"/>
        <v>100</v>
      </c>
      <c r="G18" s="179">
        <f ca="1">IF(VLOOKUP(B18,Choix_SSI!$B$4:$C$30,2,FALSE)&gt;0,VLOOKUP(B18,Choix_SSI!$B$4:$C$30,2,FALSE)/C18,0)</f>
        <v>3.894047619047619</v>
      </c>
      <c r="H18" s="99">
        <f ca="1">VLOOKUP(B18,Calcul_Budget2!$B$4:$C$30,2,FALSE)</f>
        <v>53439.266844528451</v>
      </c>
      <c r="I18" s="106">
        <f t="shared" ca="1" si="1"/>
        <v>130.52631347124287</v>
      </c>
      <c r="J18" s="160"/>
      <c r="K18" s="82" t="str">
        <f>IF(Abaques_SSI!D18&gt;0,Abaques_SSI!D18,"")</f>
        <v/>
      </c>
      <c r="L18" s="79">
        <f>IF(Abaques_SSI!E18&gt;0,Abaques_SSI!E18,"")</f>
        <v>7.1428571428571425E-2</v>
      </c>
      <c r="M18" s="79" t="str">
        <f>IF(Abaques_SSI!F18&gt;0,Abaques_SSI!F18,"")</f>
        <v/>
      </c>
      <c r="N18" s="79" t="str">
        <f>IF(Abaques_SSI!G18&gt;0,Abaques_SSI!G18,"")</f>
        <v/>
      </c>
      <c r="O18" s="79">
        <f>IF(Abaques_SSI!H18&gt;0,Abaques_SSI!H18,"")</f>
        <v>7.1428571428571425E-2</v>
      </c>
      <c r="P18" s="79">
        <f>IF(Abaques_SSI!I18&gt;0,Abaques_SSI!I18,"")</f>
        <v>0.14285714285714285</v>
      </c>
      <c r="Q18" s="79">
        <f>IF(Abaques_SSI!J18&gt;0,Abaques_SSI!J18,"")</f>
        <v>0.11904761904761904</v>
      </c>
      <c r="R18" s="79" t="str">
        <f>IF(Abaques_SSI!K18&gt;0,Abaques_SSI!K18,"")</f>
        <v/>
      </c>
      <c r="S18" s="79" t="str">
        <f>IF(Abaques_SSI!L18&gt;0,Abaques_SSI!L18,"")</f>
        <v/>
      </c>
      <c r="T18" s="79">
        <f>IF(Abaques_SSI!M18&gt;0,Abaques_SSI!M18,"")</f>
        <v>4.7619047619047616E-2</v>
      </c>
      <c r="U18" s="79" t="str">
        <f>IF(Abaques_SSI!N18&gt;0,Abaques_SSI!N18,"")</f>
        <v/>
      </c>
      <c r="V18" s="79">
        <f>IF(Abaques_SSI!O18&gt;0,Abaques_SSI!O18,"")</f>
        <v>0.11904761904761904</v>
      </c>
      <c r="W18" s="79" t="str">
        <f>IF(Abaques_SSI!P18&gt;0,Abaques_SSI!P18,"")</f>
        <v/>
      </c>
      <c r="X18" s="79" t="str">
        <f>IF(Abaques_SSI!Q18&gt;0,Abaques_SSI!Q18,"")</f>
        <v/>
      </c>
      <c r="Y18" s="79">
        <f>IF(Abaques_SSI!R18&gt;0,Abaques_SSI!R18,"")</f>
        <v>0.19047619047619047</v>
      </c>
      <c r="Z18" s="79" t="str">
        <f>IF(Abaques_SSI!S18&gt;0,Abaques_SSI!S18,"")</f>
        <v/>
      </c>
      <c r="AA18" s="79" t="str">
        <f>IF(Abaques_SSI!T18&gt;0,Abaques_SSI!T18,"")</f>
        <v/>
      </c>
      <c r="AB18" s="79" t="str">
        <f>IF(Abaques_SSI!U18&gt;0,Abaques_SSI!U18,"")</f>
        <v/>
      </c>
      <c r="AC18" s="79" t="str">
        <f>IF(Abaques_SSI!V18&gt;0,Abaques_SSI!V18,"")</f>
        <v/>
      </c>
      <c r="AD18" s="79" t="str">
        <f>IF(Abaques_SSI!W18&gt;0,Abaques_SSI!W18,"")</f>
        <v/>
      </c>
      <c r="AE18" s="79" t="str">
        <f>IF(Abaques_SSI!X18&gt;0,Abaques_SSI!X18,"")</f>
        <v/>
      </c>
      <c r="AF18" s="79" t="str">
        <f>IF(Abaques_SSI!Y18&gt;0,Abaques_SSI!Y18,"")</f>
        <v/>
      </c>
      <c r="AG18" s="79" t="str">
        <f>IF(Abaques_SSI!Z18&gt;0,Abaques_SSI!Z18,"")</f>
        <v/>
      </c>
      <c r="AH18" s="79" t="str">
        <f>IF(Abaques_SSI!AA18&gt;0,Abaques_SSI!AA18,"")</f>
        <v/>
      </c>
      <c r="AI18" s="79" t="str">
        <f>IF(Abaques_SSI!AB18&gt;0,Abaques_SSI!AB18,"")</f>
        <v/>
      </c>
      <c r="AJ18" s="79">
        <f>IF(Abaques_SSI!AC18&gt;0,Abaques_SSI!AC18,"")</f>
        <v>4.7619047619047616E-2</v>
      </c>
      <c r="AK18" s="79">
        <f>IF(Abaques_SSI!AD18&gt;0,Abaques_SSI!AD18,"")</f>
        <v>0.23809523809523808</v>
      </c>
      <c r="AL18" s="79" t="str">
        <f>IF(Abaques_SSI!AE18&gt;0,Abaques_SSI!AE18,"")</f>
        <v/>
      </c>
      <c r="AM18" s="79" t="str">
        <f>IF(Abaques_SSI!AF18&gt;0,Abaques_SSI!AF18,"")</f>
        <v/>
      </c>
      <c r="AN18" s="79" t="str">
        <f>IF(Abaques_SSI!AG18&gt;0,Abaques_SSI!AG18,"")</f>
        <v/>
      </c>
      <c r="AO18" s="79" t="str">
        <f>IF(Abaques_SSI!AH18&gt;0,Abaques_SSI!AH18,"")</f>
        <v/>
      </c>
      <c r="AP18" s="79" t="str">
        <f>IF(Abaques_SSI!AI18&gt;0,Abaques_SSI!AI18,"")</f>
        <v/>
      </c>
      <c r="AQ18" s="79" t="str">
        <f>IF(Abaques_SSI!AJ18&gt;0,Abaques_SSI!AJ18,"")</f>
        <v/>
      </c>
      <c r="AR18" s="79" t="str">
        <f>IF(Abaques_SSI!AK18&gt;0,Abaques_SSI!AK18,"")</f>
        <v/>
      </c>
      <c r="AS18" s="80" t="str">
        <f>IF(Abaques_SSI!AL18&gt;0,Abaques_SSI!AL18,"")</f>
        <v/>
      </c>
      <c r="AT18" s="1"/>
      <c r="AU18" s="105">
        <f t="shared" ca="1" si="2"/>
        <v>2.2330717939026594E-4</v>
      </c>
      <c r="AV18" s="105">
        <f t="shared" ca="1" si="3"/>
        <v>2.9147462897472919E-4</v>
      </c>
    </row>
    <row r="19" spans="2:48" ht="45" x14ac:dyDescent="0.25">
      <c r="B19" s="97" t="s">
        <v>25</v>
      </c>
      <c r="C19" s="177">
        <v>1</v>
      </c>
      <c r="D19" s="179">
        <f ca="1">VLOOKUP(B19,Abaques_SSI!$B$4:$C$30,2,FALSE)</f>
        <v>2.5239999999999996</v>
      </c>
      <c r="E19" s="99">
        <f ca="1">VLOOKUP(B19,Calcul_Budget!$B$4:$C$30,2,FALSE)</f>
        <v>107353.36415148672</v>
      </c>
      <c r="F19" s="106">
        <f t="shared" ca="1" si="0"/>
        <v>10.528609203719533</v>
      </c>
      <c r="G19" s="179">
        <f ca="1">IF(VLOOKUP(B19,Choix_SSI!$B$4:$C$30,2,FALSE)&gt;0,VLOOKUP(B19,Choix_SSI!$B$4:$C$30,2,FALSE)/C19,0)</f>
        <v>3.0179999999999998</v>
      </c>
      <c r="H19" s="99">
        <f ca="1">VLOOKUP(B19,Calcul_Budget2!$B$4:$C$30,2,FALSE)</f>
        <v>38734.362740108481</v>
      </c>
      <c r="I19" s="106">
        <f t="shared" ca="1" si="1"/>
        <v>34.891539670431683</v>
      </c>
      <c r="J19" s="160"/>
      <c r="K19" s="82">
        <f>IF(Abaques_SSI!D19&gt;0,Abaques_SSI!D19,"")</f>
        <v>0.24</v>
      </c>
      <c r="L19" s="79">
        <f>IF(Abaques_SSI!E19&gt;0,Abaques_SSI!E19,"")</f>
        <v>0.2</v>
      </c>
      <c r="M19" s="79" t="str">
        <f>IF(Abaques_SSI!F19&gt;0,Abaques_SSI!F19,"")</f>
        <v/>
      </c>
      <c r="N19" s="79">
        <f>IF(Abaques_SSI!G19&gt;0,Abaques_SSI!G19,"")</f>
        <v>0.12</v>
      </c>
      <c r="O19" s="79">
        <f>IF(Abaques_SSI!H19&gt;0,Abaques_SSI!H19,"")</f>
        <v>0.24</v>
      </c>
      <c r="P19" s="79">
        <f>IF(Abaques_SSI!I19&gt;0,Abaques_SSI!I19,"")</f>
        <v>0.12</v>
      </c>
      <c r="Q19" s="79" t="str">
        <f>IF(Abaques_SSI!J19&gt;0,Abaques_SSI!J19,"")</f>
        <v/>
      </c>
      <c r="R19" s="79" t="str">
        <f>IF(Abaques_SSI!K19&gt;0,Abaques_SSI!K19,"")</f>
        <v/>
      </c>
      <c r="S19" s="79" t="str">
        <f>IF(Abaques_SSI!L19&gt;0,Abaques_SSI!L19,"")</f>
        <v/>
      </c>
      <c r="T19" s="79">
        <f>IF(Abaques_SSI!M19&gt;0,Abaques_SSI!M19,"")</f>
        <v>0.08</v>
      </c>
      <c r="U19" s="79" t="str">
        <f>IF(Abaques_SSI!N19&gt;0,Abaques_SSI!N19,"")</f>
        <v/>
      </c>
      <c r="V19" s="79" t="str">
        <f>IF(Abaques_SSI!O19&gt;0,Abaques_SSI!O19,"")</f>
        <v/>
      </c>
      <c r="W19" s="79" t="str">
        <f>IF(Abaques_SSI!P19&gt;0,Abaques_SSI!P19,"")</f>
        <v/>
      </c>
      <c r="X19" s="79" t="str">
        <f>IF(Abaques_SSI!Q19&gt;0,Abaques_SSI!Q19,"")</f>
        <v/>
      </c>
      <c r="Y19" s="79" t="str">
        <f>IF(Abaques_SSI!R19&gt;0,Abaques_SSI!R19,"")</f>
        <v/>
      </c>
      <c r="Z19" s="79" t="str">
        <f>IF(Abaques_SSI!S19&gt;0,Abaques_SSI!S19,"")</f>
        <v/>
      </c>
      <c r="AA19" s="79" t="str">
        <f>IF(Abaques_SSI!T19&gt;0,Abaques_SSI!T19,"")</f>
        <v/>
      </c>
      <c r="AB19" s="79" t="str">
        <f>IF(Abaques_SSI!U19&gt;0,Abaques_SSI!U19,"")</f>
        <v/>
      </c>
      <c r="AC19" s="79" t="str">
        <f>IF(Abaques_SSI!V19&gt;0,Abaques_SSI!V19,"")</f>
        <v/>
      </c>
      <c r="AD19" s="79" t="str">
        <f>IF(Abaques_SSI!W19&gt;0,Abaques_SSI!W19,"")</f>
        <v/>
      </c>
      <c r="AE19" s="79" t="str">
        <f>IF(Abaques_SSI!X19&gt;0,Abaques_SSI!X19,"")</f>
        <v/>
      </c>
      <c r="AF19" s="79" t="str">
        <f>IF(Abaques_SSI!Y19&gt;0,Abaques_SSI!Y19,"")</f>
        <v/>
      </c>
      <c r="AG19" s="79" t="str">
        <f>IF(Abaques_SSI!Z19&gt;0,Abaques_SSI!Z19,"")</f>
        <v/>
      </c>
      <c r="AH19" s="79" t="str">
        <f>IF(Abaques_SSI!AA19&gt;0,Abaques_SSI!AA19,"")</f>
        <v/>
      </c>
      <c r="AI19" s="79" t="str">
        <f>IF(Abaques_SSI!AB19&gt;0,Abaques_SSI!AB19,"")</f>
        <v/>
      </c>
      <c r="AJ19" s="79" t="str">
        <f>IF(Abaques_SSI!AC19&gt;0,Abaques_SSI!AC19,"")</f>
        <v/>
      </c>
      <c r="AK19" s="79" t="str">
        <f>IF(Abaques_SSI!AD19&gt;0,Abaques_SSI!AD19,"")</f>
        <v/>
      </c>
      <c r="AL19" s="79" t="str">
        <f>IF(Abaques_SSI!AE19&gt;0,Abaques_SSI!AE19,"")</f>
        <v/>
      </c>
      <c r="AM19" s="79" t="str">
        <f>IF(Abaques_SSI!AF19&gt;0,Abaques_SSI!AF19,"")</f>
        <v/>
      </c>
      <c r="AN19" s="79" t="str">
        <f>IF(Abaques_SSI!AG19&gt;0,Abaques_SSI!AG19,"")</f>
        <v/>
      </c>
      <c r="AO19" s="79" t="str">
        <f>IF(Abaques_SSI!AH19&gt;0,Abaques_SSI!AH19,"")</f>
        <v/>
      </c>
      <c r="AP19" s="79" t="str">
        <f>IF(Abaques_SSI!AI19&gt;0,Abaques_SSI!AI19,"")</f>
        <v/>
      </c>
      <c r="AQ19" s="79" t="str">
        <f>IF(Abaques_SSI!AJ19&gt;0,Abaques_SSI!AJ19,"")</f>
        <v/>
      </c>
      <c r="AR19" s="79" t="str">
        <f>IF(Abaques_SSI!AK19&gt;0,Abaques_SSI!AK19,"")</f>
        <v/>
      </c>
      <c r="AS19" s="80" t="str">
        <f>IF(Abaques_SSI!AL19&gt;0,Abaques_SSI!AL19,"")</f>
        <v/>
      </c>
      <c r="AT19" s="1"/>
      <c r="AU19" s="105">
        <f t="shared" ca="1" si="2"/>
        <v>2.3511140241850026E-5</v>
      </c>
      <c r="AV19" s="105">
        <f t="shared" ca="1" si="3"/>
        <v>7.7915313083876684E-5</v>
      </c>
    </row>
    <row r="20" spans="2:48" ht="30" x14ac:dyDescent="0.25">
      <c r="B20" s="97" t="s">
        <v>21</v>
      </c>
      <c r="C20" s="177">
        <v>3</v>
      </c>
      <c r="D20" s="179">
        <f ca="1">VLOOKUP(B20,Abaques_SSI!$B$4:$C$30,2,FALSE)</f>
        <v>1.8960526315789479</v>
      </c>
      <c r="E20" s="99">
        <f ca="1">VLOOKUP(B20,Calcul_Budget!$B$4:$C$30,2,FALSE)</f>
        <v>57876.002812696708</v>
      </c>
      <c r="F20" s="106">
        <f t="shared" ca="1" si="0"/>
        <v>44.011931483261421</v>
      </c>
      <c r="G20" s="179">
        <f ca="1">IF(VLOOKUP(B20,Choix_SSI!$B$4:$C$30,2,FALSE)&gt;0,VLOOKUP(B20,Choix_SSI!$B$4:$C$30,2,FALSE)/C20,0)</f>
        <v>2.4690789473684212</v>
      </c>
      <c r="H20" s="99">
        <f ca="1">VLOOKUP(B20,Calcul_Budget2!$B$4:$C$30,2,FALSE)</f>
        <v>43760.512192744158</v>
      </c>
      <c r="I20" s="106">
        <f t="shared" ca="1" si="1"/>
        <v>75.800339129999628</v>
      </c>
      <c r="J20" s="160"/>
      <c r="K20" s="82" t="str">
        <f>IF(Abaques_SSI!D20&gt;0,Abaques_SSI!D20,"")</f>
        <v/>
      </c>
      <c r="L20" s="79">
        <f>IF(Abaques_SSI!E20&gt;0,Abaques_SSI!E20,"")</f>
        <v>7.8947368421052627E-2</v>
      </c>
      <c r="M20" s="79" t="str">
        <f>IF(Abaques_SSI!F20&gt;0,Abaques_SSI!F20,"")</f>
        <v/>
      </c>
      <c r="N20" s="79" t="str">
        <f>IF(Abaques_SSI!G20&gt;0,Abaques_SSI!G20,"")</f>
        <v/>
      </c>
      <c r="O20" s="79">
        <f>IF(Abaques_SSI!H20&gt;0,Abaques_SSI!H20,"")</f>
        <v>0.2105263157894737</v>
      </c>
      <c r="P20" s="79">
        <f>IF(Abaques_SSI!I20&gt;0,Abaques_SSI!I20,"")</f>
        <v>7.8947368421052627E-2</v>
      </c>
      <c r="Q20" s="79" t="str">
        <f>IF(Abaques_SSI!J20&gt;0,Abaques_SSI!J20,"")</f>
        <v/>
      </c>
      <c r="R20" s="79" t="str">
        <f>IF(Abaques_SSI!K20&gt;0,Abaques_SSI!K20,"")</f>
        <v/>
      </c>
      <c r="S20" s="79" t="str">
        <f>IF(Abaques_SSI!L20&gt;0,Abaques_SSI!L20,"")</f>
        <v/>
      </c>
      <c r="T20" s="79">
        <f>IF(Abaques_SSI!M20&gt;0,Abaques_SSI!M20,"")</f>
        <v>5.2631578947368425E-2</v>
      </c>
      <c r="U20" s="79" t="str">
        <f>IF(Abaques_SSI!N20&gt;0,Abaques_SSI!N20,"")</f>
        <v/>
      </c>
      <c r="V20" s="79">
        <f>IF(Abaques_SSI!O20&gt;0,Abaques_SSI!O20,"")</f>
        <v>0.2105263157894737</v>
      </c>
      <c r="W20" s="79" t="str">
        <f>IF(Abaques_SSI!P20&gt;0,Abaques_SSI!P20,"")</f>
        <v/>
      </c>
      <c r="X20" s="79" t="str">
        <f>IF(Abaques_SSI!Q20&gt;0,Abaques_SSI!Q20,"")</f>
        <v/>
      </c>
      <c r="Y20" s="79" t="str">
        <f>IF(Abaques_SSI!R20&gt;0,Abaques_SSI!R20,"")</f>
        <v/>
      </c>
      <c r="Z20" s="79" t="str">
        <f>IF(Abaques_SSI!S20&gt;0,Abaques_SSI!S20,"")</f>
        <v/>
      </c>
      <c r="AA20" s="79">
        <f>IF(Abaques_SSI!T20&gt;0,Abaques_SSI!T20,"")</f>
        <v>0.13157894736842105</v>
      </c>
      <c r="AB20" s="79" t="str">
        <f>IF(Abaques_SSI!U20&gt;0,Abaques_SSI!U20,"")</f>
        <v/>
      </c>
      <c r="AC20" s="79" t="str">
        <f>IF(Abaques_SSI!V20&gt;0,Abaques_SSI!V20,"")</f>
        <v/>
      </c>
      <c r="AD20" s="79" t="str">
        <f>IF(Abaques_SSI!W20&gt;0,Abaques_SSI!W20,"")</f>
        <v/>
      </c>
      <c r="AE20" s="79" t="str">
        <f>IF(Abaques_SSI!X20&gt;0,Abaques_SSI!X20,"")</f>
        <v/>
      </c>
      <c r="AF20" s="79" t="str">
        <f>IF(Abaques_SSI!Y20&gt;0,Abaques_SSI!Y20,"")</f>
        <v/>
      </c>
      <c r="AG20" s="79">
        <f>IF(Abaques_SSI!Z20&gt;0,Abaques_SSI!Z20,"")</f>
        <v>0.10526315789473685</v>
      </c>
      <c r="AH20" s="79" t="str">
        <f>IF(Abaques_SSI!AA20&gt;0,Abaques_SSI!AA20,"")</f>
        <v/>
      </c>
      <c r="AI20" s="79" t="str">
        <f>IF(Abaques_SSI!AB20&gt;0,Abaques_SSI!AB20,"")</f>
        <v/>
      </c>
      <c r="AJ20" s="79" t="str">
        <f>IF(Abaques_SSI!AC20&gt;0,Abaques_SSI!AC20,"")</f>
        <v/>
      </c>
      <c r="AK20" s="79" t="str">
        <f>IF(Abaques_SSI!AD20&gt;0,Abaques_SSI!AD20,"")</f>
        <v/>
      </c>
      <c r="AL20" s="79">
        <f>IF(Abaques_SSI!AE20&gt;0,Abaques_SSI!AE20,"")</f>
        <v>0.13157894736842105</v>
      </c>
      <c r="AM20" s="79" t="str">
        <f>IF(Abaques_SSI!AF20&gt;0,Abaques_SSI!AF20,"")</f>
        <v/>
      </c>
      <c r="AN20" s="79" t="str">
        <f>IF(Abaques_SSI!AG20&gt;0,Abaques_SSI!AG20,"")</f>
        <v/>
      </c>
      <c r="AO20" s="79" t="str">
        <f>IF(Abaques_SSI!AH20&gt;0,Abaques_SSI!AH20,"")</f>
        <v/>
      </c>
      <c r="AP20" s="79" t="str">
        <f>IF(Abaques_SSI!AI20&gt;0,Abaques_SSI!AI20,"")</f>
        <v/>
      </c>
      <c r="AQ20" s="79" t="str">
        <f>IF(Abaques_SSI!AJ20&gt;0,Abaques_SSI!AJ20,"")</f>
        <v/>
      </c>
      <c r="AR20" s="79" t="str">
        <f>IF(Abaques_SSI!AK20&gt;0,Abaques_SSI!AK20,"")</f>
        <v/>
      </c>
      <c r="AS20" s="80" t="str">
        <f>IF(Abaques_SSI!AL20&gt;0,Abaques_SSI!AL20,"")</f>
        <v/>
      </c>
      <c r="AT20" s="1"/>
      <c r="AU20" s="105">
        <f t="shared" ca="1" si="2"/>
        <v>9.8281802790447511E-5</v>
      </c>
      <c r="AV20" s="105">
        <f t="shared" ca="1" si="3"/>
        <v>1.6926759927945822E-4</v>
      </c>
    </row>
    <row r="21" spans="2:48" x14ac:dyDescent="0.25">
      <c r="B21" s="97" t="s">
        <v>20</v>
      </c>
      <c r="C21" s="177">
        <v>1</v>
      </c>
      <c r="D21" s="179">
        <f ca="1">VLOOKUP(B21,Abaques_SSI!$B$4:$C$30,2,FALSE)</f>
        <v>2.63375</v>
      </c>
      <c r="E21" s="99">
        <f ca="1">VLOOKUP(B21,Calcul_Budget!$B$4:$C$30,2,FALSE)</f>
        <v>98530.307635089441</v>
      </c>
      <c r="F21" s="106">
        <f t="shared" ca="1" si="0"/>
        <v>11.970217009779169</v>
      </c>
      <c r="G21" s="179">
        <f ca="1">IF(VLOOKUP(B21,Choix_SSI!$B$4:$C$30,2,FALSE)&gt;0,VLOOKUP(B21,Choix_SSI!$B$4:$C$30,2,FALSE)/C21,0)</f>
        <v>2.0162499999999999</v>
      </c>
      <c r="H21" s="99">
        <f ca="1">VLOOKUP(B21,Calcul_Budget2!$B$4:$C$30,2,FALSE)</f>
        <v>42970.113453828984</v>
      </c>
      <c r="I21" s="106">
        <f t="shared" ca="1" si="1"/>
        <v>21.012377475515617</v>
      </c>
      <c r="J21" s="160"/>
      <c r="K21" s="82" t="str">
        <f>IF(Abaques_SSI!D21&gt;0,Abaques_SSI!D21,"")</f>
        <v/>
      </c>
      <c r="L21" s="79">
        <f>IF(Abaques_SSI!E21&gt;0,Abaques_SSI!E21,"")</f>
        <v>7.4999999999999997E-2</v>
      </c>
      <c r="M21" s="79" t="str">
        <f>IF(Abaques_SSI!F21&gt;0,Abaques_SSI!F21,"")</f>
        <v/>
      </c>
      <c r="N21" s="79" t="str">
        <f>IF(Abaques_SSI!G21&gt;0,Abaques_SSI!G21,"")</f>
        <v/>
      </c>
      <c r="O21" s="79">
        <f>IF(Abaques_SSI!H21&gt;0,Abaques_SSI!H21,"")</f>
        <v>7.4999999999999997E-2</v>
      </c>
      <c r="P21" s="79">
        <f>IF(Abaques_SSI!I21&gt;0,Abaques_SSI!I21,"")</f>
        <v>7.4999999999999997E-2</v>
      </c>
      <c r="Q21" s="79" t="str">
        <f>IF(Abaques_SSI!J21&gt;0,Abaques_SSI!J21,"")</f>
        <v/>
      </c>
      <c r="R21" s="79" t="str">
        <f>IF(Abaques_SSI!K21&gt;0,Abaques_SSI!K21,"")</f>
        <v/>
      </c>
      <c r="S21" s="79" t="str">
        <f>IF(Abaques_SSI!L21&gt;0,Abaques_SSI!L21,"")</f>
        <v/>
      </c>
      <c r="T21" s="79">
        <f>IF(Abaques_SSI!M21&gt;0,Abaques_SSI!M21,"")</f>
        <v>0.05</v>
      </c>
      <c r="U21" s="79" t="str">
        <f>IF(Abaques_SSI!N21&gt;0,Abaques_SSI!N21,"")</f>
        <v/>
      </c>
      <c r="V21" s="79" t="str">
        <f>IF(Abaques_SSI!O21&gt;0,Abaques_SSI!O21,"")</f>
        <v/>
      </c>
      <c r="W21" s="79" t="str">
        <f>IF(Abaques_SSI!P21&gt;0,Abaques_SSI!P21,"")</f>
        <v/>
      </c>
      <c r="X21" s="79" t="str">
        <f>IF(Abaques_SSI!Q21&gt;0,Abaques_SSI!Q21,"")</f>
        <v/>
      </c>
      <c r="Y21" s="79" t="str">
        <f>IF(Abaques_SSI!R21&gt;0,Abaques_SSI!R21,"")</f>
        <v/>
      </c>
      <c r="Z21" s="79" t="str">
        <f>IF(Abaques_SSI!S21&gt;0,Abaques_SSI!S21,"")</f>
        <v/>
      </c>
      <c r="AA21" s="79" t="str">
        <f>IF(Abaques_SSI!T21&gt;0,Abaques_SSI!T21,"")</f>
        <v/>
      </c>
      <c r="AB21" s="79" t="str">
        <f>IF(Abaques_SSI!U21&gt;0,Abaques_SSI!U21,"")</f>
        <v/>
      </c>
      <c r="AC21" s="79" t="str">
        <f>IF(Abaques_SSI!V21&gt;0,Abaques_SSI!V21,"")</f>
        <v/>
      </c>
      <c r="AD21" s="79" t="str">
        <f>IF(Abaques_SSI!W21&gt;0,Abaques_SSI!W21,"")</f>
        <v/>
      </c>
      <c r="AE21" s="79" t="str">
        <f>IF(Abaques_SSI!X21&gt;0,Abaques_SSI!X21,"")</f>
        <v/>
      </c>
      <c r="AF21" s="79">
        <f>IF(Abaques_SSI!Y21&gt;0,Abaques_SSI!Y21,"")</f>
        <v>0.2</v>
      </c>
      <c r="AG21" s="79">
        <f>IF(Abaques_SSI!Z21&gt;0,Abaques_SSI!Z21,"")</f>
        <v>0.15</v>
      </c>
      <c r="AH21" s="79">
        <f>IF(Abaques_SSI!AA21&gt;0,Abaques_SSI!AA21,"")</f>
        <v>0.1</v>
      </c>
      <c r="AI21" s="79" t="str">
        <f>IF(Abaques_SSI!AB21&gt;0,Abaques_SSI!AB21,"")</f>
        <v/>
      </c>
      <c r="AJ21" s="79" t="str">
        <f>IF(Abaques_SSI!AC21&gt;0,Abaques_SSI!AC21,"")</f>
        <v/>
      </c>
      <c r="AK21" s="79" t="str">
        <f>IF(Abaques_SSI!AD21&gt;0,Abaques_SSI!AD21,"")</f>
        <v/>
      </c>
      <c r="AL21" s="79">
        <f>IF(Abaques_SSI!AE21&gt;0,Abaques_SSI!AE21,"")</f>
        <v>0.125</v>
      </c>
      <c r="AM21" s="79" t="str">
        <f>IF(Abaques_SSI!AF21&gt;0,Abaques_SSI!AF21,"")</f>
        <v/>
      </c>
      <c r="AN21" s="79" t="str">
        <f>IF(Abaques_SSI!AG21&gt;0,Abaques_SSI!AG21,"")</f>
        <v/>
      </c>
      <c r="AO21" s="79" t="str">
        <f>IF(Abaques_SSI!AH21&gt;0,Abaques_SSI!AH21,"")</f>
        <v/>
      </c>
      <c r="AP21" s="79" t="str">
        <f>IF(Abaques_SSI!AI21&gt;0,Abaques_SSI!AI21,"")</f>
        <v/>
      </c>
      <c r="AQ21" s="79" t="str">
        <f>IF(Abaques_SSI!AJ21&gt;0,Abaques_SSI!AJ21,"")</f>
        <v/>
      </c>
      <c r="AR21" s="79" t="str">
        <f>IF(Abaques_SSI!AK21&gt;0,Abaques_SSI!AK21,"")</f>
        <v/>
      </c>
      <c r="AS21" s="80">
        <f>IF(Abaques_SSI!AL21&gt;0,Abaques_SSI!AL21,"")</f>
        <v>0.15</v>
      </c>
      <c r="AT21" s="1"/>
      <c r="AU21" s="105">
        <f t="shared" ca="1" si="2"/>
        <v>2.6730353971431698E-5</v>
      </c>
      <c r="AV21" s="105">
        <f t="shared" ca="1" si="3"/>
        <v>4.6922147463409494E-5</v>
      </c>
    </row>
    <row r="22" spans="2:48" x14ac:dyDescent="0.25">
      <c r="B22" s="97" t="s">
        <v>22</v>
      </c>
      <c r="C22" s="177">
        <v>1</v>
      </c>
      <c r="D22" s="179">
        <f ca="1">VLOOKUP(B22,Abaques_SSI!$B$4:$C$30,2,FALSE)</f>
        <v>1.5030303030303034</v>
      </c>
      <c r="E22" s="99">
        <f ca="1">VLOOKUP(B22,Calcul_Budget!$B$4:$C$30,2,FALSE)</f>
        <v>52143.874789852707</v>
      </c>
      <c r="F22" s="106">
        <f t="shared" ca="1" si="0"/>
        <v>12.908083031479237</v>
      </c>
      <c r="G22" s="179">
        <f ca="1">IF(VLOOKUP(B22,Choix_SSI!$B$4:$C$30,2,FALSE)&gt;0,VLOOKUP(B22,Choix_SSI!$B$4:$C$30,2,FALSE)/C22,0)</f>
        <v>3.0583333333333336</v>
      </c>
      <c r="H22" s="99">
        <f ca="1">VLOOKUP(B22,Calcul_Budget2!$B$4:$C$30,2,FALSE)</f>
        <v>51880.304724439047</v>
      </c>
      <c r="I22" s="106">
        <f t="shared" ca="1" si="1"/>
        <v>26.398522099884371</v>
      </c>
      <c r="J22" s="160"/>
      <c r="K22" s="82" t="str">
        <f>IF(Abaques_SSI!D22&gt;0,Abaques_SSI!D22,"")</f>
        <v/>
      </c>
      <c r="L22" s="79" t="str">
        <f>IF(Abaques_SSI!E22&gt;0,Abaques_SSI!E22,"")</f>
        <v/>
      </c>
      <c r="M22" s="79">
        <f>IF(Abaques_SSI!F22&gt;0,Abaques_SSI!F22,"")</f>
        <v>0.24242424242424246</v>
      </c>
      <c r="N22" s="79" t="str">
        <f>IF(Abaques_SSI!G22&gt;0,Abaques_SSI!G22,"")</f>
        <v/>
      </c>
      <c r="O22" s="79">
        <f>IF(Abaques_SSI!H22&gt;0,Abaques_SSI!H22,"")</f>
        <v>0.15151515151515152</v>
      </c>
      <c r="P22" s="79">
        <f>IF(Abaques_SSI!I22&gt;0,Abaques_SSI!I22,"")</f>
        <v>9.0909090909090912E-2</v>
      </c>
      <c r="Q22" s="79" t="str">
        <f>IF(Abaques_SSI!J22&gt;0,Abaques_SSI!J22,"")</f>
        <v/>
      </c>
      <c r="R22" s="79" t="str">
        <f>IF(Abaques_SSI!K22&gt;0,Abaques_SSI!K22,"")</f>
        <v/>
      </c>
      <c r="S22" s="79" t="str">
        <f>IF(Abaques_SSI!L22&gt;0,Abaques_SSI!L22,"")</f>
        <v/>
      </c>
      <c r="T22" s="79">
        <f>IF(Abaques_SSI!M22&gt;0,Abaques_SSI!M22,"")</f>
        <v>6.0606060606060615E-2</v>
      </c>
      <c r="U22" s="79" t="str">
        <f>IF(Abaques_SSI!N22&gt;0,Abaques_SSI!N22,"")</f>
        <v/>
      </c>
      <c r="V22" s="79">
        <f>IF(Abaques_SSI!O22&gt;0,Abaques_SSI!O22,"")</f>
        <v>0.15151515151515152</v>
      </c>
      <c r="W22" s="79" t="str">
        <f>IF(Abaques_SSI!P22&gt;0,Abaques_SSI!P22,"")</f>
        <v/>
      </c>
      <c r="X22" s="79" t="str">
        <f>IF(Abaques_SSI!Q22&gt;0,Abaques_SSI!Q22,"")</f>
        <v/>
      </c>
      <c r="Y22" s="79" t="str">
        <f>IF(Abaques_SSI!R22&gt;0,Abaques_SSI!R22,"")</f>
        <v/>
      </c>
      <c r="Z22" s="79" t="str">
        <f>IF(Abaques_SSI!S22&gt;0,Abaques_SSI!S22,"")</f>
        <v/>
      </c>
      <c r="AA22" s="79" t="str">
        <f>IF(Abaques_SSI!T22&gt;0,Abaques_SSI!T22,"")</f>
        <v/>
      </c>
      <c r="AB22" s="79" t="str">
        <f>IF(Abaques_SSI!U22&gt;0,Abaques_SSI!U22,"")</f>
        <v/>
      </c>
      <c r="AC22" s="79" t="str">
        <f>IF(Abaques_SSI!V22&gt;0,Abaques_SSI!V22,"")</f>
        <v/>
      </c>
      <c r="AD22" s="79" t="str">
        <f>IF(Abaques_SSI!W22&gt;0,Abaques_SSI!W22,"")</f>
        <v/>
      </c>
      <c r="AE22" s="79" t="str">
        <f>IF(Abaques_SSI!X22&gt;0,Abaques_SSI!X22,"")</f>
        <v/>
      </c>
      <c r="AF22" s="79" t="str">
        <f>IF(Abaques_SSI!Y22&gt;0,Abaques_SSI!Y22,"")</f>
        <v/>
      </c>
      <c r="AG22" s="79">
        <f>IF(Abaques_SSI!Z22&gt;0,Abaques_SSI!Z22,"")</f>
        <v>0.15151515151515152</v>
      </c>
      <c r="AH22" s="79" t="str">
        <f>IF(Abaques_SSI!AA22&gt;0,Abaques_SSI!AA22,"")</f>
        <v/>
      </c>
      <c r="AI22" s="79" t="str">
        <f>IF(Abaques_SSI!AB22&gt;0,Abaques_SSI!AB22,"")</f>
        <v/>
      </c>
      <c r="AJ22" s="79" t="str">
        <f>IF(Abaques_SSI!AC22&gt;0,Abaques_SSI!AC22,"")</f>
        <v/>
      </c>
      <c r="AK22" s="79" t="str">
        <f>IF(Abaques_SSI!AD22&gt;0,Abaques_SSI!AD22,"")</f>
        <v/>
      </c>
      <c r="AL22" s="79">
        <f>IF(Abaques_SSI!AE22&gt;0,Abaques_SSI!AE22,"")</f>
        <v>0.15151515151515152</v>
      </c>
      <c r="AM22" s="79" t="str">
        <f>IF(Abaques_SSI!AF22&gt;0,Abaques_SSI!AF22,"")</f>
        <v/>
      </c>
      <c r="AN22" s="79" t="str">
        <f>IF(Abaques_SSI!AG22&gt;0,Abaques_SSI!AG22,"")</f>
        <v/>
      </c>
      <c r="AO22" s="79" t="str">
        <f>IF(Abaques_SSI!AH22&gt;0,Abaques_SSI!AH22,"")</f>
        <v/>
      </c>
      <c r="AP22" s="79" t="str">
        <f>IF(Abaques_SSI!AI22&gt;0,Abaques_SSI!AI22,"")</f>
        <v/>
      </c>
      <c r="AQ22" s="79" t="str">
        <f>IF(Abaques_SSI!AJ22&gt;0,Abaques_SSI!AJ22,"")</f>
        <v/>
      </c>
      <c r="AR22" s="79" t="str">
        <f>IF(Abaques_SSI!AK22&gt;0,Abaques_SSI!AK22,"")</f>
        <v/>
      </c>
      <c r="AS22" s="80" t="str">
        <f>IF(Abaques_SSI!AL22&gt;0,Abaques_SSI!AL22,"")</f>
        <v/>
      </c>
      <c r="AT22" s="1"/>
      <c r="AU22" s="105">
        <f t="shared" ca="1" si="2"/>
        <v>2.8824676130949819E-5</v>
      </c>
      <c r="AV22" s="105">
        <f t="shared" ca="1" si="3"/>
        <v>5.8949795101967794E-5</v>
      </c>
    </row>
    <row r="23" spans="2:48" ht="30" x14ac:dyDescent="0.25">
      <c r="B23" s="97" t="s">
        <v>17</v>
      </c>
      <c r="C23" s="177">
        <v>4</v>
      </c>
      <c r="D23" s="179">
        <f ca="1">VLOOKUP(B23,Abaques_SSI!$B$4:$C$30,2,FALSE)</f>
        <v>1.1761904761904762</v>
      </c>
      <c r="E23" s="99">
        <f ca="1">VLOOKUP(B23,Calcul_Budget!$B$4:$C$30,2,FALSE)</f>
        <v>23858.492377297316</v>
      </c>
      <c r="F23" s="106">
        <f t="shared" ca="1" si="0"/>
        <v>88.306356615946527</v>
      </c>
      <c r="G23" s="179">
        <f ca="1">IF(VLOOKUP(B23,Choix_SSI!$B$4:$C$30,2,FALSE)&gt;0,VLOOKUP(B23,Choix_SSI!$B$4:$C$30,2,FALSE)/C23,0)</f>
        <v>3.5874999999999999</v>
      </c>
      <c r="H23" s="99">
        <f ca="1">VLOOKUP(B23,Calcul_Budget2!$B$4:$C$30,2,FALSE)</f>
        <v>50829.625760249597</v>
      </c>
      <c r="I23" s="106">
        <f t="shared" ca="1" si="1"/>
        <v>126.42480804942142</v>
      </c>
      <c r="J23" s="160"/>
      <c r="K23" s="82" t="str">
        <f>IF(Abaques_SSI!D23&gt;0,Abaques_SSI!D23,"")</f>
        <v/>
      </c>
      <c r="L23" s="79">
        <f>IF(Abaques_SSI!E23&gt;0,Abaques_SSI!E23,"")</f>
        <v>7.1428571428571425E-2</v>
      </c>
      <c r="M23" s="79" t="str">
        <f>IF(Abaques_SSI!F23&gt;0,Abaques_SSI!F23,"")</f>
        <v/>
      </c>
      <c r="N23" s="79" t="str">
        <f>IF(Abaques_SSI!G23&gt;0,Abaques_SSI!G23,"")</f>
        <v/>
      </c>
      <c r="O23" s="79">
        <f>IF(Abaques_SSI!H23&gt;0,Abaques_SSI!H23,"")</f>
        <v>7.1428571428571425E-2</v>
      </c>
      <c r="P23" s="79">
        <f>IF(Abaques_SSI!I23&gt;0,Abaques_SSI!I23,"")</f>
        <v>7.1428571428571425E-2</v>
      </c>
      <c r="Q23" s="79">
        <f>IF(Abaques_SSI!J23&gt;0,Abaques_SSI!J23,"")</f>
        <v>7.1428571428571425E-2</v>
      </c>
      <c r="R23" s="79" t="str">
        <f>IF(Abaques_SSI!K23&gt;0,Abaques_SSI!K23,"")</f>
        <v/>
      </c>
      <c r="S23" s="79" t="str">
        <f>IF(Abaques_SSI!L23&gt;0,Abaques_SSI!L23,"")</f>
        <v/>
      </c>
      <c r="T23" s="79">
        <f>IF(Abaques_SSI!M23&gt;0,Abaques_SSI!M23,"")</f>
        <v>4.7619047619047616E-2</v>
      </c>
      <c r="U23" s="79" t="str">
        <f>IF(Abaques_SSI!N23&gt;0,Abaques_SSI!N23,"")</f>
        <v/>
      </c>
      <c r="V23" s="79">
        <f>IF(Abaques_SSI!O23&gt;0,Abaques_SSI!O23,"")</f>
        <v>0.11904761904761904</v>
      </c>
      <c r="W23" s="79" t="str">
        <f>IF(Abaques_SSI!P23&gt;0,Abaques_SSI!P23,"")</f>
        <v/>
      </c>
      <c r="X23" s="79" t="str">
        <f>IF(Abaques_SSI!Q23&gt;0,Abaques_SSI!Q23,"")</f>
        <v/>
      </c>
      <c r="Y23" s="79">
        <f>IF(Abaques_SSI!R23&gt;0,Abaques_SSI!R23,"")</f>
        <v>0.19047619047619047</v>
      </c>
      <c r="Z23" s="79" t="str">
        <f>IF(Abaques_SSI!S23&gt;0,Abaques_SSI!S23,"")</f>
        <v/>
      </c>
      <c r="AA23" s="79" t="str">
        <f>IF(Abaques_SSI!T23&gt;0,Abaques_SSI!T23,"")</f>
        <v/>
      </c>
      <c r="AB23" s="79" t="str">
        <f>IF(Abaques_SSI!U23&gt;0,Abaques_SSI!U23,"")</f>
        <v/>
      </c>
      <c r="AC23" s="79" t="str">
        <f>IF(Abaques_SSI!V23&gt;0,Abaques_SSI!V23,"")</f>
        <v/>
      </c>
      <c r="AD23" s="79" t="str">
        <f>IF(Abaques_SSI!W23&gt;0,Abaques_SSI!W23,"")</f>
        <v/>
      </c>
      <c r="AE23" s="79" t="str">
        <f>IF(Abaques_SSI!X23&gt;0,Abaques_SSI!X23,"")</f>
        <v/>
      </c>
      <c r="AF23" s="79" t="str">
        <f>IF(Abaques_SSI!Y23&gt;0,Abaques_SSI!Y23,"")</f>
        <v/>
      </c>
      <c r="AG23" s="79" t="str">
        <f>IF(Abaques_SSI!Z23&gt;0,Abaques_SSI!Z23,"")</f>
        <v/>
      </c>
      <c r="AH23" s="79" t="str">
        <f>IF(Abaques_SSI!AA23&gt;0,Abaques_SSI!AA23,"")</f>
        <v/>
      </c>
      <c r="AI23" s="79" t="str">
        <f>IF(Abaques_SSI!AB23&gt;0,Abaques_SSI!AB23,"")</f>
        <v/>
      </c>
      <c r="AJ23" s="79">
        <f>IF(Abaques_SSI!AC23&gt;0,Abaques_SSI!AC23,"")</f>
        <v>4.7619047619047616E-2</v>
      </c>
      <c r="AK23" s="79">
        <f>IF(Abaques_SSI!AD23&gt;0,Abaques_SSI!AD23,"")</f>
        <v>0.23809523809523808</v>
      </c>
      <c r="AL23" s="79">
        <f>IF(Abaques_SSI!AE23&gt;0,Abaques_SSI!AE23,"")</f>
        <v>0.11904761904761904</v>
      </c>
      <c r="AM23" s="79" t="str">
        <f>IF(Abaques_SSI!AF23&gt;0,Abaques_SSI!AF23,"")</f>
        <v/>
      </c>
      <c r="AN23" s="79" t="str">
        <f>IF(Abaques_SSI!AG23&gt;0,Abaques_SSI!AG23,"")</f>
        <v/>
      </c>
      <c r="AO23" s="79" t="str">
        <f>IF(Abaques_SSI!AH23&gt;0,Abaques_SSI!AH23,"")</f>
        <v/>
      </c>
      <c r="AP23" s="79" t="str">
        <f>IF(Abaques_SSI!AI23&gt;0,Abaques_SSI!AI23,"")</f>
        <v/>
      </c>
      <c r="AQ23" s="79" t="str">
        <f>IF(Abaques_SSI!AJ23&gt;0,Abaques_SSI!AJ23,"")</f>
        <v/>
      </c>
      <c r="AR23" s="79" t="str">
        <f>IF(Abaques_SSI!AK23&gt;0,Abaques_SSI!AK23,"")</f>
        <v/>
      </c>
      <c r="AS23" s="80" t="str">
        <f>IF(Abaques_SSI!AL23&gt;0,Abaques_SSI!AL23,"")</f>
        <v/>
      </c>
      <c r="AT23" s="1"/>
      <c r="AU23" s="105">
        <f t="shared" ca="1" si="2"/>
        <v>1.9719443418137969E-4</v>
      </c>
      <c r="AV23" s="105">
        <f t="shared" ca="1" si="3"/>
        <v>2.8231567290472087E-4</v>
      </c>
    </row>
    <row r="24" spans="2:48" ht="30" x14ac:dyDescent="0.25">
      <c r="B24" s="97" t="s">
        <v>23</v>
      </c>
      <c r="C24" s="177">
        <v>3</v>
      </c>
      <c r="D24" s="179">
        <f ca="1">VLOOKUP(B24,Abaques_SSI!$B$4:$C$30,2,FALSE)</f>
        <v>2.0367647058823533</v>
      </c>
      <c r="E24" s="99">
        <f ca="1">VLOOKUP(B24,Calcul_Budget!$B$4:$C$30,2,FALSE)</f>
        <v>33771.973553370364</v>
      </c>
      <c r="F24" s="106">
        <f t="shared" ca="1" si="0"/>
        <v>81.022005508826808</v>
      </c>
      <c r="G24" s="179">
        <f ca="1">IF(VLOOKUP(B24,Choix_SSI!$B$4:$C$30,2,FALSE)&gt;0,VLOOKUP(B24,Choix_SSI!$B$4:$C$30,2,FALSE)/C24,0)</f>
        <v>3.6904411764705887</v>
      </c>
      <c r="H24" s="99">
        <f ca="1">VLOOKUP(B24,Calcul_Budget2!$B$4:$C$30,2,FALSE)</f>
        <v>48730.37024202013</v>
      </c>
      <c r="I24" s="106">
        <f t="shared" ca="1" si="1"/>
        <v>101.74126777633326</v>
      </c>
      <c r="J24" s="160"/>
      <c r="K24" s="82" t="str">
        <f>IF(Abaques_SSI!D24&gt;0,Abaques_SSI!D24,"")</f>
        <v/>
      </c>
      <c r="L24" s="79" t="str">
        <f>IF(Abaques_SSI!E24&gt;0,Abaques_SSI!E24,"")</f>
        <v/>
      </c>
      <c r="M24" s="79" t="str">
        <f>IF(Abaques_SSI!F24&gt;0,Abaques_SSI!F24,"")</f>
        <v/>
      </c>
      <c r="N24" s="79">
        <f>IF(Abaques_SSI!G24&gt;0,Abaques_SSI!G24,"")</f>
        <v>8.8235294117647065E-2</v>
      </c>
      <c r="O24" s="79">
        <f>IF(Abaques_SSI!H24&gt;0,Abaques_SSI!H24,"")</f>
        <v>0.17647058823529413</v>
      </c>
      <c r="P24" s="79">
        <f>IF(Abaques_SSI!I24&gt;0,Abaques_SSI!I24,"")</f>
        <v>0.26470588235294118</v>
      </c>
      <c r="Q24" s="79">
        <f>IF(Abaques_SSI!J24&gt;0,Abaques_SSI!J24,"")</f>
        <v>0.23529411764705885</v>
      </c>
      <c r="R24" s="79" t="str">
        <f>IF(Abaques_SSI!K24&gt;0,Abaques_SSI!K24,"")</f>
        <v/>
      </c>
      <c r="S24" s="79" t="str">
        <f>IF(Abaques_SSI!L24&gt;0,Abaques_SSI!L24,"")</f>
        <v/>
      </c>
      <c r="T24" s="79">
        <f>IF(Abaques_SSI!M24&gt;0,Abaques_SSI!M24,"")</f>
        <v>0.23529411764705885</v>
      </c>
      <c r="U24" s="79" t="str">
        <f>IF(Abaques_SSI!N24&gt;0,Abaques_SSI!N24,"")</f>
        <v/>
      </c>
      <c r="V24" s="79" t="str">
        <f>IF(Abaques_SSI!O24&gt;0,Abaques_SSI!O24,"")</f>
        <v/>
      </c>
      <c r="W24" s="79" t="str">
        <f>IF(Abaques_SSI!P24&gt;0,Abaques_SSI!P24,"")</f>
        <v/>
      </c>
      <c r="X24" s="79" t="str">
        <f>IF(Abaques_SSI!Q24&gt;0,Abaques_SSI!Q24,"")</f>
        <v/>
      </c>
      <c r="Y24" s="79" t="str">
        <f>IF(Abaques_SSI!R24&gt;0,Abaques_SSI!R24,"")</f>
        <v/>
      </c>
      <c r="Z24" s="79" t="str">
        <f>IF(Abaques_SSI!S24&gt;0,Abaques_SSI!S24,"")</f>
        <v/>
      </c>
      <c r="AA24" s="79" t="str">
        <f>IF(Abaques_SSI!T24&gt;0,Abaques_SSI!T24,"")</f>
        <v/>
      </c>
      <c r="AB24" s="79" t="str">
        <f>IF(Abaques_SSI!U24&gt;0,Abaques_SSI!U24,"")</f>
        <v/>
      </c>
      <c r="AC24" s="79" t="str">
        <f>IF(Abaques_SSI!V24&gt;0,Abaques_SSI!V24,"")</f>
        <v/>
      </c>
      <c r="AD24" s="79" t="str">
        <f>IF(Abaques_SSI!W24&gt;0,Abaques_SSI!W24,"")</f>
        <v/>
      </c>
      <c r="AE24" s="79" t="str">
        <f>IF(Abaques_SSI!X24&gt;0,Abaques_SSI!X24,"")</f>
        <v/>
      </c>
      <c r="AF24" s="79" t="str">
        <f>IF(Abaques_SSI!Y24&gt;0,Abaques_SSI!Y24,"")</f>
        <v/>
      </c>
      <c r="AG24" s="79" t="str">
        <f>IF(Abaques_SSI!Z24&gt;0,Abaques_SSI!Z24,"")</f>
        <v/>
      </c>
      <c r="AH24" s="79" t="str">
        <f>IF(Abaques_SSI!AA24&gt;0,Abaques_SSI!AA24,"")</f>
        <v/>
      </c>
      <c r="AI24" s="79" t="str">
        <f>IF(Abaques_SSI!AB24&gt;0,Abaques_SSI!AB24,"")</f>
        <v/>
      </c>
      <c r="AJ24" s="79" t="str">
        <f>IF(Abaques_SSI!AC24&gt;0,Abaques_SSI!AC24,"")</f>
        <v/>
      </c>
      <c r="AK24" s="79" t="str">
        <f>IF(Abaques_SSI!AD24&gt;0,Abaques_SSI!AD24,"")</f>
        <v/>
      </c>
      <c r="AL24" s="79" t="str">
        <f>IF(Abaques_SSI!AE24&gt;0,Abaques_SSI!AE24,"")</f>
        <v/>
      </c>
      <c r="AM24" s="79" t="str">
        <f>IF(Abaques_SSI!AF24&gt;0,Abaques_SSI!AF24,"")</f>
        <v/>
      </c>
      <c r="AN24" s="79" t="str">
        <f>IF(Abaques_SSI!AG24&gt;0,Abaques_SSI!AG24,"")</f>
        <v/>
      </c>
      <c r="AO24" s="79" t="str">
        <f>IF(Abaques_SSI!AH24&gt;0,Abaques_SSI!AH24,"")</f>
        <v/>
      </c>
      <c r="AP24" s="79" t="str">
        <f>IF(Abaques_SSI!AI24&gt;0,Abaques_SSI!AI24,"")</f>
        <v/>
      </c>
      <c r="AQ24" s="79" t="str">
        <f>IF(Abaques_SSI!AJ24&gt;0,Abaques_SSI!AJ24,"")</f>
        <v/>
      </c>
      <c r="AR24" s="79" t="str">
        <f>IF(Abaques_SSI!AK24&gt;0,Abaques_SSI!AK24,"")</f>
        <v/>
      </c>
      <c r="AS24" s="80" t="str">
        <f>IF(Abaques_SSI!AL24&gt;0,Abaques_SSI!AL24,"")</f>
        <v/>
      </c>
      <c r="AT24" s="1"/>
      <c r="AU24" s="105">
        <f t="shared" ca="1" si="2"/>
        <v>1.8092795518718705E-4</v>
      </c>
      <c r="AV24" s="105">
        <f t="shared" ca="1" si="3"/>
        <v>2.2719555534722735E-4</v>
      </c>
    </row>
    <row r="25" spans="2:48" ht="30" x14ac:dyDescent="0.25">
      <c r="B25" s="97" t="s">
        <v>26</v>
      </c>
      <c r="C25" s="177">
        <v>1</v>
      </c>
      <c r="D25" s="179">
        <f ca="1">VLOOKUP(B25,Abaques_SSI!$B$4:$C$30,2,FALSE)</f>
        <v>2.1386363636363637</v>
      </c>
      <c r="E25" s="99">
        <f ca="1">VLOOKUP(B25,Calcul_Budget!$B$4:$C$30,2,FALSE)</f>
        <v>55332.197241573078</v>
      </c>
      <c r="F25" s="106">
        <f t="shared" ca="1" si="0"/>
        <v>17.308376936521299</v>
      </c>
      <c r="G25" s="179">
        <f ca="1">IF(VLOOKUP(B25,Choix_SSI!$B$4:$C$30,2,FALSE)&gt;0,VLOOKUP(B25,Choix_SSI!$B$4:$C$30,2,FALSE)/C25,0)</f>
        <v>2.1636363636363636</v>
      </c>
      <c r="H25" s="99">
        <f ca="1">VLOOKUP(B25,Calcul_Budget2!$B$4:$C$30,2,FALSE)</f>
        <v>35701.086905311153</v>
      </c>
      <c r="I25" s="106">
        <f t="shared" ca="1" si="1"/>
        <v>27.139394104687863</v>
      </c>
      <c r="J25" s="160"/>
      <c r="K25" s="82" t="str">
        <f>IF(Abaques_SSI!D25&gt;0,Abaques_SSI!D25,"")</f>
        <v/>
      </c>
      <c r="L25" s="79" t="str">
        <f>IF(Abaques_SSI!E25&gt;0,Abaques_SSI!E25,"")</f>
        <v/>
      </c>
      <c r="M25" s="79" t="str">
        <f>IF(Abaques_SSI!F25&gt;0,Abaques_SSI!F25,"")</f>
        <v/>
      </c>
      <c r="N25" s="79">
        <f>IF(Abaques_SSI!G25&gt;0,Abaques_SSI!G25,"")</f>
        <v>0.27272727272727271</v>
      </c>
      <c r="O25" s="79">
        <f>IF(Abaques_SSI!H25&gt;0,Abaques_SSI!H25,"")</f>
        <v>0.13636363636363635</v>
      </c>
      <c r="P25" s="79">
        <f>IF(Abaques_SSI!I25&gt;0,Abaques_SSI!I25,"")</f>
        <v>0.13636363636363635</v>
      </c>
      <c r="Q25" s="79" t="str">
        <f>IF(Abaques_SSI!J25&gt;0,Abaques_SSI!J25,"")</f>
        <v/>
      </c>
      <c r="R25" s="79" t="str">
        <f>IF(Abaques_SSI!K25&gt;0,Abaques_SSI!K25,"")</f>
        <v/>
      </c>
      <c r="S25" s="79" t="str">
        <f>IF(Abaques_SSI!L25&gt;0,Abaques_SSI!L25,"")</f>
        <v/>
      </c>
      <c r="T25" s="79">
        <f>IF(Abaques_SSI!M25&gt;0,Abaques_SSI!M25,"")</f>
        <v>9.0909090909090912E-2</v>
      </c>
      <c r="U25" s="79" t="str">
        <f>IF(Abaques_SSI!N25&gt;0,Abaques_SSI!N25,"")</f>
        <v/>
      </c>
      <c r="V25" s="79" t="str">
        <f>IF(Abaques_SSI!O25&gt;0,Abaques_SSI!O25,"")</f>
        <v/>
      </c>
      <c r="W25" s="79" t="str">
        <f>IF(Abaques_SSI!P25&gt;0,Abaques_SSI!P25,"")</f>
        <v/>
      </c>
      <c r="X25" s="79" t="str">
        <f>IF(Abaques_SSI!Q25&gt;0,Abaques_SSI!Q25,"")</f>
        <v/>
      </c>
      <c r="Y25" s="79" t="str">
        <f>IF(Abaques_SSI!R25&gt;0,Abaques_SSI!R25,"")</f>
        <v/>
      </c>
      <c r="Z25" s="79" t="str">
        <f>IF(Abaques_SSI!S25&gt;0,Abaques_SSI!S25,"")</f>
        <v/>
      </c>
      <c r="AA25" s="79" t="str">
        <f>IF(Abaques_SSI!T25&gt;0,Abaques_SSI!T25,"")</f>
        <v/>
      </c>
      <c r="AB25" s="79">
        <f>IF(Abaques_SSI!U25&gt;0,Abaques_SSI!U25,"")</f>
        <v>0.36363636363636365</v>
      </c>
      <c r="AC25" s="79" t="str">
        <f>IF(Abaques_SSI!V25&gt;0,Abaques_SSI!V25,"")</f>
        <v/>
      </c>
      <c r="AD25" s="79" t="str">
        <f>IF(Abaques_SSI!W25&gt;0,Abaques_SSI!W25,"")</f>
        <v/>
      </c>
      <c r="AE25" s="79" t="str">
        <f>IF(Abaques_SSI!X25&gt;0,Abaques_SSI!X25,"")</f>
        <v/>
      </c>
      <c r="AF25" s="79" t="str">
        <f>IF(Abaques_SSI!Y25&gt;0,Abaques_SSI!Y25,"")</f>
        <v/>
      </c>
      <c r="AG25" s="79" t="str">
        <f>IF(Abaques_SSI!Z25&gt;0,Abaques_SSI!Z25,"")</f>
        <v/>
      </c>
      <c r="AH25" s="79" t="str">
        <f>IF(Abaques_SSI!AA25&gt;0,Abaques_SSI!AA25,"")</f>
        <v/>
      </c>
      <c r="AI25" s="79" t="str">
        <f>IF(Abaques_SSI!AB25&gt;0,Abaques_SSI!AB25,"")</f>
        <v/>
      </c>
      <c r="AJ25" s="79" t="str">
        <f>IF(Abaques_SSI!AC25&gt;0,Abaques_SSI!AC25,"")</f>
        <v/>
      </c>
      <c r="AK25" s="79" t="str">
        <f>IF(Abaques_SSI!AD25&gt;0,Abaques_SSI!AD25,"")</f>
        <v/>
      </c>
      <c r="AL25" s="79" t="str">
        <f>IF(Abaques_SSI!AE25&gt;0,Abaques_SSI!AE25,"")</f>
        <v/>
      </c>
      <c r="AM25" s="79" t="str">
        <f>IF(Abaques_SSI!AF25&gt;0,Abaques_SSI!AF25,"")</f>
        <v/>
      </c>
      <c r="AN25" s="79" t="str">
        <f>IF(Abaques_SSI!AG25&gt;0,Abaques_SSI!AG25,"")</f>
        <v/>
      </c>
      <c r="AO25" s="79" t="str">
        <f>IF(Abaques_SSI!AH25&gt;0,Abaques_SSI!AH25,"")</f>
        <v/>
      </c>
      <c r="AP25" s="79" t="str">
        <f>IF(Abaques_SSI!AI25&gt;0,Abaques_SSI!AI25,"")</f>
        <v/>
      </c>
      <c r="AQ25" s="79" t="str">
        <f>IF(Abaques_SSI!AJ25&gt;0,Abaques_SSI!AJ25,"")</f>
        <v/>
      </c>
      <c r="AR25" s="79" t="str">
        <f>IF(Abaques_SSI!AK25&gt;0,Abaques_SSI!AK25,"")</f>
        <v/>
      </c>
      <c r="AS25" s="80" t="str">
        <f>IF(Abaques_SSI!AL25&gt;0,Abaques_SSI!AL25,"")</f>
        <v/>
      </c>
      <c r="AT25" s="1"/>
      <c r="AU25" s="105">
        <f t="shared" ca="1" si="2"/>
        <v>3.8650848335181038E-5</v>
      </c>
      <c r="AV25" s="105">
        <f t="shared" ca="1" si="3"/>
        <v>6.0604215478786592E-5</v>
      </c>
    </row>
    <row r="26" spans="2:48" ht="30" x14ac:dyDescent="0.25">
      <c r="B26" s="97" t="s">
        <v>9</v>
      </c>
      <c r="C26" s="177">
        <v>4</v>
      </c>
      <c r="D26" s="179">
        <f ca="1">VLOOKUP(B26,Abaques_SSI!$B$4:$C$30,2,FALSE)</f>
        <v>1.8980000000000006</v>
      </c>
      <c r="E26" s="99">
        <f ca="1">VLOOKUP(B26,Calcul_Budget!$B$4:$C$30,2,FALSE)</f>
        <v>57985.561318512868</v>
      </c>
      <c r="F26" s="106">
        <f t="shared" ca="1" si="0"/>
        <v>58.631856775801161</v>
      </c>
      <c r="G26" s="179">
        <f ca="1">IF(VLOOKUP(B26,Choix_SSI!$B$4:$C$30,2,FALSE)&gt;0,VLOOKUP(B26,Choix_SSI!$B$4:$C$30,2,FALSE)/C26,0)</f>
        <v>3.5395000000000003</v>
      </c>
      <c r="H26" s="99">
        <f ca="1">VLOOKUP(B26,Calcul_Budget2!$B$4:$C$30,2,FALSE)</f>
        <v>57804.972285633659</v>
      </c>
      <c r="I26" s="106">
        <f t="shared" ca="1" si="1"/>
        <v>109.68166251300502</v>
      </c>
      <c r="J26" s="160"/>
      <c r="K26" s="82" t="str">
        <f>IF(Abaques_SSI!D26&gt;0,Abaques_SSI!D26,"")</f>
        <v/>
      </c>
      <c r="L26" s="79">
        <f>IF(Abaques_SSI!E26&gt;0,Abaques_SSI!E26,"")</f>
        <v>0.06</v>
      </c>
      <c r="M26" s="79">
        <f>IF(Abaques_SSI!F26&gt;0,Abaques_SSI!F26,"")</f>
        <v>0.16</v>
      </c>
      <c r="N26" s="79" t="str">
        <f>IF(Abaques_SSI!G26&gt;0,Abaques_SSI!G26,"")</f>
        <v/>
      </c>
      <c r="O26" s="79">
        <f>IF(Abaques_SSI!H26&gt;0,Abaques_SSI!H26,"")</f>
        <v>0.16</v>
      </c>
      <c r="P26" s="79">
        <f>IF(Abaques_SSI!I26&gt;0,Abaques_SSI!I26,"")</f>
        <v>0.06</v>
      </c>
      <c r="Q26" s="79">
        <f>IF(Abaques_SSI!J26&gt;0,Abaques_SSI!J26,"")</f>
        <v>0.1</v>
      </c>
      <c r="R26" s="79" t="str">
        <f>IF(Abaques_SSI!K26&gt;0,Abaques_SSI!K26,"")</f>
        <v/>
      </c>
      <c r="S26" s="79" t="str">
        <f>IF(Abaques_SSI!L26&gt;0,Abaques_SSI!L26,"")</f>
        <v/>
      </c>
      <c r="T26" s="79">
        <f>IF(Abaques_SSI!M26&gt;0,Abaques_SSI!M26,"")</f>
        <v>0.16</v>
      </c>
      <c r="U26" s="79" t="str">
        <f>IF(Abaques_SSI!N26&gt;0,Abaques_SSI!N26,"")</f>
        <v/>
      </c>
      <c r="V26" s="79" t="str">
        <f>IF(Abaques_SSI!O26&gt;0,Abaques_SSI!O26,"")</f>
        <v/>
      </c>
      <c r="W26" s="79" t="str">
        <f>IF(Abaques_SSI!P26&gt;0,Abaques_SSI!P26,"")</f>
        <v/>
      </c>
      <c r="X26" s="79" t="str">
        <f>IF(Abaques_SSI!Q26&gt;0,Abaques_SSI!Q26,"")</f>
        <v/>
      </c>
      <c r="Y26" s="79" t="str">
        <f>IF(Abaques_SSI!R26&gt;0,Abaques_SSI!R26,"")</f>
        <v/>
      </c>
      <c r="Z26" s="79" t="str">
        <f>IF(Abaques_SSI!S26&gt;0,Abaques_SSI!S26,"")</f>
        <v/>
      </c>
      <c r="AA26" s="79" t="str">
        <f>IF(Abaques_SSI!T26&gt;0,Abaques_SSI!T26,"")</f>
        <v/>
      </c>
      <c r="AB26" s="79" t="str">
        <f>IF(Abaques_SSI!U26&gt;0,Abaques_SSI!U26,"")</f>
        <v/>
      </c>
      <c r="AC26" s="79">
        <f>IF(Abaques_SSI!V26&gt;0,Abaques_SSI!V26,"")</f>
        <v>0.14000000000000001</v>
      </c>
      <c r="AD26" s="79">
        <f>IF(Abaques_SSI!W26&gt;0,Abaques_SSI!W26,"")</f>
        <v>0.02</v>
      </c>
      <c r="AE26" s="79">
        <f>IF(Abaques_SSI!X26&gt;0,Abaques_SSI!X26,"")</f>
        <v>0.06</v>
      </c>
      <c r="AF26" s="79" t="str">
        <f>IF(Abaques_SSI!Y26&gt;0,Abaques_SSI!Y26,"")</f>
        <v/>
      </c>
      <c r="AG26" s="79" t="str">
        <f>IF(Abaques_SSI!Z26&gt;0,Abaques_SSI!Z26,"")</f>
        <v/>
      </c>
      <c r="AH26" s="79" t="str">
        <f>IF(Abaques_SSI!AA26&gt;0,Abaques_SSI!AA26,"")</f>
        <v/>
      </c>
      <c r="AI26" s="79" t="str">
        <f>IF(Abaques_SSI!AB26&gt;0,Abaques_SSI!AB26,"")</f>
        <v/>
      </c>
      <c r="AJ26" s="79" t="str">
        <f>IF(Abaques_SSI!AC26&gt;0,Abaques_SSI!AC26,"")</f>
        <v/>
      </c>
      <c r="AK26" s="79" t="str">
        <f>IF(Abaques_SSI!AD26&gt;0,Abaques_SSI!AD26,"")</f>
        <v/>
      </c>
      <c r="AL26" s="79" t="str">
        <f>IF(Abaques_SSI!AE26&gt;0,Abaques_SSI!AE26,"")</f>
        <v/>
      </c>
      <c r="AM26" s="79" t="str">
        <f>IF(Abaques_SSI!AF26&gt;0,Abaques_SSI!AF26,"")</f>
        <v/>
      </c>
      <c r="AN26" s="79" t="str">
        <f>IF(Abaques_SSI!AG26&gt;0,Abaques_SSI!AG26,"")</f>
        <v/>
      </c>
      <c r="AO26" s="79" t="str">
        <f>IF(Abaques_SSI!AH26&gt;0,Abaques_SSI!AH26,"")</f>
        <v/>
      </c>
      <c r="AP26" s="79">
        <f>IF(Abaques_SSI!AI26&gt;0,Abaques_SSI!AI26,"")</f>
        <v>0.12</v>
      </c>
      <c r="AQ26" s="79" t="str">
        <f>IF(Abaques_SSI!AJ26&gt;0,Abaques_SSI!AJ26,"")</f>
        <v/>
      </c>
      <c r="AR26" s="79">
        <f>IF(Abaques_SSI!AK26&gt;0,Abaques_SSI!AK26,"")</f>
        <v>0.04</v>
      </c>
      <c r="AS26" s="80">
        <f>IF(Abaques_SSI!AL26&gt;0,Abaques_SSI!AL26,"")</f>
        <v>0.04</v>
      </c>
      <c r="AT26" s="1"/>
      <c r="AU26" s="105">
        <f t="shared" ca="1" si="2"/>
        <v>1.3092914559018209E-4</v>
      </c>
      <c r="AV26" s="105">
        <f t="shared" ca="1" si="3"/>
        <v>2.4492702686614221E-4</v>
      </c>
    </row>
    <row r="27" spans="2:48" ht="30" x14ac:dyDescent="0.25">
      <c r="B27" s="97" t="s">
        <v>14</v>
      </c>
      <c r="C27" s="177">
        <v>3</v>
      </c>
      <c r="D27" s="179">
        <f ca="1">VLOOKUP(B27,Abaques_SSI!$B$4:$C$30,2,FALSE)</f>
        <v>1.0875000000000001</v>
      </c>
      <c r="E27" s="99">
        <f ca="1">VLOOKUP(B27,Calcul_Budget!$B$4:$C$30,2,FALSE)</f>
        <v>25651.75402173246</v>
      </c>
      <c r="F27" s="106">
        <f t="shared" ca="1" si="0"/>
        <v>56.954857238102505</v>
      </c>
      <c r="G27" s="179">
        <f ca="1">IF(VLOOKUP(B27,Choix_SSI!$B$4:$C$30,2,FALSE)&gt;0,VLOOKUP(B27,Choix_SSI!$B$4:$C$30,2,FALSE)/C27,0)</f>
        <v>3.3897058823529416</v>
      </c>
      <c r="H27" s="99">
        <f ca="1">VLOOKUP(B27,Calcul_Budget2!$B$4:$C$30,2,FALSE)</f>
        <v>40809.884434706706</v>
      </c>
      <c r="I27" s="106">
        <f t="shared" ca="1" si="1"/>
        <v>111.58741598767858</v>
      </c>
      <c r="J27" s="160"/>
      <c r="K27" s="82" t="str">
        <f>IF(Abaques_SSI!D27&gt;0,Abaques_SSI!D27,"")</f>
        <v/>
      </c>
      <c r="L27" s="79">
        <f>IF(Abaques_SSI!E27&gt;0,Abaques_SSI!E27,"")</f>
        <v>4.4117647058823532E-2</v>
      </c>
      <c r="M27" s="79" t="str">
        <f>IF(Abaques_SSI!F27&gt;0,Abaques_SSI!F27,"")</f>
        <v/>
      </c>
      <c r="N27" s="79" t="str">
        <f>IF(Abaques_SSI!G27&gt;0,Abaques_SSI!G27,"")</f>
        <v/>
      </c>
      <c r="O27" s="79">
        <f>IF(Abaques_SSI!H27&gt;0,Abaques_SSI!H27,"")</f>
        <v>4.4117647058823532E-2</v>
      </c>
      <c r="P27" s="79">
        <f>IF(Abaques_SSI!I27&gt;0,Abaques_SSI!I27,"")</f>
        <v>4.4117647058823532E-2</v>
      </c>
      <c r="Q27" s="79">
        <f>IF(Abaques_SSI!J27&gt;0,Abaques_SSI!J27,"")</f>
        <v>4.4117647058823532E-2</v>
      </c>
      <c r="R27" s="79" t="str">
        <f>IF(Abaques_SSI!K27&gt;0,Abaques_SSI!K27,"")</f>
        <v/>
      </c>
      <c r="S27" s="79" t="str">
        <f>IF(Abaques_SSI!L27&gt;0,Abaques_SSI!L27,"")</f>
        <v/>
      </c>
      <c r="T27" s="79">
        <f>IF(Abaques_SSI!M27&gt;0,Abaques_SSI!M27,"")</f>
        <v>2.9411764705882356E-2</v>
      </c>
      <c r="U27" s="79" t="str">
        <f>IF(Abaques_SSI!N27&gt;0,Abaques_SSI!N27,"")</f>
        <v/>
      </c>
      <c r="V27" s="79">
        <f>IF(Abaques_SSI!O27&gt;0,Abaques_SSI!O27,"")</f>
        <v>7.3529411764705885E-2</v>
      </c>
      <c r="W27" s="79" t="str">
        <f>IF(Abaques_SSI!P27&gt;0,Abaques_SSI!P27,"")</f>
        <v/>
      </c>
      <c r="X27" s="79" t="str">
        <f>IF(Abaques_SSI!Q27&gt;0,Abaques_SSI!Q27,"")</f>
        <v/>
      </c>
      <c r="Y27" s="79">
        <f>IF(Abaques_SSI!R27&gt;0,Abaques_SSI!R27,"")</f>
        <v>7.3529411764705885E-2</v>
      </c>
      <c r="Z27" s="79" t="str">
        <f>IF(Abaques_SSI!S27&gt;0,Abaques_SSI!S27,"")</f>
        <v/>
      </c>
      <c r="AA27" s="79" t="str">
        <f>IF(Abaques_SSI!T27&gt;0,Abaques_SSI!T27,"")</f>
        <v/>
      </c>
      <c r="AB27" s="79">
        <f>IF(Abaques_SSI!U27&gt;0,Abaques_SSI!U27,"")</f>
        <v>7.3529411764705885E-2</v>
      </c>
      <c r="AC27" s="79">
        <f>IF(Abaques_SSI!V27&gt;0,Abaques_SSI!V27,"")</f>
        <v>0.20588235294117646</v>
      </c>
      <c r="AD27" s="79" t="str">
        <f>IF(Abaques_SSI!W27&gt;0,Abaques_SSI!W27,"")</f>
        <v/>
      </c>
      <c r="AE27" s="79">
        <f>IF(Abaques_SSI!X27&gt;0,Abaques_SSI!X27,"")</f>
        <v>7.3529411764705885E-2</v>
      </c>
      <c r="AF27" s="79" t="str">
        <f>IF(Abaques_SSI!Y27&gt;0,Abaques_SSI!Y27,"")</f>
        <v/>
      </c>
      <c r="AG27" s="79" t="str">
        <f>IF(Abaques_SSI!Z27&gt;0,Abaques_SSI!Z27,"")</f>
        <v/>
      </c>
      <c r="AH27" s="79" t="str">
        <f>IF(Abaques_SSI!AA27&gt;0,Abaques_SSI!AA27,"")</f>
        <v/>
      </c>
      <c r="AI27" s="79" t="str">
        <f>IF(Abaques_SSI!AB27&gt;0,Abaques_SSI!AB27,"")</f>
        <v/>
      </c>
      <c r="AJ27" s="79">
        <f>IF(Abaques_SSI!AC27&gt;0,Abaques_SSI!AC27,"")</f>
        <v>2.9411764705882356E-2</v>
      </c>
      <c r="AK27" s="79">
        <f>IF(Abaques_SSI!AD27&gt;0,Abaques_SSI!AD27,"")</f>
        <v>0.14705882352941177</v>
      </c>
      <c r="AL27" s="79" t="str">
        <f>IF(Abaques_SSI!AE27&gt;0,Abaques_SSI!AE27,"")</f>
        <v/>
      </c>
      <c r="AM27" s="79">
        <f>IF(Abaques_SSI!AF27&gt;0,Abaques_SSI!AF27,"")</f>
        <v>0.22058823529411764</v>
      </c>
      <c r="AN27" s="79">
        <f>IF(Abaques_SSI!AG27&gt;0,Abaques_SSI!AG27,"")</f>
        <v>1.4705882352941178E-2</v>
      </c>
      <c r="AO27" s="79">
        <f>IF(Abaques_SSI!AH27&gt;0,Abaques_SSI!AH27,"")</f>
        <v>8.8235294117647065E-2</v>
      </c>
      <c r="AP27" s="79" t="str">
        <f>IF(Abaques_SSI!AI27&gt;0,Abaques_SSI!AI27,"")</f>
        <v/>
      </c>
      <c r="AQ27" s="79" t="str">
        <f>IF(Abaques_SSI!AJ27&gt;0,Abaques_SSI!AJ27,"")</f>
        <v/>
      </c>
      <c r="AR27" s="79" t="str">
        <f>IF(Abaques_SSI!AK27&gt;0,Abaques_SSI!AK27,"")</f>
        <v/>
      </c>
      <c r="AS27" s="80" t="str">
        <f>IF(Abaques_SSI!AL27&gt;0,Abaques_SSI!AL27,"")</f>
        <v/>
      </c>
      <c r="AT27" s="1"/>
      <c r="AU27" s="105">
        <f t="shared" ca="1" si="2"/>
        <v>1.2718428522415944E-4</v>
      </c>
      <c r="AV27" s="105">
        <f t="shared" ca="1" si="3"/>
        <v>2.491827111965677E-4</v>
      </c>
    </row>
    <row r="28" spans="2:48" ht="30" x14ac:dyDescent="0.25">
      <c r="B28" s="97" t="s">
        <v>15</v>
      </c>
      <c r="C28" s="177">
        <v>4</v>
      </c>
      <c r="D28" s="179">
        <f ca="1">VLOOKUP(B28,Abaques_SSI!$B$4:$C$30,2,FALSE)</f>
        <v>1.9137500000000003</v>
      </c>
      <c r="E28" s="99">
        <f ca="1">VLOOKUP(B28,Calcul_Budget!$B$4:$C$30,2,FALSE)</f>
        <v>42606.075822565464</v>
      </c>
      <c r="F28" s="106">
        <f t="shared" ca="1" si="0"/>
        <v>80.458322415101861</v>
      </c>
      <c r="G28" s="179">
        <f ca="1">IF(VLOOKUP(B28,Choix_SSI!$B$4:$C$30,2,FALSE)&gt;0,VLOOKUP(B28,Choix_SSI!$B$4:$C$30,2,FALSE)/C28,0)</f>
        <v>3.2956249999999998</v>
      </c>
      <c r="H28" s="99">
        <f ca="1">VLOOKUP(B28,Calcul_Budget2!$B$4:$C$30,2,FALSE)</f>
        <v>51766.943751078987</v>
      </c>
      <c r="I28" s="106">
        <f t="shared" ca="1" si="1"/>
        <v>114.0361557376427</v>
      </c>
      <c r="J28" s="160"/>
      <c r="K28" s="82" t="str">
        <f>IF(Abaques_SSI!D28&gt;0,Abaques_SSI!D28,"")</f>
        <v/>
      </c>
      <c r="L28" s="79">
        <f>IF(Abaques_SSI!E28&gt;0,Abaques_SSI!E28,"")</f>
        <v>0.125</v>
      </c>
      <c r="M28" s="79" t="str">
        <f>IF(Abaques_SSI!F28&gt;0,Abaques_SSI!F28,"")</f>
        <v/>
      </c>
      <c r="N28" s="79">
        <f>IF(Abaques_SSI!G28&gt;0,Abaques_SSI!G28,"")</f>
        <v>0.15</v>
      </c>
      <c r="O28" s="79">
        <f>IF(Abaques_SSI!H28&gt;0,Abaques_SSI!H28,"")</f>
        <v>0.2</v>
      </c>
      <c r="P28" s="79">
        <f>IF(Abaques_SSI!I28&gt;0,Abaques_SSI!I28,"")</f>
        <v>7.4999999999999997E-2</v>
      </c>
      <c r="Q28" s="79">
        <f>IF(Abaques_SSI!J28&gt;0,Abaques_SSI!J28,"")</f>
        <v>7.4999999999999997E-2</v>
      </c>
      <c r="R28" s="79" t="str">
        <f>IF(Abaques_SSI!K28&gt;0,Abaques_SSI!K28,"")</f>
        <v/>
      </c>
      <c r="S28" s="79" t="str">
        <f>IF(Abaques_SSI!L28&gt;0,Abaques_SSI!L28,"")</f>
        <v/>
      </c>
      <c r="T28" s="79">
        <f>IF(Abaques_SSI!M28&gt;0,Abaques_SSI!M28,"")</f>
        <v>0.05</v>
      </c>
      <c r="U28" s="79" t="str">
        <f>IF(Abaques_SSI!N28&gt;0,Abaques_SSI!N28,"")</f>
        <v/>
      </c>
      <c r="V28" s="79" t="str">
        <f>IF(Abaques_SSI!O28&gt;0,Abaques_SSI!O28,"")</f>
        <v/>
      </c>
      <c r="W28" s="79" t="str">
        <f>IF(Abaques_SSI!P28&gt;0,Abaques_SSI!P28,"")</f>
        <v/>
      </c>
      <c r="X28" s="79" t="str">
        <f>IF(Abaques_SSI!Q28&gt;0,Abaques_SSI!Q28,"")</f>
        <v/>
      </c>
      <c r="Y28" s="79">
        <f>IF(Abaques_SSI!R28&gt;0,Abaques_SSI!R28,"")</f>
        <v>0.125</v>
      </c>
      <c r="Z28" s="79">
        <f>IF(Abaques_SSI!S28&gt;0,Abaques_SSI!S28,"")</f>
        <v>0.2</v>
      </c>
      <c r="AA28" s="79" t="str">
        <f>IF(Abaques_SSI!T28&gt;0,Abaques_SSI!T28,"")</f>
        <v/>
      </c>
      <c r="AB28" s="79" t="str">
        <f>IF(Abaques_SSI!U28&gt;0,Abaques_SSI!U28,"")</f>
        <v/>
      </c>
      <c r="AC28" s="79" t="str">
        <f>IF(Abaques_SSI!V28&gt;0,Abaques_SSI!V28,"")</f>
        <v/>
      </c>
      <c r="AD28" s="79" t="str">
        <f>IF(Abaques_SSI!W28&gt;0,Abaques_SSI!W28,"")</f>
        <v/>
      </c>
      <c r="AE28" s="79" t="str">
        <f>IF(Abaques_SSI!X28&gt;0,Abaques_SSI!X28,"")</f>
        <v/>
      </c>
      <c r="AF28" s="79" t="str">
        <f>IF(Abaques_SSI!Y28&gt;0,Abaques_SSI!Y28,"")</f>
        <v/>
      </c>
      <c r="AG28" s="79" t="str">
        <f>IF(Abaques_SSI!Z28&gt;0,Abaques_SSI!Z28,"")</f>
        <v/>
      </c>
      <c r="AH28" s="79" t="str">
        <f>IF(Abaques_SSI!AA28&gt;0,Abaques_SSI!AA28,"")</f>
        <v/>
      </c>
      <c r="AI28" s="79" t="str">
        <f>IF(Abaques_SSI!AB28&gt;0,Abaques_SSI!AB28,"")</f>
        <v/>
      </c>
      <c r="AJ28" s="79" t="str">
        <f>IF(Abaques_SSI!AC28&gt;0,Abaques_SSI!AC28,"")</f>
        <v/>
      </c>
      <c r="AK28" s="79" t="str">
        <f>IF(Abaques_SSI!AD28&gt;0,Abaques_SSI!AD28,"")</f>
        <v/>
      </c>
      <c r="AL28" s="79" t="str">
        <f>IF(Abaques_SSI!AE28&gt;0,Abaques_SSI!AE28,"")</f>
        <v/>
      </c>
      <c r="AM28" s="79" t="str">
        <f>IF(Abaques_SSI!AF28&gt;0,Abaques_SSI!AF28,"")</f>
        <v/>
      </c>
      <c r="AN28" s="79" t="str">
        <f>IF(Abaques_SSI!AG28&gt;0,Abaques_SSI!AG28,"")</f>
        <v/>
      </c>
      <c r="AO28" s="79" t="str">
        <f>IF(Abaques_SSI!AH28&gt;0,Abaques_SSI!AH28,"")</f>
        <v/>
      </c>
      <c r="AP28" s="79" t="str">
        <f>IF(Abaques_SSI!AI28&gt;0,Abaques_SSI!AI28,"")</f>
        <v/>
      </c>
      <c r="AQ28" s="79" t="str">
        <f>IF(Abaques_SSI!AJ28&gt;0,Abaques_SSI!AJ28,"")</f>
        <v/>
      </c>
      <c r="AR28" s="79" t="str">
        <f>IF(Abaques_SSI!AK28&gt;0,Abaques_SSI!AK28,"")</f>
        <v/>
      </c>
      <c r="AS28" s="80" t="str">
        <f>IF(Abaques_SSI!AL28&gt;0,Abaques_SSI!AL28,"")</f>
        <v/>
      </c>
      <c r="AT28" s="1"/>
      <c r="AU28" s="105">
        <f t="shared" ca="1" si="2"/>
        <v>1.7966921036989005E-4</v>
      </c>
      <c r="AV28" s="105">
        <f t="shared" ca="1" si="3"/>
        <v>2.5465092286282081E-4</v>
      </c>
    </row>
    <row r="29" spans="2:48" x14ac:dyDescent="0.25">
      <c r="B29" s="97" t="s">
        <v>12</v>
      </c>
      <c r="C29" s="177">
        <v>4</v>
      </c>
      <c r="D29" s="179">
        <f ca="1">VLOOKUP(B29,Abaques_SSI!$B$4:$C$30,2,FALSE)</f>
        <v>2.4597826086956527</v>
      </c>
      <c r="E29" s="99">
        <f ca="1">VLOOKUP(B29,Calcul_Budget!$B$4:$C$30,2,FALSE)</f>
        <v>80893.496569778261</v>
      </c>
      <c r="F29" s="106">
        <f t="shared" ca="1" si="0"/>
        <v>54.467873985194494</v>
      </c>
      <c r="G29" s="179">
        <f ca="1">IF(VLOOKUP(B29,Choix_SSI!$B$4:$C$30,2,FALSE)&gt;0,VLOOKUP(B29,Choix_SSI!$B$4:$C$30,2,FALSE)/C29,0)</f>
        <v>2.8135869565217391</v>
      </c>
      <c r="H29" s="99">
        <f ca="1">VLOOKUP(B29,Calcul_Budget2!$B$4:$C$30,2,FALSE)</f>
        <v>42676.859564493156</v>
      </c>
      <c r="I29" s="106">
        <f t="shared" ca="1" si="1"/>
        <v>118.09328228171012</v>
      </c>
      <c r="J29" s="160"/>
      <c r="K29" s="82" t="str">
        <f>IF(Abaques_SSI!D29&gt;0,Abaques_SSI!D29,"")</f>
        <v/>
      </c>
      <c r="L29" s="79">
        <f>IF(Abaques_SSI!E29&gt;0,Abaques_SSI!E29,"")</f>
        <v>6.5217391304347824E-2</v>
      </c>
      <c r="M29" s="79" t="str">
        <f>IF(Abaques_SSI!F29&gt;0,Abaques_SSI!F29,"")</f>
        <v/>
      </c>
      <c r="N29" s="79" t="str">
        <f>IF(Abaques_SSI!G29&gt;0,Abaques_SSI!G29,"")</f>
        <v/>
      </c>
      <c r="O29" s="79">
        <f>IF(Abaques_SSI!H29&gt;0,Abaques_SSI!H29,"")</f>
        <v>6.5217391304347824E-2</v>
      </c>
      <c r="P29" s="79">
        <f>IF(Abaques_SSI!I29&gt;0,Abaques_SSI!I29,"")</f>
        <v>6.5217391304347824E-2</v>
      </c>
      <c r="Q29" s="79" t="str">
        <f>IF(Abaques_SSI!J29&gt;0,Abaques_SSI!J29,"")</f>
        <v/>
      </c>
      <c r="R29" s="79">
        <f>IF(Abaques_SSI!K29&gt;0,Abaques_SSI!K29,"")</f>
        <v>4.3478260869565223E-2</v>
      </c>
      <c r="S29" s="79" t="str">
        <f>IF(Abaques_SSI!L29&gt;0,Abaques_SSI!L29,"")</f>
        <v/>
      </c>
      <c r="T29" s="79">
        <f>IF(Abaques_SSI!M29&gt;0,Abaques_SSI!M29,"")</f>
        <v>4.3478260869565223E-2</v>
      </c>
      <c r="U29" s="79" t="str">
        <f>IF(Abaques_SSI!N29&gt;0,Abaques_SSI!N29,"")</f>
        <v/>
      </c>
      <c r="V29" s="79" t="str">
        <f>IF(Abaques_SSI!O29&gt;0,Abaques_SSI!O29,"")</f>
        <v/>
      </c>
      <c r="W29" s="79" t="str">
        <f>IF(Abaques_SSI!P29&gt;0,Abaques_SSI!P29,"")</f>
        <v/>
      </c>
      <c r="X29" s="79">
        <f>IF(Abaques_SSI!Q29&gt;0,Abaques_SSI!Q29,"")</f>
        <v>0.10869565217391305</v>
      </c>
      <c r="Y29" s="79" t="str">
        <f>IF(Abaques_SSI!R29&gt;0,Abaques_SSI!R29,"")</f>
        <v/>
      </c>
      <c r="Z29" s="79" t="str">
        <f>IF(Abaques_SSI!S29&gt;0,Abaques_SSI!S29,"")</f>
        <v/>
      </c>
      <c r="AA29" s="79">
        <f>IF(Abaques_SSI!T29&gt;0,Abaques_SSI!T29,"")</f>
        <v>0.17391304347826089</v>
      </c>
      <c r="AB29" s="79" t="str">
        <f>IF(Abaques_SSI!U29&gt;0,Abaques_SSI!U29,"")</f>
        <v/>
      </c>
      <c r="AC29" s="79">
        <f>IF(Abaques_SSI!V29&gt;0,Abaques_SSI!V29,"")</f>
        <v>0.13043478260869568</v>
      </c>
      <c r="AD29" s="79">
        <f>IF(Abaques_SSI!W29&gt;0,Abaques_SSI!W29,"")</f>
        <v>4.3478260869565223E-2</v>
      </c>
      <c r="AE29" s="79">
        <f>IF(Abaques_SSI!X29&gt;0,Abaques_SSI!X29,"")</f>
        <v>0.13043478260869568</v>
      </c>
      <c r="AF29" s="79" t="str">
        <f>IF(Abaques_SSI!Y29&gt;0,Abaques_SSI!Y29,"")</f>
        <v/>
      </c>
      <c r="AG29" s="79" t="str">
        <f>IF(Abaques_SSI!Z29&gt;0,Abaques_SSI!Z29,"")</f>
        <v/>
      </c>
      <c r="AH29" s="79" t="str">
        <f>IF(Abaques_SSI!AA29&gt;0,Abaques_SSI!AA29,"")</f>
        <v/>
      </c>
      <c r="AI29" s="79" t="str">
        <f>IF(Abaques_SSI!AB29&gt;0,Abaques_SSI!AB29,"")</f>
        <v/>
      </c>
      <c r="AJ29" s="79">
        <f>IF(Abaques_SSI!AC29&gt;0,Abaques_SSI!AC29,"")</f>
        <v>4.3478260869565223E-2</v>
      </c>
      <c r="AK29" s="79">
        <f>IF(Abaques_SSI!AD29&gt;0,Abaques_SSI!AD29,"")</f>
        <v>0.21739130434782611</v>
      </c>
      <c r="AL29" s="79" t="str">
        <f>IF(Abaques_SSI!AE29&gt;0,Abaques_SSI!AE29,"")</f>
        <v/>
      </c>
      <c r="AM29" s="79" t="str">
        <f>IF(Abaques_SSI!AF29&gt;0,Abaques_SSI!AF29,"")</f>
        <v/>
      </c>
      <c r="AN29" s="79" t="str">
        <f>IF(Abaques_SSI!AG29&gt;0,Abaques_SSI!AG29,"")</f>
        <v/>
      </c>
      <c r="AO29" s="79" t="str">
        <f>IF(Abaques_SSI!AH29&gt;0,Abaques_SSI!AH29,"")</f>
        <v/>
      </c>
      <c r="AP29" s="79" t="str">
        <f>IF(Abaques_SSI!AI29&gt;0,Abaques_SSI!AI29,"")</f>
        <v/>
      </c>
      <c r="AQ29" s="79" t="str">
        <f>IF(Abaques_SSI!AJ29&gt;0,Abaques_SSI!AJ29,"")</f>
        <v/>
      </c>
      <c r="AR29" s="79" t="str">
        <f>IF(Abaques_SSI!AK29&gt;0,Abaques_SSI!AK29,"")</f>
        <v/>
      </c>
      <c r="AS29" s="80">
        <f>IF(Abaques_SSI!AL29&gt;0,Abaques_SSI!AL29,"")</f>
        <v>8.6956521739130446E-2</v>
      </c>
      <c r="AT29" s="1"/>
      <c r="AU29" s="105">
        <f t="shared" ca="1" si="2"/>
        <v>1.2163067307018227E-4</v>
      </c>
      <c r="AV29" s="105">
        <f t="shared" ca="1" si="3"/>
        <v>2.6371077771267156E-4</v>
      </c>
    </row>
    <row r="30" spans="2:48" ht="30.75" thickBot="1" x14ac:dyDescent="0.3">
      <c r="B30" s="98" t="s">
        <v>11</v>
      </c>
      <c r="C30" s="178">
        <v>3</v>
      </c>
      <c r="D30" s="180">
        <f ca="1">VLOOKUP(B30,Abaques_SSI!$B$4:$C$30,2,FALSE)</f>
        <v>1.8468085106382979</v>
      </c>
      <c r="E30" s="100">
        <f ca="1">VLOOKUP(B30,Calcul_Budget!$B$4:$C$30,2,FALSE)</f>
        <v>61844.311434883464</v>
      </c>
      <c r="F30" s="107">
        <f t="shared" ca="1" si="0"/>
        <v>40.118129641479008</v>
      </c>
      <c r="G30" s="180">
        <f ca="1">IF(VLOOKUP(B30,Choix_SSI!$B$4:$C$30,2,FALSE)&gt;0,VLOOKUP(B30,Choix_SSI!$B$4:$C$30,2,FALSE)/C30,0)</f>
        <v>3.5356382978723406</v>
      </c>
      <c r="H30" s="100">
        <f ca="1">VLOOKUP(B30,Calcul_Budget2!$B$4:$C$30,2,FALSE)</f>
        <v>42906.14126434645</v>
      </c>
      <c r="I30" s="107">
        <f t="shared" ca="1" si="1"/>
        <v>110.70492446465605</v>
      </c>
      <c r="J30" s="161"/>
      <c r="K30" s="84" t="str">
        <f>IF(Abaques_SSI!D30&gt;0,Abaques_SSI!D30,"")</f>
        <v/>
      </c>
      <c r="L30" s="85">
        <f>IF(Abaques_SSI!E30&gt;0,Abaques_SSI!E30,"")</f>
        <v>6.3829787234042548E-2</v>
      </c>
      <c r="M30" s="85" t="str">
        <f>IF(Abaques_SSI!F30&gt;0,Abaques_SSI!F30,"")</f>
        <v/>
      </c>
      <c r="N30" s="85" t="str">
        <f>IF(Abaques_SSI!G30&gt;0,Abaques_SSI!G30,"")</f>
        <v/>
      </c>
      <c r="O30" s="85">
        <f>IF(Abaques_SSI!H30&gt;0,Abaques_SSI!H30,"")</f>
        <v>0.10638297872340426</v>
      </c>
      <c r="P30" s="85">
        <f>IF(Abaques_SSI!I30&gt;0,Abaques_SSI!I30,"")</f>
        <v>6.3829787234042548E-2</v>
      </c>
      <c r="Q30" s="85" t="str">
        <f>IF(Abaques_SSI!J30&gt;0,Abaques_SSI!J30,"")</f>
        <v/>
      </c>
      <c r="R30" s="85">
        <f>IF(Abaques_SSI!K30&gt;0,Abaques_SSI!K30,"")</f>
        <v>4.2553191489361701E-2</v>
      </c>
      <c r="S30" s="85" t="str">
        <f>IF(Abaques_SSI!L30&gt;0,Abaques_SSI!L30,"")</f>
        <v/>
      </c>
      <c r="T30" s="85">
        <f>IF(Abaques_SSI!M30&gt;0,Abaques_SSI!M30,"")</f>
        <v>4.2553191489361701E-2</v>
      </c>
      <c r="U30" s="85" t="str">
        <f>IF(Abaques_SSI!N30&gt;0,Abaques_SSI!N30,"")</f>
        <v/>
      </c>
      <c r="V30" s="85" t="str">
        <f>IF(Abaques_SSI!O30&gt;0,Abaques_SSI!O30,"")</f>
        <v/>
      </c>
      <c r="W30" s="85" t="str">
        <f>IF(Abaques_SSI!P30&gt;0,Abaques_SSI!P30,"")</f>
        <v/>
      </c>
      <c r="X30" s="85" t="str">
        <f>IF(Abaques_SSI!Q30&gt;0,Abaques_SSI!Q30,"")</f>
        <v/>
      </c>
      <c r="Y30" s="85" t="str">
        <f>IF(Abaques_SSI!R30&gt;0,Abaques_SSI!R30,"")</f>
        <v/>
      </c>
      <c r="Z30" s="85" t="str">
        <f>IF(Abaques_SSI!S30&gt;0,Abaques_SSI!S30,"")</f>
        <v/>
      </c>
      <c r="AA30" s="85" t="str">
        <f>IF(Abaques_SSI!T30&gt;0,Abaques_SSI!T30,"")</f>
        <v/>
      </c>
      <c r="AB30" s="85" t="str">
        <f>IF(Abaques_SSI!U30&gt;0,Abaques_SSI!U30,"")</f>
        <v/>
      </c>
      <c r="AC30" s="85">
        <f>IF(Abaques_SSI!V30&gt;0,Abaques_SSI!V30,"")</f>
        <v>0.1702127659574468</v>
      </c>
      <c r="AD30" s="85">
        <f>IF(Abaques_SSI!W30&gt;0,Abaques_SSI!W30,"")</f>
        <v>4.2553191489361701E-2</v>
      </c>
      <c r="AE30" s="85">
        <f>IF(Abaques_SSI!X30&gt;0,Abaques_SSI!X30,"")</f>
        <v>0.1702127659574468</v>
      </c>
      <c r="AF30" s="85" t="str">
        <f>IF(Abaques_SSI!Y30&gt;0,Abaques_SSI!Y30,"")</f>
        <v/>
      </c>
      <c r="AG30" s="85" t="str">
        <f>IF(Abaques_SSI!Z30&gt;0,Abaques_SSI!Z30,"")</f>
        <v/>
      </c>
      <c r="AH30" s="85" t="str">
        <f>IF(Abaques_SSI!AA30&gt;0,Abaques_SSI!AA30,"")</f>
        <v/>
      </c>
      <c r="AI30" s="85" t="str">
        <f>IF(Abaques_SSI!AB30&gt;0,Abaques_SSI!AB30,"")</f>
        <v/>
      </c>
      <c r="AJ30" s="85">
        <f>IF(Abaques_SSI!AC30&gt;0,Abaques_SSI!AC30,"")</f>
        <v>4.2553191489361701E-2</v>
      </c>
      <c r="AK30" s="85">
        <f>IF(Abaques_SSI!AD30&gt;0,Abaques_SSI!AD30,"")</f>
        <v>0.1702127659574468</v>
      </c>
      <c r="AL30" s="85" t="str">
        <f>IF(Abaques_SSI!AE30&gt;0,Abaques_SSI!AE30,"")</f>
        <v/>
      </c>
      <c r="AM30" s="85">
        <f>IF(Abaques_SSI!AF30&gt;0,Abaques_SSI!AF30,"")</f>
        <v>0.1702127659574468</v>
      </c>
      <c r="AN30" s="85">
        <f>IF(Abaques_SSI!AG30&gt;0,Abaques_SSI!AG30,"")</f>
        <v>4.2553191489361701E-2</v>
      </c>
      <c r="AO30" s="85">
        <f>IF(Abaques_SSI!AH30&gt;0,Abaques_SSI!AH30,"")</f>
        <v>0.1702127659574468</v>
      </c>
      <c r="AP30" s="85" t="str">
        <f>IF(Abaques_SSI!AI30&gt;0,Abaques_SSI!AI30,"")</f>
        <v/>
      </c>
      <c r="AQ30" s="85" t="str">
        <f>IF(Abaques_SSI!AJ30&gt;0,Abaques_SSI!AJ30,"")</f>
        <v/>
      </c>
      <c r="AR30" s="85" t="str">
        <f>IF(Abaques_SSI!AK30&gt;0,Abaques_SSI!AK30,"")</f>
        <v/>
      </c>
      <c r="AS30" s="86">
        <f>IF(Abaques_SSI!AL30&gt;0,Abaques_SSI!AL30,"")</f>
        <v>0.1276595744680851</v>
      </c>
      <c r="AT30" s="1"/>
      <c r="AU30" s="105">
        <f t="shared" ca="1" si="2"/>
        <v>8.9586663726516977E-5</v>
      </c>
      <c r="AV30" s="105">
        <f t="shared" ca="1" si="3"/>
        <v>2.4721204426814792E-4</v>
      </c>
    </row>
    <row r="31" spans="2:48" ht="30" x14ac:dyDescent="0.25">
      <c r="J31" s="94" t="s">
        <v>106</v>
      </c>
      <c r="K31" s="87">
        <f ca="1">Abaques_SSI!D3</f>
        <v>0.63</v>
      </c>
      <c r="L31" s="88">
        <f ca="1">Abaques_SSI!E3</f>
        <v>0.55000000000000004</v>
      </c>
      <c r="M31" s="88">
        <f ca="1">Abaques_SSI!F3</f>
        <v>0</v>
      </c>
      <c r="N31" s="88">
        <f ca="1">Abaques_SSI!G3</f>
        <v>0.87</v>
      </c>
      <c r="O31" s="88">
        <f ca="1">Abaques_SSI!H3</f>
        <v>0.11</v>
      </c>
      <c r="P31" s="88">
        <f ca="1">Abaques_SSI!I3</f>
        <v>0.5</v>
      </c>
      <c r="Q31" s="88">
        <f ca="1">Abaques_SSI!J3</f>
        <v>0.1</v>
      </c>
      <c r="R31" s="88">
        <f ca="1">Abaques_SSI!K3</f>
        <v>0.56999999999999995</v>
      </c>
      <c r="S31" s="88">
        <f ca="1">Abaques_SSI!L3</f>
        <v>0.94</v>
      </c>
      <c r="T31" s="88">
        <f ca="1">Abaques_SSI!M3</f>
        <v>0.66</v>
      </c>
      <c r="U31" s="88">
        <f ca="1">Abaques_SSI!N3</f>
        <v>0.79</v>
      </c>
      <c r="V31" s="88">
        <f ca="1">Abaques_SSI!O3</f>
        <v>0.19</v>
      </c>
      <c r="W31" s="88">
        <f ca="1">Abaques_SSI!P3</f>
        <v>1</v>
      </c>
      <c r="X31" s="88">
        <f ca="1">Abaques_SSI!Q3</f>
        <v>0.91</v>
      </c>
      <c r="Y31" s="88">
        <f ca="1">Abaques_SSI!R3</f>
        <v>0.14000000000000001</v>
      </c>
      <c r="Z31" s="88">
        <f ca="1">Abaques_SSI!S3</f>
        <v>0.33</v>
      </c>
      <c r="AA31" s="88">
        <f ca="1">Abaques_SSI!T3</f>
        <v>0.55000000000000004</v>
      </c>
      <c r="AB31" s="88">
        <f ca="1">Abaques_SSI!U3</f>
        <v>0.13</v>
      </c>
      <c r="AC31" s="88">
        <f ca="1">Abaques_SSI!V3</f>
        <v>0.31</v>
      </c>
      <c r="AD31" s="88">
        <f ca="1">Abaques_SSI!W3</f>
        <v>0.57999999999999996</v>
      </c>
      <c r="AE31" s="88">
        <f ca="1">Abaques_SSI!X3</f>
        <v>0.08</v>
      </c>
      <c r="AF31" s="88">
        <f ca="1">Abaques_SSI!Y3</f>
        <v>0.31</v>
      </c>
      <c r="AG31" s="88">
        <f ca="1">Abaques_SSI!Z3</f>
        <v>0.81</v>
      </c>
      <c r="AH31" s="88">
        <f ca="1">Abaques_SSI!AA3</f>
        <v>0.69</v>
      </c>
      <c r="AI31" s="88">
        <f ca="1">Abaques_SSI!AB3</f>
        <v>0.2</v>
      </c>
      <c r="AJ31" s="88">
        <f ca="1">Abaques_SSI!AC3</f>
        <v>0.38</v>
      </c>
      <c r="AK31" s="88">
        <f ca="1">Abaques_SSI!AD3</f>
        <v>0.04</v>
      </c>
      <c r="AL31" s="88">
        <f ca="1">Abaques_SSI!AE3</f>
        <v>0.31</v>
      </c>
      <c r="AM31" s="88">
        <f ca="1">Abaques_SSI!AF3</f>
        <v>0.08</v>
      </c>
      <c r="AN31" s="88">
        <f ca="1">Abaques_SSI!AG3</f>
        <v>0.28999999999999998</v>
      </c>
      <c r="AO31" s="88">
        <f ca="1">Abaques_SSI!AH3</f>
        <v>0</v>
      </c>
      <c r="AP31" s="88">
        <f ca="1">Abaques_SSI!AI3</f>
        <v>0.75</v>
      </c>
      <c r="AQ31" s="88">
        <f ca="1">Abaques_SSI!AJ3</f>
        <v>0.93</v>
      </c>
      <c r="AR31" s="88">
        <f ca="1">Abaques_SSI!AK3</f>
        <v>7.0000000000000007E-2</v>
      </c>
      <c r="AS31" s="89">
        <f ca="1">Abaques_SSI!AL3</f>
        <v>0.77</v>
      </c>
      <c r="AT31" s="1"/>
      <c r="AU31" s="105"/>
      <c r="AV31" s="105"/>
    </row>
    <row r="32" spans="2:48" ht="14.25" customHeight="1" x14ac:dyDescent="0.25">
      <c r="J32" s="117" t="s">
        <v>107</v>
      </c>
      <c r="K32" s="118">
        <f ca="1">IF(K3&gt;0,HLOOKUP(K1,ROI_SSI!$D$2:$AL$3,2,FALSE)/MAX(ROI_SSI!$D$3:$AL$3)*100,"N/A")</f>
        <v>3.3965292506913149</v>
      </c>
      <c r="L32" s="119">
        <f ca="1">IF(L3&gt;0,HLOOKUP(L1,ROI_SSI!$D$2:$AL$3,2,FALSE)/MAX(ROI_SSI!$D$3:$AL$3)*100,"N/A")</f>
        <v>58.790027171227976</v>
      </c>
      <c r="M32" s="119" t="str">
        <f ca="1">IF(M3&gt;0,HLOOKUP(M1,ROI_SSI!$D$2:$AL$3,2,FALSE)/MAX(ROI_SSI!$D$3:$AL$3)*100,"N/A")</f>
        <v>N/A</v>
      </c>
      <c r="N32" s="119">
        <f ca="1">IF(N3&gt;0,HLOOKUP(N1,ROI_SSI!$D$2:$AL$3,2,FALSE)/MAX(ROI_SSI!$D$3:$AL$3)*100,"N/A")</f>
        <v>22.962421273935057</v>
      </c>
      <c r="O32" s="119">
        <f ca="1">IF(O3&gt;0,HLOOKUP(O1,ROI_SSI!$D$2:$AL$3,2,FALSE)/MAX(ROI_SSI!$D$3:$AL$3)*100,"N/A")</f>
        <v>100</v>
      </c>
      <c r="P32" s="119">
        <f ca="1">IF(P3&gt;0,HLOOKUP(P1,ROI_SSI!$D$2:$AL$3,2,FALSE)/MAX(ROI_SSI!$D$3:$AL$3)*100,"N/A")</f>
        <v>73.514753137211187</v>
      </c>
      <c r="Q32" s="119">
        <f ca="1">IF(Q3&gt;0,HLOOKUP(Q1,ROI_SSI!$D$2:$AL$3,2,FALSE)/MAX(ROI_SSI!$D$3:$AL$3)*100,"N/A")</f>
        <v>66.464542353759455</v>
      </c>
      <c r="R32" s="119">
        <f ca="1">IF(R3&gt;0,HLOOKUP(R1,ROI_SSI!$D$2:$AL$3,2,FALSE)/MAX(ROI_SSI!$D$3:$AL$3)*100,"N/A")</f>
        <v>26.2227857180883</v>
      </c>
      <c r="S32" s="119">
        <f ca="1">IF(S3&gt;0,HLOOKUP(S1,ROI_SSI!$D$2:$AL$3,2,FALSE)/MAX(ROI_SSI!$D$3:$AL$3)*100,"N/A")</f>
        <v>15.37174258110624</v>
      </c>
      <c r="T32" s="119">
        <f ca="1">IF(T3&gt;0,HLOOKUP(T1,ROI_SSI!$D$2:$AL$3,2,FALSE)/MAX(ROI_SSI!$D$3:$AL$3)*100,"N/A")</f>
        <v>55.738547487345393</v>
      </c>
      <c r="U32" s="119">
        <f ca="1">IF(U3&gt;0,HLOOKUP(U1,ROI_SSI!$D$2:$AL$3,2,FALSE)/MAX(ROI_SSI!$D$3:$AL$3)*100,"N/A")</f>
        <v>24.013495487972335</v>
      </c>
      <c r="V32" s="119">
        <f ca="1">IF(V3&gt;0,HLOOKUP(V1,ROI_SSI!$D$2:$AL$3,2,FALSE)/MAX(ROI_SSI!$D$3:$AL$3)*100,"N/A")</f>
        <v>35.510004071243834</v>
      </c>
      <c r="W32" s="119">
        <f ca="1">IF(W3&gt;0,HLOOKUP(W1,ROI_SSI!$D$2:$AL$3,2,FALSE)/MAX(ROI_SSI!$D$3:$AL$3)*100,"N/A")</f>
        <v>8.8825722280008552</v>
      </c>
      <c r="X32" s="119">
        <f ca="1">IF(X3&gt;0,HLOOKUP(X1,ROI_SSI!$D$2:$AL$3,2,FALSE)/MAX(ROI_SSI!$D$3:$AL$3)*100,"N/A")</f>
        <v>20.177435060626859</v>
      </c>
      <c r="Y32" s="119">
        <f ca="1">IF(Y3&gt;0,HLOOKUP(Y1,ROI_SSI!$D$2:$AL$3,2,FALSE)/MAX(ROI_SSI!$D$3:$AL$3)*100,"N/A")</f>
        <v>50.48396406620207</v>
      </c>
      <c r="Z32" s="119">
        <f ca="1">IF(Z3&gt;0,HLOOKUP(Z1,ROI_SSI!$D$2:$AL$3,2,FALSE)/MAX(ROI_SSI!$D$3:$AL$3)*100,"N/A")</f>
        <v>27.878302551156047</v>
      </c>
      <c r="AA32" s="119">
        <f ca="1">IF(AA3&gt;0,HLOOKUP(AA1,ROI_SSI!$D$2:$AL$3,2,FALSE)/MAX(ROI_SSI!$D$3:$AL$3)*100,"N/A")</f>
        <v>23.810648651674445</v>
      </c>
      <c r="AB32" s="119">
        <f ca="1">IF(AB3&gt;0,HLOOKUP(AB1,ROI_SSI!$D$2:$AL$3,2,FALSE)/MAX(ROI_SSI!$D$3:$AL$3)*100,"N/A")</f>
        <v>15.659850666237457</v>
      </c>
      <c r="AC32" s="119">
        <f ca="1">IF(AC3&gt;0,HLOOKUP(AC1,ROI_SSI!$D$2:$AL$3,2,FALSE)/MAX(ROI_SSI!$D$3:$AL$3)*100,"N/A")</f>
        <v>55.01887559467157</v>
      </c>
      <c r="AD32" s="119">
        <f ca="1">IF(AD3&gt;0,HLOOKUP(AD1,ROI_SSI!$D$2:$AL$3,2,FALSE)/MAX(ROI_SSI!$D$3:$AL$3)*100,"N/A")</f>
        <v>12.52526751238759</v>
      </c>
      <c r="AE32" s="119">
        <f ca="1">IF(AE3&gt;0,HLOOKUP(AE1,ROI_SSI!$D$2:$AL$3,2,FALSE)/MAX(ROI_SSI!$D$3:$AL$3)*100,"N/A")</f>
        <v>42.558187719433334</v>
      </c>
      <c r="AF32" s="119">
        <f ca="1">IF(AF3&gt;0,HLOOKUP(AF1,ROI_SSI!$D$2:$AL$3,2,FALSE)/MAX(ROI_SSI!$D$3:$AL$3)*100,"N/A")</f>
        <v>3.309816931124903</v>
      </c>
      <c r="AG32" s="119">
        <f ca="1">IF(AG3&gt;0,HLOOKUP(AG1,ROI_SSI!$D$2:$AL$3,2,FALSE)/MAX(ROI_SSI!$D$3:$AL$3)*100,"N/A")</f>
        <v>8.0303931634750434</v>
      </c>
      <c r="AH32" s="119">
        <f ca="1">IF(AH3&gt;0,HLOOKUP(AH1,ROI_SSI!$D$2:$AL$3,2,FALSE)/MAX(ROI_SSI!$D$3:$AL$3)*100,"N/A")</f>
        <v>30.206509852909967</v>
      </c>
      <c r="AI32" s="119">
        <f ca="1">IF(AI3&gt;0,HLOOKUP(AI1,ROI_SSI!$D$2:$AL$3,2,FALSE)/MAX(ROI_SSI!$D$3:$AL$3)*100,"N/A")</f>
        <v>0.65597140463149095</v>
      </c>
      <c r="AJ32" s="119">
        <f ca="1">IF(AJ3&gt;0,HLOOKUP(AJ1,ROI_SSI!$D$2:$AL$3,2,FALSE)/MAX(ROI_SSI!$D$3:$AL$3)*100,"N/A")</f>
        <v>15.778115064172759</v>
      </c>
      <c r="AK32" s="119">
        <f ca="1">IF(AK3&gt;0,HLOOKUP(AK1,ROI_SSI!$D$2:$AL$3,2,FALSE)/MAX(ROI_SSI!$D$3:$AL$3)*100,"N/A")</f>
        <v>81.659019783078037</v>
      </c>
      <c r="AL32" s="119">
        <f ca="1">IF(AL3&gt;0,HLOOKUP(AL1,ROI_SSI!$D$2:$AL$3,2,FALSE)/MAX(ROI_SSI!$D$3:$AL$3)*100,"N/A")</f>
        <v>24.142210678331825</v>
      </c>
      <c r="AM32" s="119">
        <f ca="1">IF(AM3&gt;0,HLOOKUP(AM1,ROI_SSI!$D$2:$AL$3,2,FALSE)/MAX(ROI_SSI!$D$3:$AL$3)*100,"N/A")</f>
        <v>99.941795887896362</v>
      </c>
      <c r="AN32" s="119">
        <f ca="1">IF(AN3&gt;0,HLOOKUP(AN1,ROI_SSI!$D$2:$AL$3,2,FALSE)/MAX(ROI_SSI!$D$3:$AL$3)*100,"N/A")</f>
        <v>3.2942018269891951</v>
      </c>
      <c r="AO32" s="119" t="str">
        <f ca="1">IF(AO3&gt;0,HLOOKUP(AO1,ROI_SSI!$D$2:$AL$3,2,FALSE)/MAX(ROI_SSI!$D$3:$AL$3)*100,"N/A")</f>
        <v>N/A</v>
      </c>
      <c r="AP32" s="119">
        <f ca="1">IF(AP3&gt;0,HLOOKUP(AP1,ROI_SSI!$D$2:$AL$3,2,FALSE)/MAX(ROI_SSI!$D$3:$AL$3)*100,"N/A")</f>
        <v>12.973268638302093</v>
      </c>
      <c r="AQ32" s="119">
        <f ca="1">IF(AQ3&gt;0,HLOOKUP(AQ1,ROI_SSI!$D$2:$AL$3,2,FALSE)/MAX(ROI_SSI!$D$3:$AL$3)*100,"N/A")</f>
        <v>0.53871580134449926</v>
      </c>
      <c r="AR32" s="119">
        <f ca="1">IF(AR3&gt;0,HLOOKUP(AR1,ROI_SSI!$D$2:$AL$3,2,FALSE)/MAX(ROI_SSI!$D$3:$AL$3)*100,"N/A")</f>
        <v>8.1106102639159054</v>
      </c>
      <c r="AS32" s="120">
        <f ca="1">IF(AS3&gt;0,HLOOKUP(AS1,ROI_SSI!$D$2:$AL$3,2,FALSE)/MAX(ROI_SSI!$D$3:$AL$3)*100,"N/A")</f>
        <v>36.232698713714505</v>
      </c>
      <c r="AV32" s="105"/>
    </row>
    <row r="33" spans="10:45" ht="30" x14ac:dyDescent="0.25">
      <c r="J33" s="108" t="s">
        <v>102</v>
      </c>
      <c r="K33" s="109">
        <f ca="1">IF(K31&lt;1,1-K31,0)</f>
        <v>0.37</v>
      </c>
      <c r="L33" s="110">
        <f t="shared" ref="L33" ca="1" si="4">IF(L31&lt;1,1-L31,0)</f>
        <v>0.44999999999999996</v>
      </c>
      <c r="M33" s="110">
        <f t="shared" ref="M33" ca="1" si="5">IF(M31&lt;1,1-M31,0)</f>
        <v>1</v>
      </c>
      <c r="N33" s="110">
        <f t="shared" ref="N33" ca="1" si="6">IF(N31&lt;1,1-N31,0)</f>
        <v>0.13</v>
      </c>
      <c r="O33" s="110">
        <f t="shared" ref="O33" ca="1" si="7">IF(O31&lt;1,1-O31,0)</f>
        <v>0.89</v>
      </c>
      <c r="P33" s="110">
        <f t="shared" ref="P33" ca="1" si="8">IF(P31&lt;1,1-P31,0)</f>
        <v>0.5</v>
      </c>
      <c r="Q33" s="110">
        <f t="shared" ref="Q33" ca="1" si="9">IF(Q31&lt;1,1-Q31,0)</f>
        <v>0.9</v>
      </c>
      <c r="R33" s="110">
        <f t="shared" ref="R33" ca="1" si="10">IF(R31&lt;1,1-R31,0)</f>
        <v>0.43000000000000005</v>
      </c>
      <c r="S33" s="110">
        <f t="shared" ref="S33" ca="1" si="11">IF(S31&lt;1,1-S31,0)</f>
        <v>6.0000000000000053E-2</v>
      </c>
      <c r="T33" s="110">
        <f t="shared" ref="T33" ca="1" si="12">IF(T31&lt;1,1-T31,0)</f>
        <v>0.33999999999999997</v>
      </c>
      <c r="U33" s="110">
        <f t="shared" ref="U33" ca="1" si="13">IF(U31&lt;1,1-U31,0)</f>
        <v>0.20999999999999996</v>
      </c>
      <c r="V33" s="110">
        <f t="shared" ref="V33" ca="1" si="14">IF(V31&lt;1,1-V31,0)</f>
        <v>0.81</v>
      </c>
      <c r="W33" s="110">
        <f t="shared" ref="W33" ca="1" si="15">IF(W31&lt;1,1-W31,0)</f>
        <v>0</v>
      </c>
      <c r="X33" s="110">
        <f t="shared" ref="X33" ca="1" si="16">IF(X31&lt;1,1-X31,0)</f>
        <v>8.9999999999999969E-2</v>
      </c>
      <c r="Y33" s="110">
        <f t="shared" ref="Y33" ca="1" si="17">IF(Y31&lt;1,1-Y31,0)</f>
        <v>0.86</v>
      </c>
      <c r="Z33" s="110">
        <f t="shared" ref="Z33" ca="1" si="18">IF(Z31&lt;1,1-Z31,0)</f>
        <v>0.66999999999999993</v>
      </c>
      <c r="AA33" s="110">
        <f t="shared" ref="AA33" ca="1" si="19">IF(AA31&lt;1,1-AA31,0)</f>
        <v>0.44999999999999996</v>
      </c>
      <c r="AB33" s="110">
        <f t="shared" ref="AB33" ca="1" si="20">IF(AB31&lt;1,1-AB31,0)</f>
        <v>0.87</v>
      </c>
      <c r="AC33" s="110">
        <f t="shared" ref="AC33" ca="1" si="21">IF(AC31&lt;1,1-AC31,0)</f>
        <v>0.69</v>
      </c>
      <c r="AD33" s="110">
        <f t="shared" ref="AD33" ca="1" si="22">IF(AD31&lt;1,1-AD31,0)</f>
        <v>0.42000000000000004</v>
      </c>
      <c r="AE33" s="110">
        <f t="shared" ref="AE33" ca="1" si="23">IF(AE31&lt;1,1-AE31,0)</f>
        <v>0.92</v>
      </c>
      <c r="AF33" s="110">
        <f t="shared" ref="AF33" ca="1" si="24">IF(AF31&lt;1,1-AF31,0)</f>
        <v>0.69</v>
      </c>
      <c r="AG33" s="110">
        <f t="shared" ref="AG33" ca="1" si="25">IF(AG31&lt;1,1-AG31,0)</f>
        <v>0.18999999999999995</v>
      </c>
      <c r="AH33" s="110">
        <f t="shared" ref="AH33" ca="1" si="26">IF(AH31&lt;1,1-AH31,0)</f>
        <v>0.31000000000000005</v>
      </c>
      <c r="AI33" s="110">
        <f t="shared" ref="AI33" ca="1" si="27">IF(AI31&lt;1,1-AI31,0)</f>
        <v>0.8</v>
      </c>
      <c r="AJ33" s="110">
        <f t="shared" ref="AJ33" ca="1" si="28">IF(AJ31&lt;1,1-AJ31,0)</f>
        <v>0.62</v>
      </c>
      <c r="AK33" s="110">
        <f t="shared" ref="AK33" ca="1" si="29">IF(AK31&lt;1,1-AK31,0)</f>
        <v>0.96</v>
      </c>
      <c r="AL33" s="110">
        <f t="shared" ref="AL33" ca="1" si="30">IF(AL31&lt;1,1-AL31,0)</f>
        <v>0.69</v>
      </c>
      <c r="AM33" s="110">
        <f t="shared" ref="AM33" ca="1" si="31">IF(AM31&lt;1,1-AM31,0)</f>
        <v>0.92</v>
      </c>
      <c r="AN33" s="110">
        <f t="shared" ref="AN33" ca="1" si="32">IF(AN31&lt;1,1-AN31,0)</f>
        <v>0.71</v>
      </c>
      <c r="AO33" s="110">
        <f t="shared" ref="AO33" ca="1" si="33">IF(AO31&lt;1,1-AO31,0)</f>
        <v>1</v>
      </c>
      <c r="AP33" s="110">
        <f t="shared" ref="AP33" ca="1" si="34">IF(AP31&lt;1,1-AP31,0)</f>
        <v>0.25</v>
      </c>
      <c r="AQ33" s="110">
        <f t="shared" ref="AQ33" ca="1" si="35">IF(AQ31&lt;1,1-AQ31,0)</f>
        <v>6.9999999999999951E-2</v>
      </c>
      <c r="AR33" s="110">
        <f t="shared" ref="AR33" ca="1" si="36">IF(AR31&lt;1,1-AR31,0)</f>
        <v>0.92999999999999994</v>
      </c>
      <c r="AS33" s="111">
        <f t="shared" ref="AS33" ca="1" si="37">IF(AS31&lt;1,1-AS31,0)</f>
        <v>0.22999999999999998</v>
      </c>
    </row>
    <row r="34" spans="10:45" ht="45" x14ac:dyDescent="0.25">
      <c r="J34" s="95" t="s">
        <v>108</v>
      </c>
      <c r="K34" s="181">
        <f ca="1">IF(K33=100%,"Budget à définir si déploiement actuel = 0%",IF(K33=0,0,K3*K33/K31))</f>
        <v>43803.189999999995</v>
      </c>
      <c r="L34" s="182">
        <f t="shared" ref="L34:AS34" ca="1" si="38">IF(L33=100%,"Budget à définir si déploiement actuel = 0%",IF(L33=0,0,L3*L33/L31))</f>
        <v>50974.19999999999</v>
      </c>
      <c r="M34" s="182">
        <v>30000</v>
      </c>
      <c r="N34" s="182">
        <f t="shared" ca="1" si="38"/>
        <v>18258.5</v>
      </c>
      <c r="O34" s="182">
        <f t="shared" ca="1" si="38"/>
        <v>114396.15000000001</v>
      </c>
      <c r="P34" s="182">
        <f t="shared" ca="1" si="38"/>
        <v>70067</v>
      </c>
      <c r="Q34" s="182">
        <f t="shared" ca="1" si="38"/>
        <v>96224.4</v>
      </c>
      <c r="R34" s="182">
        <f t="shared" ca="1" si="38"/>
        <v>15087.719298245618</v>
      </c>
      <c r="S34" s="182">
        <f t="shared" ca="1" si="38"/>
        <v>7268.3400000000065</v>
      </c>
      <c r="T34" s="182">
        <f t="shared" ca="1" si="38"/>
        <v>50853.8</v>
      </c>
      <c r="U34" s="182">
        <f t="shared" ca="1" si="38"/>
        <v>23722.019999999997</v>
      </c>
      <c r="V34" s="182">
        <f t="shared" ca="1" si="38"/>
        <v>107472.42000000001</v>
      </c>
      <c r="W34" s="182">
        <f t="shared" ca="1" si="38"/>
        <v>0</v>
      </c>
      <c r="X34" s="182">
        <f t="shared" ca="1" si="38"/>
        <v>10412.729999999996</v>
      </c>
      <c r="Y34" s="182">
        <f t="shared" ca="1" si="38"/>
        <v>86141.900000000009</v>
      </c>
      <c r="Z34" s="182">
        <f t="shared" ca="1" si="38"/>
        <v>68364.789999999994</v>
      </c>
      <c r="AA34" s="182">
        <f t="shared" ca="1" si="38"/>
        <v>57143.7</v>
      </c>
      <c r="AB34" s="182">
        <f t="shared" ca="1" si="38"/>
        <v>113102.61</v>
      </c>
      <c r="AC34" s="182">
        <f t="shared" ca="1" si="38"/>
        <v>79372.77</v>
      </c>
      <c r="AD34" s="182">
        <f t="shared" ca="1" si="38"/>
        <v>50693.580000000009</v>
      </c>
      <c r="AE34" s="182">
        <f t="shared" ca="1" si="38"/>
        <v>120652.48000000001</v>
      </c>
      <c r="AF34" s="182">
        <f t="shared" ca="1" si="38"/>
        <v>98962.559999999998</v>
      </c>
      <c r="AG34" s="182">
        <f t="shared" ca="1" si="38"/>
        <v>27774.009999999991</v>
      </c>
      <c r="AH34" s="182">
        <f t="shared" ca="1" si="38"/>
        <v>4492.7536231884069</v>
      </c>
      <c r="AI34" s="182">
        <f t="shared" ca="1" si="38"/>
        <v>98869.6</v>
      </c>
      <c r="AJ34" s="182">
        <f t="shared" ca="1" si="38"/>
        <v>82035.92</v>
      </c>
      <c r="AK34" s="182">
        <f t="shared" ca="1" si="38"/>
        <v>123273.60000000001</v>
      </c>
      <c r="AL34" s="182">
        <f t="shared" ca="1" si="38"/>
        <v>79554.929999999993</v>
      </c>
      <c r="AM34" s="182">
        <f t="shared" ca="1" si="38"/>
        <v>34500</v>
      </c>
      <c r="AN34" s="182">
        <f t="shared" ca="1" si="38"/>
        <v>102800.19</v>
      </c>
      <c r="AO34" s="182">
        <v>150000</v>
      </c>
      <c r="AP34" s="182">
        <f t="shared" ca="1" si="38"/>
        <v>26403.25</v>
      </c>
      <c r="AQ34" s="182">
        <f t="shared" ca="1" si="38"/>
        <v>7916.5099999999948</v>
      </c>
      <c r="AR34" s="182">
        <f t="shared" ca="1" si="38"/>
        <v>95630.97</v>
      </c>
      <c r="AS34" s="183">
        <f t="shared" ca="1" si="38"/>
        <v>29702.889999999996</v>
      </c>
    </row>
    <row r="35" spans="10:45" ht="30" x14ac:dyDescent="0.25">
      <c r="J35" s="95" t="s">
        <v>111</v>
      </c>
      <c r="K35" s="121">
        <f ca="1">IF(K33="Budget à définir","Budget à définir",HLOOKUP(K1,Optim_SSI!$D$2:$AL$3,2,FALSE)/MAX(Optim_SSI!$D$3:$AL$3)*100)</f>
        <v>3.3965292506913158</v>
      </c>
      <c r="L35" s="122">
        <f ca="1">IF(L33="Budget à définir","Budget à définir",HLOOKUP(L1,Optim_SSI!$D$2:$AL$3,2,FALSE)/MAX(Optim_SSI!$D$3:$AL$3)*100)</f>
        <v>58.790027171227997</v>
      </c>
      <c r="M35" s="122">
        <f ca="1">IF(M33="Budget à définir","Budget à définir",HLOOKUP(M1,Optim_SSI!$D$2:$AL$3,2,FALSE)/MAX(Optim_SSI!$D$3:$AL$3)*100)</f>
        <v>57.259816321448568</v>
      </c>
      <c r="N35" s="122">
        <f ca="1">IF(N33="Budget à définir","Budget à définir",HLOOKUP(N1,Optim_SSI!$D$2:$AL$3,2,FALSE)/MAX(Optim_SSI!$D$3:$AL$3)*100)</f>
        <v>22.96242127393506</v>
      </c>
      <c r="O35" s="122">
        <f ca="1">IF(O33="Budget à définir","Budget à définir",HLOOKUP(O1,Optim_SSI!$D$2:$AL$3,2,FALSE)/MAX(Optim_SSI!$D$3:$AL$3)*100)</f>
        <v>100</v>
      </c>
      <c r="P35" s="122">
        <f ca="1">IF(P33="Budget à définir","Budget à définir",HLOOKUP(P1,Optim_SSI!$D$2:$AL$3,2,FALSE)/MAX(Optim_SSI!$D$3:$AL$3)*100)</f>
        <v>73.514753137211201</v>
      </c>
      <c r="Q35" s="122">
        <f ca="1">IF(Q33="Budget à définir","Budget à définir",HLOOKUP(Q1,Optim_SSI!$D$2:$AL$3,2,FALSE)/MAX(Optim_SSI!$D$3:$AL$3)*100)</f>
        <v>66.464542353759498</v>
      </c>
      <c r="R35" s="122">
        <f ca="1">IF(R33="Budget à définir","Budget à définir",HLOOKUP(R1,Optim_SSI!$D$2:$AL$3,2,FALSE)/MAX(Optim_SSI!$D$3:$AL$3)*100)</f>
        <v>26.2227857180883</v>
      </c>
      <c r="S35" s="122">
        <f ca="1">IF(S33="Budget à définir","Budget à définir",HLOOKUP(S1,Optim_SSI!$D$2:$AL$3,2,FALSE)/MAX(Optim_SSI!$D$3:$AL$3)*100)</f>
        <v>15.371742581106243</v>
      </c>
      <c r="T35" s="122">
        <f ca="1">IF(T33="Budget à définir","Budget à définir",HLOOKUP(T1,Optim_SSI!$D$2:$AL$3,2,FALSE)/MAX(Optim_SSI!$D$3:$AL$3)*100)</f>
        <v>55.7385474873454</v>
      </c>
      <c r="U35" s="122">
        <f ca="1">IF(U33="Budget à définir","Budget à définir",HLOOKUP(U1,Optim_SSI!$D$2:$AL$3,2,FALSE)/MAX(Optim_SSI!$D$3:$AL$3)*100)</f>
        <v>24.013495487972346</v>
      </c>
      <c r="V35" s="122">
        <f ca="1">IF(V33="Budget à définir","Budget à définir",HLOOKUP(V1,Optim_SSI!$D$2:$AL$3,2,FALSE)/MAX(Optim_SSI!$D$3:$AL$3)*100)</f>
        <v>35.510004071243834</v>
      </c>
      <c r="W35" s="122">
        <f ca="1">IF(W33="Budget à définir","Budget à définir",HLOOKUP(W1,Optim_SSI!$D$2:$AL$3,2,FALSE)/MAX(Optim_SSI!$D$3:$AL$3)*100)</f>
        <v>8.882572228000857</v>
      </c>
      <c r="X35" s="122">
        <f ca="1">IF(X33="Budget à définir","Budget à définir",HLOOKUP(X1,Optim_SSI!$D$2:$AL$3,2,FALSE)/MAX(Optim_SSI!$D$3:$AL$3)*100)</f>
        <v>20.177435060626863</v>
      </c>
      <c r="Y35" s="122">
        <f ca="1">IF(Y33="Budget à définir","Budget à définir",HLOOKUP(Y1,Optim_SSI!$D$2:$AL$3,2,FALSE)/MAX(Optim_SSI!$D$3:$AL$3)*100)</f>
        <v>50.483964066202077</v>
      </c>
      <c r="Z35" s="122">
        <f ca="1">IF(Z33="Budget à définir","Budget à définir",HLOOKUP(Z1,Optim_SSI!$D$2:$AL$3,2,FALSE)/MAX(Optim_SSI!$D$3:$AL$3)*100)</f>
        <v>27.878302551156047</v>
      </c>
      <c r="AA35" s="122">
        <f ca="1">IF(AA33="Budget à définir","Budget à définir",HLOOKUP(AA1,Optim_SSI!$D$2:$AL$3,2,FALSE)/MAX(Optim_SSI!$D$3:$AL$3)*100)</f>
        <v>23.810648651674445</v>
      </c>
      <c r="AB35" s="122">
        <f ca="1">IF(AB33="Budget à définir","Budget à définir",HLOOKUP(AB1,Optim_SSI!$D$2:$AL$3,2,FALSE)/MAX(Optim_SSI!$D$3:$AL$3)*100)</f>
        <v>15.659850666237457</v>
      </c>
      <c r="AC35" s="122">
        <f ca="1">IF(AC33="Budget à définir","Budget à définir",HLOOKUP(AC1,Optim_SSI!$D$2:$AL$3,2,FALSE)/MAX(Optim_SSI!$D$3:$AL$3)*100)</f>
        <v>55.018875594671599</v>
      </c>
      <c r="AD35" s="122">
        <f ca="1">IF(AD33="Budget à définir","Budget à définir",HLOOKUP(AD1,Optim_SSI!$D$2:$AL$3,2,FALSE)/MAX(Optim_SSI!$D$3:$AL$3)*100)</f>
        <v>12.525267512387591</v>
      </c>
      <c r="AE35" s="122">
        <f ca="1">IF(AE33="Budget à définir","Budget à définir",HLOOKUP(AE1,Optim_SSI!$D$2:$AL$3,2,FALSE)/MAX(Optim_SSI!$D$3:$AL$3)*100)</f>
        <v>42.558187719433334</v>
      </c>
      <c r="AF35" s="122">
        <f ca="1">IF(AF33="Budget à définir","Budget à définir",HLOOKUP(AF1,Optim_SSI!$D$2:$AL$3,2,FALSE)/MAX(Optim_SSI!$D$3:$AL$3)*100)</f>
        <v>3.3098169311249039</v>
      </c>
      <c r="AG35" s="122">
        <f ca="1">IF(AG33="Budget à définir","Budget à définir",HLOOKUP(AG1,Optim_SSI!$D$2:$AL$3,2,FALSE)/MAX(Optim_SSI!$D$3:$AL$3)*100)</f>
        <v>8.0303931634750452</v>
      </c>
      <c r="AH35" s="122">
        <f ca="1">IF(AH33="Budget à définir","Budget à définir",HLOOKUP(AH1,Optim_SSI!$D$2:$AL$3,2,FALSE)/MAX(Optim_SSI!$D$3:$AL$3)*100)</f>
        <v>30.206509852909974</v>
      </c>
      <c r="AI35" s="122">
        <f ca="1">IF(AI33="Budget à définir","Budget à définir",HLOOKUP(AI1,Optim_SSI!$D$2:$AL$3,2,FALSE)/MAX(Optim_SSI!$D$3:$AL$3)*100)</f>
        <v>0.65597140463149106</v>
      </c>
      <c r="AJ35" s="122">
        <f ca="1">IF(AJ33="Budget à définir","Budget à définir",HLOOKUP(AJ1,Optim_SSI!$D$2:$AL$3,2,FALSE)/MAX(Optim_SSI!$D$3:$AL$3)*100)</f>
        <v>15.778115064172763</v>
      </c>
      <c r="AK35" s="122">
        <f ca="1">IF(AK33="Budget à définir","Budget à définir",HLOOKUP(AK1,Optim_SSI!$D$2:$AL$3,2,FALSE)/MAX(Optim_SSI!$D$3:$AL$3)*100)</f>
        <v>81.659019783078051</v>
      </c>
      <c r="AL35" s="122">
        <f ca="1">IF(AL33="Budget à définir","Budget à définir",HLOOKUP(AL1,Optim_SSI!$D$2:$AL$3,2,FALSE)/MAX(Optim_SSI!$D$3:$AL$3)*100)</f>
        <v>24.142210678331828</v>
      </c>
      <c r="AM35" s="122">
        <f ca="1">IF(AM33="Budget à définir","Budget à définir",HLOOKUP(AM1,Optim_SSI!$D$2:$AL$3,2,FALSE)/MAX(Optim_SSI!$D$3:$AL$3)*100)</f>
        <v>99.94179588789639</v>
      </c>
      <c r="AN35" s="122">
        <f ca="1">IF(AN33="Budget à définir","Budget à définir",HLOOKUP(AN1,Optim_SSI!$D$2:$AL$3,2,FALSE)/MAX(Optim_SSI!$D$3:$AL$3)*100)</f>
        <v>3.2942018269891959</v>
      </c>
      <c r="AO35" s="122">
        <f ca="1">IF(AO33="Budget à définir","Budget à définir",HLOOKUP(AO1,Optim_SSI!$D$2:$AL$3,2,FALSE)/MAX(Optim_SSI!$D$3:$AL$3)*100)</f>
        <v>14.064905325868221</v>
      </c>
      <c r="AP35" s="122">
        <f ca="1">IF(AP33="Budget à définir","Budget à définir",HLOOKUP(AP1,Optim_SSI!$D$2:$AL$3,2,FALSE)/MAX(Optim_SSI!$D$3:$AL$3)*100)</f>
        <v>12.973268638302097</v>
      </c>
      <c r="AQ35" s="122">
        <f ca="1">IF(AQ33="Budget à définir","Budget à définir",HLOOKUP(AQ1,Optim_SSI!$D$2:$AL$3,2,FALSE)/MAX(Optim_SSI!$D$3:$AL$3)*100)</f>
        <v>0.53871580134449926</v>
      </c>
      <c r="AR35" s="122">
        <f ca="1">IF(AR33="Budget à définir","Budget à définir",HLOOKUP(AR1,Optim_SSI!$D$2:$AL$3,2,FALSE)/MAX(Optim_SSI!$D$3:$AL$3)*100)</f>
        <v>8.110610263915909</v>
      </c>
      <c r="AS35" s="123">
        <f ca="1">IF(AS33="Budget à définir","Budget à définir",HLOOKUP(AS1,Optim_SSI!$D$2:$AL$3,2,FALSE)/MAX(Optim_SSI!$D$3:$AL$3)*100)</f>
        <v>36.23269871371452</v>
      </c>
    </row>
    <row r="36" spans="10:45" ht="30" x14ac:dyDescent="0.25">
      <c r="J36" s="125" t="s">
        <v>109</v>
      </c>
      <c r="K36" s="126" t="s">
        <v>89</v>
      </c>
      <c r="L36" s="126" t="s">
        <v>99</v>
      </c>
      <c r="M36" s="126" t="s">
        <v>91</v>
      </c>
      <c r="N36" s="126" t="s">
        <v>92</v>
      </c>
      <c r="O36" s="126" t="s">
        <v>91</v>
      </c>
      <c r="P36" s="126" t="s">
        <v>99</v>
      </c>
      <c r="Q36" s="126" t="s">
        <v>99</v>
      </c>
      <c r="R36" s="126" t="s">
        <v>92</v>
      </c>
      <c r="S36" s="126" t="s">
        <v>89</v>
      </c>
      <c r="T36" s="126" t="s">
        <v>99</v>
      </c>
      <c r="U36" s="126" t="s">
        <v>92</v>
      </c>
      <c r="V36" s="126" t="s">
        <v>92</v>
      </c>
      <c r="W36" s="126" t="s">
        <v>89</v>
      </c>
      <c r="X36" s="126" t="s">
        <v>89</v>
      </c>
      <c r="Y36" s="126" t="s">
        <v>91</v>
      </c>
      <c r="Z36" s="126" t="s">
        <v>92</v>
      </c>
      <c r="AA36" s="126" t="s">
        <v>92</v>
      </c>
      <c r="AB36" s="126" t="s">
        <v>89</v>
      </c>
      <c r="AC36" s="126" t="s">
        <v>90</v>
      </c>
      <c r="AD36" s="126" t="s">
        <v>89</v>
      </c>
      <c r="AE36" s="126" t="s">
        <v>90</v>
      </c>
      <c r="AF36" s="126" t="s">
        <v>89</v>
      </c>
      <c r="AG36" s="126" t="s">
        <v>92</v>
      </c>
      <c r="AH36" s="126" t="s">
        <v>92</v>
      </c>
      <c r="AI36" s="126" t="s">
        <v>89</v>
      </c>
      <c r="AJ36" s="126" t="s">
        <v>89</v>
      </c>
      <c r="AK36" s="126" t="s">
        <v>91</v>
      </c>
      <c r="AL36" s="126" t="s">
        <v>92</v>
      </c>
      <c r="AM36" s="126" t="s">
        <v>91</v>
      </c>
      <c r="AN36" s="126" t="s">
        <v>89</v>
      </c>
      <c r="AO36" s="126" t="s">
        <v>90</v>
      </c>
      <c r="AP36" s="126" t="s">
        <v>92</v>
      </c>
      <c r="AQ36" s="126" t="s">
        <v>92</v>
      </c>
      <c r="AR36" s="126" t="s">
        <v>89</v>
      </c>
      <c r="AS36" s="127" t="s">
        <v>92</v>
      </c>
    </row>
    <row r="37" spans="10:45" ht="30" x14ac:dyDescent="0.25">
      <c r="J37" s="128" t="s">
        <v>110</v>
      </c>
      <c r="K37" s="129">
        <f>IF(ISBLANK(K36)=TRUE,0,VLOOKUP(K36,$J$46:$AS$50,COLUMN()-9,FALSE))</f>
        <v>0</v>
      </c>
      <c r="L37" s="130">
        <f t="shared" ref="L37:AS37" ca="1" si="39">IF(ISBLANK(L36)=TRUE,0,VLOOKUP(L36,$J$46:$AS$50,COLUMN()-9,FALSE))</f>
        <v>0.77500000000000002</v>
      </c>
      <c r="M37" s="130">
        <f t="shared" si="39"/>
        <v>1</v>
      </c>
      <c r="N37" s="130">
        <f t="shared" ca="1" si="39"/>
        <v>0.435</v>
      </c>
      <c r="O37" s="130">
        <f t="shared" si="39"/>
        <v>1</v>
      </c>
      <c r="P37" s="130">
        <f t="shared" ca="1" si="39"/>
        <v>0.75</v>
      </c>
      <c r="Q37" s="130">
        <f t="shared" ca="1" si="39"/>
        <v>0.55000000000000004</v>
      </c>
      <c r="R37" s="130">
        <f t="shared" ca="1" si="39"/>
        <v>0.28499999999999998</v>
      </c>
      <c r="S37" s="130">
        <f t="shared" si="39"/>
        <v>0</v>
      </c>
      <c r="T37" s="130">
        <f t="shared" ca="1" si="39"/>
        <v>0.83000000000000007</v>
      </c>
      <c r="U37" s="130">
        <f t="shared" ca="1" si="39"/>
        <v>0.39500000000000002</v>
      </c>
      <c r="V37" s="130">
        <f t="shared" ca="1" si="39"/>
        <v>9.5000000000000001E-2</v>
      </c>
      <c r="W37" s="130">
        <f t="shared" si="39"/>
        <v>0</v>
      </c>
      <c r="X37" s="130">
        <f t="shared" si="39"/>
        <v>0</v>
      </c>
      <c r="Y37" s="130">
        <f t="shared" si="39"/>
        <v>1</v>
      </c>
      <c r="Z37" s="130">
        <f t="shared" ca="1" si="39"/>
        <v>0.16500000000000001</v>
      </c>
      <c r="AA37" s="130">
        <f t="shared" ca="1" si="39"/>
        <v>0.27500000000000002</v>
      </c>
      <c r="AB37" s="130">
        <f t="shared" si="39"/>
        <v>0</v>
      </c>
      <c r="AC37" s="130">
        <f t="shared" ca="1" si="39"/>
        <v>0.31</v>
      </c>
      <c r="AD37" s="130">
        <f t="shared" si="39"/>
        <v>0</v>
      </c>
      <c r="AE37" s="130">
        <f t="shared" ca="1" si="39"/>
        <v>0.08</v>
      </c>
      <c r="AF37" s="130">
        <f t="shared" si="39"/>
        <v>0</v>
      </c>
      <c r="AG37" s="130">
        <f t="shared" ca="1" si="39"/>
        <v>0.40500000000000003</v>
      </c>
      <c r="AH37" s="130">
        <f t="shared" ca="1" si="39"/>
        <v>0.34499999999999997</v>
      </c>
      <c r="AI37" s="130">
        <f t="shared" si="39"/>
        <v>0</v>
      </c>
      <c r="AJ37" s="130">
        <f t="shared" si="39"/>
        <v>0</v>
      </c>
      <c r="AK37" s="130">
        <f t="shared" si="39"/>
        <v>1</v>
      </c>
      <c r="AL37" s="130">
        <f t="shared" ca="1" si="39"/>
        <v>0.155</v>
      </c>
      <c r="AM37" s="130">
        <f t="shared" si="39"/>
        <v>1</v>
      </c>
      <c r="AN37" s="130">
        <f t="shared" si="39"/>
        <v>0</v>
      </c>
      <c r="AO37" s="130">
        <f t="shared" ca="1" si="39"/>
        <v>0</v>
      </c>
      <c r="AP37" s="130">
        <f t="shared" ca="1" si="39"/>
        <v>0.375</v>
      </c>
      <c r="AQ37" s="130">
        <f t="shared" ca="1" si="39"/>
        <v>0.46500000000000002</v>
      </c>
      <c r="AR37" s="130">
        <f t="shared" si="39"/>
        <v>0</v>
      </c>
      <c r="AS37" s="131">
        <f t="shared" ca="1" si="39"/>
        <v>0.38500000000000001</v>
      </c>
    </row>
    <row r="38" spans="10:45" x14ac:dyDescent="0.25">
      <c r="J38" s="128" t="s">
        <v>88</v>
      </c>
      <c r="K38" s="134">
        <f ca="1">IF(ISBLANK(K36)=TRUE,0,IF(K36="Renforcer",K34*0.5,IF(K36="Déployer100%",K34,VLOOKUP(K36,$J$52:$L$55,2,FALSE)*K3)))</f>
        <v>-74583.81</v>
      </c>
      <c r="L38" s="135">
        <f t="shared" ref="L38:AS38" ca="1" si="40">IF(ISBLANK(L36)=TRUE,0,IF(L36="Renforcer",L34*0.5,IF(L36="Déployer100%",L34,VLOOKUP(L36,$J$52:$L$55,2,FALSE)*L3)))</f>
        <v>25487.099999999995</v>
      </c>
      <c r="M38" s="135">
        <f t="shared" si="40"/>
        <v>30000</v>
      </c>
      <c r="N38" s="135">
        <f t="shared" ca="1" si="40"/>
        <v>-61095.75</v>
      </c>
      <c r="O38" s="135">
        <f t="shared" ca="1" si="40"/>
        <v>114396.15000000001</v>
      </c>
      <c r="P38" s="135">
        <f t="shared" ca="1" si="40"/>
        <v>35033.5</v>
      </c>
      <c r="Q38" s="135">
        <f t="shared" ca="1" si="40"/>
        <v>48112.2</v>
      </c>
      <c r="R38" s="135">
        <f t="shared" ca="1" si="40"/>
        <v>-10000</v>
      </c>
      <c r="S38" s="135">
        <f t="shared" ca="1" si="40"/>
        <v>-113870.65999999999</v>
      </c>
      <c r="T38" s="135">
        <f t="shared" ca="1" si="40"/>
        <v>25426.9</v>
      </c>
      <c r="U38" s="135">
        <f t="shared" ca="1" si="40"/>
        <v>-44619.990000000005</v>
      </c>
      <c r="V38" s="135">
        <f t="shared" ca="1" si="40"/>
        <v>-12604.79</v>
      </c>
      <c r="W38" s="135">
        <f t="shared" ca="1" si="40"/>
        <v>-101565</v>
      </c>
      <c r="X38" s="135">
        <f t="shared" ca="1" si="40"/>
        <v>-105284.27</v>
      </c>
      <c r="Y38" s="135">
        <f t="shared" ca="1" si="40"/>
        <v>86141.900000000009</v>
      </c>
      <c r="Z38" s="135">
        <f t="shared" ca="1" si="40"/>
        <v>-16836.105</v>
      </c>
      <c r="AA38" s="135">
        <f t="shared" ca="1" si="40"/>
        <v>-34921.15</v>
      </c>
      <c r="AB38" s="135">
        <f t="shared" ca="1" si="40"/>
        <v>-16900.39</v>
      </c>
      <c r="AC38" s="135">
        <f t="shared" ca="1" si="40"/>
        <v>0</v>
      </c>
      <c r="AD38" s="135">
        <f t="shared" ca="1" si="40"/>
        <v>-70005.42</v>
      </c>
      <c r="AE38" s="135">
        <f t="shared" ca="1" si="40"/>
        <v>0</v>
      </c>
      <c r="AF38" s="135">
        <f t="shared" ca="1" si="40"/>
        <v>-44461.440000000002</v>
      </c>
      <c r="AG38" s="135">
        <f t="shared" ca="1" si="40"/>
        <v>-59202.495000000003</v>
      </c>
      <c r="AH38" s="135">
        <f t="shared" ca="1" si="40"/>
        <v>-5000</v>
      </c>
      <c r="AI38" s="135">
        <f t="shared" ca="1" si="40"/>
        <v>-24717.4</v>
      </c>
      <c r="AJ38" s="135">
        <f t="shared" ca="1" si="40"/>
        <v>-50280.08</v>
      </c>
      <c r="AK38" s="135">
        <f t="shared" ca="1" si="40"/>
        <v>123273.60000000001</v>
      </c>
      <c r="AL38" s="135">
        <f t="shared" ca="1" si="40"/>
        <v>-17871.035</v>
      </c>
      <c r="AM38" s="135">
        <f t="shared" ca="1" si="40"/>
        <v>34500</v>
      </c>
      <c r="AN38" s="135">
        <f t="shared" ca="1" si="40"/>
        <v>-41988.81</v>
      </c>
      <c r="AO38" s="135">
        <f t="shared" ca="1" si="40"/>
        <v>0</v>
      </c>
      <c r="AP38" s="135">
        <f t="shared" ca="1" si="40"/>
        <v>-39604.875</v>
      </c>
      <c r="AQ38" s="135">
        <f t="shared" ca="1" si="40"/>
        <v>-52588.245000000003</v>
      </c>
      <c r="AR38" s="135">
        <f t="shared" ca="1" si="40"/>
        <v>-7198.0300000000007</v>
      </c>
      <c r="AS38" s="136">
        <f t="shared" ca="1" si="40"/>
        <v>-49720.055</v>
      </c>
    </row>
    <row r="39" spans="10:45" ht="15.75" thickBot="1" x14ac:dyDescent="0.3">
      <c r="J39" s="132" t="s">
        <v>87</v>
      </c>
      <c r="K39" s="137">
        <f t="shared" ref="K39:L39" ca="1" si="41">+K3+K38</f>
        <v>0</v>
      </c>
      <c r="L39" s="138">
        <f t="shared" ca="1" si="41"/>
        <v>87788.9</v>
      </c>
      <c r="M39" s="138">
        <f ca="1">+M3+M38</f>
        <v>30000</v>
      </c>
      <c r="N39" s="138">
        <f t="shared" ref="N39:AS39" ca="1" si="42">+N3+N38</f>
        <v>61095.75</v>
      </c>
      <c r="O39" s="138">
        <f t="shared" ca="1" si="42"/>
        <v>128535.00000000001</v>
      </c>
      <c r="P39" s="138">
        <f t="shared" ca="1" si="42"/>
        <v>105100.5</v>
      </c>
      <c r="Q39" s="138">
        <f t="shared" ca="1" si="42"/>
        <v>58803.799999999996</v>
      </c>
      <c r="R39" s="138">
        <f t="shared" ca="1" si="42"/>
        <v>10000</v>
      </c>
      <c r="S39" s="138">
        <f t="shared" ca="1" si="42"/>
        <v>0</v>
      </c>
      <c r="T39" s="138">
        <f t="shared" ca="1" si="42"/>
        <v>124143.1</v>
      </c>
      <c r="U39" s="138">
        <f t="shared" ca="1" si="42"/>
        <v>44619.990000000005</v>
      </c>
      <c r="V39" s="138">
        <f t="shared" ca="1" si="42"/>
        <v>12604.79</v>
      </c>
      <c r="W39" s="138">
        <f t="shared" ca="1" si="42"/>
        <v>0</v>
      </c>
      <c r="X39" s="138">
        <f t="shared" ca="1" si="42"/>
        <v>0</v>
      </c>
      <c r="Y39" s="138">
        <f t="shared" ca="1" si="42"/>
        <v>100165.00000000001</v>
      </c>
      <c r="Z39" s="138">
        <f t="shared" ca="1" si="42"/>
        <v>16836.105</v>
      </c>
      <c r="AA39" s="138">
        <f t="shared" ca="1" si="42"/>
        <v>34921.15</v>
      </c>
      <c r="AB39" s="138">
        <f t="shared" ca="1" si="42"/>
        <v>0</v>
      </c>
      <c r="AC39" s="138">
        <f t="shared" ca="1" si="42"/>
        <v>35660.230000000003</v>
      </c>
      <c r="AD39" s="138">
        <f t="shared" ca="1" si="42"/>
        <v>0</v>
      </c>
      <c r="AE39" s="138">
        <f t="shared" ca="1" si="42"/>
        <v>10491.52</v>
      </c>
      <c r="AF39" s="138">
        <f t="shared" ca="1" si="42"/>
        <v>0</v>
      </c>
      <c r="AG39" s="138">
        <f t="shared" ca="1" si="42"/>
        <v>59202.495000000003</v>
      </c>
      <c r="AH39" s="138">
        <f t="shared" ca="1" si="42"/>
        <v>5000</v>
      </c>
      <c r="AI39" s="138">
        <f t="shared" ca="1" si="42"/>
        <v>0</v>
      </c>
      <c r="AJ39" s="138">
        <f t="shared" ca="1" si="42"/>
        <v>0</v>
      </c>
      <c r="AK39" s="138">
        <f t="shared" ca="1" si="42"/>
        <v>128410</v>
      </c>
      <c r="AL39" s="138">
        <f t="shared" ca="1" si="42"/>
        <v>17871.035</v>
      </c>
      <c r="AM39" s="138">
        <f t="shared" ca="1" si="42"/>
        <v>37500</v>
      </c>
      <c r="AN39" s="138">
        <f t="shared" ca="1" si="42"/>
        <v>0</v>
      </c>
      <c r="AO39" s="138">
        <f t="shared" ca="1" si="42"/>
        <v>0</v>
      </c>
      <c r="AP39" s="138">
        <f t="shared" ca="1" si="42"/>
        <v>39604.875</v>
      </c>
      <c r="AQ39" s="138">
        <f t="shared" ca="1" si="42"/>
        <v>52588.245000000003</v>
      </c>
      <c r="AR39" s="138">
        <f t="shared" ca="1" si="42"/>
        <v>0</v>
      </c>
      <c r="AS39" s="139">
        <f t="shared" ca="1" si="42"/>
        <v>49720.055</v>
      </c>
    </row>
    <row r="41" spans="10:45" hidden="1" x14ac:dyDescent="0.25">
      <c r="J41" t="s">
        <v>89</v>
      </c>
      <c r="K41" t="str">
        <f ca="1">IF(K$33=100%,"",$J41)</f>
        <v>Arrêter-100%</v>
      </c>
      <c r="L41" t="str">
        <f t="shared" ref="L41:AS42" ca="1" si="43">IF(L$33=100%,"",$J41)</f>
        <v>Arrêter-100%</v>
      </c>
      <c r="M41" t="str">
        <f t="shared" ca="1" si="43"/>
        <v/>
      </c>
      <c r="N41" t="str">
        <f t="shared" ca="1" si="43"/>
        <v>Arrêter-100%</v>
      </c>
      <c r="O41" t="str">
        <f t="shared" ca="1" si="43"/>
        <v>Arrêter-100%</v>
      </c>
      <c r="P41" t="str">
        <f t="shared" ca="1" si="43"/>
        <v>Arrêter-100%</v>
      </c>
      <c r="Q41" t="str">
        <f t="shared" ca="1" si="43"/>
        <v>Arrêter-100%</v>
      </c>
      <c r="R41" t="str">
        <f t="shared" ca="1" si="43"/>
        <v>Arrêter-100%</v>
      </c>
      <c r="S41" t="str">
        <f t="shared" ca="1" si="43"/>
        <v>Arrêter-100%</v>
      </c>
      <c r="T41" t="str">
        <f t="shared" ca="1" si="43"/>
        <v>Arrêter-100%</v>
      </c>
      <c r="U41" t="str">
        <f t="shared" ca="1" si="43"/>
        <v>Arrêter-100%</v>
      </c>
      <c r="V41" t="str">
        <f t="shared" ca="1" si="43"/>
        <v>Arrêter-100%</v>
      </c>
      <c r="W41" t="str">
        <f t="shared" ca="1" si="43"/>
        <v>Arrêter-100%</v>
      </c>
      <c r="X41" t="str">
        <f t="shared" ca="1" si="43"/>
        <v>Arrêter-100%</v>
      </c>
      <c r="Y41" t="str">
        <f t="shared" ca="1" si="43"/>
        <v>Arrêter-100%</v>
      </c>
      <c r="Z41" t="str">
        <f t="shared" ca="1" si="43"/>
        <v>Arrêter-100%</v>
      </c>
      <c r="AA41" t="str">
        <f t="shared" ca="1" si="43"/>
        <v>Arrêter-100%</v>
      </c>
      <c r="AB41" t="str">
        <f t="shared" ca="1" si="43"/>
        <v>Arrêter-100%</v>
      </c>
      <c r="AC41" t="str">
        <f t="shared" ca="1" si="43"/>
        <v>Arrêter-100%</v>
      </c>
      <c r="AD41" t="str">
        <f t="shared" ca="1" si="43"/>
        <v>Arrêter-100%</v>
      </c>
      <c r="AE41" t="str">
        <f t="shared" ca="1" si="43"/>
        <v>Arrêter-100%</v>
      </c>
      <c r="AF41" t="str">
        <f t="shared" ca="1" si="43"/>
        <v>Arrêter-100%</v>
      </c>
      <c r="AG41" t="str">
        <f t="shared" ca="1" si="43"/>
        <v>Arrêter-100%</v>
      </c>
      <c r="AH41" t="str">
        <f t="shared" ca="1" si="43"/>
        <v>Arrêter-100%</v>
      </c>
      <c r="AI41" t="str">
        <f t="shared" ca="1" si="43"/>
        <v>Arrêter-100%</v>
      </c>
      <c r="AJ41" t="str">
        <f t="shared" ca="1" si="43"/>
        <v>Arrêter-100%</v>
      </c>
      <c r="AK41" t="str">
        <f t="shared" ca="1" si="43"/>
        <v>Arrêter-100%</v>
      </c>
      <c r="AL41" t="str">
        <f t="shared" ca="1" si="43"/>
        <v>Arrêter-100%</v>
      </c>
      <c r="AM41" t="str">
        <f t="shared" ca="1" si="43"/>
        <v>Arrêter-100%</v>
      </c>
      <c r="AN41" t="str">
        <f t="shared" ca="1" si="43"/>
        <v>Arrêter-100%</v>
      </c>
      <c r="AO41" t="str">
        <f t="shared" ca="1" si="43"/>
        <v/>
      </c>
      <c r="AP41" t="str">
        <f t="shared" ca="1" si="43"/>
        <v>Arrêter-100%</v>
      </c>
      <c r="AQ41" t="str">
        <f t="shared" ca="1" si="43"/>
        <v>Arrêter-100%</v>
      </c>
      <c r="AR41" t="str">
        <f t="shared" ca="1" si="43"/>
        <v>Arrêter-100%</v>
      </c>
      <c r="AS41" t="str">
        <f t="shared" ca="1" si="43"/>
        <v>Arrêter-100%</v>
      </c>
    </row>
    <row r="42" spans="10:45" hidden="1" x14ac:dyDescent="0.25">
      <c r="J42" t="s">
        <v>92</v>
      </c>
      <c r="K42" t="str">
        <f t="shared" ref="K42:Z42" ca="1" si="44">IF(K$33=100%,"",$J42)</f>
        <v>Réduire-50%</v>
      </c>
      <c r="L42" t="str">
        <f t="shared" ca="1" si="44"/>
        <v>Réduire-50%</v>
      </c>
      <c r="M42" t="str">
        <f t="shared" ca="1" si="44"/>
        <v/>
      </c>
      <c r="N42" t="str">
        <f t="shared" ca="1" si="44"/>
        <v>Réduire-50%</v>
      </c>
      <c r="O42" t="str">
        <f t="shared" ca="1" si="44"/>
        <v>Réduire-50%</v>
      </c>
      <c r="P42" t="str">
        <f t="shared" ca="1" si="44"/>
        <v>Réduire-50%</v>
      </c>
      <c r="Q42" t="str">
        <f t="shared" ca="1" si="44"/>
        <v>Réduire-50%</v>
      </c>
      <c r="R42" t="str">
        <f t="shared" ca="1" si="44"/>
        <v>Réduire-50%</v>
      </c>
      <c r="S42" t="str">
        <f t="shared" ca="1" si="44"/>
        <v>Réduire-50%</v>
      </c>
      <c r="T42" t="str">
        <f t="shared" ca="1" si="44"/>
        <v>Réduire-50%</v>
      </c>
      <c r="U42" t="str">
        <f t="shared" ca="1" si="44"/>
        <v>Réduire-50%</v>
      </c>
      <c r="V42" t="str">
        <f t="shared" ca="1" si="44"/>
        <v>Réduire-50%</v>
      </c>
      <c r="W42" t="str">
        <f t="shared" ca="1" si="44"/>
        <v>Réduire-50%</v>
      </c>
      <c r="X42" t="str">
        <f t="shared" ca="1" si="44"/>
        <v>Réduire-50%</v>
      </c>
      <c r="Y42" t="str">
        <f t="shared" ca="1" si="44"/>
        <v>Réduire-50%</v>
      </c>
      <c r="Z42" t="str">
        <f t="shared" ca="1" si="44"/>
        <v>Réduire-50%</v>
      </c>
      <c r="AA42" t="str">
        <f t="shared" ca="1" si="43"/>
        <v>Réduire-50%</v>
      </c>
      <c r="AB42" t="str">
        <f t="shared" ca="1" si="43"/>
        <v>Réduire-50%</v>
      </c>
      <c r="AC42" t="str">
        <f t="shared" ca="1" si="43"/>
        <v>Réduire-50%</v>
      </c>
      <c r="AD42" t="str">
        <f t="shared" ca="1" si="43"/>
        <v>Réduire-50%</v>
      </c>
      <c r="AE42" t="str">
        <f t="shared" ca="1" si="43"/>
        <v>Réduire-50%</v>
      </c>
      <c r="AF42" t="str">
        <f t="shared" ca="1" si="43"/>
        <v>Réduire-50%</v>
      </c>
      <c r="AG42" t="str">
        <f t="shared" ca="1" si="43"/>
        <v>Réduire-50%</v>
      </c>
      <c r="AH42" t="str">
        <f t="shared" ca="1" si="43"/>
        <v>Réduire-50%</v>
      </c>
      <c r="AI42" t="str">
        <f t="shared" ca="1" si="43"/>
        <v>Réduire-50%</v>
      </c>
      <c r="AJ42" t="str">
        <f t="shared" ca="1" si="43"/>
        <v>Réduire-50%</v>
      </c>
      <c r="AK42" t="str">
        <f t="shared" ca="1" si="43"/>
        <v>Réduire-50%</v>
      </c>
      <c r="AL42" t="str">
        <f t="shared" ca="1" si="43"/>
        <v>Réduire-50%</v>
      </c>
      <c r="AM42" t="str">
        <f t="shared" ca="1" si="43"/>
        <v>Réduire-50%</v>
      </c>
      <c r="AN42" t="str">
        <f t="shared" ca="1" si="43"/>
        <v>Réduire-50%</v>
      </c>
      <c r="AO42" t="str">
        <f t="shared" ca="1" si="43"/>
        <v/>
      </c>
      <c r="AP42" t="str">
        <f t="shared" ca="1" si="43"/>
        <v>Réduire-50%</v>
      </c>
      <c r="AQ42" t="str">
        <f t="shared" ca="1" si="43"/>
        <v>Réduire-50%</v>
      </c>
      <c r="AR42" t="str">
        <f t="shared" ca="1" si="43"/>
        <v>Réduire-50%</v>
      </c>
      <c r="AS42" t="str">
        <f t="shared" ca="1" si="43"/>
        <v>Réduire-50%</v>
      </c>
    </row>
    <row r="43" spans="10:45" hidden="1" x14ac:dyDescent="0.25">
      <c r="J43" t="s">
        <v>90</v>
      </c>
      <c r="K43" t="str">
        <f>$J43</f>
        <v>Conserver</v>
      </c>
      <c r="L43" t="str">
        <f t="shared" ref="L43:AS43" si="45">$J43</f>
        <v>Conserver</v>
      </c>
      <c r="M43" t="str">
        <f t="shared" si="45"/>
        <v>Conserver</v>
      </c>
      <c r="N43" t="str">
        <f t="shared" si="45"/>
        <v>Conserver</v>
      </c>
      <c r="O43" t="str">
        <f t="shared" si="45"/>
        <v>Conserver</v>
      </c>
      <c r="P43" t="str">
        <f t="shared" si="45"/>
        <v>Conserver</v>
      </c>
      <c r="Q43" t="str">
        <f t="shared" si="45"/>
        <v>Conserver</v>
      </c>
      <c r="R43" t="str">
        <f t="shared" si="45"/>
        <v>Conserver</v>
      </c>
      <c r="S43" t="str">
        <f t="shared" si="45"/>
        <v>Conserver</v>
      </c>
      <c r="T43" t="str">
        <f t="shared" si="45"/>
        <v>Conserver</v>
      </c>
      <c r="U43" t="str">
        <f t="shared" si="45"/>
        <v>Conserver</v>
      </c>
      <c r="V43" t="str">
        <f t="shared" si="45"/>
        <v>Conserver</v>
      </c>
      <c r="W43" t="str">
        <f t="shared" si="45"/>
        <v>Conserver</v>
      </c>
      <c r="X43" t="str">
        <f t="shared" si="45"/>
        <v>Conserver</v>
      </c>
      <c r="Y43" t="str">
        <f t="shared" si="45"/>
        <v>Conserver</v>
      </c>
      <c r="Z43" t="str">
        <f t="shared" si="45"/>
        <v>Conserver</v>
      </c>
      <c r="AA43" t="str">
        <f t="shared" si="45"/>
        <v>Conserver</v>
      </c>
      <c r="AB43" t="str">
        <f t="shared" si="45"/>
        <v>Conserver</v>
      </c>
      <c r="AC43" t="str">
        <f t="shared" si="45"/>
        <v>Conserver</v>
      </c>
      <c r="AD43" t="str">
        <f t="shared" si="45"/>
        <v>Conserver</v>
      </c>
      <c r="AE43" t="str">
        <f t="shared" si="45"/>
        <v>Conserver</v>
      </c>
      <c r="AF43" t="str">
        <f t="shared" si="45"/>
        <v>Conserver</v>
      </c>
      <c r="AG43" t="str">
        <f t="shared" si="45"/>
        <v>Conserver</v>
      </c>
      <c r="AH43" t="str">
        <f t="shared" si="45"/>
        <v>Conserver</v>
      </c>
      <c r="AI43" t="str">
        <f t="shared" si="45"/>
        <v>Conserver</v>
      </c>
      <c r="AJ43" t="str">
        <f t="shared" si="45"/>
        <v>Conserver</v>
      </c>
      <c r="AK43" t="str">
        <f t="shared" si="45"/>
        <v>Conserver</v>
      </c>
      <c r="AL43" t="str">
        <f t="shared" si="45"/>
        <v>Conserver</v>
      </c>
      <c r="AM43" t="str">
        <f t="shared" si="45"/>
        <v>Conserver</v>
      </c>
      <c r="AN43" t="str">
        <f t="shared" si="45"/>
        <v>Conserver</v>
      </c>
      <c r="AO43" t="str">
        <f t="shared" si="45"/>
        <v>Conserver</v>
      </c>
      <c r="AP43" t="str">
        <f t="shared" si="45"/>
        <v>Conserver</v>
      </c>
      <c r="AQ43" t="str">
        <f t="shared" si="45"/>
        <v>Conserver</v>
      </c>
      <c r="AR43" t="str">
        <f t="shared" si="45"/>
        <v>Conserver</v>
      </c>
      <c r="AS43" t="str">
        <f t="shared" si="45"/>
        <v>Conserver</v>
      </c>
    </row>
    <row r="44" spans="10:45" hidden="1" x14ac:dyDescent="0.25">
      <c r="J44" t="s">
        <v>99</v>
      </c>
      <c r="K44" t="str">
        <f ca="1">IF(K$33=0%,"",$J44)</f>
        <v>Renforcer</v>
      </c>
      <c r="L44" t="str">
        <f t="shared" ref="L44:AS45" ca="1" si="46">IF(L$33=0%,"",$J44)</f>
        <v>Renforcer</v>
      </c>
      <c r="M44" t="str">
        <f t="shared" ca="1" si="46"/>
        <v>Renforcer</v>
      </c>
      <c r="N44" t="str">
        <f t="shared" ca="1" si="46"/>
        <v>Renforcer</v>
      </c>
      <c r="O44" t="str">
        <f t="shared" ca="1" si="46"/>
        <v>Renforcer</v>
      </c>
      <c r="P44" t="str">
        <f t="shared" ca="1" si="46"/>
        <v>Renforcer</v>
      </c>
      <c r="Q44" t="str">
        <f t="shared" ca="1" si="46"/>
        <v>Renforcer</v>
      </c>
      <c r="R44" t="str">
        <f t="shared" ca="1" si="46"/>
        <v>Renforcer</v>
      </c>
      <c r="S44" t="str">
        <f t="shared" ca="1" si="46"/>
        <v>Renforcer</v>
      </c>
      <c r="T44" t="str">
        <f t="shared" ca="1" si="46"/>
        <v>Renforcer</v>
      </c>
      <c r="U44" t="str">
        <f t="shared" ca="1" si="46"/>
        <v>Renforcer</v>
      </c>
      <c r="V44" t="str">
        <f t="shared" ca="1" si="46"/>
        <v>Renforcer</v>
      </c>
      <c r="W44" t="str">
        <f t="shared" ca="1" si="46"/>
        <v/>
      </c>
      <c r="X44" t="str">
        <f t="shared" ca="1" si="46"/>
        <v>Renforcer</v>
      </c>
      <c r="Y44" t="str">
        <f t="shared" ca="1" si="46"/>
        <v>Renforcer</v>
      </c>
      <c r="Z44" t="str">
        <f t="shared" ca="1" si="46"/>
        <v>Renforcer</v>
      </c>
      <c r="AA44" t="str">
        <f t="shared" ca="1" si="46"/>
        <v>Renforcer</v>
      </c>
      <c r="AB44" t="str">
        <f t="shared" ca="1" si="46"/>
        <v>Renforcer</v>
      </c>
      <c r="AC44" t="str">
        <f t="shared" ca="1" si="46"/>
        <v>Renforcer</v>
      </c>
      <c r="AD44" t="str">
        <f t="shared" ca="1" si="46"/>
        <v>Renforcer</v>
      </c>
      <c r="AE44" t="str">
        <f t="shared" ca="1" si="46"/>
        <v>Renforcer</v>
      </c>
      <c r="AF44" t="str">
        <f t="shared" ca="1" si="46"/>
        <v>Renforcer</v>
      </c>
      <c r="AG44" t="str">
        <f t="shared" ca="1" si="46"/>
        <v>Renforcer</v>
      </c>
      <c r="AH44" t="str">
        <f t="shared" ca="1" si="46"/>
        <v>Renforcer</v>
      </c>
      <c r="AI44" t="str">
        <f t="shared" ca="1" si="46"/>
        <v>Renforcer</v>
      </c>
      <c r="AJ44" t="str">
        <f t="shared" ca="1" si="46"/>
        <v>Renforcer</v>
      </c>
      <c r="AK44" t="str">
        <f t="shared" ca="1" si="46"/>
        <v>Renforcer</v>
      </c>
      <c r="AL44" t="str">
        <f t="shared" ca="1" si="46"/>
        <v>Renforcer</v>
      </c>
      <c r="AM44" t="str">
        <f t="shared" ca="1" si="46"/>
        <v>Renforcer</v>
      </c>
      <c r="AN44" t="str">
        <f t="shared" ca="1" si="46"/>
        <v>Renforcer</v>
      </c>
      <c r="AO44" t="str">
        <f t="shared" ca="1" si="46"/>
        <v>Renforcer</v>
      </c>
      <c r="AP44" t="str">
        <f t="shared" ca="1" si="46"/>
        <v>Renforcer</v>
      </c>
      <c r="AQ44" t="str">
        <f t="shared" ca="1" si="46"/>
        <v>Renforcer</v>
      </c>
      <c r="AR44" t="str">
        <f t="shared" ca="1" si="46"/>
        <v>Renforcer</v>
      </c>
      <c r="AS44" t="str">
        <f t="shared" ca="1" si="46"/>
        <v>Renforcer</v>
      </c>
    </row>
    <row r="45" spans="10:45" hidden="1" x14ac:dyDescent="0.25">
      <c r="J45" t="s">
        <v>91</v>
      </c>
      <c r="K45" t="str">
        <f ca="1">IF(K$33=0%,"",$J45)</f>
        <v>Déployer100%</v>
      </c>
      <c r="L45" t="str">
        <f t="shared" ca="1" si="46"/>
        <v>Déployer100%</v>
      </c>
      <c r="M45" t="str">
        <f t="shared" ca="1" si="46"/>
        <v>Déployer100%</v>
      </c>
      <c r="N45" t="str">
        <f t="shared" ca="1" si="46"/>
        <v>Déployer100%</v>
      </c>
      <c r="O45" t="str">
        <f t="shared" ca="1" si="46"/>
        <v>Déployer100%</v>
      </c>
      <c r="P45" t="str">
        <f t="shared" ca="1" si="46"/>
        <v>Déployer100%</v>
      </c>
      <c r="Q45" t="str">
        <f t="shared" ca="1" si="46"/>
        <v>Déployer100%</v>
      </c>
      <c r="R45" t="str">
        <f t="shared" ca="1" si="46"/>
        <v>Déployer100%</v>
      </c>
      <c r="S45" t="str">
        <f t="shared" ca="1" si="46"/>
        <v>Déployer100%</v>
      </c>
      <c r="T45" t="str">
        <f t="shared" ca="1" si="46"/>
        <v>Déployer100%</v>
      </c>
      <c r="U45" t="str">
        <f t="shared" ca="1" si="46"/>
        <v>Déployer100%</v>
      </c>
      <c r="V45" t="str">
        <f t="shared" ca="1" si="46"/>
        <v>Déployer100%</v>
      </c>
      <c r="W45" t="str">
        <f t="shared" ca="1" si="46"/>
        <v/>
      </c>
      <c r="X45" t="str">
        <f t="shared" ca="1" si="46"/>
        <v>Déployer100%</v>
      </c>
      <c r="Y45" t="str">
        <f t="shared" ca="1" si="46"/>
        <v>Déployer100%</v>
      </c>
      <c r="Z45" t="str">
        <f t="shared" ca="1" si="46"/>
        <v>Déployer100%</v>
      </c>
      <c r="AA45" t="str">
        <f t="shared" ca="1" si="46"/>
        <v>Déployer100%</v>
      </c>
      <c r="AB45" t="str">
        <f t="shared" ca="1" si="46"/>
        <v>Déployer100%</v>
      </c>
      <c r="AC45" t="str">
        <f t="shared" ca="1" si="46"/>
        <v>Déployer100%</v>
      </c>
      <c r="AD45" t="str">
        <f t="shared" ca="1" si="46"/>
        <v>Déployer100%</v>
      </c>
      <c r="AE45" t="str">
        <f t="shared" ca="1" si="46"/>
        <v>Déployer100%</v>
      </c>
      <c r="AF45" t="str">
        <f t="shared" ca="1" si="46"/>
        <v>Déployer100%</v>
      </c>
      <c r="AG45" t="str">
        <f t="shared" ca="1" si="46"/>
        <v>Déployer100%</v>
      </c>
      <c r="AH45" t="str">
        <f t="shared" ca="1" si="46"/>
        <v>Déployer100%</v>
      </c>
      <c r="AI45" t="str">
        <f t="shared" ca="1" si="46"/>
        <v>Déployer100%</v>
      </c>
      <c r="AJ45" t="str">
        <f t="shared" ca="1" si="46"/>
        <v>Déployer100%</v>
      </c>
      <c r="AK45" t="str">
        <f t="shared" ca="1" si="46"/>
        <v>Déployer100%</v>
      </c>
      <c r="AL45" t="str">
        <f t="shared" ca="1" si="46"/>
        <v>Déployer100%</v>
      </c>
      <c r="AM45" t="str">
        <f t="shared" ca="1" si="46"/>
        <v>Déployer100%</v>
      </c>
      <c r="AN45" t="str">
        <f t="shared" ca="1" si="46"/>
        <v>Déployer100%</v>
      </c>
      <c r="AO45" t="str">
        <f t="shared" ca="1" si="46"/>
        <v>Déployer100%</v>
      </c>
      <c r="AP45" t="str">
        <f t="shared" ca="1" si="46"/>
        <v>Déployer100%</v>
      </c>
      <c r="AQ45" t="str">
        <f t="shared" ca="1" si="46"/>
        <v>Déployer100%</v>
      </c>
      <c r="AR45" t="str">
        <f t="shared" ca="1" si="46"/>
        <v>Déployer100%</v>
      </c>
      <c r="AS45" t="str">
        <f t="shared" ca="1" si="46"/>
        <v>Déployer100%</v>
      </c>
    </row>
    <row r="46" spans="10:45" hidden="1" x14ac:dyDescent="0.25">
      <c r="J46" t="s">
        <v>89</v>
      </c>
      <c r="K46" s="133">
        <v>0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3">
        <v>0</v>
      </c>
      <c r="R46" s="133">
        <v>0</v>
      </c>
      <c r="S46" s="133">
        <v>0</v>
      </c>
      <c r="T46" s="133">
        <v>0</v>
      </c>
      <c r="U46" s="133">
        <v>0</v>
      </c>
      <c r="V46" s="133">
        <v>0</v>
      </c>
      <c r="W46" s="133">
        <v>0</v>
      </c>
      <c r="X46" s="133">
        <v>0</v>
      </c>
      <c r="Y46" s="133">
        <v>0</v>
      </c>
      <c r="Z46" s="133">
        <v>0</v>
      </c>
      <c r="AA46" s="133">
        <v>0</v>
      </c>
      <c r="AB46" s="133">
        <v>0</v>
      </c>
      <c r="AC46" s="133">
        <v>0</v>
      </c>
      <c r="AD46" s="133">
        <v>0</v>
      </c>
      <c r="AE46" s="133">
        <v>0</v>
      </c>
      <c r="AF46" s="133">
        <v>0</v>
      </c>
      <c r="AG46" s="133">
        <v>0</v>
      </c>
      <c r="AH46" s="133">
        <v>0</v>
      </c>
      <c r="AI46" s="133">
        <v>0</v>
      </c>
      <c r="AJ46" s="133">
        <v>0</v>
      </c>
      <c r="AK46" s="133">
        <v>0</v>
      </c>
      <c r="AL46" s="133">
        <v>0</v>
      </c>
      <c r="AM46" s="133">
        <v>0</v>
      </c>
      <c r="AN46" s="133">
        <v>0</v>
      </c>
      <c r="AO46" s="133">
        <v>0</v>
      </c>
      <c r="AP46" s="133">
        <v>0</v>
      </c>
      <c r="AQ46" s="133">
        <v>0</v>
      </c>
      <c r="AR46" s="133">
        <v>0</v>
      </c>
      <c r="AS46" s="133">
        <v>0</v>
      </c>
    </row>
    <row r="47" spans="10:45" hidden="1" x14ac:dyDescent="0.25">
      <c r="J47" t="s">
        <v>92</v>
      </c>
      <c r="K47" s="133">
        <f ca="1">K31/2</f>
        <v>0.315</v>
      </c>
      <c r="L47" s="133">
        <f t="shared" ref="L47:AS47" ca="1" si="47">L31/2</f>
        <v>0.27500000000000002</v>
      </c>
      <c r="M47" s="133">
        <f t="shared" ca="1" si="47"/>
        <v>0</v>
      </c>
      <c r="N47" s="133">
        <f t="shared" ca="1" si="47"/>
        <v>0.435</v>
      </c>
      <c r="O47" s="133">
        <f t="shared" ca="1" si="47"/>
        <v>5.5E-2</v>
      </c>
      <c r="P47" s="133">
        <f t="shared" ca="1" si="47"/>
        <v>0.25</v>
      </c>
      <c r="Q47" s="133">
        <f t="shared" ca="1" si="47"/>
        <v>0.05</v>
      </c>
      <c r="R47" s="133">
        <f t="shared" ca="1" si="47"/>
        <v>0.28499999999999998</v>
      </c>
      <c r="S47" s="133">
        <f t="shared" ca="1" si="47"/>
        <v>0.47</v>
      </c>
      <c r="T47" s="133">
        <f t="shared" ca="1" si="47"/>
        <v>0.33</v>
      </c>
      <c r="U47" s="133">
        <f t="shared" ca="1" si="47"/>
        <v>0.39500000000000002</v>
      </c>
      <c r="V47" s="133">
        <f t="shared" ca="1" si="47"/>
        <v>9.5000000000000001E-2</v>
      </c>
      <c r="W47" s="133">
        <f t="shared" ca="1" si="47"/>
        <v>0.5</v>
      </c>
      <c r="X47" s="133">
        <f t="shared" ca="1" si="47"/>
        <v>0.45500000000000002</v>
      </c>
      <c r="Y47" s="133">
        <f t="shared" ca="1" si="47"/>
        <v>7.0000000000000007E-2</v>
      </c>
      <c r="Z47" s="133">
        <f t="shared" ca="1" si="47"/>
        <v>0.16500000000000001</v>
      </c>
      <c r="AA47" s="133">
        <f t="shared" ca="1" si="47"/>
        <v>0.27500000000000002</v>
      </c>
      <c r="AB47" s="133">
        <f t="shared" ca="1" si="47"/>
        <v>6.5000000000000002E-2</v>
      </c>
      <c r="AC47" s="133">
        <f t="shared" ca="1" si="47"/>
        <v>0.155</v>
      </c>
      <c r="AD47" s="133">
        <f t="shared" ca="1" si="47"/>
        <v>0.28999999999999998</v>
      </c>
      <c r="AE47" s="133">
        <f t="shared" ca="1" si="47"/>
        <v>0.04</v>
      </c>
      <c r="AF47" s="133">
        <f t="shared" ca="1" si="47"/>
        <v>0.155</v>
      </c>
      <c r="AG47" s="133">
        <f t="shared" ca="1" si="47"/>
        <v>0.40500000000000003</v>
      </c>
      <c r="AH47" s="133">
        <f t="shared" ca="1" si="47"/>
        <v>0.34499999999999997</v>
      </c>
      <c r="AI47" s="133">
        <f t="shared" ca="1" si="47"/>
        <v>0.1</v>
      </c>
      <c r="AJ47" s="133">
        <f t="shared" ca="1" si="47"/>
        <v>0.19</v>
      </c>
      <c r="AK47" s="133">
        <f t="shared" ca="1" si="47"/>
        <v>0.02</v>
      </c>
      <c r="AL47" s="133">
        <f t="shared" ca="1" si="47"/>
        <v>0.155</v>
      </c>
      <c r="AM47" s="133">
        <f t="shared" ca="1" si="47"/>
        <v>0.04</v>
      </c>
      <c r="AN47" s="133">
        <f t="shared" ca="1" si="47"/>
        <v>0.14499999999999999</v>
      </c>
      <c r="AO47" s="133">
        <f t="shared" ca="1" si="47"/>
        <v>0</v>
      </c>
      <c r="AP47" s="133">
        <f t="shared" ca="1" si="47"/>
        <v>0.375</v>
      </c>
      <c r="AQ47" s="133">
        <f t="shared" ca="1" si="47"/>
        <v>0.46500000000000002</v>
      </c>
      <c r="AR47" s="133">
        <f t="shared" ca="1" si="47"/>
        <v>3.5000000000000003E-2</v>
      </c>
      <c r="AS47" s="133">
        <f t="shared" ca="1" si="47"/>
        <v>0.38500000000000001</v>
      </c>
    </row>
    <row r="48" spans="10:45" hidden="1" x14ac:dyDescent="0.25">
      <c r="J48" t="s">
        <v>90</v>
      </c>
      <c r="K48" s="133">
        <f ca="1">+K31</f>
        <v>0.63</v>
      </c>
      <c r="L48" s="133">
        <f t="shared" ref="L48:AS48" ca="1" si="48">+L31</f>
        <v>0.55000000000000004</v>
      </c>
      <c r="M48" s="133">
        <f t="shared" ca="1" si="48"/>
        <v>0</v>
      </c>
      <c r="N48" s="133">
        <f t="shared" ca="1" si="48"/>
        <v>0.87</v>
      </c>
      <c r="O48" s="133">
        <f t="shared" ca="1" si="48"/>
        <v>0.11</v>
      </c>
      <c r="P48" s="133">
        <f t="shared" ca="1" si="48"/>
        <v>0.5</v>
      </c>
      <c r="Q48" s="133">
        <f t="shared" ca="1" si="48"/>
        <v>0.1</v>
      </c>
      <c r="R48" s="133">
        <f t="shared" ca="1" si="48"/>
        <v>0.56999999999999995</v>
      </c>
      <c r="S48" s="133">
        <f t="shared" ca="1" si="48"/>
        <v>0.94</v>
      </c>
      <c r="T48" s="133">
        <f t="shared" ca="1" si="48"/>
        <v>0.66</v>
      </c>
      <c r="U48" s="133">
        <f t="shared" ca="1" si="48"/>
        <v>0.79</v>
      </c>
      <c r="V48" s="133">
        <f t="shared" ca="1" si="48"/>
        <v>0.19</v>
      </c>
      <c r="W48" s="133">
        <f t="shared" ca="1" si="48"/>
        <v>1</v>
      </c>
      <c r="X48" s="133">
        <f t="shared" ca="1" si="48"/>
        <v>0.91</v>
      </c>
      <c r="Y48" s="133">
        <f t="shared" ca="1" si="48"/>
        <v>0.14000000000000001</v>
      </c>
      <c r="Z48" s="133">
        <f t="shared" ca="1" si="48"/>
        <v>0.33</v>
      </c>
      <c r="AA48" s="133">
        <f t="shared" ca="1" si="48"/>
        <v>0.55000000000000004</v>
      </c>
      <c r="AB48" s="133">
        <f t="shared" ca="1" si="48"/>
        <v>0.13</v>
      </c>
      <c r="AC48" s="133">
        <f t="shared" ca="1" si="48"/>
        <v>0.31</v>
      </c>
      <c r="AD48" s="133">
        <f t="shared" ca="1" si="48"/>
        <v>0.57999999999999996</v>
      </c>
      <c r="AE48" s="133">
        <f t="shared" ca="1" si="48"/>
        <v>0.08</v>
      </c>
      <c r="AF48" s="133">
        <f t="shared" ca="1" si="48"/>
        <v>0.31</v>
      </c>
      <c r="AG48" s="133">
        <f t="shared" ca="1" si="48"/>
        <v>0.81</v>
      </c>
      <c r="AH48" s="133">
        <f t="shared" ca="1" si="48"/>
        <v>0.69</v>
      </c>
      <c r="AI48" s="133">
        <f t="shared" ca="1" si="48"/>
        <v>0.2</v>
      </c>
      <c r="AJ48" s="133">
        <f t="shared" ca="1" si="48"/>
        <v>0.38</v>
      </c>
      <c r="AK48" s="133">
        <f t="shared" ca="1" si="48"/>
        <v>0.04</v>
      </c>
      <c r="AL48" s="133">
        <f t="shared" ca="1" si="48"/>
        <v>0.31</v>
      </c>
      <c r="AM48" s="133">
        <f t="shared" ca="1" si="48"/>
        <v>0.08</v>
      </c>
      <c r="AN48" s="133">
        <f t="shared" ca="1" si="48"/>
        <v>0.28999999999999998</v>
      </c>
      <c r="AO48" s="133">
        <f t="shared" ca="1" si="48"/>
        <v>0</v>
      </c>
      <c r="AP48" s="133">
        <f t="shared" ca="1" si="48"/>
        <v>0.75</v>
      </c>
      <c r="AQ48" s="133">
        <f t="shared" ca="1" si="48"/>
        <v>0.93</v>
      </c>
      <c r="AR48" s="133">
        <f t="shared" ca="1" si="48"/>
        <v>7.0000000000000007E-2</v>
      </c>
      <c r="AS48" s="133">
        <f t="shared" ca="1" si="48"/>
        <v>0.77</v>
      </c>
    </row>
    <row r="49" spans="10:45" hidden="1" x14ac:dyDescent="0.25">
      <c r="J49" t="s">
        <v>99</v>
      </c>
      <c r="K49" s="133">
        <f ca="1">+(1-K31)/2+K31</f>
        <v>0.81499999999999995</v>
      </c>
      <c r="L49" s="133">
        <f t="shared" ref="L49:AS49" ca="1" si="49">+(1-L31)/2+L31</f>
        <v>0.77500000000000002</v>
      </c>
      <c r="M49" s="133">
        <f t="shared" ca="1" si="49"/>
        <v>0.5</v>
      </c>
      <c r="N49" s="133">
        <f t="shared" ca="1" si="49"/>
        <v>0.93500000000000005</v>
      </c>
      <c r="O49" s="133">
        <f t="shared" ca="1" si="49"/>
        <v>0.55500000000000005</v>
      </c>
      <c r="P49" s="133">
        <f t="shared" ca="1" si="49"/>
        <v>0.75</v>
      </c>
      <c r="Q49" s="133">
        <f t="shared" ca="1" si="49"/>
        <v>0.55000000000000004</v>
      </c>
      <c r="R49" s="133">
        <f t="shared" ca="1" si="49"/>
        <v>0.78499999999999992</v>
      </c>
      <c r="S49" s="133">
        <f t="shared" ca="1" si="49"/>
        <v>0.97</v>
      </c>
      <c r="T49" s="133">
        <f t="shared" ca="1" si="49"/>
        <v>0.83000000000000007</v>
      </c>
      <c r="U49" s="133">
        <f t="shared" ca="1" si="49"/>
        <v>0.89500000000000002</v>
      </c>
      <c r="V49" s="133">
        <f t="shared" ca="1" si="49"/>
        <v>0.59499999999999997</v>
      </c>
      <c r="W49" s="133">
        <f t="shared" ca="1" si="49"/>
        <v>1</v>
      </c>
      <c r="X49" s="133">
        <f t="shared" ca="1" si="49"/>
        <v>0.95500000000000007</v>
      </c>
      <c r="Y49" s="133">
        <f t="shared" ca="1" si="49"/>
        <v>0.57000000000000006</v>
      </c>
      <c r="Z49" s="133">
        <f t="shared" ca="1" si="49"/>
        <v>0.66500000000000004</v>
      </c>
      <c r="AA49" s="133">
        <f t="shared" ca="1" si="49"/>
        <v>0.77500000000000002</v>
      </c>
      <c r="AB49" s="133">
        <f t="shared" ca="1" si="49"/>
        <v>0.56499999999999995</v>
      </c>
      <c r="AC49" s="133">
        <f t="shared" ca="1" si="49"/>
        <v>0.65500000000000003</v>
      </c>
      <c r="AD49" s="133">
        <f t="shared" ca="1" si="49"/>
        <v>0.79</v>
      </c>
      <c r="AE49" s="133">
        <f t="shared" ca="1" si="49"/>
        <v>0.54</v>
      </c>
      <c r="AF49" s="133">
        <f t="shared" ca="1" si="49"/>
        <v>0.65500000000000003</v>
      </c>
      <c r="AG49" s="133">
        <f t="shared" ca="1" si="49"/>
        <v>0.90500000000000003</v>
      </c>
      <c r="AH49" s="133">
        <f t="shared" ca="1" si="49"/>
        <v>0.84499999999999997</v>
      </c>
      <c r="AI49" s="133">
        <f t="shared" ca="1" si="49"/>
        <v>0.60000000000000009</v>
      </c>
      <c r="AJ49" s="133">
        <f t="shared" ca="1" si="49"/>
        <v>0.69</v>
      </c>
      <c r="AK49" s="133">
        <f t="shared" ca="1" si="49"/>
        <v>0.52</v>
      </c>
      <c r="AL49" s="133">
        <f t="shared" ca="1" si="49"/>
        <v>0.65500000000000003</v>
      </c>
      <c r="AM49" s="133">
        <f t="shared" ca="1" si="49"/>
        <v>0.54</v>
      </c>
      <c r="AN49" s="133">
        <f t="shared" ca="1" si="49"/>
        <v>0.64500000000000002</v>
      </c>
      <c r="AO49" s="133">
        <f t="shared" ca="1" si="49"/>
        <v>0.5</v>
      </c>
      <c r="AP49" s="133">
        <f t="shared" ca="1" si="49"/>
        <v>0.875</v>
      </c>
      <c r="AQ49" s="133">
        <f t="shared" ca="1" si="49"/>
        <v>0.96500000000000008</v>
      </c>
      <c r="AR49" s="133">
        <f t="shared" ca="1" si="49"/>
        <v>0.53499999999999992</v>
      </c>
      <c r="AS49" s="133">
        <f t="shared" ca="1" si="49"/>
        <v>0.88500000000000001</v>
      </c>
    </row>
    <row r="50" spans="10:45" hidden="1" x14ac:dyDescent="0.25">
      <c r="J50" t="s">
        <v>91</v>
      </c>
      <c r="K50" s="133">
        <v>1</v>
      </c>
      <c r="L50" s="133">
        <v>1</v>
      </c>
      <c r="M50" s="133">
        <v>1</v>
      </c>
      <c r="N50" s="133">
        <v>1</v>
      </c>
      <c r="O50" s="133">
        <v>1</v>
      </c>
      <c r="P50" s="133">
        <v>1</v>
      </c>
      <c r="Q50" s="133">
        <v>1</v>
      </c>
      <c r="R50" s="133">
        <v>1</v>
      </c>
      <c r="S50" s="133">
        <v>1</v>
      </c>
      <c r="T50" s="133">
        <v>1</v>
      </c>
      <c r="U50" s="133">
        <v>1</v>
      </c>
      <c r="V50" s="133">
        <v>1</v>
      </c>
      <c r="W50" s="133">
        <v>1</v>
      </c>
      <c r="X50" s="133">
        <v>1</v>
      </c>
      <c r="Y50" s="133">
        <v>1</v>
      </c>
      <c r="Z50" s="133">
        <v>1</v>
      </c>
      <c r="AA50" s="133">
        <v>1</v>
      </c>
      <c r="AB50" s="133">
        <v>1</v>
      </c>
      <c r="AC50" s="133">
        <v>1</v>
      </c>
      <c r="AD50" s="133">
        <v>1</v>
      </c>
      <c r="AE50" s="133">
        <v>1</v>
      </c>
      <c r="AF50" s="133">
        <v>1</v>
      </c>
      <c r="AG50" s="133">
        <v>1</v>
      </c>
      <c r="AH50" s="133">
        <v>1</v>
      </c>
      <c r="AI50" s="133">
        <v>1</v>
      </c>
      <c r="AJ50" s="133">
        <v>1</v>
      </c>
      <c r="AK50" s="133">
        <v>1</v>
      </c>
      <c r="AL50" s="133">
        <v>1</v>
      </c>
      <c r="AM50" s="133">
        <v>1</v>
      </c>
      <c r="AN50" s="133">
        <v>1</v>
      </c>
      <c r="AO50" s="133">
        <v>1</v>
      </c>
      <c r="AP50" s="133">
        <v>1</v>
      </c>
      <c r="AQ50" s="133">
        <v>1</v>
      </c>
      <c r="AR50" s="133">
        <v>1</v>
      </c>
      <c r="AS50" s="133">
        <v>1</v>
      </c>
    </row>
    <row r="51" spans="10:45" ht="15.75" hidden="1" thickBot="1" x14ac:dyDescent="0.3"/>
    <row r="52" spans="10:45" hidden="1" x14ac:dyDescent="0.25">
      <c r="J52" s="67" t="s">
        <v>89</v>
      </c>
      <c r="K52" s="68">
        <v>-1</v>
      </c>
      <c r="L52" s="69">
        <v>0</v>
      </c>
    </row>
    <row r="53" spans="10:45" hidden="1" x14ac:dyDescent="0.25">
      <c r="J53" s="64" t="s">
        <v>92</v>
      </c>
      <c r="K53" s="65">
        <v>-0.5</v>
      </c>
      <c r="L53" s="11">
        <v>0.5</v>
      </c>
    </row>
    <row r="54" spans="10:45" ht="15.75" hidden="1" thickBot="1" x14ac:dyDescent="0.3">
      <c r="J54" s="66" t="s">
        <v>90</v>
      </c>
      <c r="K54" s="12">
        <v>0</v>
      </c>
      <c r="L54" s="13">
        <v>1</v>
      </c>
    </row>
  </sheetData>
  <mergeCells count="39">
    <mergeCell ref="J4:J30"/>
    <mergeCell ref="B1:F1"/>
    <mergeCell ref="K1:K2"/>
    <mergeCell ref="L1:L2"/>
    <mergeCell ref="M1:M2"/>
    <mergeCell ref="N1:N2"/>
    <mergeCell ref="J1:J2"/>
    <mergeCell ref="G1:I1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K1:AK2"/>
    <mergeCell ref="AL1:AL2"/>
    <mergeCell ref="AM1:AM2"/>
    <mergeCell ref="AD1:AD2"/>
    <mergeCell ref="AE1:AE2"/>
    <mergeCell ref="AF1:AF2"/>
    <mergeCell ref="AG1:AG2"/>
    <mergeCell ref="AH1:AH2"/>
    <mergeCell ref="AI1:AI2"/>
    <mergeCell ref="AJ1:AJ2"/>
    <mergeCell ref="AS1:AS2"/>
    <mergeCell ref="AN1:AN2"/>
    <mergeCell ref="AO1:AO2"/>
    <mergeCell ref="AP1:AP2"/>
    <mergeCell ref="AQ1:AQ2"/>
    <mergeCell ref="AR1:AR2"/>
  </mergeCells>
  <conditionalFormatting sqref="C4:C30">
    <cfRule type="dataBar" priority="33">
      <dataBar>
        <cfvo type="min"/>
        <cfvo type="max"/>
        <color rgb="FFA568D2"/>
      </dataBar>
      <extLst>
        <ext xmlns:x14="http://schemas.microsoft.com/office/spreadsheetml/2009/9/main" uri="{B025F937-C7B1-47D3-B67F-A62EFF666E3E}">
          <x14:id>{F5100A3D-CEE0-4017-A4D0-81C3CDBBF093}</x14:id>
        </ext>
      </extLst>
    </cfRule>
  </conditionalFormatting>
  <conditionalFormatting sqref="D4:D30">
    <cfRule type="colorScale" priority="26">
      <colorScale>
        <cfvo type="min"/>
        <cfvo type="max"/>
        <color rgb="FFFFEF9C"/>
        <color rgb="FF63BE7B"/>
      </colorScale>
    </cfRule>
  </conditionalFormatting>
  <conditionalFormatting sqref="G4:G30">
    <cfRule type="colorScale" priority="14">
      <colorScale>
        <cfvo type="min"/>
        <cfvo type="max"/>
        <color rgb="FFFFEF9C"/>
        <color rgb="FF63BE7B"/>
      </colorScale>
    </cfRule>
  </conditionalFormatting>
  <conditionalFormatting sqref="K32:AS32">
    <cfRule type="cellIs" dxfId="5" priority="4" operator="equal">
      <formula>"N/A"</formula>
    </cfRule>
  </conditionalFormatting>
  <conditionalFormatting sqref="F3:F30 I3:I30">
    <cfRule type="iconSet" priority="41">
      <iconSet iconSet="3Flags">
        <cfvo type="percent" val="0"/>
        <cfvo type="num" val="20"/>
        <cfvo type="num" val="40"/>
      </iconSet>
    </cfRule>
  </conditionalFormatting>
  <conditionalFormatting sqref="K35:AS35">
    <cfRule type="cellIs" dxfId="4" priority="1" operator="equal">
      <formula>"Budget à définir"</formula>
    </cfRule>
    <cfRule type="iconSet" priority="3">
      <iconSet iconSet="5Arrows">
        <cfvo type="percent" val="0"/>
        <cfvo type="percent" val="20"/>
        <cfvo type="percent" val="40"/>
        <cfvo type="percent" val="50"/>
        <cfvo type="percent" val="75"/>
      </iconSet>
    </cfRule>
  </conditionalFormatting>
  <conditionalFormatting sqref="K34:AS34">
    <cfRule type="cellIs" dxfId="3" priority="2" operator="equal">
      <formula>"Budget à définir si déploiement actuel = 0%"</formula>
    </cfRule>
  </conditionalFormatting>
  <dataValidations count="1">
    <dataValidation type="list" allowBlank="1" showInputMessage="1" showErrorMessage="1" sqref="K36:AS36" xr:uid="{AFDF24C2-E9F1-4E9E-B5E5-186255649158}">
      <formula1>K41:K45</formula1>
    </dataValidation>
  </dataValidations>
  <pageMargins left="0.70866141732283472" right="0.70866141732283472" top="0.74803149606299213" bottom="0.74803149606299213" header="0.31496062992125984" footer="0.31496062992125984"/>
  <pageSetup paperSize="9" scale="58" orientation="portrait" r:id="rId1"/>
  <headerFooter>
    <oddFooter>&amp;L&amp;D&amp;CCyberbudget 2.0&amp;RPage &amp;P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100A3D-CEE0-4017-A4D0-81C3CDBBF0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C4:C30</xm:sqref>
        </x14:conditionalFormatting>
        <x14:conditionalFormatting xmlns:xm="http://schemas.microsoft.com/office/excel/2006/main">
          <x14:cfRule type="iconSet" priority="5" id="{100C54B0-BC54-41F5-9FC2-08AB87B58AE8}">
            <x14:iconSet iconSet="3Stars">
              <x14:cfvo type="percent">
                <xm:f>0</xm:f>
              </x14:cfvo>
              <x14:cfvo type="num">
                <xm:f>20</xm:f>
              </x14:cfvo>
              <x14:cfvo type="num">
                <xm:f>40</xm:f>
              </x14:cfvo>
            </x14:iconSet>
          </x14:cfRule>
          <xm:sqref>K32:AS32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B78E-350D-4A62-814A-6BA81D7DFFAE}">
  <sheetPr>
    <tabColor rgb="FF002060"/>
  </sheetPr>
  <dimension ref="B1:AN30"/>
  <sheetViews>
    <sheetView showGridLines="0" zoomScale="105" zoomScaleNormal="100" workbookViewId="0">
      <pane xSplit="3" ySplit="3" topLeftCell="D11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40" ht="59.25" customHeight="1" thickBot="1" x14ac:dyDescent="0.3">
      <c r="B1" s="149" t="s">
        <v>82</v>
      </c>
      <c r="C1" s="149"/>
      <c r="D1" s="149"/>
      <c r="E1" s="149"/>
    </row>
    <row r="2" spans="2:40" s="3" customFormat="1" ht="120" customHeight="1" x14ac:dyDescent="0.25">
      <c r="B2" s="4" t="s">
        <v>79</v>
      </c>
      <c r="C2" s="5" t="s">
        <v>76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78</v>
      </c>
    </row>
    <row r="3" spans="2:40" s="7" customFormat="1" x14ac:dyDescent="0.25">
      <c r="B3" s="20" t="s">
        <v>65</v>
      </c>
      <c r="C3" s="52"/>
      <c r="D3" s="31" cm="1">
        <f t="array" aca="1" ref="D3" ca="1">INDIRECT("Etape_1_Coûts_Mesures_SSI!C"&amp;COLUMN()+9)</f>
        <v>0.63</v>
      </c>
      <c r="E3" s="32" cm="1">
        <f t="array" aca="1" ref="E3" ca="1">INDIRECT("Etape_1_Coûts_Mesures_SSI!C"&amp;COLUMN()+9)</f>
        <v>0.55000000000000004</v>
      </c>
      <c r="F3" s="32" cm="1">
        <f t="array" aca="1" ref="F3" ca="1">INDIRECT("Etape_1_Coûts_Mesures_SSI!C"&amp;COLUMN()+9)</f>
        <v>0</v>
      </c>
      <c r="G3" s="32" cm="1">
        <f t="array" aca="1" ref="G3" ca="1">INDIRECT("Etape_1_Coûts_Mesures_SSI!C"&amp;COLUMN()+9)</f>
        <v>0.87</v>
      </c>
      <c r="H3" s="32" cm="1">
        <f t="array" aca="1" ref="H3" ca="1">INDIRECT("Etape_1_Coûts_Mesures_SSI!C"&amp;COLUMN()+9)</f>
        <v>0.11</v>
      </c>
      <c r="I3" s="32" cm="1">
        <f t="array" aca="1" ref="I3" ca="1">INDIRECT("Etape_1_Coûts_Mesures_SSI!C"&amp;COLUMN()+9)</f>
        <v>0.5</v>
      </c>
      <c r="J3" s="32" cm="1">
        <f t="array" aca="1" ref="J3" ca="1">INDIRECT("Etape_1_Coûts_Mesures_SSI!C"&amp;COLUMN()+9)</f>
        <v>0.1</v>
      </c>
      <c r="K3" s="32" cm="1">
        <f t="array" aca="1" ref="K3" ca="1">INDIRECT("Etape_1_Coûts_Mesures_SSI!C"&amp;COLUMN()+9)</f>
        <v>0.56999999999999995</v>
      </c>
      <c r="L3" s="32" cm="1">
        <f t="array" aca="1" ref="L3" ca="1">INDIRECT("Etape_1_Coûts_Mesures_SSI!C"&amp;COLUMN()+9)</f>
        <v>0.94</v>
      </c>
      <c r="M3" s="32" cm="1">
        <f t="array" aca="1" ref="M3" ca="1">INDIRECT("Etape_1_Coûts_Mesures_SSI!C"&amp;COLUMN()+9)</f>
        <v>0.66</v>
      </c>
      <c r="N3" s="32" cm="1">
        <f t="array" aca="1" ref="N3" ca="1">INDIRECT("Etape_1_Coûts_Mesures_SSI!C"&amp;COLUMN()+9)</f>
        <v>0.79</v>
      </c>
      <c r="O3" s="32" cm="1">
        <f t="array" aca="1" ref="O3" ca="1">INDIRECT("Etape_1_Coûts_Mesures_SSI!C"&amp;COLUMN()+9)</f>
        <v>0.19</v>
      </c>
      <c r="P3" s="32" cm="1">
        <f t="array" aca="1" ref="P3" ca="1">INDIRECT("Etape_1_Coûts_Mesures_SSI!C"&amp;COLUMN()+9)</f>
        <v>1</v>
      </c>
      <c r="Q3" s="32" cm="1">
        <f t="array" aca="1" ref="Q3" ca="1">INDIRECT("Etape_1_Coûts_Mesures_SSI!C"&amp;COLUMN()+9)</f>
        <v>0.91</v>
      </c>
      <c r="R3" s="32" cm="1">
        <f t="array" aca="1" ref="R3" ca="1">INDIRECT("Etape_1_Coûts_Mesures_SSI!C"&amp;COLUMN()+9)</f>
        <v>0.14000000000000001</v>
      </c>
      <c r="S3" s="32" cm="1">
        <f t="array" aca="1" ref="S3" ca="1">INDIRECT("Etape_1_Coûts_Mesures_SSI!C"&amp;COLUMN()+9)</f>
        <v>0.33</v>
      </c>
      <c r="T3" s="32" cm="1">
        <f t="array" aca="1" ref="T3" ca="1">INDIRECT("Etape_1_Coûts_Mesures_SSI!C"&amp;COLUMN()+9)</f>
        <v>0.55000000000000004</v>
      </c>
      <c r="U3" s="32" cm="1">
        <f t="array" aca="1" ref="U3" ca="1">INDIRECT("Etape_1_Coûts_Mesures_SSI!C"&amp;COLUMN()+9)</f>
        <v>0.13</v>
      </c>
      <c r="V3" s="32" cm="1">
        <f t="array" aca="1" ref="V3" ca="1">INDIRECT("Etape_1_Coûts_Mesures_SSI!C"&amp;COLUMN()+9)</f>
        <v>0.31</v>
      </c>
      <c r="W3" s="32" cm="1">
        <f t="array" aca="1" ref="W3" ca="1">INDIRECT("Etape_1_Coûts_Mesures_SSI!C"&amp;COLUMN()+9)</f>
        <v>0.57999999999999996</v>
      </c>
      <c r="X3" s="32" cm="1">
        <f t="array" aca="1" ref="X3" ca="1">INDIRECT("Etape_1_Coûts_Mesures_SSI!C"&amp;COLUMN()+9)</f>
        <v>0.08</v>
      </c>
      <c r="Y3" s="32" cm="1">
        <f t="array" aca="1" ref="Y3" ca="1">INDIRECT("Etape_1_Coûts_Mesures_SSI!C"&amp;COLUMN()+9)</f>
        <v>0.31</v>
      </c>
      <c r="Z3" s="32" cm="1">
        <f t="array" aca="1" ref="Z3" ca="1">INDIRECT("Etape_1_Coûts_Mesures_SSI!C"&amp;COLUMN()+9)</f>
        <v>0.81</v>
      </c>
      <c r="AA3" s="32" cm="1">
        <f t="array" aca="1" ref="AA3" ca="1">INDIRECT("Etape_1_Coûts_Mesures_SSI!C"&amp;COLUMN()+9)</f>
        <v>0.69</v>
      </c>
      <c r="AB3" s="32" cm="1">
        <f t="array" aca="1" ref="AB3" ca="1">INDIRECT("Etape_1_Coûts_Mesures_SSI!C"&amp;COLUMN()+9)</f>
        <v>0.2</v>
      </c>
      <c r="AC3" s="32" cm="1">
        <f t="array" aca="1" ref="AC3" ca="1">INDIRECT("Etape_1_Coûts_Mesures_SSI!C"&amp;COLUMN()+9)</f>
        <v>0.38</v>
      </c>
      <c r="AD3" s="32" cm="1">
        <f t="array" aca="1" ref="AD3" ca="1">INDIRECT("Etape_1_Coûts_Mesures_SSI!C"&amp;COLUMN()+9)</f>
        <v>0.04</v>
      </c>
      <c r="AE3" s="32" cm="1">
        <f t="array" aca="1" ref="AE3" ca="1">INDIRECT("Etape_1_Coûts_Mesures_SSI!C"&amp;COLUMN()+9)</f>
        <v>0.31</v>
      </c>
      <c r="AF3" s="32" cm="1">
        <f t="array" aca="1" ref="AF3" ca="1">INDIRECT("Etape_1_Coûts_Mesures_SSI!C"&amp;COLUMN()+9)</f>
        <v>0.08</v>
      </c>
      <c r="AG3" s="32" cm="1">
        <f t="array" aca="1" ref="AG3" ca="1">INDIRECT("Etape_1_Coûts_Mesures_SSI!C"&amp;COLUMN()+9)</f>
        <v>0.28999999999999998</v>
      </c>
      <c r="AH3" s="32" cm="1">
        <f t="array" aca="1" ref="AH3" ca="1">INDIRECT("Etape_1_Coûts_Mesures_SSI!C"&amp;COLUMN()+9)</f>
        <v>0</v>
      </c>
      <c r="AI3" s="32" cm="1">
        <f t="array" aca="1" ref="AI3" ca="1">INDIRECT("Etape_1_Coûts_Mesures_SSI!C"&amp;COLUMN()+9)</f>
        <v>0.75</v>
      </c>
      <c r="AJ3" s="32" cm="1">
        <f t="array" aca="1" ref="AJ3" ca="1">INDIRECT("Etape_1_Coûts_Mesures_SSI!C"&amp;COLUMN()+9)</f>
        <v>0.93</v>
      </c>
      <c r="AK3" s="32" cm="1">
        <f t="array" aca="1" ref="AK3" ca="1">INDIRECT("Etape_1_Coûts_Mesures_SSI!C"&amp;COLUMN()+9)</f>
        <v>7.0000000000000007E-2</v>
      </c>
      <c r="AL3" s="32" cm="1">
        <f t="array" aca="1" ref="AL3" ca="1">INDIRECT("Etape_1_Coûts_Mesures_SSI!C"&amp;COLUMN()+9)</f>
        <v>0.77</v>
      </c>
      <c r="AM3" s="40"/>
    </row>
    <row r="4" spans="2:40" s="7" customFormat="1" x14ac:dyDescent="0.25">
      <c r="B4" s="14" t="s">
        <v>7</v>
      </c>
      <c r="C4" s="8">
        <f t="shared" ref="C4:C30" ca="1" si="0">SUMPRODUCT($D$3:$AL$3,D4:AL4)*5</f>
        <v>2.291666666666667</v>
      </c>
      <c r="D4" s="33"/>
      <c r="E4" s="34">
        <v>0.125</v>
      </c>
      <c r="F4" s="34"/>
      <c r="G4" s="34"/>
      <c r="H4" s="34">
        <v>0.125</v>
      </c>
      <c r="I4" s="34">
        <v>0.125</v>
      </c>
      <c r="J4" s="34"/>
      <c r="K4" s="34"/>
      <c r="L4" s="34"/>
      <c r="M4" s="34">
        <v>0.20833333333333334</v>
      </c>
      <c r="N4" s="34"/>
      <c r="O4" s="34"/>
      <c r="P4" s="34"/>
      <c r="Q4" s="34"/>
      <c r="R4" s="34"/>
      <c r="S4" s="34">
        <v>0.25</v>
      </c>
      <c r="T4" s="34"/>
      <c r="U4" s="34"/>
      <c r="V4" s="34"/>
      <c r="W4" s="34"/>
      <c r="X4" s="34"/>
      <c r="Y4" s="34">
        <v>8.3333333333333343E-2</v>
      </c>
      <c r="Z4" s="34">
        <v>8.3333333333333343E-2</v>
      </c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5">
        <f t="shared" ref="AM4:AM30" si="1">SUM(D4:AL4)</f>
        <v>1</v>
      </c>
      <c r="AN4" s="7">
        <f t="shared" ref="AN4:AN29" si="2">COUNT(D4:AL4)</f>
        <v>7</v>
      </c>
    </row>
    <row r="5" spans="2:40" s="7" customFormat="1" ht="30" x14ac:dyDescent="0.25">
      <c r="B5" s="14" t="s">
        <v>18</v>
      </c>
      <c r="C5" s="8">
        <f t="shared" ca="1" si="0"/>
        <v>3.1714285714285717</v>
      </c>
      <c r="D5" s="33"/>
      <c r="E5" s="34"/>
      <c r="F5" s="34"/>
      <c r="G5" s="34">
        <v>9.5238095238095233E-2</v>
      </c>
      <c r="H5" s="34">
        <v>0.14285714285714285</v>
      </c>
      <c r="I5" s="34">
        <v>0.14285714285714285</v>
      </c>
      <c r="J5" s="34"/>
      <c r="K5" s="34"/>
      <c r="L5" s="34"/>
      <c r="M5" s="34">
        <v>0.19047619047619047</v>
      </c>
      <c r="N5" s="34">
        <v>0.42857142857142855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>
        <f t="shared" si="1"/>
        <v>1</v>
      </c>
      <c r="AN5" s="7">
        <f t="shared" si="2"/>
        <v>5</v>
      </c>
    </row>
    <row r="6" spans="2:40" s="7" customFormat="1" ht="30" x14ac:dyDescent="0.25">
      <c r="B6" s="14" t="s">
        <v>0</v>
      </c>
      <c r="C6" s="8">
        <f t="shared" ca="1" si="0"/>
        <v>2.2814814814814812</v>
      </c>
      <c r="D6" s="33"/>
      <c r="E6" s="34"/>
      <c r="F6" s="34"/>
      <c r="G6" s="34">
        <v>7.407407407407407E-2</v>
      </c>
      <c r="H6" s="34">
        <v>0.1111111111111111</v>
      </c>
      <c r="I6" s="34">
        <v>0.1111111111111111</v>
      </c>
      <c r="J6" s="34"/>
      <c r="K6" s="34"/>
      <c r="L6" s="34"/>
      <c r="M6" s="34">
        <v>7.407407407407407E-2</v>
      </c>
      <c r="N6" s="34">
        <v>0.33333333333333331</v>
      </c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>
        <v>0.29629629629629628</v>
      </c>
      <c r="AE6" s="34"/>
      <c r="AF6" s="34"/>
      <c r="AG6" s="34"/>
      <c r="AH6" s="34"/>
      <c r="AI6" s="34"/>
      <c r="AJ6" s="34"/>
      <c r="AK6" s="34"/>
      <c r="AL6" s="34"/>
      <c r="AM6" s="35">
        <f t="shared" si="1"/>
        <v>1</v>
      </c>
      <c r="AN6" s="7">
        <f t="shared" si="2"/>
        <v>6</v>
      </c>
    </row>
    <row r="7" spans="2:40" s="7" customFormat="1" x14ac:dyDescent="0.25">
      <c r="B7" s="14" t="s">
        <v>10</v>
      </c>
      <c r="C7" s="8">
        <f t="shared" ca="1" si="0"/>
        <v>1.9285714285714288</v>
      </c>
      <c r="D7" s="33"/>
      <c r="E7" s="34">
        <v>0.10714285714285715</v>
      </c>
      <c r="F7" s="34">
        <v>7.1428571428571438E-2</v>
      </c>
      <c r="G7" s="34"/>
      <c r="H7" s="34">
        <v>0.10714285714285715</v>
      </c>
      <c r="I7" s="34">
        <v>0.10714285714285715</v>
      </c>
      <c r="J7" s="34">
        <v>0.17857142857142858</v>
      </c>
      <c r="K7" s="34"/>
      <c r="L7" s="34"/>
      <c r="M7" s="34">
        <v>7.1428571428571438E-2</v>
      </c>
      <c r="N7" s="34"/>
      <c r="O7" s="34"/>
      <c r="P7" s="34"/>
      <c r="Q7" s="34"/>
      <c r="R7" s="34"/>
      <c r="S7" s="34"/>
      <c r="T7" s="34">
        <v>0.35714285714285715</v>
      </c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5">
        <f t="shared" si="1"/>
        <v>1</v>
      </c>
      <c r="AN7" s="7">
        <f t="shared" si="2"/>
        <v>7</v>
      </c>
    </row>
    <row r="8" spans="2:40" s="7" customFormat="1" ht="30" x14ac:dyDescent="0.25">
      <c r="B8" s="14" t="s">
        <v>1</v>
      </c>
      <c r="C8" s="8">
        <f t="shared" ca="1" si="0"/>
        <v>1.0913793103448275</v>
      </c>
      <c r="D8" s="33"/>
      <c r="E8" s="34"/>
      <c r="F8" s="34"/>
      <c r="G8" s="34"/>
      <c r="H8" s="34">
        <v>0.10344827586206896</v>
      </c>
      <c r="I8" s="34">
        <v>0.10344827586206896</v>
      </c>
      <c r="J8" s="34"/>
      <c r="K8" s="34"/>
      <c r="L8" s="34"/>
      <c r="M8" s="34">
        <v>6.8965517241379309E-2</v>
      </c>
      <c r="N8" s="34"/>
      <c r="O8" s="34">
        <v>0.17241379310344829</v>
      </c>
      <c r="P8" s="34"/>
      <c r="Q8" s="34"/>
      <c r="R8" s="34"/>
      <c r="S8" s="34"/>
      <c r="T8" s="34"/>
      <c r="U8" s="34">
        <v>0.17241379310344829</v>
      </c>
      <c r="V8" s="34"/>
      <c r="W8" s="34"/>
      <c r="X8" s="34"/>
      <c r="Y8" s="34"/>
      <c r="Z8" s="34"/>
      <c r="AA8" s="34"/>
      <c r="AB8" s="34"/>
      <c r="AC8" s="34">
        <v>0.10344827586206896</v>
      </c>
      <c r="AD8" s="34">
        <v>0.37931034482758619</v>
      </c>
      <c r="AE8" s="34"/>
      <c r="AF8" s="34"/>
      <c r="AG8" s="34"/>
      <c r="AH8" s="34"/>
      <c r="AI8" s="34"/>
      <c r="AJ8" s="34"/>
      <c r="AK8" s="34"/>
      <c r="AL8" s="34"/>
      <c r="AM8" s="35">
        <f t="shared" si="1"/>
        <v>1.103448275862069</v>
      </c>
      <c r="AN8" s="7">
        <f t="shared" si="2"/>
        <v>7</v>
      </c>
    </row>
    <row r="9" spans="2:40" s="7" customFormat="1" x14ac:dyDescent="0.25">
      <c r="B9" s="14" t="s">
        <v>2</v>
      </c>
      <c r="C9" s="8">
        <f t="shared" ca="1" si="0"/>
        <v>2.4012820512820516</v>
      </c>
      <c r="D9" s="33"/>
      <c r="E9" s="34"/>
      <c r="F9" s="34"/>
      <c r="G9" s="34"/>
      <c r="H9" s="34">
        <v>7.6923076923076927E-2</v>
      </c>
      <c r="I9" s="34">
        <v>7.6923076923076927E-2</v>
      </c>
      <c r="J9" s="34">
        <v>7.6923076923076927E-2</v>
      </c>
      <c r="K9" s="34">
        <v>5.1282051282051287E-2</v>
      </c>
      <c r="L9" s="34"/>
      <c r="M9" s="34">
        <v>5.1282051282051287E-2</v>
      </c>
      <c r="N9" s="34"/>
      <c r="O9" s="34"/>
      <c r="P9" s="34">
        <v>0.17948717948717949</v>
      </c>
      <c r="Q9" s="34"/>
      <c r="R9" s="34">
        <v>0.17948717948717949</v>
      </c>
      <c r="S9" s="34">
        <v>0.17948717948717949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0.12820512820512822</v>
      </c>
      <c r="AM9" s="35">
        <f t="shared" si="1"/>
        <v>1</v>
      </c>
      <c r="AN9" s="7">
        <f t="shared" si="2"/>
        <v>9</v>
      </c>
    </row>
    <row r="10" spans="2:40" s="7" customFormat="1" ht="30" x14ac:dyDescent="0.25">
      <c r="B10" s="14" t="s">
        <v>3</v>
      </c>
      <c r="C10" s="8">
        <f t="shared" ca="1" si="0"/>
        <v>1.9280000000000004</v>
      </c>
      <c r="D10" s="33"/>
      <c r="E10" s="34"/>
      <c r="F10" s="34"/>
      <c r="G10" s="34"/>
      <c r="H10" s="34">
        <v>0.12000000000000002</v>
      </c>
      <c r="I10" s="34">
        <v>0.12000000000000002</v>
      </c>
      <c r="J10" s="34">
        <v>0.12000000000000002</v>
      </c>
      <c r="K10" s="34"/>
      <c r="L10" s="34"/>
      <c r="M10" s="34">
        <v>8.0000000000000016E-2</v>
      </c>
      <c r="N10" s="34"/>
      <c r="O10" s="34"/>
      <c r="P10" s="34"/>
      <c r="Q10" s="34"/>
      <c r="R10" s="34"/>
      <c r="S10" s="34"/>
      <c r="T10" s="34"/>
      <c r="U10" s="34"/>
      <c r="V10" s="34">
        <v>8.0000000000000016E-2</v>
      </c>
      <c r="W10" s="34">
        <v>8.0000000000000016E-2</v>
      </c>
      <c r="X10" s="34">
        <v>0.28000000000000003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0.20000000000000004</v>
      </c>
      <c r="AM10" s="35">
        <f t="shared" si="1"/>
        <v>1.08</v>
      </c>
      <c r="AN10" s="7">
        <f t="shared" si="2"/>
        <v>8</v>
      </c>
    </row>
    <row r="11" spans="2:40" s="7" customFormat="1" ht="30" x14ac:dyDescent="0.25">
      <c r="B11" s="14" t="s">
        <v>8</v>
      </c>
      <c r="C11" s="8">
        <f t="shared" ca="1" si="0"/>
        <v>1.694354839064516</v>
      </c>
      <c r="D11" s="33"/>
      <c r="E11" s="34"/>
      <c r="F11" s="34"/>
      <c r="G11" s="34"/>
      <c r="H11" s="34">
        <v>4.8387096774193547E-2</v>
      </c>
      <c r="I11" s="34">
        <v>4.8387096774193547E-2</v>
      </c>
      <c r="J11" s="34">
        <v>8.0645162000000006E-2</v>
      </c>
      <c r="K11" s="34"/>
      <c r="L11" s="34"/>
      <c r="M11" s="34">
        <v>3.2258064516129031E-2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>
        <v>0.16129032258064513</v>
      </c>
      <c r="AB11" s="34">
        <v>4.8387096774193547E-2</v>
      </c>
      <c r="AC11" s="34">
        <v>4.8387096774193547E-2</v>
      </c>
      <c r="AD11" s="34">
        <v>0.17741935483870969</v>
      </c>
      <c r="AE11" s="34">
        <v>0.1129032258064516</v>
      </c>
      <c r="AF11" s="34">
        <v>0.24193548387096775</v>
      </c>
      <c r="AG11" s="34">
        <v>1.6129032258064516E-2</v>
      </c>
      <c r="AH11" s="34">
        <v>9.6774193548387094E-2</v>
      </c>
      <c r="AI11" s="34"/>
      <c r="AJ11" s="34"/>
      <c r="AK11" s="34"/>
      <c r="AL11" s="34">
        <v>9.6774193548387094E-2</v>
      </c>
      <c r="AM11" s="35">
        <f t="shared" si="1"/>
        <v>1.2096774200645162</v>
      </c>
      <c r="AN11" s="7">
        <f t="shared" si="2"/>
        <v>13</v>
      </c>
    </row>
    <row r="12" spans="2:40" s="7" customFormat="1" x14ac:dyDescent="0.25">
      <c r="B12" s="14" t="s">
        <v>19</v>
      </c>
      <c r="C12" s="8">
        <f t="shared" ca="1" si="0"/>
        <v>1.4620967741935482</v>
      </c>
      <c r="D12" s="33"/>
      <c r="E12" s="34"/>
      <c r="F12" s="34"/>
      <c r="G12" s="34"/>
      <c r="H12" s="34">
        <v>8.0645161290322578E-2</v>
      </c>
      <c r="I12" s="34">
        <v>4.8387096774193547E-2</v>
      </c>
      <c r="J12" s="34"/>
      <c r="K12" s="34"/>
      <c r="L12" s="34"/>
      <c r="M12" s="34">
        <v>3.2258064516129031E-2</v>
      </c>
      <c r="N12" s="34"/>
      <c r="O12" s="34"/>
      <c r="P12" s="34"/>
      <c r="Q12" s="34"/>
      <c r="R12" s="34"/>
      <c r="S12" s="34"/>
      <c r="T12" s="34"/>
      <c r="U12" s="34"/>
      <c r="V12" s="34">
        <v>0.25806451612903225</v>
      </c>
      <c r="W12" s="34">
        <v>3.2258064516129031E-2</v>
      </c>
      <c r="X12" s="34">
        <v>0.11290322580645161</v>
      </c>
      <c r="Y12" s="34"/>
      <c r="Z12" s="34"/>
      <c r="AA12" s="34"/>
      <c r="AB12" s="34"/>
      <c r="AC12" s="34">
        <v>1.6129032258064516E-2</v>
      </c>
      <c r="AD12" s="34">
        <v>0.14516129032258063</v>
      </c>
      <c r="AE12" s="34">
        <v>8.0645161290322578E-2</v>
      </c>
      <c r="AF12" s="34">
        <v>0.27419354838709675</v>
      </c>
      <c r="AG12" s="34">
        <v>3.2258064516129031E-2</v>
      </c>
      <c r="AH12" s="34">
        <v>0.12903225806451613</v>
      </c>
      <c r="AI12" s="34"/>
      <c r="AJ12" s="34"/>
      <c r="AK12" s="34"/>
      <c r="AL12" s="34">
        <v>8.0645161290322578E-2</v>
      </c>
      <c r="AM12" s="35">
        <f t="shared" si="1"/>
        <v>1.32258064516129</v>
      </c>
      <c r="AN12" s="7">
        <f t="shared" si="2"/>
        <v>13</v>
      </c>
    </row>
    <row r="13" spans="2:40" s="7" customFormat="1" x14ac:dyDescent="0.25">
      <c r="B13" s="14" t="s">
        <v>4</v>
      </c>
      <c r="C13" s="8">
        <f t="shared" ca="1" si="0"/>
        <v>1.0625</v>
      </c>
      <c r="D13" s="33"/>
      <c r="E13" s="34"/>
      <c r="F13" s="34"/>
      <c r="G13" s="34"/>
      <c r="H13" s="34">
        <v>0.18181818181818182</v>
      </c>
      <c r="I13" s="34">
        <v>6.8181818181818177E-2</v>
      </c>
      <c r="J13" s="34">
        <v>6.8181818181818177E-2</v>
      </c>
      <c r="K13" s="34"/>
      <c r="L13" s="34"/>
      <c r="M13" s="34">
        <v>4.5454545454545456E-2</v>
      </c>
      <c r="N13" s="34"/>
      <c r="O13" s="34">
        <v>0.11363636363636363</v>
      </c>
      <c r="P13" s="34"/>
      <c r="Q13" s="34"/>
      <c r="R13" s="34"/>
      <c r="S13" s="34"/>
      <c r="T13" s="34"/>
      <c r="U13" s="34">
        <v>0.11363636363636363</v>
      </c>
      <c r="V13" s="34"/>
      <c r="W13" s="34"/>
      <c r="X13" s="34"/>
      <c r="Y13" s="34"/>
      <c r="Z13" s="34"/>
      <c r="AA13" s="34"/>
      <c r="AB13" s="34"/>
      <c r="AC13" s="34">
        <v>6.8181818181818177E-2</v>
      </c>
      <c r="AD13" s="34">
        <v>0.25</v>
      </c>
      <c r="AE13" s="34">
        <v>0.15909090909090906</v>
      </c>
      <c r="AF13" s="34"/>
      <c r="AG13" s="34"/>
      <c r="AH13" s="34"/>
      <c r="AI13" s="34"/>
      <c r="AJ13" s="34"/>
      <c r="AK13" s="34"/>
      <c r="AL13" s="34"/>
      <c r="AM13" s="35">
        <f t="shared" si="1"/>
        <v>1.0681818181818183</v>
      </c>
      <c r="AN13" s="7">
        <f t="shared" si="2"/>
        <v>9</v>
      </c>
    </row>
    <row r="14" spans="2:40" s="7" customFormat="1" ht="30" x14ac:dyDescent="0.25">
      <c r="B14" s="14" t="s">
        <v>6</v>
      </c>
      <c r="C14" s="8">
        <f t="shared" ca="1" si="0"/>
        <v>2.4468749999999999</v>
      </c>
      <c r="D14" s="33"/>
      <c r="E14" s="34">
        <v>7.8125E-2</v>
      </c>
      <c r="F14" s="34"/>
      <c r="G14" s="34"/>
      <c r="H14" s="34">
        <v>0.125</v>
      </c>
      <c r="I14" s="34">
        <v>4.6874999999999993E-2</v>
      </c>
      <c r="J14" s="34"/>
      <c r="K14" s="34">
        <v>9.3749999999999986E-2</v>
      </c>
      <c r="L14" s="34"/>
      <c r="M14" s="34">
        <v>3.125E-2</v>
      </c>
      <c r="N14" s="34"/>
      <c r="O14" s="34">
        <v>7.8125E-2</v>
      </c>
      <c r="P14" s="34"/>
      <c r="Q14" s="34">
        <v>0.125</v>
      </c>
      <c r="R14" s="34"/>
      <c r="S14" s="34">
        <v>0.10937499999999999</v>
      </c>
      <c r="T14" s="34"/>
      <c r="U14" s="34"/>
      <c r="V14" s="34">
        <v>0.21874999999999997</v>
      </c>
      <c r="W14" s="34">
        <v>3.125E-2</v>
      </c>
      <c r="X14" s="34">
        <v>0.12499999999999999</v>
      </c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>
        <v>4.6874999999999993E-2</v>
      </c>
      <c r="AJ14" s="34"/>
      <c r="AK14" s="34">
        <v>4.6874999999999993E-2</v>
      </c>
      <c r="AL14" s="34">
        <v>4.6874999999999993E-2</v>
      </c>
      <c r="AM14" s="35">
        <f t="shared" si="1"/>
        <v>1.203125</v>
      </c>
      <c r="AN14" s="7">
        <f t="shared" si="2"/>
        <v>14</v>
      </c>
    </row>
    <row r="15" spans="2:40" s="7" customFormat="1" ht="30" x14ac:dyDescent="0.25">
      <c r="B15" s="14" t="s">
        <v>5</v>
      </c>
      <c r="C15" s="8">
        <f t="shared" ca="1" si="0"/>
        <v>3.1781818181818187</v>
      </c>
      <c r="D15" s="33"/>
      <c r="E15" s="34">
        <v>9.0909090909090912E-2</v>
      </c>
      <c r="F15" s="34"/>
      <c r="G15" s="34"/>
      <c r="H15" s="34">
        <v>0.14545454545454548</v>
      </c>
      <c r="I15" s="34">
        <v>5.4545454545454543E-2</v>
      </c>
      <c r="J15" s="34">
        <v>5.4545454545454543E-2</v>
      </c>
      <c r="K15" s="34"/>
      <c r="L15" s="34">
        <v>0.14545454545454548</v>
      </c>
      <c r="M15" s="34">
        <v>3.6363636363636369E-2</v>
      </c>
      <c r="N15" s="34"/>
      <c r="O15" s="34"/>
      <c r="P15" s="34"/>
      <c r="Q15" s="34">
        <v>0.10909090909090909</v>
      </c>
      <c r="R15" s="34"/>
      <c r="S15" s="34"/>
      <c r="T15" s="34"/>
      <c r="U15" s="34"/>
      <c r="V15" s="34">
        <v>0.12727272727272729</v>
      </c>
      <c r="W15" s="34">
        <v>3.6363636363636369E-2</v>
      </c>
      <c r="X15" s="34">
        <v>0.12727272727272729</v>
      </c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>
        <v>0.14545454545454545</v>
      </c>
      <c r="AJ15" s="34">
        <v>1.8181818181818184E-2</v>
      </c>
      <c r="AK15" s="34">
        <v>0.14545454545454545</v>
      </c>
      <c r="AL15" s="34">
        <v>9.0909090909090912E-2</v>
      </c>
      <c r="AM15" s="35">
        <f t="shared" si="1"/>
        <v>1.3272727272727274</v>
      </c>
      <c r="AN15" s="7">
        <f t="shared" si="2"/>
        <v>14</v>
      </c>
    </row>
    <row r="16" spans="2:40" s="7" customFormat="1" ht="30" x14ac:dyDescent="0.25">
      <c r="B16" s="14" t="s">
        <v>13</v>
      </c>
      <c r="C16" s="8">
        <f t="shared" ca="1" si="0"/>
        <v>1.2191176470588236</v>
      </c>
      <c r="D16" s="33"/>
      <c r="E16" s="34">
        <v>0.14705882352941177</v>
      </c>
      <c r="F16" s="34"/>
      <c r="G16" s="34"/>
      <c r="H16" s="34">
        <v>8.8235294117647065E-2</v>
      </c>
      <c r="I16" s="34">
        <v>8.8235294117647065E-2</v>
      </c>
      <c r="J16" s="34"/>
      <c r="K16" s="34"/>
      <c r="L16" s="34"/>
      <c r="M16" s="34">
        <v>5.8823529411764712E-2</v>
      </c>
      <c r="N16" s="34"/>
      <c r="O16" s="34">
        <v>0.14705882352941177</v>
      </c>
      <c r="P16" s="34"/>
      <c r="Q16" s="34"/>
      <c r="R16" s="34">
        <v>0.23529411764705885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>
        <v>0.23529411764705885</v>
      </c>
      <c r="AE16" s="34"/>
      <c r="AF16" s="34"/>
      <c r="AG16" s="34"/>
      <c r="AH16" s="34"/>
      <c r="AI16" s="34"/>
      <c r="AJ16" s="34"/>
      <c r="AK16" s="34"/>
      <c r="AL16" s="34"/>
      <c r="AM16" s="35">
        <f t="shared" si="1"/>
        <v>1</v>
      </c>
      <c r="AN16" s="7">
        <f t="shared" si="2"/>
        <v>7</v>
      </c>
    </row>
    <row r="17" spans="2:40" s="7" customFormat="1" x14ac:dyDescent="0.25">
      <c r="B17" s="14" t="s">
        <v>24</v>
      </c>
      <c r="C17" s="8">
        <f t="shared" ca="1" si="0"/>
        <v>3.0435897435897443</v>
      </c>
      <c r="D17" s="33"/>
      <c r="E17" s="34">
        <v>0.20512820512820515</v>
      </c>
      <c r="F17" s="34"/>
      <c r="G17" s="34">
        <v>7.6923076923076927E-2</v>
      </c>
      <c r="H17" s="34">
        <v>7.6923076923076927E-2</v>
      </c>
      <c r="I17" s="34">
        <v>7.6923076923076927E-2</v>
      </c>
      <c r="J17" s="34">
        <v>0.15384615384615385</v>
      </c>
      <c r="K17" s="34"/>
      <c r="L17" s="34">
        <v>0.20512820512820515</v>
      </c>
      <c r="M17" s="34">
        <v>5.1282051282051287E-2</v>
      </c>
      <c r="N17" s="34"/>
      <c r="O17" s="34"/>
      <c r="P17" s="34"/>
      <c r="Q17" s="34">
        <v>0.15384615384615385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5">
        <f t="shared" si="1"/>
        <v>1</v>
      </c>
      <c r="AN17" s="7">
        <f t="shared" si="2"/>
        <v>8</v>
      </c>
    </row>
    <row r="18" spans="2:40" s="7" customFormat="1" ht="30" x14ac:dyDescent="0.25">
      <c r="B18" s="14" t="s">
        <v>16</v>
      </c>
      <c r="C18" s="8">
        <f t="shared" ca="1" si="0"/>
        <v>1.1940476190476188</v>
      </c>
      <c r="D18" s="33"/>
      <c r="E18" s="34">
        <v>7.1428571428571425E-2</v>
      </c>
      <c r="F18" s="34"/>
      <c r="G18" s="34"/>
      <c r="H18" s="34">
        <v>7.1428571428571425E-2</v>
      </c>
      <c r="I18" s="34">
        <v>0.14285714285714285</v>
      </c>
      <c r="J18" s="34">
        <v>0.11904761904761904</v>
      </c>
      <c r="K18" s="34"/>
      <c r="L18" s="34"/>
      <c r="M18" s="34">
        <v>4.7619047619047616E-2</v>
      </c>
      <c r="N18" s="34"/>
      <c r="O18" s="34">
        <v>0.11904761904761904</v>
      </c>
      <c r="P18" s="34"/>
      <c r="Q18" s="34"/>
      <c r="R18" s="34">
        <v>0.19047619047619047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4.7619047619047616E-2</v>
      </c>
      <c r="AD18" s="34">
        <v>0.23809523809523808</v>
      </c>
      <c r="AE18" s="34"/>
      <c r="AF18" s="34"/>
      <c r="AG18" s="34"/>
      <c r="AH18" s="34"/>
      <c r="AI18" s="34"/>
      <c r="AJ18" s="34"/>
      <c r="AK18" s="34"/>
      <c r="AL18" s="34"/>
      <c r="AM18" s="35">
        <f t="shared" si="1"/>
        <v>1.0476190476190477</v>
      </c>
      <c r="AN18" s="7">
        <f t="shared" si="2"/>
        <v>9</v>
      </c>
    </row>
    <row r="19" spans="2:40" s="7" customFormat="1" ht="30" x14ac:dyDescent="0.25">
      <c r="B19" s="14" t="s">
        <v>25</v>
      </c>
      <c r="C19" s="8">
        <f t="shared" ca="1" si="0"/>
        <v>2.5239999999999996</v>
      </c>
      <c r="D19" s="33">
        <v>0.24</v>
      </c>
      <c r="E19" s="34">
        <v>0.2</v>
      </c>
      <c r="F19" s="34"/>
      <c r="G19" s="34">
        <v>0.12</v>
      </c>
      <c r="H19" s="34">
        <v>0.24</v>
      </c>
      <c r="I19" s="34">
        <v>0.12</v>
      </c>
      <c r="J19" s="34"/>
      <c r="K19" s="34"/>
      <c r="L19" s="34"/>
      <c r="M19" s="34">
        <v>0.08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5">
        <f t="shared" si="1"/>
        <v>1</v>
      </c>
      <c r="AN19" s="7">
        <f t="shared" si="2"/>
        <v>6</v>
      </c>
    </row>
    <row r="20" spans="2:40" s="7" customFormat="1" ht="30" x14ac:dyDescent="0.25">
      <c r="B20" s="14" t="s">
        <v>21</v>
      </c>
      <c r="C20" s="8">
        <f t="shared" ca="1" si="0"/>
        <v>1.8960526315789479</v>
      </c>
      <c r="D20" s="33"/>
      <c r="E20" s="34">
        <v>7.8947368421052627E-2</v>
      </c>
      <c r="F20" s="34"/>
      <c r="G20" s="34"/>
      <c r="H20" s="34">
        <v>0.2105263157894737</v>
      </c>
      <c r="I20" s="34">
        <v>7.8947368421052627E-2</v>
      </c>
      <c r="J20" s="34"/>
      <c r="K20" s="34"/>
      <c r="L20" s="34"/>
      <c r="M20" s="34">
        <v>5.2631578947368425E-2</v>
      </c>
      <c r="N20" s="34"/>
      <c r="O20" s="34">
        <v>0.2105263157894737</v>
      </c>
      <c r="P20" s="34"/>
      <c r="Q20" s="34"/>
      <c r="R20" s="34"/>
      <c r="S20" s="34"/>
      <c r="T20" s="34">
        <v>0.13157894736842105</v>
      </c>
      <c r="U20" s="34"/>
      <c r="V20" s="34"/>
      <c r="W20" s="34"/>
      <c r="X20" s="34"/>
      <c r="Y20" s="34"/>
      <c r="Z20" s="34">
        <v>0.10526315789473685</v>
      </c>
      <c r="AA20" s="34"/>
      <c r="AB20" s="34"/>
      <c r="AC20" s="34"/>
      <c r="AD20" s="34"/>
      <c r="AE20" s="34">
        <v>0.13157894736842105</v>
      </c>
      <c r="AF20" s="34"/>
      <c r="AG20" s="34"/>
      <c r="AH20" s="34"/>
      <c r="AI20" s="34"/>
      <c r="AJ20" s="34"/>
      <c r="AK20" s="34"/>
      <c r="AL20" s="34"/>
      <c r="AM20" s="35">
        <f t="shared" si="1"/>
        <v>1</v>
      </c>
      <c r="AN20" s="7">
        <f t="shared" si="2"/>
        <v>8</v>
      </c>
    </row>
    <row r="21" spans="2:40" s="7" customFormat="1" x14ac:dyDescent="0.25">
      <c r="B21" s="14" t="s">
        <v>20</v>
      </c>
      <c r="C21" s="8">
        <f t="shared" ca="1" si="0"/>
        <v>2.63375</v>
      </c>
      <c r="D21" s="33"/>
      <c r="E21" s="34">
        <v>7.4999999999999997E-2</v>
      </c>
      <c r="F21" s="34"/>
      <c r="G21" s="34"/>
      <c r="H21" s="34">
        <v>7.4999999999999997E-2</v>
      </c>
      <c r="I21" s="34">
        <v>7.4999999999999997E-2</v>
      </c>
      <c r="J21" s="34"/>
      <c r="K21" s="34"/>
      <c r="L21" s="34"/>
      <c r="M21" s="34">
        <v>0.05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>
        <v>0.2</v>
      </c>
      <c r="Z21" s="34">
        <v>0.15</v>
      </c>
      <c r="AA21" s="34">
        <v>0.1</v>
      </c>
      <c r="AB21" s="34"/>
      <c r="AC21" s="34"/>
      <c r="AD21" s="34"/>
      <c r="AE21" s="34">
        <v>0.125</v>
      </c>
      <c r="AF21" s="34"/>
      <c r="AG21" s="34"/>
      <c r="AH21" s="34"/>
      <c r="AI21" s="34"/>
      <c r="AJ21" s="34"/>
      <c r="AK21" s="34"/>
      <c r="AL21" s="34">
        <v>0.15</v>
      </c>
      <c r="AM21" s="35">
        <f t="shared" si="1"/>
        <v>1</v>
      </c>
      <c r="AN21" s="7">
        <f t="shared" si="2"/>
        <v>9</v>
      </c>
    </row>
    <row r="22" spans="2:40" s="7" customFormat="1" x14ac:dyDescent="0.25">
      <c r="B22" s="14" t="s">
        <v>22</v>
      </c>
      <c r="C22" s="8">
        <f t="shared" ca="1" si="0"/>
        <v>1.5030303030303034</v>
      </c>
      <c r="D22" s="33"/>
      <c r="E22" s="34"/>
      <c r="F22" s="34">
        <v>0.24242424242424246</v>
      </c>
      <c r="G22" s="34"/>
      <c r="H22" s="34">
        <v>0.15151515151515152</v>
      </c>
      <c r="I22" s="34">
        <v>9.0909090909090912E-2</v>
      </c>
      <c r="J22" s="34"/>
      <c r="K22" s="34"/>
      <c r="L22" s="34"/>
      <c r="M22" s="34">
        <v>6.0606060606060615E-2</v>
      </c>
      <c r="N22" s="34"/>
      <c r="O22" s="34">
        <v>0.15151515151515152</v>
      </c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0.15151515151515152</v>
      </c>
      <c r="AA22" s="34"/>
      <c r="AB22" s="34"/>
      <c r="AC22" s="34"/>
      <c r="AD22" s="34"/>
      <c r="AE22" s="34">
        <v>0.15151515151515152</v>
      </c>
      <c r="AF22" s="34"/>
      <c r="AG22" s="34"/>
      <c r="AH22" s="34"/>
      <c r="AI22" s="34"/>
      <c r="AJ22" s="34"/>
      <c r="AK22" s="34"/>
      <c r="AL22" s="34"/>
      <c r="AM22" s="35">
        <f t="shared" si="1"/>
        <v>1</v>
      </c>
      <c r="AN22" s="7">
        <f t="shared" si="2"/>
        <v>7</v>
      </c>
    </row>
    <row r="23" spans="2:40" s="7" customFormat="1" ht="30" x14ac:dyDescent="0.25">
      <c r="B23" s="14" t="s">
        <v>17</v>
      </c>
      <c r="C23" s="8">
        <f t="shared" ca="1" si="0"/>
        <v>1.1761904761904762</v>
      </c>
      <c r="D23" s="33"/>
      <c r="E23" s="34">
        <v>7.1428571428571425E-2</v>
      </c>
      <c r="F23" s="34"/>
      <c r="G23" s="34"/>
      <c r="H23" s="34">
        <v>7.1428571428571425E-2</v>
      </c>
      <c r="I23" s="34">
        <v>7.1428571428571425E-2</v>
      </c>
      <c r="J23" s="34">
        <v>7.1428571428571425E-2</v>
      </c>
      <c r="K23" s="34"/>
      <c r="L23" s="34"/>
      <c r="M23" s="34">
        <v>4.7619047619047616E-2</v>
      </c>
      <c r="N23" s="34"/>
      <c r="O23" s="34">
        <v>0.11904761904761904</v>
      </c>
      <c r="P23" s="34"/>
      <c r="Q23" s="34"/>
      <c r="R23" s="34">
        <v>0.19047619047619047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4.7619047619047616E-2</v>
      </c>
      <c r="AD23" s="34">
        <v>0.23809523809523808</v>
      </c>
      <c r="AE23" s="34">
        <v>0.11904761904761904</v>
      </c>
      <c r="AF23" s="34"/>
      <c r="AG23" s="34"/>
      <c r="AH23" s="34"/>
      <c r="AI23" s="34"/>
      <c r="AJ23" s="34"/>
      <c r="AK23" s="34"/>
      <c r="AL23" s="34"/>
      <c r="AM23" s="35">
        <f t="shared" si="1"/>
        <v>1.0476190476190477</v>
      </c>
      <c r="AN23" s="7">
        <f t="shared" si="2"/>
        <v>10</v>
      </c>
    </row>
    <row r="24" spans="2:40" s="7" customFormat="1" ht="30" x14ac:dyDescent="0.25">
      <c r="B24" s="14" t="s">
        <v>23</v>
      </c>
      <c r="C24" s="8">
        <f t="shared" ca="1" si="0"/>
        <v>2.0367647058823533</v>
      </c>
      <c r="D24" s="33"/>
      <c r="E24" s="34"/>
      <c r="F24" s="34"/>
      <c r="G24" s="34">
        <v>8.8235294117647065E-2</v>
      </c>
      <c r="H24" s="34">
        <v>0.17647058823529413</v>
      </c>
      <c r="I24" s="34">
        <v>0.26470588235294118</v>
      </c>
      <c r="J24" s="34">
        <v>0.23529411764705885</v>
      </c>
      <c r="K24" s="34"/>
      <c r="L24" s="34"/>
      <c r="M24" s="34">
        <v>0.23529411764705885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5">
        <f t="shared" si="1"/>
        <v>1</v>
      </c>
      <c r="AN24" s="7">
        <f t="shared" si="2"/>
        <v>5</v>
      </c>
    </row>
    <row r="25" spans="2:40" s="7" customFormat="1" ht="30" x14ac:dyDescent="0.25">
      <c r="B25" s="14" t="s">
        <v>26</v>
      </c>
      <c r="C25" s="8">
        <f t="shared" ca="1" si="0"/>
        <v>2.1386363636363637</v>
      </c>
      <c r="D25" s="33"/>
      <c r="E25" s="34"/>
      <c r="F25" s="34"/>
      <c r="G25" s="34">
        <v>0.27272727272727271</v>
      </c>
      <c r="H25" s="34">
        <v>0.13636363636363635</v>
      </c>
      <c r="I25" s="34">
        <v>0.13636363636363635</v>
      </c>
      <c r="J25" s="34"/>
      <c r="K25" s="34"/>
      <c r="L25" s="34"/>
      <c r="M25" s="34">
        <v>9.0909090909090912E-2</v>
      </c>
      <c r="N25" s="34"/>
      <c r="O25" s="34"/>
      <c r="P25" s="34"/>
      <c r="Q25" s="34"/>
      <c r="R25" s="34"/>
      <c r="S25" s="34"/>
      <c r="T25" s="34"/>
      <c r="U25" s="34">
        <v>0.36363636363636365</v>
      </c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5">
        <f t="shared" si="1"/>
        <v>1</v>
      </c>
      <c r="AN25" s="7">
        <f t="shared" si="2"/>
        <v>5</v>
      </c>
    </row>
    <row r="26" spans="2:40" s="7" customFormat="1" x14ac:dyDescent="0.25">
      <c r="B26" s="14" t="s">
        <v>9</v>
      </c>
      <c r="C26" s="8">
        <f t="shared" ca="1" si="0"/>
        <v>1.8980000000000006</v>
      </c>
      <c r="D26" s="33"/>
      <c r="E26" s="34">
        <v>0.06</v>
      </c>
      <c r="F26" s="34">
        <v>0.16</v>
      </c>
      <c r="G26" s="34"/>
      <c r="H26" s="34">
        <v>0.16</v>
      </c>
      <c r="I26" s="34">
        <v>0.06</v>
      </c>
      <c r="J26" s="34">
        <v>0.1</v>
      </c>
      <c r="K26" s="34"/>
      <c r="L26" s="34"/>
      <c r="M26" s="34">
        <v>0.16</v>
      </c>
      <c r="N26" s="34"/>
      <c r="O26" s="34"/>
      <c r="P26" s="34"/>
      <c r="Q26" s="34"/>
      <c r="R26" s="34"/>
      <c r="S26" s="34"/>
      <c r="T26" s="34"/>
      <c r="U26" s="34"/>
      <c r="V26" s="34">
        <v>0.14000000000000001</v>
      </c>
      <c r="W26" s="34">
        <v>0.02</v>
      </c>
      <c r="X26" s="34">
        <v>0.06</v>
      </c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>
        <v>0.12</v>
      </c>
      <c r="AJ26" s="34"/>
      <c r="AK26" s="34">
        <v>0.04</v>
      </c>
      <c r="AL26" s="34">
        <v>0.04</v>
      </c>
      <c r="AM26" s="35">
        <f t="shared" si="1"/>
        <v>1.1200000000000001</v>
      </c>
      <c r="AN26" s="7">
        <f t="shared" si="2"/>
        <v>12</v>
      </c>
    </row>
    <row r="27" spans="2:40" s="7" customFormat="1" x14ac:dyDescent="0.25">
      <c r="B27" s="14" t="s">
        <v>14</v>
      </c>
      <c r="C27" s="8">
        <f t="shared" ca="1" si="0"/>
        <v>1.0875000000000001</v>
      </c>
      <c r="D27" s="33"/>
      <c r="E27" s="34">
        <v>4.4117647058823532E-2</v>
      </c>
      <c r="F27" s="34"/>
      <c r="G27" s="34"/>
      <c r="H27" s="34">
        <v>4.4117647058823532E-2</v>
      </c>
      <c r="I27" s="34">
        <v>4.4117647058823532E-2</v>
      </c>
      <c r="J27" s="34">
        <v>4.4117647058823532E-2</v>
      </c>
      <c r="K27" s="34"/>
      <c r="L27" s="34"/>
      <c r="M27" s="34">
        <v>2.9411764705882356E-2</v>
      </c>
      <c r="N27" s="34"/>
      <c r="O27" s="34">
        <v>7.3529411764705885E-2</v>
      </c>
      <c r="P27" s="34"/>
      <c r="Q27" s="34"/>
      <c r="R27" s="34">
        <v>7.3529411764705885E-2</v>
      </c>
      <c r="S27" s="34"/>
      <c r="T27" s="34"/>
      <c r="U27" s="34">
        <v>7.3529411764705885E-2</v>
      </c>
      <c r="V27" s="34">
        <v>0.20588235294117646</v>
      </c>
      <c r="W27" s="34"/>
      <c r="X27" s="34">
        <v>7.3529411764705885E-2</v>
      </c>
      <c r="Y27" s="34"/>
      <c r="Z27" s="34"/>
      <c r="AA27" s="34"/>
      <c r="AB27" s="34"/>
      <c r="AC27" s="34">
        <v>2.9411764705882356E-2</v>
      </c>
      <c r="AD27" s="34">
        <v>0.14705882352941177</v>
      </c>
      <c r="AE27" s="34"/>
      <c r="AF27" s="34">
        <v>0.22058823529411764</v>
      </c>
      <c r="AG27" s="34">
        <v>1.4705882352941178E-2</v>
      </c>
      <c r="AH27" s="34">
        <v>8.8235294117647065E-2</v>
      </c>
      <c r="AI27" s="34"/>
      <c r="AJ27" s="34"/>
      <c r="AK27" s="34"/>
      <c r="AL27" s="34"/>
      <c r="AM27" s="35">
        <f t="shared" si="1"/>
        <v>1.2058823529411764</v>
      </c>
      <c r="AN27" s="7">
        <f t="shared" si="2"/>
        <v>15</v>
      </c>
    </row>
    <row r="28" spans="2:40" s="7" customFormat="1" ht="30" x14ac:dyDescent="0.25">
      <c r="B28" s="14" t="s">
        <v>15</v>
      </c>
      <c r="C28" s="8">
        <f t="shared" ca="1" si="0"/>
        <v>1.9137500000000003</v>
      </c>
      <c r="D28" s="33"/>
      <c r="E28" s="34">
        <v>0.125</v>
      </c>
      <c r="F28" s="34"/>
      <c r="G28" s="34">
        <v>0.15</v>
      </c>
      <c r="H28" s="34">
        <v>0.2</v>
      </c>
      <c r="I28" s="34">
        <v>7.4999999999999997E-2</v>
      </c>
      <c r="J28" s="34">
        <v>7.4999999999999997E-2</v>
      </c>
      <c r="K28" s="34"/>
      <c r="L28" s="34"/>
      <c r="M28" s="34">
        <v>0.05</v>
      </c>
      <c r="N28" s="34"/>
      <c r="O28" s="34"/>
      <c r="P28" s="34"/>
      <c r="Q28" s="34"/>
      <c r="R28" s="34">
        <v>0.125</v>
      </c>
      <c r="S28" s="34">
        <v>0.2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5">
        <f t="shared" si="1"/>
        <v>1</v>
      </c>
      <c r="AN28" s="7">
        <f t="shared" si="2"/>
        <v>8</v>
      </c>
    </row>
    <row r="29" spans="2:40" s="7" customFormat="1" x14ac:dyDescent="0.25">
      <c r="B29" s="14" t="s">
        <v>12</v>
      </c>
      <c r="C29" s="8">
        <f t="shared" ca="1" si="0"/>
        <v>2.4597826086956527</v>
      </c>
      <c r="D29" s="33"/>
      <c r="E29" s="34">
        <v>6.5217391304347824E-2</v>
      </c>
      <c r="F29" s="34"/>
      <c r="G29" s="34"/>
      <c r="H29" s="34">
        <v>6.5217391304347824E-2</v>
      </c>
      <c r="I29" s="34">
        <v>6.5217391304347824E-2</v>
      </c>
      <c r="J29" s="34"/>
      <c r="K29" s="34">
        <v>4.3478260869565223E-2</v>
      </c>
      <c r="L29" s="34"/>
      <c r="M29" s="34">
        <v>4.3478260869565223E-2</v>
      </c>
      <c r="N29" s="34"/>
      <c r="O29" s="34"/>
      <c r="P29" s="34"/>
      <c r="Q29" s="34">
        <v>0.10869565217391305</v>
      </c>
      <c r="R29" s="34"/>
      <c r="S29" s="34"/>
      <c r="T29" s="34">
        <v>0.17391304347826089</v>
      </c>
      <c r="U29" s="34"/>
      <c r="V29" s="34">
        <v>0.13043478260869568</v>
      </c>
      <c r="W29" s="34">
        <v>4.3478260869565223E-2</v>
      </c>
      <c r="X29" s="34">
        <v>0.13043478260869568</v>
      </c>
      <c r="Y29" s="34"/>
      <c r="Z29" s="34"/>
      <c r="AA29" s="34"/>
      <c r="AB29" s="34"/>
      <c r="AC29" s="34">
        <v>4.3478260869565223E-2</v>
      </c>
      <c r="AD29" s="34">
        <v>0.21739130434782611</v>
      </c>
      <c r="AE29" s="34"/>
      <c r="AF29" s="34"/>
      <c r="AG29" s="34"/>
      <c r="AH29" s="34"/>
      <c r="AI29" s="34"/>
      <c r="AJ29" s="34"/>
      <c r="AK29" s="34"/>
      <c r="AL29" s="34">
        <v>8.6956521739130446E-2</v>
      </c>
      <c r="AM29" s="35">
        <f t="shared" si="1"/>
        <v>1.2173913043478259</v>
      </c>
      <c r="AN29" s="7">
        <f t="shared" si="2"/>
        <v>13</v>
      </c>
    </row>
    <row r="30" spans="2:40" s="7" customFormat="1" ht="15.75" thickBot="1" x14ac:dyDescent="0.3">
      <c r="B30" s="15" t="s">
        <v>11</v>
      </c>
      <c r="C30" s="9">
        <f t="shared" ca="1" si="0"/>
        <v>1.8468085106382979</v>
      </c>
      <c r="D30" s="36"/>
      <c r="E30" s="37">
        <v>6.3829787234042548E-2</v>
      </c>
      <c r="F30" s="37"/>
      <c r="G30" s="37"/>
      <c r="H30" s="37">
        <v>0.10638297872340426</v>
      </c>
      <c r="I30" s="37">
        <v>6.3829787234042548E-2</v>
      </c>
      <c r="J30" s="37"/>
      <c r="K30" s="37">
        <v>4.2553191489361701E-2</v>
      </c>
      <c r="L30" s="37"/>
      <c r="M30" s="37">
        <v>4.2553191489361701E-2</v>
      </c>
      <c r="N30" s="37"/>
      <c r="O30" s="37"/>
      <c r="P30" s="37"/>
      <c r="Q30" s="37"/>
      <c r="R30" s="37"/>
      <c r="S30" s="37"/>
      <c r="T30" s="37"/>
      <c r="U30" s="37"/>
      <c r="V30" s="37">
        <v>0.1702127659574468</v>
      </c>
      <c r="W30" s="37">
        <v>4.2553191489361701E-2</v>
      </c>
      <c r="X30" s="37">
        <v>0.1702127659574468</v>
      </c>
      <c r="Y30" s="37"/>
      <c r="Z30" s="37"/>
      <c r="AA30" s="37"/>
      <c r="AB30" s="37"/>
      <c r="AC30" s="37">
        <v>4.2553191489361701E-2</v>
      </c>
      <c r="AD30" s="37">
        <v>0.1702127659574468</v>
      </c>
      <c r="AE30" s="37"/>
      <c r="AF30" s="37">
        <v>0.1702127659574468</v>
      </c>
      <c r="AG30" s="37">
        <v>4.2553191489361701E-2</v>
      </c>
      <c r="AH30" s="37">
        <v>0.1702127659574468</v>
      </c>
      <c r="AI30" s="37"/>
      <c r="AJ30" s="37"/>
      <c r="AK30" s="37"/>
      <c r="AL30" s="37">
        <v>0.1276595744680851</v>
      </c>
      <c r="AM30" s="38">
        <f t="shared" si="1"/>
        <v>1.425531914893617</v>
      </c>
      <c r="AN30" s="7">
        <f>COUNT(D30:AL30)</f>
        <v>14</v>
      </c>
    </row>
  </sheetData>
  <autoFilter ref="B2:AM30" xr:uid="{9F30727D-78D6-4458-BD20-52459E98A9EE}"/>
  <mergeCells count="1">
    <mergeCell ref="B1:E1"/>
  </mergeCells>
  <conditionalFormatting sqref="B4:AM30">
    <cfRule type="expression" dxfId="14" priority="2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F3FE-7C52-4525-B95D-5B813202091D}">
  <sheetPr>
    <tabColor theme="0" tint="-0.14999847407452621"/>
  </sheetPr>
  <dimension ref="B1:AM30"/>
  <sheetViews>
    <sheetView showGridLines="0" zoomScaleNormal="100" workbookViewId="0">
      <pane xSplit="3" ySplit="3" topLeftCell="D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39" ht="59.25" customHeight="1" thickBot="1" x14ac:dyDescent="0.3">
      <c r="B1" s="149" t="s">
        <v>81</v>
      </c>
      <c r="C1" s="149"/>
      <c r="D1" s="149"/>
      <c r="E1" s="149"/>
    </row>
    <row r="2" spans="2:39" s="3" customFormat="1" ht="120" customHeight="1" x14ac:dyDescent="0.25">
      <c r="B2" s="4" t="s">
        <v>79</v>
      </c>
      <c r="C2" s="5" t="s">
        <v>80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80</v>
      </c>
    </row>
    <row r="3" spans="2:39" s="7" customFormat="1" x14ac:dyDescent="0.25">
      <c r="B3" s="20" t="s">
        <v>74</v>
      </c>
      <c r="C3" s="51">
        <f ca="1">SUM(C4:C30)</f>
        <v>1783210.9899999998</v>
      </c>
      <c r="D3" s="41" cm="1">
        <f t="array" aca="1" ref="D3" ca="1">INDIRECT("Etape_1_Coûts_Mesures_SSI!D"&amp;COLUMN()+9)</f>
        <v>74583.81</v>
      </c>
      <c r="E3" s="42" cm="1">
        <f t="array" aca="1" ref="E3" ca="1">INDIRECT("Etape_1_Coûts_Mesures_SSI!D"&amp;COLUMN()+9)</f>
        <v>62301.8</v>
      </c>
      <c r="F3" s="42" cm="1">
        <f t="array" aca="1" ref="F3" ca="1">INDIRECT("Etape_1_Coûts_Mesures_SSI!D"&amp;COLUMN()+9)</f>
        <v>0</v>
      </c>
      <c r="G3" s="42" cm="1">
        <f t="array" aca="1" ref="G3" ca="1">INDIRECT("Etape_1_Coûts_Mesures_SSI!D"&amp;COLUMN()+9)</f>
        <v>122191.5</v>
      </c>
      <c r="H3" s="42" cm="1">
        <f t="array" aca="1" ref="H3" ca="1">INDIRECT("Etape_1_Coûts_Mesures_SSI!D"&amp;COLUMN()+9)</f>
        <v>14138.85</v>
      </c>
      <c r="I3" s="42" cm="1">
        <f t="array" aca="1" ref="I3" ca="1">INDIRECT("Etape_1_Coûts_Mesures_SSI!D"&amp;COLUMN()+9)</f>
        <v>70067</v>
      </c>
      <c r="J3" s="42" cm="1">
        <f t="array" aca="1" ref="J3" ca="1">INDIRECT("Etape_1_Coûts_Mesures_SSI!D"&amp;COLUMN()+9)</f>
        <v>10691.6</v>
      </c>
      <c r="K3" s="42" cm="1">
        <f t="array" aca="1" ref="K3" ca="1">INDIRECT("Etape_1_Coûts_Mesures_SSI!D"&amp;COLUMN()+9)</f>
        <v>20000</v>
      </c>
      <c r="L3" s="42" cm="1">
        <f t="array" aca="1" ref="L3" ca="1">INDIRECT("Etape_1_Coûts_Mesures_SSI!D"&amp;COLUMN()+9)</f>
        <v>113870.65999999999</v>
      </c>
      <c r="M3" s="42" cm="1">
        <f t="array" aca="1" ref="M3" ca="1">INDIRECT("Etape_1_Coûts_Mesures_SSI!D"&amp;COLUMN()+9)</f>
        <v>98716.200000000012</v>
      </c>
      <c r="N3" s="42" cm="1">
        <f t="array" aca="1" ref="N3" ca="1">INDIRECT("Etape_1_Coûts_Mesures_SSI!D"&amp;COLUMN()+9)</f>
        <v>89239.98000000001</v>
      </c>
      <c r="O3" s="42" cm="1">
        <f t="array" aca="1" ref="O3" ca="1">INDIRECT("Etape_1_Coûts_Mesures_SSI!D"&amp;COLUMN()+9)</f>
        <v>25209.58</v>
      </c>
      <c r="P3" s="42" cm="1">
        <f t="array" aca="1" ref="P3" ca="1">INDIRECT("Etape_1_Coûts_Mesures_SSI!D"&amp;COLUMN()+9)</f>
        <v>101565</v>
      </c>
      <c r="Q3" s="42" cm="1">
        <f t="array" aca="1" ref="Q3" ca="1">INDIRECT("Etape_1_Coûts_Mesures_SSI!D"&amp;COLUMN()+9)</f>
        <v>105284.27</v>
      </c>
      <c r="R3" s="42" cm="1">
        <f t="array" aca="1" ref="R3" ca="1">INDIRECT("Etape_1_Coûts_Mesures_SSI!D"&amp;COLUMN()+9)</f>
        <v>14023.100000000002</v>
      </c>
      <c r="S3" s="42" cm="1">
        <f t="array" aca="1" ref="S3" ca="1">INDIRECT("Etape_1_Coûts_Mesures_SSI!D"&amp;COLUMN()+9)</f>
        <v>33672.21</v>
      </c>
      <c r="T3" s="42" cm="1">
        <f t="array" aca="1" ref="T3" ca="1">INDIRECT("Etape_1_Coûts_Mesures_SSI!D"&amp;COLUMN()+9)</f>
        <v>69842.3</v>
      </c>
      <c r="U3" s="42" cm="1">
        <f t="array" aca="1" ref="U3" ca="1">INDIRECT("Etape_1_Coûts_Mesures_SSI!D"&amp;COLUMN()+9)</f>
        <v>16900.39</v>
      </c>
      <c r="V3" s="42" cm="1">
        <f t="array" aca="1" ref="V3" ca="1">INDIRECT("Etape_1_Coûts_Mesures_SSI!D"&amp;COLUMN()+9)</f>
        <v>35660.230000000003</v>
      </c>
      <c r="W3" s="42" cm="1">
        <f t="array" aca="1" ref="W3" ca="1">INDIRECT("Etape_1_Coûts_Mesures_SSI!D"&amp;COLUMN()+9)</f>
        <v>70005.42</v>
      </c>
      <c r="X3" s="42" cm="1">
        <f t="array" aca="1" ref="X3" ca="1">INDIRECT("Etape_1_Coûts_Mesures_SSI!D"&amp;COLUMN()+9)</f>
        <v>10491.52</v>
      </c>
      <c r="Y3" s="42" cm="1">
        <f t="array" aca="1" ref="Y3" ca="1">INDIRECT("Etape_1_Coûts_Mesures_SSI!D"&amp;COLUMN()+9)</f>
        <v>44461.440000000002</v>
      </c>
      <c r="Z3" s="42" cm="1">
        <f t="array" aca="1" ref="Z3" ca="1">INDIRECT("Etape_1_Coûts_Mesures_SSI!D"&amp;COLUMN()+9)</f>
        <v>118404.99</v>
      </c>
      <c r="AA3" s="42" cm="1">
        <f t="array" aca="1" ref="AA3" ca="1">INDIRECT("Etape_1_Coûts_Mesures_SSI!D"&amp;COLUMN()+9)</f>
        <v>10000</v>
      </c>
      <c r="AB3" s="42" cm="1">
        <f t="array" aca="1" ref="AB3" ca="1">INDIRECT("Etape_1_Coûts_Mesures_SSI!D"&amp;COLUMN()+9)</f>
        <v>24717.4</v>
      </c>
      <c r="AC3" s="42" cm="1">
        <f t="array" aca="1" ref="AC3" ca="1">INDIRECT("Etape_1_Coûts_Mesures_SSI!D"&amp;COLUMN()+9)</f>
        <v>50280.08</v>
      </c>
      <c r="AD3" s="42" cm="1">
        <f t="array" aca="1" ref="AD3" ca="1">INDIRECT("Etape_1_Coûts_Mesures_SSI!D"&amp;COLUMN()+9)</f>
        <v>5136.4000000000005</v>
      </c>
      <c r="AE3" s="42" cm="1">
        <f t="array" aca="1" ref="AE3" ca="1">INDIRECT("Etape_1_Coûts_Mesures_SSI!D"&amp;COLUMN()+9)</f>
        <v>35742.07</v>
      </c>
      <c r="AF3" s="42" cm="1">
        <f t="array" aca="1" ref="AF3" ca="1">INDIRECT("Etape_1_Coûts_Mesures_SSI!D"&amp;COLUMN()+9)</f>
        <v>3000</v>
      </c>
      <c r="AG3" s="42" cm="1">
        <f t="array" aca="1" ref="AG3" ca="1">INDIRECT("Etape_1_Coûts_Mesures_SSI!D"&amp;COLUMN()+9)</f>
        <v>41988.81</v>
      </c>
      <c r="AH3" s="42" cm="1">
        <f t="array" aca="1" ref="AH3" ca="1">INDIRECT("Etape_1_Coûts_Mesures_SSI!D"&amp;COLUMN()+9)</f>
        <v>0</v>
      </c>
      <c r="AI3" s="42" cm="1">
        <f t="array" aca="1" ref="AI3" ca="1">INDIRECT("Etape_1_Coûts_Mesures_SSI!D"&amp;COLUMN()+9)</f>
        <v>79209.75</v>
      </c>
      <c r="AJ3" s="42" cm="1">
        <f t="array" aca="1" ref="AJ3" ca="1">INDIRECT("Etape_1_Coûts_Mesures_SSI!D"&amp;COLUMN()+9)</f>
        <v>105176.49</v>
      </c>
      <c r="AK3" s="42" cm="1">
        <f t="array" aca="1" ref="AK3" ca="1">INDIRECT("Etape_1_Coûts_Mesures_SSI!D"&amp;COLUMN()+9)</f>
        <v>7198.0300000000007</v>
      </c>
      <c r="AL3" s="42" cm="1">
        <f t="array" aca="1" ref="AL3" ca="1">INDIRECT("Etape_1_Coûts_Mesures_SSI!D"&amp;COLUMN()+9)</f>
        <v>99440.11</v>
      </c>
      <c r="AM3" s="40"/>
    </row>
    <row r="4" spans="2:39" s="7" customFormat="1" x14ac:dyDescent="0.25">
      <c r="B4" s="14" t="str">
        <f>Abaques_SSI!B4</f>
        <v>Abus de droits en vue d'effectuer une action malveillante</v>
      </c>
      <c r="C4" s="49">
        <f t="shared" ref="C4:C30" ca="1" si="0">SUM(D4:AL4)</f>
        <v>63653.4281848955</v>
      </c>
      <c r="D4" s="43">
        <f ca="1">D$3*Abaques_SSI!D4/SUM(Abaques_SSI!D$4:D$30)</f>
        <v>0</v>
      </c>
      <c r="E4" s="44">
        <f ca="1">E$3*Abaques_SSI!E4/SUM(Abaques_SSI!E$4:E$30)</f>
        <v>4842.1088677453081</v>
      </c>
      <c r="F4" s="44">
        <f ca="1">F$3*Abaques_SSI!F4/SUM(Abaques_SSI!F$4:F$30)</f>
        <v>0</v>
      </c>
      <c r="G4" s="44">
        <f ca="1">G$3*Abaques_SSI!G4/SUM(Abaques_SSI!G$4:G$30)</f>
        <v>0</v>
      </c>
      <c r="H4" s="44">
        <f ca="1">H$3*Abaques_SSI!H4/SUM(Abaques_SSI!H$4:H$30)</f>
        <v>545.24528429384213</v>
      </c>
      <c r="I4" s="44">
        <f ca="1">I$3*Abaques_SSI!I4/SUM(Abaques_SSI!I$4:I$30)</f>
        <v>3494.4129422554975</v>
      </c>
      <c r="J4" s="44">
        <f ca="1">J$3*Abaques_SSI!J4/SUM(Abaques_SSI!J$4:J$30)</f>
        <v>0</v>
      </c>
      <c r="K4" s="44">
        <f ca="1">K$3*Abaques_SSI!K4/SUM(Abaques_SSI!K$4:K$30)</f>
        <v>0</v>
      </c>
      <c r="L4" s="44">
        <f ca="1">L$3*Abaques_SSI!L4/SUM(Abaques_SSI!L$4:L$30)</f>
        <v>0</v>
      </c>
      <c r="M4" s="44">
        <f ca="1">M$3*Abaques_SSI!M4/SUM(Abaques_SSI!M$4:M$30)</f>
        <v>10169.186053624566</v>
      </c>
      <c r="N4" s="44">
        <f ca="1">N$3*Abaques_SSI!N4/SUM(Abaques_SSI!N$4:N$30)</f>
        <v>0</v>
      </c>
      <c r="O4" s="44">
        <f ca="1">O$3*Abaques_SSI!O4/SUM(Abaques_SSI!O$4:O$30)</f>
        <v>0</v>
      </c>
      <c r="P4" s="44">
        <f ca="1">P$3*Abaques_SSI!P4/SUM(Abaques_SSI!P$4:P$30)</f>
        <v>0</v>
      </c>
      <c r="Q4" s="44">
        <f ca="1">Q$3*Abaques_SSI!Q4/SUM(Abaques_SSI!Q$4:Q$30)</f>
        <v>0</v>
      </c>
      <c r="R4" s="44">
        <f ca="1">R$3*Abaques_SSI!R4/SUM(Abaques_SSI!R$4:R$30)</f>
        <v>0</v>
      </c>
      <c r="S4" s="44">
        <f ca="1">S$3*Abaques_SSI!S4/SUM(Abaques_SSI!S$4:S$30)</f>
        <v>11393.264851968333</v>
      </c>
      <c r="T4" s="44">
        <f ca="1">T$3*Abaques_SSI!T4/SUM(Abaques_SSI!T$4:T$30)</f>
        <v>0</v>
      </c>
      <c r="U4" s="44">
        <f ca="1">U$3*Abaques_SSI!U4/SUM(Abaques_SSI!U$4:U$30)</f>
        <v>0</v>
      </c>
      <c r="V4" s="44">
        <f ca="1">V$3*Abaques_SSI!V4/SUM(Abaques_SSI!V$4:V$30)</f>
        <v>0</v>
      </c>
      <c r="W4" s="44">
        <f ca="1">W$3*Abaques_SSI!W4/SUM(Abaques_SSI!W$4:W$30)</f>
        <v>0</v>
      </c>
      <c r="X4" s="44">
        <f ca="1">X$3*Abaques_SSI!X4/SUM(Abaques_SSI!X$4:X$30)</f>
        <v>0</v>
      </c>
      <c r="Y4" s="44">
        <f ca="1">Y$3*Abaques_SSI!Y4/SUM(Abaques_SSI!Y$4:Y$30)</f>
        <v>13076.894117647062</v>
      </c>
      <c r="Z4" s="44">
        <f ca="1">Z$3*Abaques_SSI!Z4/SUM(Abaques_SSI!Z$4:Z$30)</f>
        <v>20132.316067360887</v>
      </c>
      <c r="AA4" s="44">
        <f ca="1">AA$3*Abaques_SSI!AA4/SUM(Abaques_SSI!AA$4:AA$30)</f>
        <v>0</v>
      </c>
      <c r="AB4" s="44">
        <f ca="1">AB$3*Abaques_SSI!AB4/SUM(Abaques_SSI!AB$4:AB$30)</f>
        <v>0</v>
      </c>
      <c r="AC4" s="44">
        <f ca="1">AC$3*Abaques_SSI!AC4/SUM(Abaques_SSI!AC$4:AC$30)</f>
        <v>0</v>
      </c>
      <c r="AD4" s="44">
        <f ca="1">AD$3*Abaques_SSI!AD4/SUM(Abaques_SSI!AD$4:AD$30)</f>
        <v>0</v>
      </c>
      <c r="AE4" s="44">
        <f ca="1">AE$3*Abaques_SSI!AE4/SUM(Abaques_SSI!AE$4:AE$30)</f>
        <v>0</v>
      </c>
      <c r="AF4" s="44">
        <f ca="1">AF$3*Abaques_SSI!AF4/SUM(Abaques_SSI!AF$4:AF$30)</f>
        <v>0</v>
      </c>
      <c r="AG4" s="44">
        <f ca="1">AG$3*Abaques_SSI!AG4/SUM(Abaques_SSI!AG$4:AG$30)</f>
        <v>0</v>
      </c>
      <c r="AH4" s="44">
        <f ca="1">AH$3*Abaques_SSI!AH4/SUM(Abaques_SSI!AH$4:AH$30)</f>
        <v>0</v>
      </c>
      <c r="AI4" s="44">
        <f ca="1">AI$3*Abaques_SSI!AI4/SUM(Abaques_SSI!AI$4:AI$30)</f>
        <v>0</v>
      </c>
      <c r="AJ4" s="44">
        <f ca="1">AJ$3*Abaques_SSI!AJ4/SUM(Abaques_SSI!AJ$4:AJ$30)</f>
        <v>0</v>
      </c>
      <c r="AK4" s="44">
        <f ca="1">AK$3*Abaques_SSI!AK4/SUM(Abaques_SSI!AK$4:AK$30)</f>
        <v>0</v>
      </c>
      <c r="AL4" s="44">
        <f ca="1">AL$3*Abaques_SSI!AL4/SUM(Abaques_SSI!AL$4:AL$30)</f>
        <v>0</v>
      </c>
      <c r="AM4" s="47">
        <f t="shared" ref="AM4:AM30" ca="1" si="1">SUM(D4:AL4)</f>
        <v>63653.4281848955</v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49">
        <f t="shared" ca="1" si="0"/>
        <v>77378.215200872612</v>
      </c>
      <c r="D5" s="43">
        <f ca="1">D$3*Abaques_SSI!D5/SUM(Abaques_SSI!D$4:D$30)</f>
        <v>0</v>
      </c>
      <c r="E5" s="44">
        <f ca="1">E$3*Abaques_SSI!E5/SUM(Abaques_SSI!E$4:E$30)</f>
        <v>0</v>
      </c>
      <c r="F5" s="44">
        <f ca="1">F$3*Abaques_SSI!F5/SUM(Abaques_SSI!F$4:F$30)</f>
        <v>0</v>
      </c>
      <c r="G5" s="44">
        <f ca="1">G$3*Abaques_SSI!G5/SUM(Abaques_SSI!G$4:G$30)</f>
        <v>13266.432657216619</v>
      </c>
      <c r="H5" s="44">
        <f ca="1">H$3*Abaques_SSI!H5/SUM(Abaques_SSI!H$4:H$30)</f>
        <v>623.13746776439086</v>
      </c>
      <c r="I5" s="44">
        <f ca="1">I$3*Abaques_SSI!I5/SUM(Abaques_SSI!I$4:I$30)</f>
        <v>3993.6147911491394</v>
      </c>
      <c r="J5" s="44">
        <f ca="1">J$3*Abaques_SSI!J5/SUM(Abaques_SSI!J$4:J$30)</f>
        <v>0</v>
      </c>
      <c r="K5" s="44">
        <f ca="1">K$3*Abaques_SSI!K5/SUM(Abaques_SSI!K$4:K$30)</f>
        <v>0</v>
      </c>
      <c r="L5" s="44">
        <f ca="1">L$3*Abaques_SSI!L5/SUM(Abaques_SSI!L$4:L$30)</f>
        <v>0</v>
      </c>
      <c r="M5" s="44">
        <f ca="1">M$3*Abaques_SSI!M5/SUM(Abaques_SSI!M$4:M$30)</f>
        <v>9297.5415347424605</v>
      </c>
      <c r="N5" s="44">
        <f ca="1">N$3*Abaques_SSI!N5/SUM(Abaques_SSI!N$4:N$30)</f>
        <v>50197.488750000004</v>
      </c>
      <c r="O5" s="44">
        <f ca="1">O$3*Abaques_SSI!O5/SUM(Abaques_SSI!O$4:O$30)</f>
        <v>0</v>
      </c>
      <c r="P5" s="44">
        <f ca="1">P$3*Abaques_SSI!P5/SUM(Abaques_SSI!P$4:P$30)</f>
        <v>0</v>
      </c>
      <c r="Q5" s="44">
        <f ca="1">Q$3*Abaques_SSI!Q5/SUM(Abaques_SSI!Q$4:Q$30)</f>
        <v>0</v>
      </c>
      <c r="R5" s="44">
        <f ca="1">R$3*Abaques_SSI!R5/SUM(Abaques_SSI!R$4:R$30)</f>
        <v>0</v>
      </c>
      <c r="S5" s="44">
        <f ca="1">S$3*Abaques_SSI!S5/SUM(Abaques_SSI!S$4:S$30)</f>
        <v>0</v>
      </c>
      <c r="T5" s="44">
        <f ca="1">T$3*Abaques_SSI!T5/SUM(Abaques_SSI!T$4:T$30)</f>
        <v>0</v>
      </c>
      <c r="U5" s="44">
        <f ca="1">U$3*Abaques_SSI!U5/SUM(Abaques_SSI!U$4:U$30)</f>
        <v>0</v>
      </c>
      <c r="V5" s="44">
        <f ca="1">V$3*Abaques_SSI!V5/SUM(Abaques_SSI!V$4:V$30)</f>
        <v>0</v>
      </c>
      <c r="W5" s="44">
        <f ca="1">W$3*Abaques_SSI!W5/SUM(Abaques_SSI!W$4:W$30)</f>
        <v>0</v>
      </c>
      <c r="X5" s="44">
        <f ca="1">X$3*Abaques_SSI!X5/SUM(Abaques_SSI!X$4:X$30)</f>
        <v>0</v>
      </c>
      <c r="Y5" s="44">
        <f ca="1">Y$3*Abaques_SSI!Y5/SUM(Abaques_SSI!Y$4:Y$30)</f>
        <v>0</v>
      </c>
      <c r="Z5" s="44">
        <f ca="1">Z$3*Abaques_SSI!Z5/SUM(Abaques_SSI!Z$4:Z$30)</f>
        <v>0</v>
      </c>
      <c r="AA5" s="44">
        <f ca="1">AA$3*Abaques_SSI!AA5/SUM(Abaques_SSI!AA$4:AA$30)</f>
        <v>0</v>
      </c>
      <c r="AB5" s="44">
        <f ca="1">AB$3*Abaques_SSI!AB5/SUM(Abaques_SSI!AB$4:AB$30)</f>
        <v>0</v>
      </c>
      <c r="AC5" s="44">
        <f ca="1">AC$3*Abaques_SSI!AC5/SUM(Abaques_SSI!AC$4:AC$30)</f>
        <v>0</v>
      </c>
      <c r="AD5" s="44">
        <f ca="1">AD$3*Abaques_SSI!AD5/SUM(Abaques_SSI!AD$4:AD$30)</f>
        <v>0</v>
      </c>
      <c r="AE5" s="44">
        <f ca="1">AE$3*Abaques_SSI!AE5/SUM(Abaques_SSI!AE$4:AE$30)</f>
        <v>0</v>
      </c>
      <c r="AF5" s="44">
        <f ca="1">AF$3*Abaques_SSI!AF5/SUM(Abaques_SSI!AF$4:AF$30)</f>
        <v>0</v>
      </c>
      <c r="AG5" s="44">
        <f ca="1">AG$3*Abaques_SSI!AG5/SUM(Abaques_SSI!AG$4:AG$30)</f>
        <v>0</v>
      </c>
      <c r="AH5" s="44">
        <f ca="1">AH$3*Abaques_SSI!AH5/SUM(Abaques_SSI!AH$4:AH$30)</f>
        <v>0</v>
      </c>
      <c r="AI5" s="44">
        <f ca="1">AI$3*Abaques_SSI!AI5/SUM(Abaques_SSI!AI$4:AI$30)</f>
        <v>0</v>
      </c>
      <c r="AJ5" s="44">
        <f ca="1">AJ$3*Abaques_SSI!AJ5/SUM(Abaques_SSI!AJ$4:AJ$30)</f>
        <v>0</v>
      </c>
      <c r="AK5" s="44">
        <f ca="1">AK$3*Abaques_SSI!AK5/SUM(Abaques_SSI!AK$4:AK$30)</f>
        <v>0</v>
      </c>
      <c r="AL5" s="44">
        <f ca="1">AL$3*Abaques_SSI!AL5/SUM(Abaques_SSI!AL$4:AL$30)</f>
        <v>0</v>
      </c>
      <c r="AM5" s="47">
        <f t="shared" ca="1" si="1"/>
        <v>77378.215200872612</v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49">
        <f t="shared" ca="1" si="0"/>
        <v>57177.486824040672</v>
      </c>
      <c r="D6" s="43">
        <f ca="1">D$3*Abaques_SSI!D6/SUM(Abaques_SSI!D$4:D$30)</f>
        <v>0</v>
      </c>
      <c r="E6" s="44">
        <f ca="1">E$3*Abaques_SSI!E6/SUM(Abaques_SSI!E$4:E$30)</f>
        <v>0</v>
      </c>
      <c r="F6" s="44">
        <f ca="1">F$3*Abaques_SSI!F6/SUM(Abaques_SSI!F$4:F$30)</f>
        <v>0</v>
      </c>
      <c r="G6" s="44">
        <f ca="1">G$3*Abaques_SSI!G6/SUM(Abaques_SSI!G$4:G$30)</f>
        <v>10318.336511168483</v>
      </c>
      <c r="H6" s="44">
        <f ca="1">H$3*Abaques_SSI!H6/SUM(Abaques_SSI!H$4:H$30)</f>
        <v>484.66247492785965</v>
      </c>
      <c r="I6" s="44">
        <f ca="1">I$3*Abaques_SSI!I6/SUM(Abaques_SSI!I$4:I$30)</f>
        <v>3106.1448375604418</v>
      </c>
      <c r="J6" s="44">
        <f ca="1">J$3*Abaques_SSI!J6/SUM(Abaques_SSI!J$4:J$30)</f>
        <v>0</v>
      </c>
      <c r="K6" s="44">
        <f ca="1">K$3*Abaques_SSI!K6/SUM(Abaques_SSI!K$4:K$30)</f>
        <v>0</v>
      </c>
      <c r="L6" s="44">
        <f ca="1">L$3*Abaques_SSI!L6/SUM(Abaques_SSI!L$4:L$30)</f>
        <v>0</v>
      </c>
      <c r="M6" s="44">
        <f ca="1">M$3*Abaques_SSI!M6/SUM(Abaques_SSI!M$4:M$30)</f>
        <v>3615.7105968442893</v>
      </c>
      <c r="N6" s="44">
        <f ca="1">N$3*Abaques_SSI!N6/SUM(Abaques_SSI!N$4:N$30)</f>
        <v>39042.491250000006</v>
      </c>
      <c r="O6" s="44">
        <f ca="1">O$3*Abaques_SSI!O6/SUM(Abaques_SSI!O$4:O$30)</f>
        <v>0</v>
      </c>
      <c r="P6" s="44">
        <f ca="1">P$3*Abaques_SSI!P6/SUM(Abaques_SSI!P$4:P$30)</f>
        <v>0</v>
      </c>
      <c r="Q6" s="44">
        <f ca="1">Q$3*Abaques_SSI!Q6/SUM(Abaques_SSI!Q$4:Q$30)</f>
        <v>0</v>
      </c>
      <c r="R6" s="44">
        <f ca="1">R$3*Abaques_SSI!R6/SUM(Abaques_SSI!R$4:R$30)</f>
        <v>0</v>
      </c>
      <c r="S6" s="44">
        <f ca="1">S$3*Abaques_SSI!S6/SUM(Abaques_SSI!S$4:S$30)</f>
        <v>0</v>
      </c>
      <c r="T6" s="44">
        <f ca="1">T$3*Abaques_SSI!T6/SUM(Abaques_SSI!T$4:T$30)</f>
        <v>0</v>
      </c>
      <c r="U6" s="44">
        <f ca="1">U$3*Abaques_SSI!U6/SUM(Abaques_SSI!U$4:U$30)</f>
        <v>0</v>
      </c>
      <c r="V6" s="44">
        <f ca="1">V$3*Abaques_SSI!V6/SUM(Abaques_SSI!V$4:V$30)</f>
        <v>0</v>
      </c>
      <c r="W6" s="44">
        <f ca="1">W$3*Abaques_SSI!W6/SUM(Abaques_SSI!W$4:W$30)</f>
        <v>0</v>
      </c>
      <c r="X6" s="44">
        <f ca="1">X$3*Abaques_SSI!X6/SUM(Abaques_SSI!X$4:X$30)</f>
        <v>0</v>
      </c>
      <c r="Y6" s="44">
        <f ca="1">Y$3*Abaques_SSI!Y6/SUM(Abaques_SSI!Y$4:Y$30)</f>
        <v>0</v>
      </c>
      <c r="Z6" s="44">
        <f ca="1">Z$3*Abaques_SSI!Z6/SUM(Abaques_SSI!Z$4:Z$30)</f>
        <v>0</v>
      </c>
      <c r="AA6" s="44">
        <f ca="1">AA$3*Abaques_SSI!AA6/SUM(Abaques_SSI!AA$4:AA$30)</f>
        <v>0</v>
      </c>
      <c r="AB6" s="44">
        <f ca="1">AB$3*Abaques_SSI!AB6/SUM(Abaques_SSI!AB$4:AB$30)</f>
        <v>0</v>
      </c>
      <c r="AC6" s="44">
        <f ca="1">AC$3*Abaques_SSI!AC6/SUM(Abaques_SSI!AC$4:AC$30)</f>
        <v>0</v>
      </c>
      <c r="AD6" s="44">
        <f ca="1">AD$3*Abaques_SSI!AD6/SUM(Abaques_SSI!AD$4:AD$30)</f>
        <v>610.14115353959824</v>
      </c>
      <c r="AE6" s="44">
        <f ca="1">AE$3*Abaques_SSI!AE6/SUM(Abaques_SSI!AE$4:AE$30)</f>
        <v>0</v>
      </c>
      <c r="AF6" s="44">
        <f ca="1">AF$3*Abaques_SSI!AF6/SUM(Abaques_SSI!AF$4:AF$30)</f>
        <v>0</v>
      </c>
      <c r="AG6" s="44">
        <f ca="1">AG$3*Abaques_SSI!AG6/SUM(Abaques_SSI!AG$4:AG$30)</f>
        <v>0</v>
      </c>
      <c r="AH6" s="44">
        <f ca="1">AH$3*Abaques_SSI!AH6/SUM(Abaques_SSI!AH$4:AH$30)</f>
        <v>0</v>
      </c>
      <c r="AI6" s="44">
        <f ca="1">AI$3*Abaques_SSI!AI6/SUM(Abaques_SSI!AI$4:AI$30)</f>
        <v>0</v>
      </c>
      <c r="AJ6" s="44">
        <f ca="1">AJ$3*Abaques_SSI!AJ6/SUM(Abaques_SSI!AJ$4:AJ$30)</f>
        <v>0</v>
      </c>
      <c r="AK6" s="44">
        <f ca="1">AK$3*Abaques_SSI!AK6/SUM(Abaques_SSI!AK$4:AK$30)</f>
        <v>0</v>
      </c>
      <c r="AL6" s="44">
        <f ca="1">AL$3*Abaques_SSI!AL6/SUM(Abaques_SSI!AL$4:AL$30)</f>
        <v>0</v>
      </c>
      <c r="AM6" s="47">
        <f t="shared" ca="1" si="1"/>
        <v>57177.486824040672</v>
      </c>
    </row>
    <row r="7" spans="2:39" s="7" customFormat="1" x14ac:dyDescent="0.25">
      <c r="B7" s="14" t="str">
        <f>Abaques_SSI!B7</f>
        <v>Chiffrement et/ou suppression de données par malveillance</v>
      </c>
      <c r="C7" s="49">
        <f t="shared" ca="1" si="0"/>
        <v>50128.592647697093</v>
      </c>
      <c r="D7" s="43">
        <f ca="1">D$3*Abaques_SSI!D7/SUM(Abaques_SSI!D$4:D$30)</f>
        <v>0</v>
      </c>
      <c r="E7" s="44">
        <f ca="1">E$3*Abaques_SSI!E7/SUM(Abaques_SSI!E$4:E$30)</f>
        <v>4150.379029495979</v>
      </c>
      <c r="F7" s="44">
        <f ca="1">F$3*Abaques_SSI!F7/SUM(Abaques_SSI!F$4:F$30)</f>
        <v>0</v>
      </c>
      <c r="G7" s="44">
        <f ca="1">G$3*Abaques_SSI!G7/SUM(Abaques_SSI!G$4:G$30)</f>
        <v>0</v>
      </c>
      <c r="H7" s="44">
        <f ca="1">H$3*Abaques_SSI!H7/SUM(Abaques_SSI!H$4:H$30)</f>
        <v>467.35310082329329</v>
      </c>
      <c r="I7" s="44">
        <f ca="1">I$3*Abaques_SSI!I7/SUM(Abaques_SSI!I$4:I$30)</f>
        <v>2995.2110933618551</v>
      </c>
      <c r="J7" s="44">
        <f ca="1">J$3*Abaques_SSI!J7/SUM(Abaques_SSI!J$4:J$30)</f>
        <v>1385.8978161737771</v>
      </c>
      <c r="K7" s="44">
        <f ca="1">K$3*Abaques_SSI!K7/SUM(Abaques_SSI!K$4:K$30)</f>
        <v>0</v>
      </c>
      <c r="L7" s="44">
        <f ca="1">L$3*Abaques_SSI!L7/SUM(Abaques_SSI!L$4:L$30)</f>
        <v>0</v>
      </c>
      <c r="M7" s="44">
        <f ca="1">M$3*Abaques_SSI!M7/SUM(Abaques_SSI!M$4:M$30)</f>
        <v>3486.5780755284231</v>
      </c>
      <c r="N7" s="44">
        <f ca="1">N$3*Abaques_SSI!N7/SUM(Abaques_SSI!N$4:N$30)</f>
        <v>0</v>
      </c>
      <c r="O7" s="44">
        <f ca="1">O$3*Abaques_SSI!O7/SUM(Abaques_SSI!O$4:O$30)</f>
        <v>0</v>
      </c>
      <c r="P7" s="44">
        <f ca="1">P$3*Abaques_SSI!P7/SUM(Abaques_SSI!P$4:P$30)</f>
        <v>0</v>
      </c>
      <c r="Q7" s="44">
        <f ca="1">Q$3*Abaques_SSI!Q7/SUM(Abaques_SSI!Q$4:Q$30)</f>
        <v>0</v>
      </c>
      <c r="R7" s="44">
        <f ca="1">R$3*Abaques_SSI!R7/SUM(Abaques_SSI!R$4:R$30)</f>
        <v>0</v>
      </c>
      <c r="S7" s="44">
        <f ca="1">S$3*Abaques_SSI!S7/SUM(Abaques_SSI!S$4:S$30)</f>
        <v>0</v>
      </c>
      <c r="T7" s="44">
        <f ca="1">T$3*Abaques_SSI!T7/SUM(Abaques_SSI!T$4:T$30)</f>
        <v>37643.173532313762</v>
      </c>
      <c r="U7" s="44">
        <f ca="1">U$3*Abaques_SSI!U7/SUM(Abaques_SSI!U$4:U$30)</f>
        <v>0</v>
      </c>
      <c r="V7" s="44">
        <f ca="1">V$3*Abaques_SSI!V7/SUM(Abaques_SSI!V$4:V$30)</f>
        <v>0</v>
      </c>
      <c r="W7" s="44">
        <f ca="1">W$3*Abaques_SSI!W7/SUM(Abaques_SSI!W$4:W$30)</f>
        <v>0</v>
      </c>
      <c r="X7" s="44">
        <f ca="1">X$3*Abaques_SSI!X7/SUM(Abaques_SSI!X$4:X$30)</f>
        <v>0</v>
      </c>
      <c r="Y7" s="44">
        <f ca="1">Y$3*Abaques_SSI!Y7/SUM(Abaques_SSI!Y$4:Y$30)</f>
        <v>0</v>
      </c>
      <c r="Z7" s="44">
        <f ca="1">Z$3*Abaques_SSI!Z7/SUM(Abaques_SSI!Z$4:Z$30)</f>
        <v>0</v>
      </c>
      <c r="AA7" s="44">
        <f ca="1">AA$3*Abaques_SSI!AA7/SUM(Abaques_SSI!AA$4:AA$30)</f>
        <v>0</v>
      </c>
      <c r="AB7" s="44">
        <f ca="1">AB$3*Abaques_SSI!AB7/SUM(Abaques_SSI!AB$4:AB$30)</f>
        <v>0</v>
      </c>
      <c r="AC7" s="44">
        <f ca="1">AC$3*Abaques_SSI!AC7/SUM(Abaques_SSI!AC$4:AC$30)</f>
        <v>0</v>
      </c>
      <c r="AD7" s="44">
        <f ca="1">AD$3*Abaques_SSI!AD7/SUM(Abaques_SSI!AD$4:AD$30)</f>
        <v>0</v>
      </c>
      <c r="AE7" s="44">
        <f ca="1">AE$3*Abaques_SSI!AE7/SUM(Abaques_SSI!AE$4:AE$30)</f>
        <v>0</v>
      </c>
      <c r="AF7" s="44">
        <f ca="1">AF$3*Abaques_SSI!AF7/SUM(Abaques_SSI!AF$4:AF$30)</f>
        <v>0</v>
      </c>
      <c r="AG7" s="44">
        <f ca="1">AG$3*Abaques_SSI!AG7/SUM(Abaques_SSI!AG$4:AG$30)</f>
        <v>0</v>
      </c>
      <c r="AH7" s="44">
        <f ca="1">AH$3*Abaques_SSI!AH7/SUM(Abaques_SSI!AH$4:AH$30)</f>
        <v>0</v>
      </c>
      <c r="AI7" s="44">
        <f ca="1">AI$3*Abaques_SSI!AI7/SUM(Abaques_SSI!AI$4:AI$30)</f>
        <v>0</v>
      </c>
      <c r="AJ7" s="44">
        <f ca="1">AJ$3*Abaques_SSI!AJ7/SUM(Abaques_SSI!AJ$4:AJ$30)</f>
        <v>0</v>
      </c>
      <c r="AK7" s="44">
        <f ca="1">AK$3*Abaques_SSI!AK7/SUM(Abaques_SSI!AK$4:AK$30)</f>
        <v>0</v>
      </c>
      <c r="AL7" s="44">
        <f ca="1">AL$3*Abaques_SSI!AL7/SUM(Abaques_SSI!AL$4:AL$30)</f>
        <v>0</v>
      </c>
      <c r="AM7" s="47">
        <f t="shared" ca="1" si="1"/>
        <v>50128.592647697093</v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49">
        <f t="shared" ca="1" si="0"/>
        <v>26828.564259171479</v>
      </c>
      <c r="D8" s="43">
        <f ca="1">D$3*Abaques_SSI!D8/SUM(Abaques_SSI!D$4:D$30)</f>
        <v>0</v>
      </c>
      <c r="E8" s="44">
        <f ca="1">E$3*Abaques_SSI!E8/SUM(Abaques_SSI!E$4:E$30)</f>
        <v>0</v>
      </c>
      <c r="F8" s="44">
        <f ca="1">F$3*Abaques_SSI!F8/SUM(Abaques_SSI!F$4:F$30)</f>
        <v>0</v>
      </c>
      <c r="G8" s="44">
        <f ca="1">G$3*Abaques_SSI!G8/SUM(Abaques_SSI!G$4:G$30)</f>
        <v>0</v>
      </c>
      <c r="H8" s="44">
        <f ca="1">H$3*Abaques_SSI!H8/SUM(Abaques_SSI!H$4:H$30)</f>
        <v>451.23747665697272</v>
      </c>
      <c r="I8" s="44">
        <f ca="1">I$3*Abaques_SSI!I8/SUM(Abaques_SSI!I$4:I$30)</f>
        <v>2891.9279522114462</v>
      </c>
      <c r="J8" s="44">
        <f ca="1">J$3*Abaques_SSI!J8/SUM(Abaques_SSI!J$4:J$30)</f>
        <v>0</v>
      </c>
      <c r="K8" s="44">
        <f ca="1">K$3*Abaques_SSI!K8/SUM(Abaques_SSI!K$4:K$30)</f>
        <v>0</v>
      </c>
      <c r="L8" s="44">
        <f ca="1">L$3*Abaques_SSI!L8/SUM(Abaques_SSI!L$4:L$30)</f>
        <v>0</v>
      </c>
      <c r="M8" s="44">
        <f ca="1">M$3*Abaques_SSI!M8/SUM(Abaques_SSI!M$4:M$30)</f>
        <v>3366.3512453377871</v>
      </c>
      <c r="N8" s="44">
        <f ca="1">N$3*Abaques_SSI!N8/SUM(Abaques_SSI!N$4:N$30)</f>
        <v>0</v>
      </c>
      <c r="O8" s="44">
        <f ca="1">O$3*Abaques_SSI!O8/SUM(Abaques_SSI!O$4:O$30)</f>
        <v>3668.2242830076998</v>
      </c>
      <c r="P8" s="44">
        <f ca="1">P$3*Abaques_SSI!P8/SUM(Abaques_SSI!P$4:P$30)</f>
        <v>0</v>
      </c>
      <c r="Q8" s="44">
        <f ca="1">Q$3*Abaques_SSI!Q8/SUM(Abaques_SSI!Q$4:Q$30)</f>
        <v>0</v>
      </c>
      <c r="R8" s="44">
        <f ca="1">R$3*Abaques_SSI!R8/SUM(Abaques_SSI!R$4:R$30)</f>
        <v>0</v>
      </c>
      <c r="S8" s="44">
        <f ca="1">S$3*Abaques_SSI!S8/SUM(Abaques_SSI!S$4:S$30)</f>
        <v>0</v>
      </c>
      <c r="T8" s="44">
        <f ca="1">T$3*Abaques_SSI!T8/SUM(Abaques_SSI!T$4:T$30)</f>
        <v>0</v>
      </c>
      <c r="U8" s="44">
        <f ca="1">U$3*Abaques_SSI!U8/SUM(Abaques_SSI!U$4:U$30)</f>
        <v>4029.0322921978582</v>
      </c>
      <c r="V8" s="44">
        <f ca="1">V$3*Abaques_SSI!V8/SUM(Abaques_SSI!V$4:V$30)</f>
        <v>0</v>
      </c>
      <c r="W8" s="44">
        <f ca="1">W$3*Abaques_SSI!W8/SUM(Abaques_SSI!W$4:W$30)</f>
        <v>0</v>
      </c>
      <c r="X8" s="44">
        <f ca="1">X$3*Abaques_SSI!X8/SUM(Abaques_SSI!X$4:X$30)</f>
        <v>0</v>
      </c>
      <c r="Y8" s="44">
        <f ca="1">Y$3*Abaques_SSI!Y8/SUM(Abaques_SSI!Y$4:Y$30)</f>
        <v>0</v>
      </c>
      <c r="Z8" s="44">
        <f ca="1">Z$3*Abaques_SSI!Z8/SUM(Abaques_SSI!Z$4:Z$30)</f>
        <v>0</v>
      </c>
      <c r="AA8" s="44">
        <f ca="1">AA$3*Abaques_SSI!AA8/SUM(Abaques_SSI!AA$4:AA$30)</f>
        <v>0</v>
      </c>
      <c r="AB8" s="44">
        <f ca="1">AB$3*Abaques_SSI!AB8/SUM(Abaques_SSI!AB$4:AB$30)</f>
        <v>0</v>
      </c>
      <c r="AC8" s="44">
        <f ca="1">AC$3*Abaques_SSI!AC8/SUM(Abaques_SSI!AC$4:AC$30)</f>
        <v>11640.705136478418</v>
      </c>
      <c r="AD8" s="44">
        <f ca="1">AD$3*Abaques_SSI!AD8/SUM(Abaques_SSI!AD$4:AD$30)</f>
        <v>781.08587328129602</v>
      </c>
      <c r="AE8" s="44">
        <f ca="1">AE$3*Abaques_SSI!AE8/SUM(Abaques_SSI!AE$4:AE$30)</f>
        <v>0</v>
      </c>
      <c r="AF8" s="44">
        <f ca="1">AF$3*Abaques_SSI!AF8/SUM(Abaques_SSI!AF$4:AF$30)</f>
        <v>0</v>
      </c>
      <c r="AG8" s="44">
        <f ca="1">AG$3*Abaques_SSI!AG8/SUM(Abaques_SSI!AG$4:AG$30)</f>
        <v>0</v>
      </c>
      <c r="AH8" s="44">
        <f ca="1">AH$3*Abaques_SSI!AH8/SUM(Abaques_SSI!AH$4:AH$30)</f>
        <v>0</v>
      </c>
      <c r="AI8" s="44">
        <f ca="1">AI$3*Abaques_SSI!AI8/SUM(Abaques_SSI!AI$4:AI$30)</f>
        <v>0</v>
      </c>
      <c r="AJ8" s="44">
        <f ca="1">AJ$3*Abaques_SSI!AJ8/SUM(Abaques_SSI!AJ$4:AJ$30)</f>
        <v>0</v>
      </c>
      <c r="AK8" s="44">
        <f ca="1">AK$3*Abaques_SSI!AK8/SUM(Abaques_SSI!AK$4:AK$30)</f>
        <v>0</v>
      </c>
      <c r="AL8" s="44">
        <f ca="1">AL$3*Abaques_SSI!AL8/SUM(Abaques_SSI!AL$4:AL$30)</f>
        <v>0</v>
      </c>
      <c r="AM8" s="47">
        <f t="shared" ca="1" si="1"/>
        <v>26828.564259171479</v>
      </c>
    </row>
    <row r="9" spans="2:39" s="7" customFormat="1" x14ac:dyDescent="0.25">
      <c r="B9" s="14" t="str">
        <f>Abaques_SSI!B9</f>
        <v>Compromission du réseau via l'utilisation d'identifiants volés</v>
      </c>
      <c r="C9" s="49">
        <f t="shared" ca="1" si="0"/>
        <v>134465.71789679202</v>
      </c>
      <c r="D9" s="43">
        <f ca="1">D$3*Abaques_SSI!D9/SUM(Abaques_SSI!D$4:D$30)</f>
        <v>0</v>
      </c>
      <c r="E9" s="44">
        <f ca="1">E$3*Abaques_SSI!E9/SUM(Abaques_SSI!E$4:E$30)</f>
        <v>0</v>
      </c>
      <c r="F9" s="44">
        <f ca="1">F$3*Abaques_SSI!F9/SUM(Abaques_SSI!F$4:F$30)</f>
        <v>0</v>
      </c>
      <c r="G9" s="44">
        <f ca="1">G$3*Abaques_SSI!G9/SUM(Abaques_SSI!G$4:G$30)</f>
        <v>0</v>
      </c>
      <c r="H9" s="44">
        <f ca="1">H$3*Abaques_SSI!H9/SUM(Abaques_SSI!H$4:H$30)</f>
        <v>335.5355595654413</v>
      </c>
      <c r="I9" s="44">
        <f ca="1">I$3*Abaques_SSI!I9/SUM(Abaques_SSI!I$4:I$30)</f>
        <v>2150.4079644649219</v>
      </c>
      <c r="J9" s="44">
        <f ca="1">J$3*Abaques_SSI!J9/SUM(Abaques_SSI!J$4:J$30)</f>
        <v>597.00213619793476</v>
      </c>
      <c r="K9" s="44">
        <f ca="1">K$3*Abaques_SSI!K9/SUM(Abaques_SSI!K$4:K$30)</f>
        <v>4438.7841847782502</v>
      </c>
      <c r="L9" s="44">
        <f ca="1">L$3*Abaques_SSI!L9/SUM(Abaques_SSI!L$4:L$30)</f>
        <v>0</v>
      </c>
      <c r="M9" s="44">
        <f ca="1">M$3*Abaques_SSI!M9/SUM(Abaques_SSI!M$4:M$30)</f>
        <v>2503.1842593537394</v>
      </c>
      <c r="N9" s="44">
        <f ca="1">N$3*Abaques_SSI!N9/SUM(Abaques_SSI!N$4:N$30)</f>
        <v>0</v>
      </c>
      <c r="O9" s="44">
        <f ca="1">O$3*Abaques_SSI!O9/SUM(Abaques_SSI!O$4:O$30)</f>
        <v>0</v>
      </c>
      <c r="P9" s="44">
        <f ca="1">P$3*Abaques_SSI!P9/SUM(Abaques_SSI!P$4:P$30)</f>
        <v>101564.99999999999</v>
      </c>
      <c r="Q9" s="44">
        <f ca="1">Q$3*Abaques_SSI!Q9/SUM(Abaques_SSI!Q$4:Q$30)</f>
        <v>0</v>
      </c>
      <c r="R9" s="44">
        <f ca="1">R$3*Abaques_SSI!R9/SUM(Abaques_SSI!R$4:R$30)</f>
        <v>2531.4895950155769</v>
      </c>
      <c r="S9" s="44">
        <f ca="1">S$3*Abaques_SSI!S9/SUM(Abaques_SSI!S$4:S$30)</f>
        <v>8179.7798937208545</v>
      </c>
      <c r="T9" s="44">
        <f ca="1">T$3*Abaques_SSI!T9/SUM(Abaques_SSI!T$4:T$30)</f>
        <v>0</v>
      </c>
      <c r="U9" s="44">
        <f ca="1">U$3*Abaques_SSI!U9/SUM(Abaques_SSI!U$4:U$30)</f>
        <v>0</v>
      </c>
      <c r="V9" s="44">
        <f ca="1">V$3*Abaques_SSI!V9/SUM(Abaques_SSI!V$4:V$30)</f>
        <v>0</v>
      </c>
      <c r="W9" s="44">
        <f ca="1">W$3*Abaques_SSI!W9/SUM(Abaques_SSI!W$4:W$30)</f>
        <v>0</v>
      </c>
      <c r="X9" s="44">
        <f ca="1">X$3*Abaques_SSI!X9/SUM(Abaques_SSI!X$4:X$30)</f>
        <v>0</v>
      </c>
      <c r="Y9" s="44">
        <f ca="1">Y$3*Abaques_SSI!Y9/SUM(Abaques_SSI!Y$4:Y$30)</f>
        <v>0</v>
      </c>
      <c r="Z9" s="44">
        <f ca="1">Z$3*Abaques_SSI!Z9/SUM(Abaques_SSI!Z$4:Z$30)</f>
        <v>0</v>
      </c>
      <c r="AA9" s="44">
        <f ca="1">AA$3*Abaques_SSI!AA9/SUM(Abaques_SSI!AA$4:AA$30)</f>
        <v>0</v>
      </c>
      <c r="AB9" s="44">
        <f ca="1">AB$3*Abaques_SSI!AB9/SUM(Abaques_SSI!AB$4:AB$30)</f>
        <v>0</v>
      </c>
      <c r="AC9" s="44">
        <f ca="1">AC$3*Abaques_SSI!AC9/SUM(Abaques_SSI!AC$4:AC$30)</f>
        <v>0</v>
      </c>
      <c r="AD9" s="44">
        <f ca="1">AD$3*Abaques_SSI!AD9/SUM(Abaques_SSI!AD$4:AD$30)</f>
        <v>0</v>
      </c>
      <c r="AE9" s="44">
        <f ca="1">AE$3*Abaques_SSI!AE9/SUM(Abaques_SSI!AE$4:AE$30)</f>
        <v>0</v>
      </c>
      <c r="AF9" s="44">
        <f ca="1">AF$3*Abaques_SSI!AF9/SUM(Abaques_SSI!AF$4:AF$30)</f>
        <v>0</v>
      </c>
      <c r="AG9" s="44">
        <f ca="1">AG$3*Abaques_SSI!AG9/SUM(Abaques_SSI!AG$4:AG$30)</f>
        <v>0</v>
      </c>
      <c r="AH9" s="44">
        <f ca="1">AH$3*Abaques_SSI!AH9/SUM(Abaques_SSI!AH$4:AH$30)</f>
        <v>0</v>
      </c>
      <c r="AI9" s="44">
        <f ca="1">AI$3*Abaques_SSI!AI9/SUM(Abaques_SSI!AI$4:AI$30)</f>
        <v>0</v>
      </c>
      <c r="AJ9" s="44">
        <f ca="1">AJ$3*Abaques_SSI!AJ9/SUM(Abaques_SSI!AJ$4:AJ$30)</f>
        <v>0</v>
      </c>
      <c r="AK9" s="44">
        <f ca="1">AK$3*Abaques_SSI!AK9/SUM(Abaques_SSI!AK$4:AK$30)</f>
        <v>0</v>
      </c>
      <c r="AL9" s="44">
        <f ca="1">AL$3*Abaques_SSI!AL9/SUM(Abaques_SSI!AL$4:AL$30)</f>
        <v>12164.534303695322</v>
      </c>
      <c r="AM9" s="47">
        <f t="shared" ca="1" si="1"/>
        <v>134465.71789679202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49">
        <f t="shared" ca="1" si="0"/>
        <v>52145.240820130122</v>
      </c>
      <c r="D10" s="43">
        <f ca="1">D$3*Abaques_SSI!D10/SUM(Abaques_SSI!D$4:D$30)</f>
        <v>0</v>
      </c>
      <c r="E10" s="44">
        <f ca="1">E$3*Abaques_SSI!E10/SUM(Abaques_SSI!E$4:E$30)</f>
        <v>0</v>
      </c>
      <c r="F10" s="44">
        <f ca="1">F$3*Abaques_SSI!F10/SUM(Abaques_SSI!F$4:F$30)</f>
        <v>0</v>
      </c>
      <c r="G10" s="44">
        <f ca="1">G$3*Abaques_SSI!G10/SUM(Abaques_SSI!G$4:G$30)</f>
        <v>0</v>
      </c>
      <c r="H10" s="44">
        <f ca="1">H$3*Abaques_SSI!H10/SUM(Abaques_SSI!H$4:H$30)</f>
        <v>523.43547292208848</v>
      </c>
      <c r="I10" s="44">
        <f ca="1">I$3*Abaques_SSI!I10/SUM(Abaques_SSI!I$4:I$30)</f>
        <v>3354.636424565278</v>
      </c>
      <c r="J10" s="44">
        <f ca="1">J$3*Abaques_SSI!J10/SUM(Abaques_SSI!J$4:J$30)</f>
        <v>931.32333246877829</v>
      </c>
      <c r="K10" s="44">
        <f ca="1">K$3*Abaques_SSI!K10/SUM(Abaques_SSI!K$4:K$30)</f>
        <v>0</v>
      </c>
      <c r="L10" s="44">
        <f ca="1">L$3*Abaques_SSI!L10/SUM(Abaques_SSI!L$4:L$30)</f>
        <v>0</v>
      </c>
      <c r="M10" s="44">
        <f ca="1">M$3*Abaques_SSI!M10/SUM(Abaques_SSI!M$4:M$30)</f>
        <v>3904.9674445918336</v>
      </c>
      <c r="N10" s="44">
        <f ca="1">N$3*Abaques_SSI!N10/SUM(Abaques_SSI!N$4:N$30)</f>
        <v>0</v>
      </c>
      <c r="O10" s="44">
        <f ca="1">O$3*Abaques_SSI!O10/SUM(Abaques_SSI!O$4:O$30)</f>
        <v>0</v>
      </c>
      <c r="P10" s="44">
        <f ca="1">P$3*Abaques_SSI!P10/SUM(Abaques_SSI!P$4:P$30)</f>
        <v>0</v>
      </c>
      <c r="Q10" s="44">
        <f ca="1">Q$3*Abaques_SSI!Q10/SUM(Abaques_SSI!Q$4:Q$30)</f>
        <v>0</v>
      </c>
      <c r="R10" s="44">
        <f ca="1">R$3*Abaques_SSI!R10/SUM(Abaques_SSI!R$4:R$30)</f>
        <v>0</v>
      </c>
      <c r="S10" s="44">
        <f ca="1">S$3*Abaques_SSI!S10/SUM(Abaques_SSI!S$4:S$30)</f>
        <v>0</v>
      </c>
      <c r="T10" s="44">
        <f ca="1">T$3*Abaques_SSI!T10/SUM(Abaques_SSI!T$4:T$30)</f>
        <v>0</v>
      </c>
      <c r="U10" s="44">
        <f ca="1">U$3*Abaques_SSI!U10/SUM(Abaques_SSI!U$4:U$30)</f>
        <v>0</v>
      </c>
      <c r="V10" s="44">
        <f ca="1">V$3*Abaques_SSI!V10/SUM(Abaques_SSI!V$4:V$30)</f>
        <v>2143.9813930812797</v>
      </c>
      <c r="W10" s="44">
        <f ca="1">W$3*Abaques_SSI!W10/SUM(Abaques_SSI!W$4:W$30)</f>
        <v>19588.568844235029</v>
      </c>
      <c r="X10" s="44">
        <f ca="1">X$3*Abaques_SSI!X10/SUM(Abaques_SSI!X$4:X$30)</f>
        <v>2721.6543945011317</v>
      </c>
      <c r="Y10" s="44">
        <f ca="1">Y$3*Abaques_SSI!Y10/SUM(Abaques_SSI!Y$4:Y$30)</f>
        <v>0</v>
      </c>
      <c r="Z10" s="44">
        <f ca="1">Z$3*Abaques_SSI!Z10/SUM(Abaques_SSI!Z$4:Z$30)</f>
        <v>0</v>
      </c>
      <c r="AA10" s="44">
        <f ca="1">AA$3*Abaques_SSI!AA10/SUM(Abaques_SSI!AA$4:AA$30)</f>
        <v>0</v>
      </c>
      <c r="AB10" s="44">
        <f ca="1">AB$3*Abaques_SSI!AB10/SUM(Abaques_SSI!AB$4:AB$30)</f>
        <v>0</v>
      </c>
      <c r="AC10" s="44">
        <f ca="1">AC$3*Abaques_SSI!AC10/SUM(Abaques_SSI!AC$4:AC$30)</f>
        <v>0</v>
      </c>
      <c r="AD10" s="44">
        <f ca="1">AD$3*Abaques_SSI!AD10/SUM(Abaques_SSI!AD$4:AD$30)</f>
        <v>0</v>
      </c>
      <c r="AE10" s="44">
        <f ca="1">AE$3*Abaques_SSI!AE10/SUM(Abaques_SSI!AE$4:AE$30)</f>
        <v>0</v>
      </c>
      <c r="AF10" s="44">
        <f ca="1">AF$3*Abaques_SSI!AF10/SUM(Abaques_SSI!AF$4:AF$30)</f>
        <v>0</v>
      </c>
      <c r="AG10" s="44">
        <f ca="1">AG$3*Abaques_SSI!AG10/SUM(Abaques_SSI!AG$4:AG$30)</f>
        <v>0</v>
      </c>
      <c r="AH10" s="44">
        <f ca="1">AH$3*Abaques_SSI!AH10/SUM(Abaques_SSI!AH$4:AH$30)</f>
        <v>0</v>
      </c>
      <c r="AI10" s="44">
        <f ca="1">AI$3*Abaques_SSI!AI10/SUM(Abaques_SSI!AI$4:AI$30)</f>
        <v>0</v>
      </c>
      <c r="AJ10" s="44">
        <f ca="1">AJ$3*Abaques_SSI!AJ10/SUM(Abaques_SSI!AJ$4:AJ$30)</f>
        <v>0</v>
      </c>
      <c r="AK10" s="44">
        <f ca="1">AK$3*Abaques_SSI!AK10/SUM(Abaques_SSI!AK$4:AK$30)</f>
        <v>0</v>
      </c>
      <c r="AL10" s="44">
        <f ca="1">AL$3*Abaques_SSI!AL10/SUM(Abaques_SSI!AL$4:AL$30)</f>
        <v>18976.673513764705</v>
      </c>
      <c r="AM10" s="47">
        <f t="shared" ca="1" si="1"/>
        <v>52145.240820130122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49">
        <f t="shared" ca="1" si="0"/>
        <v>61444.456118616581</v>
      </c>
      <c r="D11" s="43">
        <f ca="1">D$3*Abaques_SSI!D11/SUM(Abaques_SSI!D$4:D$30)</f>
        <v>0</v>
      </c>
      <c r="E11" s="44">
        <f ca="1">E$3*Abaques_SSI!E11/SUM(Abaques_SSI!E$4:E$30)</f>
        <v>0</v>
      </c>
      <c r="F11" s="44">
        <f ca="1">F$3*Abaques_SSI!F11/SUM(Abaques_SSI!F$4:F$30)</f>
        <v>0</v>
      </c>
      <c r="G11" s="44">
        <f ca="1">G$3*Abaques_SSI!G11/SUM(Abaques_SSI!G$4:G$30)</f>
        <v>0</v>
      </c>
      <c r="H11" s="44">
        <f ca="1">H$3*Abaques_SSI!H11/SUM(Abaques_SSI!H$4:H$30)</f>
        <v>211.06269069439048</v>
      </c>
      <c r="I11" s="44">
        <f ca="1">I$3*Abaques_SSI!I11/SUM(Abaques_SSI!I$4:I$30)</f>
        <v>1352.6759776472893</v>
      </c>
      <c r="J11" s="44">
        <f ca="1">J$3*Abaques_SSI!J11/SUM(Abaques_SSI!J$4:J$30)</f>
        <v>625.88934184437073</v>
      </c>
      <c r="K11" s="44">
        <f ca="1">K$3*Abaques_SSI!K11/SUM(Abaques_SSI!K$4:K$30)</f>
        <v>0</v>
      </c>
      <c r="L11" s="44">
        <f ca="1">L$3*Abaques_SSI!L11/SUM(Abaques_SSI!L$4:L$30)</f>
        <v>0</v>
      </c>
      <c r="M11" s="44">
        <f ca="1">M$3*Abaques_SSI!M11/SUM(Abaques_SSI!M$4:M$30)</f>
        <v>1574.5836470128359</v>
      </c>
      <c r="N11" s="44">
        <f ca="1">N$3*Abaques_SSI!N11/SUM(Abaques_SSI!N$4:N$30)</f>
        <v>0</v>
      </c>
      <c r="O11" s="44">
        <f ca="1">O$3*Abaques_SSI!O11/SUM(Abaques_SSI!O$4:O$30)</f>
        <v>0</v>
      </c>
      <c r="P11" s="44">
        <f ca="1">P$3*Abaques_SSI!P11/SUM(Abaques_SSI!P$4:P$30)</f>
        <v>0</v>
      </c>
      <c r="Q11" s="44">
        <f ca="1">Q$3*Abaques_SSI!Q11/SUM(Abaques_SSI!Q$4:Q$30)</f>
        <v>0</v>
      </c>
      <c r="R11" s="44">
        <f ca="1">R$3*Abaques_SSI!R11/SUM(Abaques_SSI!R$4:R$30)</f>
        <v>0</v>
      </c>
      <c r="S11" s="44">
        <f ca="1">S$3*Abaques_SSI!S11/SUM(Abaques_SSI!S$4:S$30)</f>
        <v>0</v>
      </c>
      <c r="T11" s="44">
        <f ca="1">T$3*Abaques_SSI!T11/SUM(Abaques_SSI!T$4:T$30)</f>
        <v>0</v>
      </c>
      <c r="U11" s="44">
        <f ca="1">U$3*Abaques_SSI!U11/SUM(Abaques_SSI!U$4:U$30)</f>
        <v>0</v>
      </c>
      <c r="V11" s="44">
        <f ca="1">V$3*Abaques_SSI!V11/SUM(Abaques_SSI!V$4:V$30)</f>
        <v>0</v>
      </c>
      <c r="W11" s="44">
        <f ca="1">W$3*Abaques_SSI!W11/SUM(Abaques_SSI!W$4:W$30)</f>
        <v>0</v>
      </c>
      <c r="X11" s="44">
        <f ca="1">X$3*Abaques_SSI!X11/SUM(Abaques_SSI!X$4:X$30)</f>
        <v>0</v>
      </c>
      <c r="Y11" s="44">
        <f ca="1">Y$3*Abaques_SSI!Y11/SUM(Abaques_SSI!Y$4:Y$30)</f>
        <v>0</v>
      </c>
      <c r="Z11" s="44">
        <f ca="1">Z$3*Abaques_SSI!Z11/SUM(Abaques_SSI!Z$4:Z$30)</f>
        <v>0</v>
      </c>
      <c r="AA11" s="44">
        <f ca="1">AA$3*Abaques_SSI!AA11/SUM(Abaques_SSI!AA$4:AA$30)</f>
        <v>6172.8395061728397</v>
      </c>
      <c r="AB11" s="44">
        <f ca="1">AB$3*Abaques_SSI!AB11/SUM(Abaques_SSI!AB$4:AB$30)</f>
        <v>24717.4</v>
      </c>
      <c r="AC11" s="44">
        <f ca="1">AC$3*Abaques_SSI!AC11/SUM(Abaques_SSI!AC$4:AC$30)</f>
        <v>5444.8459509334543</v>
      </c>
      <c r="AD11" s="44">
        <f ca="1">AD$3*Abaques_SSI!AD11/SUM(Abaques_SSI!AD$4:AD$30)</f>
        <v>365.34661814770305</v>
      </c>
      <c r="AE11" s="44">
        <f ca="1">AE$3*Abaques_SSI!AE11/SUM(Abaques_SSI!AE$4:AE$30)</f>
        <v>4586.8175548679683</v>
      </c>
      <c r="AF11" s="44">
        <f ca="1">AF$3*Abaques_SSI!AF11/SUM(Abaques_SSI!AF$4:AF$30)</f>
        <v>800.28935507206063</v>
      </c>
      <c r="AG11" s="44">
        <f ca="1">AG$3*Abaques_SSI!AG11/SUM(Abaques_SSI!AG$4:AG$30)</f>
        <v>6410.4440985955853</v>
      </c>
      <c r="AH11" s="44">
        <f ca="1">AH$3*Abaques_SSI!AH11/SUM(Abaques_SSI!AH$4:AH$30)</f>
        <v>0</v>
      </c>
      <c r="AI11" s="44">
        <f ca="1">AI$3*Abaques_SSI!AI11/SUM(Abaques_SSI!AI$4:AI$30)</f>
        <v>0</v>
      </c>
      <c r="AJ11" s="44">
        <f ca="1">AJ$3*Abaques_SSI!AJ11/SUM(Abaques_SSI!AJ$4:AJ$30)</f>
        <v>0</v>
      </c>
      <c r="AK11" s="44">
        <f ca="1">AK$3*Abaques_SSI!AK11/SUM(Abaques_SSI!AK$4:AK$30)</f>
        <v>0</v>
      </c>
      <c r="AL11" s="44">
        <f ca="1">AL$3*Abaques_SSI!AL11/SUM(Abaques_SSI!AL$4:AL$30)</f>
        <v>9182.2613776280814</v>
      </c>
      <c r="AM11" s="47">
        <f t="shared" ca="1" si="1"/>
        <v>61444.456118616581</v>
      </c>
    </row>
    <row r="12" spans="2:39" s="7" customFormat="1" x14ac:dyDescent="0.25">
      <c r="B12" s="14" t="str">
        <f>Abaques_SSI!B12</f>
        <v>Compromission d'un poste via l'accès à un site web infecté</v>
      </c>
      <c r="C12" s="49">
        <f t="shared" ca="1" si="0"/>
        <v>45961.091688365799</v>
      </c>
      <c r="D12" s="43">
        <f ca="1">D$3*Abaques_SSI!D12/SUM(Abaques_SSI!D$4:D$30)</f>
        <v>0</v>
      </c>
      <c r="E12" s="44">
        <f ca="1">E$3*Abaques_SSI!E12/SUM(Abaques_SSI!E$4:E$30)</f>
        <v>0</v>
      </c>
      <c r="F12" s="44">
        <f ca="1">F$3*Abaques_SSI!F12/SUM(Abaques_SSI!F$4:F$30)</f>
        <v>0</v>
      </c>
      <c r="G12" s="44">
        <f ca="1">G$3*Abaques_SSI!G12/SUM(Abaques_SSI!G$4:G$30)</f>
        <v>0</v>
      </c>
      <c r="H12" s="44">
        <f ca="1">H$3*Abaques_SSI!H12/SUM(Abaques_SSI!H$4:H$30)</f>
        <v>351.77115115731743</v>
      </c>
      <c r="I12" s="44">
        <f ca="1">I$3*Abaques_SSI!I12/SUM(Abaques_SSI!I$4:I$30)</f>
        <v>1352.6759776472893</v>
      </c>
      <c r="J12" s="44">
        <f ca="1">J$3*Abaques_SSI!J12/SUM(Abaques_SSI!J$4:J$30)</f>
        <v>0</v>
      </c>
      <c r="K12" s="44">
        <f ca="1">K$3*Abaques_SSI!K12/SUM(Abaques_SSI!K$4:K$30)</f>
        <v>0</v>
      </c>
      <c r="L12" s="44">
        <f ca="1">L$3*Abaques_SSI!L12/SUM(Abaques_SSI!L$4:L$30)</f>
        <v>0</v>
      </c>
      <c r="M12" s="44">
        <f ca="1">M$3*Abaques_SSI!M12/SUM(Abaques_SSI!M$4:M$30)</f>
        <v>1574.5836470128359</v>
      </c>
      <c r="N12" s="44">
        <f ca="1">N$3*Abaques_SSI!N12/SUM(Abaques_SSI!N$4:N$30)</f>
        <v>0</v>
      </c>
      <c r="O12" s="44">
        <f ca="1">O$3*Abaques_SSI!O12/SUM(Abaques_SSI!O$4:O$30)</f>
        <v>0</v>
      </c>
      <c r="P12" s="44">
        <f ca="1">P$3*Abaques_SSI!P12/SUM(Abaques_SSI!P$4:P$30)</f>
        <v>0</v>
      </c>
      <c r="Q12" s="44">
        <f ca="1">Q$3*Abaques_SSI!Q12/SUM(Abaques_SSI!Q$4:Q$30)</f>
        <v>0</v>
      </c>
      <c r="R12" s="44">
        <f ca="1">R$3*Abaques_SSI!R12/SUM(Abaques_SSI!R$4:R$30)</f>
        <v>0</v>
      </c>
      <c r="S12" s="44">
        <f ca="1">S$3*Abaques_SSI!S12/SUM(Abaques_SSI!S$4:S$30)</f>
        <v>0</v>
      </c>
      <c r="T12" s="44">
        <f ca="1">T$3*Abaques_SSI!T12/SUM(Abaques_SSI!T$4:T$30)</f>
        <v>0</v>
      </c>
      <c r="U12" s="44">
        <f ca="1">U$3*Abaques_SSI!U12/SUM(Abaques_SSI!U$4:U$30)</f>
        <v>0</v>
      </c>
      <c r="V12" s="44">
        <f ca="1">V$3*Abaques_SSI!V12/SUM(Abaques_SSI!V$4:V$30)</f>
        <v>6916.0690099396106</v>
      </c>
      <c r="W12" s="44">
        <f ca="1">W$3*Abaques_SSI!W12/SUM(Abaques_SSI!W$4:W$30)</f>
        <v>7898.6164694496056</v>
      </c>
      <c r="X12" s="44">
        <f ca="1">X$3*Abaques_SSI!X12/SUM(Abaques_SSI!X$4:X$30)</f>
        <v>1097.4412881052949</v>
      </c>
      <c r="Y12" s="44">
        <f ca="1">Y$3*Abaques_SSI!Y12/SUM(Abaques_SSI!Y$4:Y$30)</f>
        <v>0</v>
      </c>
      <c r="Z12" s="44">
        <f ca="1">Z$3*Abaques_SSI!Z12/SUM(Abaques_SSI!Z$4:Z$30)</f>
        <v>0</v>
      </c>
      <c r="AA12" s="44">
        <f ca="1">AA$3*Abaques_SSI!AA12/SUM(Abaques_SSI!AA$4:AA$30)</f>
        <v>0</v>
      </c>
      <c r="AB12" s="44">
        <f ca="1">AB$3*Abaques_SSI!AB12/SUM(Abaques_SSI!AB$4:AB$30)</f>
        <v>0</v>
      </c>
      <c r="AC12" s="44">
        <f ca="1">AC$3*Abaques_SSI!AC12/SUM(Abaques_SSI!AC$4:AC$30)</f>
        <v>1814.9486503111514</v>
      </c>
      <c r="AD12" s="44">
        <f ca="1">AD$3*Abaques_SSI!AD12/SUM(Abaques_SSI!AD$4:AD$30)</f>
        <v>298.91996030266608</v>
      </c>
      <c r="AE12" s="44">
        <f ca="1">AE$3*Abaques_SSI!AE12/SUM(Abaques_SSI!AE$4:AE$30)</f>
        <v>3276.2982534771204</v>
      </c>
      <c r="AF12" s="44">
        <f ca="1">AF$3*Abaques_SSI!AF12/SUM(Abaques_SSI!AF$4:AF$30)</f>
        <v>906.99460241500185</v>
      </c>
      <c r="AG12" s="44">
        <f ca="1">AG$3*Abaques_SSI!AG12/SUM(Abaques_SSI!AG$4:AG$30)</f>
        <v>12820.888197191171</v>
      </c>
      <c r="AH12" s="44">
        <f ca="1">AH$3*Abaques_SSI!AH12/SUM(Abaques_SSI!AH$4:AH$30)</f>
        <v>0</v>
      </c>
      <c r="AI12" s="44">
        <f ca="1">AI$3*Abaques_SSI!AI12/SUM(Abaques_SSI!AI$4:AI$30)</f>
        <v>0</v>
      </c>
      <c r="AJ12" s="44">
        <f ca="1">AJ$3*Abaques_SSI!AJ12/SUM(Abaques_SSI!AJ$4:AJ$30)</f>
        <v>0</v>
      </c>
      <c r="AK12" s="44">
        <f ca="1">AK$3*Abaques_SSI!AK12/SUM(Abaques_SSI!AK$4:AK$30)</f>
        <v>0</v>
      </c>
      <c r="AL12" s="44">
        <f ca="1">AL$3*Abaques_SSI!AL12/SUM(Abaques_SSI!AL$4:AL$30)</f>
        <v>7651.884481356733</v>
      </c>
      <c r="AM12" s="47">
        <f t="shared" ca="1" si="1"/>
        <v>45961.091688365799</v>
      </c>
    </row>
    <row r="13" spans="2:39" s="7" customFormat="1" x14ac:dyDescent="0.25">
      <c r="B13" s="14" t="str">
        <f>Abaques_SSI!B13</f>
        <v>Compromission d'un poste via une clé USB infectée</v>
      </c>
      <c r="C13" s="49">
        <f t="shared" ca="1" si="0"/>
        <v>25170.544240937728</v>
      </c>
      <c r="D13" s="43">
        <f ca="1">D$3*Abaques_SSI!D13/SUM(Abaques_SSI!D$4:D$30)</f>
        <v>0</v>
      </c>
      <c r="E13" s="44">
        <f ca="1">E$3*Abaques_SSI!E13/SUM(Abaques_SSI!E$4:E$30)</f>
        <v>0</v>
      </c>
      <c r="F13" s="44">
        <f ca="1">F$3*Abaques_SSI!F13/SUM(Abaques_SSI!F$4:F$30)</f>
        <v>0</v>
      </c>
      <c r="G13" s="44">
        <f ca="1">G$3*Abaques_SSI!G13/SUM(Abaques_SSI!G$4:G$30)</f>
        <v>0</v>
      </c>
      <c r="H13" s="44">
        <f ca="1">H$3*Abaques_SSI!H13/SUM(Abaques_SSI!H$4:H$30)</f>
        <v>793.08404988195218</v>
      </c>
      <c r="I13" s="44">
        <f ca="1">I$3*Abaques_SSI!I13/SUM(Abaques_SSI!I$4:I$30)</f>
        <v>1906.043423048453</v>
      </c>
      <c r="J13" s="44">
        <f ca="1">J$3*Abaques_SSI!J13/SUM(Abaques_SSI!J$4:J$30)</f>
        <v>529.1609843572603</v>
      </c>
      <c r="K13" s="44">
        <f ca="1">K$3*Abaques_SSI!K13/SUM(Abaques_SSI!K$4:K$30)</f>
        <v>0</v>
      </c>
      <c r="L13" s="44">
        <f ca="1">L$3*Abaques_SSI!L13/SUM(Abaques_SSI!L$4:L$30)</f>
        <v>0</v>
      </c>
      <c r="M13" s="44">
        <f ca="1">M$3*Abaques_SSI!M13/SUM(Abaques_SSI!M$4:M$30)</f>
        <v>2218.7315026089959</v>
      </c>
      <c r="N13" s="44">
        <f ca="1">N$3*Abaques_SSI!N13/SUM(Abaques_SSI!N$4:N$30)</f>
        <v>0</v>
      </c>
      <c r="O13" s="44">
        <f ca="1">O$3*Abaques_SSI!O13/SUM(Abaques_SSI!O$4:O$30)</f>
        <v>2417.6932774368925</v>
      </c>
      <c r="P13" s="44">
        <f ca="1">P$3*Abaques_SSI!P13/SUM(Abaques_SSI!P$4:P$30)</f>
        <v>0</v>
      </c>
      <c r="Q13" s="44">
        <f ca="1">Q$3*Abaques_SSI!Q13/SUM(Abaques_SSI!Q$4:Q$30)</f>
        <v>0</v>
      </c>
      <c r="R13" s="44">
        <f ca="1">R$3*Abaques_SSI!R13/SUM(Abaques_SSI!R$4:R$30)</f>
        <v>0</v>
      </c>
      <c r="S13" s="44">
        <f ca="1">S$3*Abaques_SSI!S13/SUM(Abaques_SSI!S$4:S$30)</f>
        <v>0</v>
      </c>
      <c r="T13" s="44">
        <f ca="1">T$3*Abaques_SSI!T13/SUM(Abaques_SSI!T$4:T$30)</f>
        <v>0</v>
      </c>
      <c r="U13" s="44">
        <f ca="1">U$3*Abaques_SSI!U13/SUM(Abaques_SSI!U$4:U$30)</f>
        <v>2655.4985562213155</v>
      </c>
      <c r="V13" s="44">
        <f ca="1">V$3*Abaques_SSI!V13/SUM(Abaques_SSI!V$4:V$30)</f>
        <v>0</v>
      </c>
      <c r="W13" s="44">
        <f ca="1">W$3*Abaques_SSI!W13/SUM(Abaques_SSI!W$4:W$30)</f>
        <v>0</v>
      </c>
      <c r="X13" s="44">
        <f ca="1">X$3*Abaques_SSI!X13/SUM(Abaques_SSI!X$4:X$30)</f>
        <v>0</v>
      </c>
      <c r="Y13" s="44">
        <f ca="1">Y$3*Abaques_SSI!Y13/SUM(Abaques_SSI!Y$4:Y$30)</f>
        <v>0</v>
      </c>
      <c r="Z13" s="44">
        <f ca="1">Z$3*Abaques_SSI!Z13/SUM(Abaques_SSI!Z$4:Z$30)</f>
        <v>0</v>
      </c>
      <c r="AA13" s="44">
        <f ca="1">AA$3*Abaques_SSI!AA13/SUM(Abaques_SSI!AA$4:AA$30)</f>
        <v>0</v>
      </c>
      <c r="AB13" s="44">
        <f ca="1">AB$3*Abaques_SSI!AB13/SUM(Abaques_SSI!AB$4:AB$30)</f>
        <v>0</v>
      </c>
      <c r="AC13" s="44">
        <f ca="1">AC$3*Abaques_SSI!AC13/SUM(Abaques_SSI!AC$4:AC$30)</f>
        <v>7672.2829308607752</v>
      </c>
      <c r="AD13" s="44">
        <f ca="1">AD$3*Abaques_SSI!AD13/SUM(Abaques_SSI!AD$4:AD$30)</f>
        <v>514.80659829903607</v>
      </c>
      <c r="AE13" s="44">
        <f ca="1">AE$3*Abaques_SSI!AE13/SUM(Abaques_SSI!AE$4:AE$30)</f>
        <v>6463.2429182230462</v>
      </c>
      <c r="AF13" s="44">
        <f ca="1">AF$3*Abaques_SSI!AF13/SUM(Abaques_SSI!AF$4:AF$30)</f>
        <v>0</v>
      </c>
      <c r="AG13" s="44">
        <f ca="1">AG$3*Abaques_SSI!AG13/SUM(Abaques_SSI!AG$4:AG$30)</f>
        <v>0</v>
      </c>
      <c r="AH13" s="44">
        <f ca="1">AH$3*Abaques_SSI!AH13/SUM(Abaques_SSI!AH$4:AH$30)</f>
        <v>0</v>
      </c>
      <c r="AI13" s="44">
        <f ca="1">AI$3*Abaques_SSI!AI13/SUM(Abaques_SSI!AI$4:AI$30)</f>
        <v>0</v>
      </c>
      <c r="AJ13" s="44">
        <f ca="1">AJ$3*Abaques_SSI!AJ13/SUM(Abaques_SSI!AJ$4:AJ$30)</f>
        <v>0</v>
      </c>
      <c r="AK13" s="44">
        <f ca="1">AK$3*Abaques_SSI!AK13/SUM(Abaques_SSI!AK$4:AK$30)</f>
        <v>0</v>
      </c>
      <c r="AL13" s="44">
        <f ca="1">AL$3*Abaques_SSI!AL13/SUM(Abaques_SSI!AL$4:AL$30)</f>
        <v>0</v>
      </c>
      <c r="AM13" s="47">
        <f t="shared" ca="1" si="1"/>
        <v>25170.544240937728</v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49">
        <f t="shared" ca="1" si="0"/>
        <v>80185.389610321348</v>
      </c>
      <c r="D14" s="43">
        <f ca="1">D$3*Abaques_SSI!D14/SUM(Abaques_SSI!D$4:D$30)</f>
        <v>0</v>
      </c>
      <c r="E14" s="44">
        <f ca="1">E$3*Abaques_SSI!E14/SUM(Abaques_SSI!E$4:E$30)</f>
        <v>3026.3180423408176</v>
      </c>
      <c r="F14" s="44">
        <f ca="1">F$3*Abaques_SSI!F14/SUM(Abaques_SSI!F$4:F$30)</f>
        <v>0</v>
      </c>
      <c r="G14" s="44">
        <f ca="1">G$3*Abaques_SSI!G14/SUM(Abaques_SSI!G$4:G$30)</f>
        <v>0</v>
      </c>
      <c r="H14" s="44">
        <f ca="1">H$3*Abaques_SSI!H14/SUM(Abaques_SSI!H$4:H$30)</f>
        <v>545.24528429384213</v>
      </c>
      <c r="I14" s="44">
        <f ca="1">I$3*Abaques_SSI!I14/SUM(Abaques_SSI!I$4:I$30)</f>
        <v>1310.4048533458113</v>
      </c>
      <c r="J14" s="44">
        <f ca="1">J$3*Abaques_SSI!J14/SUM(Abaques_SSI!J$4:J$30)</f>
        <v>0</v>
      </c>
      <c r="K14" s="44">
        <f ca="1">K$3*Abaques_SSI!K14/SUM(Abaques_SSI!K$4:K$30)</f>
        <v>8114.6523377977373</v>
      </c>
      <c r="L14" s="44">
        <f ca="1">L$3*Abaques_SSI!L14/SUM(Abaques_SSI!L$4:L$30)</f>
        <v>0</v>
      </c>
      <c r="M14" s="44">
        <f ca="1">M$3*Abaques_SSI!M14/SUM(Abaques_SSI!M$4:M$30)</f>
        <v>1525.3779080436848</v>
      </c>
      <c r="N14" s="44">
        <f ca="1">N$3*Abaques_SSI!N14/SUM(Abaques_SSI!N$4:N$30)</f>
        <v>0</v>
      </c>
      <c r="O14" s="44">
        <f ca="1">O$3*Abaques_SSI!O14/SUM(Abaques_SSI!O$4:O$30)</f>
        <v>1662.1641282378637</v>
      </c>
      <c r="P14" s="44">
        <f ca="1">P$3*Abaques_SSI!P14/SUM(Abaques_SSI!P$4:P$30)</f>
        <v>0</v>
      </c>
      <c r="Q14" s="44">
        <f ca="1">Q$3*Abaques_SSI!Q14/SUM(Abaques_SSI!Q$4:Q$30)</f>
        <v>26499.530436812223</v>
      </c>
      <c r="R14" s="44">
        <f ca="1">R$3*Abaques_SSI!R14/SUM(Abaques_SSI!R$4:R$30)</f>
        <v>0</v>
      </c>
      <c r="S14" s="44">
        <f ca="1">S$3*Abaques_SSI!S14/SUM(Abaques_SSI!S$4:S$30)</f>
        <v>4984.5533727361453</v>
      </c>
      <c r="T14" s="44">
        <f ca="1">T$3*Abaques_SSI!T14/SUM(Abaques_SSI!T$4:T$30)</f>
        <v>0</v>
      </c>
      <c r="U14" s="44">
        <f ca="1">U$3*Abaques_SSI!U14/SUM(Abaques_SSI!U$4:U$30)</f>
        <v>0</v>
      </c>
      <c r="V14" s="44">
        <f ca="1">V$3*Abaques_SSI!V14/SUM(Abaques_SSI!V$4:V$30)</f>
        <v>5862.4491217066216</v>
      </c>
      <c r="W14" s="44">
        <f ca="1">W$3*Abaques_SSI!W14/SUM(Abaques_SSI!W$4:W$30)</f>
        <v>7651.7847047793057</v>
      </c>
      <c r="X14" s="44">
        <f ca="1">X$3*Abaques_SSI!X14/SUM(Abaques_SSI!X$4:X$30)</f>
        <v>1215.0242832594336</v>
      </c>
      <c r="Y14" s="44">
        <f ca="1">Y$3*Abaques_SSI!Y14/SUM(Abaques_SSI!Y$4:Y$30)</f>
        <v>0</v>
      </c>
      <c r="Z14" s="44">
        <f ca="1">Z$3*Abaques_SSI!Z14/SUM(Abaques_SSI!Z$4:Z$30)</f>
        <v>0</v>
      </c>
      <c r="AA14" s="44">
        <f ca="1">AA$3*Abaques_SSI!AA14/SUM(Abaques_SSI!AA$4:AA$30)</f>
        <v>0</v>
      </c>
      <c r="AB14" s="44">
        <f ca="1">AB$3*Abaques_SSI!AB14/SUM(Abaques_SSI!AB$4:AB$30)</f>
        <v>0</v>
      </c>
      <c r="AC14" s="44">
        <f ca="1">AC$3*Abaques_SSI!AC14/SUM(Abaques_SSI!AC$4:AC$30)</f>
        <v>0</v>
      </c>
      <c r="AD14" s="44">
        <f ca="1">AD$3*Abaques_SSI!AD14/SUM(Abaques_SSI!AD$4:AD$30)</f>
        <v>0</v>
      </c>
      <c r="AE14" s="44">
        <f ca="1">AE$3*Abaques_SSI!AE14/SUM(Abaques_SSI!AE$4:AE$30)</f>
        <v>0</v>
      </c>
      <c r="AF14" s="44">
        <f ca="1">AF$3*Abaques_SSI!AF14/SUM(Abaques_SSI!AF$4:AF$30)</f>
        <v>0</v>
      </c>
      <c r="AG14" s="44">
        <f ca="1">AG$3*Abaques_SSI!AG14/SUM(Abaques_SSI!AG$4:AG$30)</f>
        <v>0</v>
      </c>
      <c r="AH14" s="44">
        <f ca="1">AH$3*Abaques_SSI!AH14/SUM(Abaques_SSI!AH$4:AH$30)</f>
        <v>0</v>
      </c>
      <c r="AI14" s="44">
        <f ca="1">AI$3*Abaques_SSI!AI14/SUM(Abaques_SSI!AI$4:AI$30)</f>
        <v>11887.946834637074</v>
      </c>
      <c r="AJ14" s="44">
        <f ca="1">AJ$3*Abaques_SSI!AJ14/SUM(Abaques_SSI!AJ$4:AJ$30)</f>
        <v>0</v>
      </c>
      <c r="AK14" s="44">
        <f ca="1">AK$3*Abaques_SSI!AK14/SUM(Abaques_SSI!AK$4:AK$30)</f>
        <v>1452.2804475421863</v>
      </c>
      <c r="AL14" s="44">
        <f ca="1">AL$3*Abaques_SSI!AL14/SUM(Abaques_SSI!AL$4:AL$30)</f>
        <v>4447.6578547886011</v>
      </c>
      <c r="AM14" s="47">
        <f t="shared" ca="1" si="1"/>
        <v>80185.389610321348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49">
        <f t="shared" ca="1" si="0"/>
        <v>246999.49286262988</v>
      </c>
      <c r="D15" s="43">
        <f ca="1">D$3*Abaques_SSI!D15/SUM(Abaques_SSI!D$4:D$30)</f>
        <v>0</v>
      </c>
      <c r="E15" s="44">
        <f ca="1">E$3*Abaques_SSI!E15/SUM(Abaques_SSI!E$4:E$30)</f>
        <v>3521.5337219965877</v>
      </c>
      <c r="F15" s="44">
        <f ca="1">F$3*Abaques_SSI!F15/SUM(Abaques_SSI!F$4:F$30)</f>
        <v>0</v>
      </c>
      <c r="G15" s="44">
        <f ca="1">G$3*Abaques_SSI!G15/SUM(Abaques_SSI!G$4:G$30)</f>
        <v>0</v>
      </c>
      <c r="H15" s="44">
        <f ca="1">H$3*Abaques_SSI!H15/SUM(Abaques_SSI!H$4:H$30)</f>
        <v>634.46723990556177</v>
      </c>
      <c r="I15" s="44">
        <f ca="1">I$3*Abaques_SSI!I15/SUM(Abaques_SSI!I$4:I$30)</f>
        <v>1524.8347384387623</v>
      </c>
      <c r="J15" s="44">
        <f ca="1">J$3*Abaques_SSI!J15/SUM(Abaques_SSI!J$4:J$30)</f>
        <v>423.32878748580822</v>
      </c>
      <c r="K15" s="44">
        <f ca="1">K$3*Abaques_SSI!K15/SUM(Abaques_SSI!K$4:K$30)</f>
        <v>0</v>
      </c>
      <c r="L15" s="44">
        <f ca="1">L$3*Abaques_SSI!L15/SUM(Abaques_SSI!L$4:L$30)</f>
        <v>47244.21</v>
      </c>
      <c r="M15" s="44">
        <f ca="1">M$3*Abaques_SSI!M15/SUM(Abaques_SSI!M$4:M$30)</f>
        <v>1774.985202087197</v>
      </c>
      <c r="N15" s="44">
        <f ca="1">N$3*Abaques_SSI!N15/SUM(Abaques_SSI!N$4:N$30)</f>
        <v>0</v>
      </c>
      <c r="O15" s="44">
        <f ca="1">O$3*Abaques_SSI!O15/SUM(Abaques_SSI!O$4:O$30)</f>
        <v>0</v>
      </c>
      <c r="P15" s="44">
        <f ca="1">P$3*Abaques_SSI!P15/SUM(Abaques_SSI!P$4:P$30)</f>
        <v>0</v>
      </c>
      <c r="Q15" s="44">
        <f ca="1">Q$3*Abaques_SSI!Q15/SUM(Abaques_SSI!Q$4:Q$30)</f>
        <v>23126.862926672486</v>
      </c>
      <c r="R15" s="44">
        <f ca="1">R$3*Abaques_SSI!R15/SUM(Abaques_SSI!R$4:R$30)</f>
        <v>0</v>
      </c>
      <c r="S15" s="44">
        <f ca="1">S$3*Abaques_SSI!S15/SUM(Abaques_SSI!S$4:S$30)</f>
        <v>0</v>
      </c>
      <c r="T15" s="44">
        <f ca="1">T$3*Abaques_SSI!T15/SUM(Abaques_SSI!T$4:T$30)</f>
        <v>0</v>
      </c>
      <c r="U15" s="44">
        <f ca="1">U$3*Abaques_SSI!U15/SUM(Abaques_SSI!U$4:U$30)</f>
        <v>0</v>
      </c>
      <c r="V15" s="44">
        <f ca="1">V$3*Abaques_SSI!V15/SUM(Abaques_SSI!V$4:V$30)</f>
        <v>3410.8794889929445</v>
      </c>
      <c r="W15" s="44">
        <f ca="1">W$3*Abaques_SSI!W15/SUM(Abaques_SSI!W$4:W$30)</f>
        <v>8903.8949291977387</v>
      </c>
      <c r="X15" s="44">
        <f ca="1">X$3*Abaques_SSI!X15/SUM(Abaques_SSI!X$4:X$30)</f>
        <v>1237.1156338641508</v>
      </c>
      <c r="Y15" s="44">
        <f ca="1">Y$3*Abaques_SSI!Y15/SUM(Abaques_SSI!Y$4:Y$30)</f>
        <v>0</v>
      </c>
      <c r="Z15" s="44">
        <f ca="1">Z$3*Abaques_SSI!Z15/SUM(Abaques_SSI!Z$4:Z$30)</f>
        <v>0</v>
      </c>
      <c r="AA15" s="44">
        <f ca="1">AA$3*Abaques_SSI!AA15/SUM(Abaques_SSI!AA$4:AA$30)</f>
        <v>0</v>
      </c>
      <c r="AB15" s="44">
        <f ca="1">AB$3*Abaques_SSI!AB15/SUM(Abaques_SSI!AB$4:AB$30)</f>
        <v>0</v>
      </c>
      <c r="AC15" s="44">
        <f ca="1">AC$3*Abaques_SSI!AC15/SUM(Abaques_SSI!AC$4:AC$30)</f>
        <v>0</v>
      </c>
      <c r="AD15" s="44">
        <f ca="1">AD$3*Abaques_SSI!AD15/SUM(Abaques_SSI!AD$4:AD$30)</f>
        <v>0</v>
      </c>
      <c r="AE15" s="44">
        <f ca="1">AE$3*Abaques_SSI!AE15/SUM(Abaques_SSI!AE$4:AE$30)</f>
        <v>0</v>
      </c>
      <c r="AF15" s="44">
        <f ca="1">AF$3*Abaques_SSI!AF15/SUM(Abaques_SSI!AF$4:AF$30)</f>
        <v>0</v>
      </c>
      <c r="AG15" s="44">
        <f ca="1">AG$3*Abaques_SSI!AG15/SUM(Abaques_SSI!AG$4:AG$30)</f>
        <v>0</v>
      </c>
      <c r="AH15" s="44">
        <f ca="1">AH$3*Abaques_SSI!AH15/SUM(Abaques_SSI!AH$4:AH$30)</f>
        <v>0</v>
      </c>
      <c r="AI15" s="44">
        <f ca="1">AI$3*Abaques_SSI!AI15/SUM(Abaques_SSI!AI$4:AI$30)</f>
        <v>36888.659268692012</v>
      </c>
      <c r="AJ15" s="44">
        <f ca="1">AJ$3*Abaques_SSI!AJ15/SUM(Abaques_SSI!AJ$4:AJ$30)</f>
        <v>105176.49</v>
      </c>
      <c r="AK15" s="44">
        <f ca="1">AK$3*Abaques_SSI!AK15/SUM(Abaques_SSI!AK$4:AK$30)</f>
        <v>4506.4702372218153</v>
      </c>
      <c r="AL15" s="44">
        <f ca="1">AL$3*Abaques_SSI!AL15/SUM(Abaques_SSI!AL$4:AL$30)</f>
        <v>8625.7606880748626</v>
      </c>
      <c r="AM15" s="47">
        <f t="shared" ca="1" si="1"/>
        <v>246999.49286262988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49">
        <f t="shared" ca="1" si="0"/>
        <v>18351.316508180476</v>
      </c>
      <c r="D16" s="43">
        <f ca="1">D$3*Abaques_SSI!D16/SUM(Abaques_SSI!D$4:D$30)</f>
        <v>0</v>
      </c>
      <c r="E16" s="44">
        <f ca="1">E$3*Abaques_SSI!E16/SUM(Abaques_SSI!E$4:E$30)</f>
        <v>5696.5986679356565</v>
      </c>
      <c r="F16" s="44">
        <f ca="1">F$3*Abaques_SSI!F16/SUM(Abaques_SSI!F$4:F$30)</f>
        <v>0</v>
      </c>
      <c r="G16" s="44">
        <f ca="1">G$3*Abaques_SSI!G16/SUM(Abaques_SSI!G$4:G$30)</f>
        <v>0</v>
      </c>
      <c r="H16" s="44">
        <f ca="1">H$3*Abaques_SSI!H16/SUM(Abaques_SSI!H$4:H$30)</f>
        <v>384.87902420741796</v>
      </c>
      <c r="I16" s="44">
        <f ca="1">I$3*Abaques_SSI!I16/SUM(Abaques_SSI!I$4:I$30)</f>
        <v>2466.64442982741</v>
      </c>
      <c r="J16" s="44">
        <f ca="1">J$3*Abaques_SSI!J16/SUM(Abaques_SSI!J$4:J$30)</f>
        <v>0</v>
      </c>
      <c r="K16" s="44">
        <f ca="1">K$3*Abaques_SSI!K16/SUM(Abaques_SSI!K$4:K$30)</f>
        <v>0</v>
      </c>
      <c r="L16" s="44">
        <f ca="1">L$3*Abaques_SSI!L16/SUM(Abaques_SSI!L$4:L$30)</f>
        <v>0</v>
      </c>
      <c r="M16" s="44">
        <f ca="1">M$3*Abaques_SSI!M16/SUM(Abaques_SSI!M$4:M$30)</f>
        <v>2871.299591611642</v>
      </c>
      <c r="N16" s="44">
        <f ca="1">N$3*Abaques_SSI!N16/SUM(Abaques_SSI!N$4:N$30)</f>
        <v>0</v>
      </c>
      <c r="O16" s="44">
        <f ca="1">O$3*Abaques_SSI!O16/SUM(Abaques_SSI!O$4:O$30)</f>
        <v>3128.7795355065673</v>
      </c>
      <c r="P16" s="44">
        <f ca="1">P$3*Abaques_SSI!P16/SUM(Abaques_SSI!P$4:P$30)</f>
        <v>0</v>
      </c>
      <c r="Q16" s="44">
        <f ca="1">Q$3*Abaques_SSI!Q16/SUM(Abaques_SSI!Q$4:Q$30)</f>
        <v>0</v>
      </c>
      <c r="R16" s="44">
        <f ca="1">R$3*Abaques_SSI!R16/SUM(Abaques_SSI!R$4:R$30)</f>
        <v>3318.5914018691597</v>
      </c>
      <c r="S16" s="44">
        <f ca="1">S$3*Abaques_SSI!S16/SUM(Abaques_SSI!S$4:S$30)</f>
        <v>0</v>
      </c>
      <c r="T16" s="44">
        <f ca="1">T$3*Abaques_SSI!T16/SUM(Abaques_SSI!T$4:T$30)</f>
        <v>0</v>
      </c>
      <c r="U16" s="44">
        <f ca="1">U$3*Abaques_SSI!U16/SUM(Abaques_SSI!U$4:U$30)</f>
        <v>0</v>
      </c>
      <c r="V16" s="44">
        <f ca="1">V$3*Abaques_SSI!V16/SUM(Abaques_SSI!V$4:V$30)</f>
        <v>0</v>
      </c>
      <c r="W16" s="44">
        <f ca="1">W$3*Abaques_SSI!W16/SUM(Abaques_SSI!W$4:W$30)</f>
        <v>0</v>
      </c>
      <c r="X16" s="44">
        <f ca="1">X$3*Abaques_SSI!X16/SUM(Abaques_SSI!X$4:X$30)</f>
        <v>0</v>
      </c>
      <c r="Y16" s="44">
        <f ca="1">Y$3*Abaques_SSI!Y16/SUM(Abaques_SSI!Y$4:Y$30)</f>
        <v>0</v>
      </c>
      <c r="Z16" s="44">
        <f ca="1">Z$3*Abaques_SSI!Z16/SUM(Abaques_SSI!Z$4:Z$30)</f>
        <v>0</v>
      </c>
      <c r="AA16" s="44">
        <f ca="1">AA$3*Abaques_SSI!AA16/SUM(Abaques_SSI!AA$4:AA$30)</f>
        <v>0</v>
      </c>
      <c r="AB16" s="44">
        <f ca="1">AB$3*Abaques_SSI!AB16/SUM(Abaques_SSI!AB$4:AB$30)</f>
        <v>0</v>
      </c>
      <c r="AC16" s="44">
        <f ca="1">AC$3*Abaques_SSI!AC16/SUM(Abaques_SSI!AC$4:AC$30)</f>
        <v>0</v>
      </c>
      <c r="AD16" s="44">
        <f ca="1">AD$3*Abaques_SSI!AD16/SUM(Abaques_SSI!AD$4:AD$30)</f>
        <v>484.52385722262221</v>
      </c>
      <c r="AE16" s="44">
        <f ca="1">AE$3*Abaques_SSI!AE16/SUM(Abaques_SSI!AE$4:AE$30)</f>
        <v>0</v>
      </c>
      <c r="AF16" s="44">
        <f ca="1">AF$3*Abaques_SSI!AF16/SUM(Abaques_SSI!AF$4:AF$30)</f>
        <v>0</v>
      </c>
      <c r="AG16" s="44">
        <f ca="1">AG$3*Abaques_SSI!AG16/SUM(Abaques_SSI!AG$4:AG$30)</f>
        <v>0</v>
      </c>
      <c r="AH16" s="44">
        <f ca="1">AH$3*Abaques_SSI!AH16/SUM(Abaques_SSI!AH$4:AH$30)</f>
        <v>0</v>
      </c>
      <c r="AI16" s="44">
        <f ca="1">AI$3*Abaques_SSI!AI16/SUM(Abaques_SSI!AI$4:AI$30)</f>
        <v>0</v>
      </c>
      <c r="AJ16" s="44">
        <f ca="1">AJ$3*Abaques_SSI!AJ16/SUM(Abaques_SSI!AJ$4:AJ$30)</f>
        <v>0</v>
      </c>
      <c r="AK16" s="44">
        <f ca="1">AK$3*Abaques_SSI!AK16/SUM(Abaques_SSI!AK$4:AK$30)</f>
        <v>0</v>
      </c>
      <c r="AL16" s="44">
        <f ca="1">AL$3*Abaques_SSI!AL16/SUM(Abaques_SSI!AL$4:AL$30)</f>
        <v>0</v>
      </c>
      <c r="AM16" s="47">
        <f t="shared" ca="1" si="1"/>
        <v>18351.316508180476</v>
      </c>
    </row>
    <row r="17" spans="2:39" s="7" customFormat="1" x14ac:dyDescent="0.25">
      <c r="B17" s="14" t="str">
        <f>Abaques_SSI!B17</f>
        <v>Déploiement en production de codes applicatifs vulnérables</v>
      </c>
      <c r="C17" s="49">
        <f t="shared" ca="1" si="0"/>
        <v>124085.60916360075</v>
      </c>
      <c r="D17" s="43">
        <f ca="1">D$3*Abaques_SSI!D17/SUM(Abaques_SSI!D$4:D$30)</f>
        <v>0</v>
      </c>
      <c r="E17" s="44">
        <f ca="1">E$3*Abaques_SSI!E17/SUM(Abaques_SSI!E$4:E$30)</f>
        <v>7946.0248086076863</v>
      </c>
      <c r="F17" s="44">
        <f ca="1">F$3*Abaques_SSI!F17/SUM(Abaques_SSI!F$4:F$30)</f>
        <v>0</v>
      </c>
      <c r="G17" s="44">
        <f ca="1">G$3*Abaques_SSI!G17/SUM(Abaques_SSI!G$4:G$30)</f>
        <v>10715.195607751886</v>
      </c>
      <c r="H17" s="44">
        <f ca="1">H$3*Abaques_SSI!H17/SUM(Abaques_SSI!H$4:H$30)</f>
        <v>335.5355595654413</v>
      </c>
      <c r="I17" s="44">
        <f ca="1">I$3*Abaques_SSI!I17/SUM(Abaques_SSI!I$4:I$30)</f>
        <v>2150.4079644649219</v>
      </c>
      <c r="J17" s="44">
        <f ca="1">J$3*Abaques_SSI!J17/SUM(Abaques_SSI!J$4:J$30)</f>
        <v>1194.0042723958695</v>
      </c>
      <c r="K17" s="44">
        <f ca="1">K$3*Abaques_SSI!K17/SUM(Abaques_SSI!K$4:K$30)</f>
        <v>0</v>
      </c>
      <c r="L17" s="44">
        <f ca="1">L$3*Abaques_SSI!L17/SUM(Abaques_SSI!L$4:L$30)</f>
        <v>66626.45</v>
      </c>
      <c r="M17" s="44">
        <f ca="1">M$3*Abaques_SSI!M17/SUM(Abaques_SSI!M$4:M$30)</f>
        <v>2503.1842593537394</v>
      </c>
      <c r="N17" s="44">
        <f ca="1">N$3*Abaques_SSI!N17/SUM(Abaques_SSI!N$4:N$30)</f>
        <v>0</v>
      </c>
      <c r="O17" s="44">
        <f ca="1">O$3*Abaques_SSI!O17/SUM(Abaques_SSI!O$4:O$30)</f>
        <v>0</v>
      </c>
      <c r="P17" s="44">
        <f ca="1">P$3*Abaques_SSI!P17/SUM(Abaques_SSI!P$4:P$30)</f>
        <v>0</v>
      </c>
      <c r="Q17" s="44">
        <f ca="1">Q$3*Abaques_SSI!Q17/SUM(Abaques_SSI!Q$4:Q$30)</f>
        <v>32614.806691461199</v>
      </c>
      <c r="R17" s="44">
        <f ca="1">R$3*Abaques_SSI!R17/SUM(Abaques_SSI!R$4:R$30)</f>
        <v>0</v>
      </c>
      <c r="S17" s="44">
        <f ca="1">S$3*Abaques_SSI!S17/SUM(Abaques_SSI!S$4:S$30)</f>
        <v>0</v>
      </c>
      <c r="T17" s="44">
        <f ca="1">T$3*Abaques_SSI!T17/SUM(Abaques_SSI!T$4:T$30)</f>
        <v>0</v>
      </c>
      <c r="U17" s="44">
        <f ca="1">U$3*Abaques_SSI!U17/SUM(Abaques_SSI!U$4:U$30)</f>
        <v>0</v>
      </c>
      <c r="V17" s="44">
        <f ca="1">V$3*Abaques_SSI!V17/SUM(Abaques_SSI!V$4:V$30)</f>
        <v>0</v>
      </c>
      <c r="W17" s="44">
        <f ca="1">W$3*Abaques_SSI!W17/SUM(Abaques_SSI!W$4:W$30)</f>
        <v>0</v>
      </c>
      <c r="X17" s="44">
        <f ca="1">X$3*Abaques_SSI!X17/SUM(Abaques_SSI!X$4:X$30)</f>
        <v>0</v>
      </c>
      <c r="Y17" s="44">
        <f ca="1">Y$3*Abaques_SSI!Y17/SUM(Abaques_SSI!Y$4:Y$30)</f>
        <v>0</v>
      </c>
      <c r="Z17" s="44">
        <f ca="1">Z$3*Abaques_SSI!Z17/SUM(Abaques_SSI!Z$4:Z$30)</f>
        <v>0</v>
      </c>
      <c r="AA17" s="44">
        <f ca="1">AA$3*Abaques_SSI!AA17/SUM(Abaques_SSI!AA$4:AA$30)</f>
        <v>0</v>
      </c>
      <c r="AB17" s="44">
        <f ca="1">AB$3*Abaques_SSI!AB17/SUM(Abaques_SSI!AB$4:AB$30)</f>
        <v>0</v>
      </c>
      <c r="AC17" s="44">
        <f ca="1">AC$3*Abaques_SSI!AC17/SUM(Abaques_SSI!AC$4:AC$30)</f>
        <v>0</v>
      </c>
      <c r="AD17" s="44">
        <f ca="1">AD$3*Abaques_SSI!AD17/SUM(Abaques_SSI!AD$4:AD$30)</f>
        <v>0</v>
      </c>
      <c r="AE17" s="44">
        <f ca="1">AE$3*Abaques_SSI!AE17/SUM(Abaques_SSI!AE$4:AE$30)</f>
        <v>0</v>
      </c>
      <c r="AF17" s="44">
        <f ca="1">AF$3*Abaques_SSI!AF17/SUM(Abaques_SSI!AF$4:AF$30)</f>
        <v>0</v>
      </c>
      <c r="AG17" s="44">
        <f ca="1">AG$3*Abaques_SSI!AG17/SUM(Abaques_SSI!AG$4:AG$30)</f>
        <v>0</v>
      </c>
      <c r="AH17" s="44">
        <f ca="1">AH$3*Abaques_SSI!AH17/SUM(Abaques_SSI!AH$4:AH$30)</f>
        <v>0</v>
      </c>
      <c r="AI17" s="44">
        <f ca="1">AI$3*Abaques_SSI!AI17/SUM(Abaques_SSI!AI$4:AI$30)</f>
        <v>0</v>
      </c>
      <c r="AJ17" s="44">
        <f ca="1">AJ$3*Abaques_SSI!AJ17/SUM(Abaques_SSI!AJ$4:AJ$30)</f>
        <v>0</v>
      </c>
      <c r="AK17" s="44">
        <f ca="1">AK$3*Abaques_SSI!AK17/SUM(Abaques_SSI!AK$4:AK$30)</f>
        <v>0</v>
      </c>
      <c r="AL17" s="44">
        <f ca="1">AL$3*Abaques_SSI!AL17/SUM(Abaques_SSI!AL$4:AL$30)</f>
        <v>0</v>
      </c>
      <c r="AM17" s="47">
        <f t="shared" ca="1" si="1"/>
        <v>124085.60916360075</v>
      </c>
    </row>
    <row r="18" spans="2:39" s="7" customFormat="1" ht="30" x14ac:dyDescent="0.25">
      <c r="B18" s="14" t="str">
        <f>Abaques_SSI!B18</f>
        <v>Détournement des fonctions d'un OS pour exécuter un code malveillant (Services, Registre, Bootloader...)</v>
      </c>
      <c r="C18" s="49">
        <f t="shared" ca="1" si="0"/>
        <v>21388.432244909145</v>
      </c>
      <c r="D18" s="43">
        <f ca="1">D$3*Abaques_SSI!D18/SUM(Abaques_SSI!D$4:D$30)</f>
        <v>0</v>
      </c>
      <c r="E18" s="44">
        <f ca="1">E$3*Abaques_SSI!E18/SUM(Abaques_SSI!E$4:E$30)</f>
        <v>2766.919352997319</v>
      </c>
      <c r="F18" s="44">
        <f ca="1">F$3*Abaques_SSI!F18/SUM(Abaques_SSI!F$4:F$30)</f>
        <v>0</v>
      </c>
      <c r="G18" s="44">
        <f ca="1">G$3*Abaques_SSI!G18/SUM(Abaques_SSI!G$4:G$30)</f>
        <v>0</v>
      </c>
      <c r="H18" s="44">
        <f ca="1">H$3*Abaques_SSI!H18/SUM(Abaques_SSI!H$4:H$30)</f>
        <v>311.56873388219543</v>
      </c>
      <c r="I18" s="44">
        <f ca="1">I$3*Abaques_SSI!I18/SUM(Abaques_SSI!I$4:I$30)</f>
        <v>3993.6147911491394</v>
      </c>
      <c r="J18" s="44">
        <f ca="1">J$3*Abaques_SSI!J18/SUM(Abaques_SSI!J$4:J$30)</f>
        <v>923.93187744918464</v>
      </c>
      <c r="K18" s="44">
        <f ca="1">K$3*Abaques_SSI!K18/SUM(Abaques_SSI!K$4:K$30)</f>
        <v>0</v>
      </c>
      <c r="L18" s="44">
        <f ca="1">L$3*Abaques_SSI!L18/SUM(Abaques_SSI!L$4:L$30)</f>
        <v>0</v>
      </c>
      <c r="M18" s="44">
        <f ca="1">M$3*Abaques_SSI!M18/SUM(Abaques_SSI!M$4:M$30)</f>
        <v>2324.3853836856151</v>
      </c>
      <c r="N18" s="44">
        <f ca="1">N$3*Abaques_SSI!N18/SUM(Abaques_SSI!N$4:N$30)</f>
        <v>0</v>
      </c>
      <c r="O18" s="44">
        <f ca="1">O$3*Abaques_SSI!O18/SUM(Abaques_SSI!O$4:O$30)</f>
        <v>2532.8215287434114</v>
      </c>
      <c r="P18" s="44">
        <f ca="1">P$3*Abaques_SSI!P18/SUM(Abaques_SSI!P$4:P$30)</f>
        <v>0</v>
      </c>
      <c r="Q18" s="44">
        <f ca="1">Q$3*Abaques_SSI!Q18/SUM(Abaques_SSI!Q$4:Q$30)</f>
        <v>0</v>
      </c>
      <c r="R18" s="44">
        <f ca="1">R$3*Abaques_SSI!R18/SUM(Abaques_SSI!R$4:R$30)</f>
        <v>2686.4787538940814</v>
      </c>
      <c r="S18" s="44">
        <f ca="1">S$3*Abaques_SSI!S18/SUM(Abaques_SSI!S$4:S$30)</f>
        <v>0</v>
      </c>
      <c r="T18" s="44">
        <f ca="1">T$3*Abaques_SSI!T18/SUM(Abaques_SSI!T$4:T$30)</f>
        <v>0</v>
      </c>
      <c r="U18" s="44">
        <f ca="1">U$3*Abaques_SSI!U18/SUM(Abaques_SSI!U$4:U$30)</f>
        <v>0</v>
      </c>
      <c r="V18" s="44">
        <f ca="1">V$3*Abaques_SSI!V18/SUM(Abaques_SSI!V$4:V$30)</f>
        <v>0</v>
      </c>
      <c r="W18" s="44">
        <f ca="1">W$3*Abaques_SSI!W18/SUM(Abaques_SSI!W$4:W$30)</f>
        <v>0</v>
      </c>
      <c r="X18" s="44">
        <f ca="1">X$3*Abaques_SSI!X18/SUM(Abaques_SSI!X$4:X$30)</f>
        <v>0</v>
      </c>
      <c r="Y18" s="44">
        <f ca="1">Y$3*Abaques_SSI!Y18/SUM(Abaques_SSI!Y$4:Y$30)</f>
        <v>0</v>
      </c>
      <c r="Z18" s="44">
        <f ca="1">Z$3*Abaques_SSI!Z18/SUM(Abaques_SSI!Z$4:Z$30)</f>
        <v>0</v>
      </c>
      <c r="AA18" s="44">
        <f ca="1">AA$3*Abaques_SSI!AA18/SUM(Abaques_SSI!AA$4:AA$30)</f>
        <v>0</v>
      </c>
      <c r="AB18" s="44">
        <f ca="1">AB$3*Abaques_SSI!AB18/SUM(Abaques_SSI!AB$4:AB$30)</f>
        <v>0</v>
      </c>
      <c r="AC18" s="44">
        <f ca="1">AC$3*Abaques_SSI!AC18/SUM(Abaques_SSI!AC$4:AC$30)</f>
        <v>5358.4198247281611</v>
      </c>
      <c r="AD18" s="44">
        <f ca="1">AD$3*Abaques_SSI!AD18/SUM(Abaques_SSI!AD$4:AD$30)</f>
        <v>490.29199838003427</v>
      </c>
      <c r="AE18" s="44">
        <f ca="1">AE$3*Abaques_SSI!AE18/SUM(Abaques_SSI!AE$4:AE$30)</f>
        <v>0</v>
      </c>
      <c r="AF18" s="44">
        <f ca="1">AF$3*Abaques_SSI!AF18/SUM(Abaques_SSI!AF$4:AF$30)</f>
        <v>0</v>
      </c>
      <c r="AG18" s="44">
        <f ca="1">AG$3*Abaques_SSI!AG18/SUM(Abaques_SSI!AG$4:AG$30)</f>
        <v>0</v>
      </c>
      <c r="AH18" s="44">
        <f ca="1">AH$3*Abaques_SSI!AH18/SUM(Abaques_SSI!AH$4:AH$30)</f>
        <v>0</v>
      </c>
      <c r="AI18" s="44">
        <f ca="1">AI$3*Abaques_SSI!AI18/SUM(Abaques_SSI!AI$4:AI$30)</f>
        <v>0</v>
      </c>
      <c r="AJ18" s="44">
        <f ca="1">AJ$3*Abaques_SSI!AJ18/SUM(Abaques_SSI!AJ$4:AJ$30)</f>
        <v>0</v>
      </c>
      <c r="AK18" s="44">
        <f ca="1">AK$3*Abaques_SSI!AK18/SUM(Abaques_SSI!AK$4:AK$30)</f>
        <v>0</v>
      </c>
      <c r="AL18" s="44">
        <f ca="1">AL$3*Abaques_SSI!AL18/SUM(Abaques_SSI!AL$4:AL$30)</f>
        <v>0</v>
      </c>
      <c r="AM18" s="47">
        <f t="shared" ca="1" si="1"/>
        <v>21388.432244909145</v>
      </c>
    </row>
    <row r="19" spans="2:39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49">
        <f t="shared" ca="1" si="0"/>
        <v>107353.36415148672</v>
      </c>
      <c r="D19" s="43">
        <f ca="1">D$3*Abaques_SSI!D19/SUM(Abaques_SSI!D$4:D$30)</f>
        <v>74583.81</v>
      </c>
      <c r="E19" s="44">
        <f ca="1">E$3*Abaques_SSI!E19/SUM(Abaques_SSI!E$4:E$30)</f>
        <v>7747.3741883924931</v>
      </c>
      <c r="F19" s="44">
        <f ca="1">F$3*Abaques_SSI!F19/SUM(Abaques_SSI!F$4:F$30)</f>
        <v>0</v>
      </c>
      <c r="G19" s="44">
        <f ca="1">G$3*Abaques_SSI!G19/SUM(Abaques_SSI!G$4:G$30)</f>
        <v>16715.70514809294</v>
      </c>
      <c r="H19" s="44">
        <f ca="1">H$3*Abaques_SSI!H19/SUM(Abaques_SSI!H$4:H$30)</f>
        <v>1046.8709458441767</v>
      </c>
      <c r="I19" s="44">
        <f ca="1">I$3*Abaques_SSI!I19/SUM(Abaques_SSI!I$4:I$30)</f>
        <v>3354.6364245652771</v>
      </c>
      <c r="J19" s="44">
        <f ca="1">J$3*Abaques_SSI!J19/SUM(Abaques_SSI!J$4:J$30)</f>
        <v>0</v>
      </c>
      <c r="K19" s="44">
        <f ca="1">K$3*Abaques_SSI!K19/SUM(Abaques_SSI!K$4:K$30)</f>
        <v>0</v>
      </c>
      <c r="L19" s="44">
        <f ca="1">L$3*Abaques_SSI!L19/SUM(Abaques_SSI!L$4:L$30)</f>
        <v>0</v>
      </c>
      <c r="M19" s="44">
        <f ca="1">M$3*Abaques_SSI!M19/SUM(Abaques_SSI!M$4:M$30)</f>
        <v>3904.9674445918331</v>
      </c>
      <c r="N19" s="44">
        <f ca="1">N$3*Abaques_SSI!N19/SUM(Abaques_SSI!N$4:N$30)</f>
        <v>0</v>
      </c>
      <c r="O19" s="44">
        <f ca="1">O$3*Abaques_SSI!O19/SUM(Abaques_SSI!O$4:O$30)</f>
        <v>0</v>
      </c>
      <c r="P19" s="44">
        <f ca="1">P$3*Abaques_SSI!P19/SUM(Abaques_SSI!P$4:P$30)</f>
        <v>0</v>
      </c>
      <c r="Q19" s="44">
        <f ca="1">Q$3*Abaques_SSI!Q19/SUM(Abaques_SSI!Q$4:Q$30)</f>
        <v>0</v>
      </c>
      <c r="R19" s="44">
        <f ca="1">R$3*Abaques_SSI!R19/SUM(Abaques_SSI!R$4:R$30)</f>
        <v>0</v>
      </c>
      <c r="S19" s="44">
        <f ca="1">S$3*Abaques_SSI!S19/SUM(Abaques_SSI!S$4:S$30)</f>
        <v>0</v>
      </c>
      <c r="T19" s="44">
        <f ca="1">T$3*Abaques_SSI!T19/SUM(Abaques_SSI!T$4:T$30)</f>
        <v>0</v>
      </c>
      <c r="U19" s="44">
        <f ca="1">U$3*Abaques_SSI!U19/SUM(Abaques_SSI!U$4:U$30)</f>
        <v>0</v>
      </c>
      <c r="V19" s="44">
        <f ca="1">V$3*Abaques_SSI!V19/SUM(Abaques_SSI!V$4:V$30)</f>
        <v>0</v>
      </c>
      <c r="W19" s="44">
        <f ca="1">W$3*Abaques_SSI!W19/SUM(Abaques_SSI!W$4:W$30)</f>
        <v>0</v>
      </c>
      <c r="X19" s="44">
        <f ca="1">X$3*Abaques_SSI!X19/SUM(Abaques_SSI!X$4:X$30)</f>
        <v>0</v>
      </c>
      <c r="Y19" s="44">
        <f ca="1">Y$3*Abaques_SSI!Y19/SUM(Abaques_SSI!Y$4:Y$30)</f>
        <v>0</v>
      </c>
      <c r="Z19" s="44">
        <f ca="1">Z$3*Abaques_SSI!Z19/SUM(Abaques_SSI!Z$4:Z$30)</f>
        <v>0</v>
      </c>
      <c r="AA19" s="44">
        <f ca="1">AA$3*Abaques_SSI!AA19/SUM(Abaques_SSI!AA$4:AA$30)</f>
        <v>0</v>
      </c>
      <c r="AB19" s="44">
        <f ca="1">AB$3*Abaques_SSI!AB19/SUM(Abaques_SSI!AB$4:AB$30)</f>
        <v>0</v>
      </c>
      <c r="AC19" s="44">
        <f ca="1">AC$3*Abaques_SSI!AC19/SUM(Abaques_SSI!AC$4:AC$30)</f>
        <v>0</v>
      </c>
      <c r="AD19" s="44">
        <f ca="1">AD$3*Abaques_SSI!AD19/SUM(Abaques_SSI!AD$4:AD$30)</f>
        <v>0</v>
      </c>
      <c r="AE19" s="44">
        <f ca="1">AE$3*Abaques_SSI!AE19/SUM(Abaques_SSI!AE$4:AE$30)</f>
        <v>0</v>
      </c>
      <c r="AF19" s="44">
        <f ca="1">AF$3*Abaques_SSI!AF19/SUM(Abaques_SSI!AF$4:AF$30)</f>
        <v>0</v>
      </c>
      <c r="AG19" s="44">
        <f ca="1">AG$3*Abaques_SSI!AG19/SUM(Abaques_SSI!AG$4:AG$30)</f>
        <v>0</v>
      </c>
      <c r="AH19" s="44">
        <f ca="1">AH$3*Abaques_SSI!AH19/SUM(Abaques_SSI!AH$4:AH$30)</f>
        <v>0</v>
      </c>
      <c r="AI19" s="44">
        <f ca="1">AI$3*Abaques_SSI!AI19/SUM(Abaques_SSI!AI$4:AI$30)</f>
        <v>0</v>
      </c>
      <c r="AJ19" s="44">
        <f ca="1">AJ$3*Abaques_SSI!AJ19/SUM(Abaques_SSI!AJ$4:AJ$30)</f>
        <v>0</v>
      </c>
      <c r="AK19" s="44">
        <f ca="1">AK$3*Abaques_SSI!AK19/SUM(Abaques_SSI!AK$4:AK$30)</f>
        <v>0</v>
      </c>
      <c r="AL19" s="44">
        <f ca="1">AL$3*Abaques_SSI!AL19/SUM(Abaques_SSI!AL$4:AL$30)</f>
        <v>0</v>
      </c>
      <c r="AM19" s="47">
        <f t="shared" ca="1" si="1"/>
        <v>107353.36415148672</v>
      </c>
    </row>
    <row r="20" spans="2:39" s="7" customFormat="1" ht="30" x14ac:dyDescent="0.25">
      <c r="B20" s="14" t="str">
        <f>Abaques_SSI!B20</f>
        <v>Erreur humaine entrainant une altération des services et/ou données</v>
      </c>
      <c r="C20" s="49">
        <f t="shared" ca="1" si="0"/>
        <v>57876.002812696708</v>
      </c>
      <c r="D20" s="43">
        <f ca="1">D$3*Abaques_SSI!D20/SUM(Abaques_SSI!D$4:D$30)</f>
        <v>0</v>
      </c>
      <c r="E20" s="44">
        <f ca="1">E$3*Abaques_SSI!E20/SUM(Abaques_SSI!E$4:E$30)</f>
        <v>3058.1740217338788</v>
      </c>
      <c r="F20" s="44">
        <f ca="1">F$3*Abaques_SSI!F20/SUM(Abaques_SSI!F$4:F$30)</f>
        <v>0</v>
      </c>
      <c r="G20" s="44">
        <f ca="1">G$3*Abaques_SSI!G20/SUM(Abaques_SSI!G$4:G$30)</f>
        <v>0</v>
      </c>
      <c r="H20" s="44">
        <f ca="1">H$3*Abaques_SSI!H20/SUM(Abaques_SSI!H$4:H$30)</f>
        <v>918.30784723173417</v>
      </c>
      <c r="I20" s="44">
        <f ca="1">I$3*Abaques_SSI!I20/SUM(Abaques_SSI!I$4:I$30)</f>
        <v>2206.9976477403138</v>
      </c>
      <c r="J20" s="44">
        <f ca="1">J$3*Abaques_SSI!J20/SUM(Abaques_SSI!J$4:J$30)</f>
        <v>0</v>
      </c>
      <c r="K20" s="44">
        <f ca="1">K$3*Abaques_SSI!K20/SUM(Abaques_SSI!K$4:K$30)</f>
        <v>0</v>
      </c>
      <c r="L20" s="44">
        <f ca="1">L$3*Abaques_SSI!L20/SUM(Abaques_SSI!L$4:L$30)</f>
        <v>0</v>
      </c>
      <c r="M20" s="44">
        <f ca="1">M$3*Abaques_SSI!M20/SUM(Abaques_SSI!M$4:M$30)</f>
        <v>2569.0575293367328</v>
      </c>
      <c r="N20" s="44">
        <f ca="1">N$3*Abaques_SSI!N20/SUM(Abaques_SSI!N$4:N$30)</f>
        <v>0</v>
      </c>
      <c r="O20" s="44">
        <f ca="1">O$3*Abaques_SSI!O20/SUM(Abaques_SSI!O$4:O$30)</f>
        <v>4479.0949139883487</v>
      </c>
      <c r="P20" s="44">
        <f ca="1">P$3*Abaques_SSI!P20/SUM(Abaques_SSI!P$4:P$30)</f>
        <v>0</v>
      </c>
      <c r="Q20" s="44">
        <f ca="1">Q$3*Abaques_SSI!Q20/SUM(Abaques_SSI!Q$4:Q$30)</f>
        <v>0</v>
      </c>
      <c r="R20" s="44">
        <f ca="1">R$3*Abaques_SSI!R20/SUM(Abaques_SSI!R$4:R$30)</f>
        <v>0</v>
      </c>
      <c r="S20" s="44">
        <f ca="1">S$3*Abaques_SSI!S20/SUM(Abaques_SSI!S$4:S$30)</f>
        <v>0</v>
      </c>
      <c r="T20" s="44">
        <f ca="1">T$3*Abaques_SSI!T20/SUM(Abaques_SSI!T$4:T$30)</f>
        <v>13868.537617168227</v>
      </c>
      <c r="U20" s="44">
        <f ca="1">U$3*Abaques_SSI!U20/SUM(Abaques_SSI!U$4:U$30)</f>
        <v>0</v>
      </c>
      <c r="V20" s="44">
        <f ca="1">V$3*Abaques_SSI!V20/SUM(Abaques_SSI!V$4:V$30)</f>
        <v>0</v>
      </c>
      <c r="W20" s="44">
        <f ca="1">W$3*Abaques_SSI!W20/SUM(Abaques_SSI!W$4:W$30)</f>
        <v>0</v>
      </c>
      <c r="X20" s="44">
        <f ca="1">X$3*Abaques_SSI!X20/SUM(Abaques_SSI!X$4:X$30)</f>
        <v>0</v>
      </c>
      <c r="Y20" s="44">
        <f ca="1">Y$3*Abaques_SSI!Y20/SUM(Abaques_SSI!Y$4:Y$30)</f>
        <v>0</v>
      </c>
      <c r="Z20" s="44">
        <f ca="1">Z$3*Abaques_SSI!Z20/SUM(Abaques_SSI!Z$4:Z$30)</f>
        <v>25430.293979824277</v>
      </c>
      <c r="AA20" s="44">
        <f ca="1">AA$3*Abaques_SSI!AA20/SUM(Abaques_SSI!AA$4:AA$30)</f>
        <v>0</v>
      </c>
      <c r="AB20" s="44">
        <f ca="1">AB$3*Abaques_SSI!AB20/SUM(Abaques_SSI!AB$4:AB$30)</f>
        <v>0</v>
      </c>
      <c r="AC20" s="44">
        <f ca="1">AC$3*Abaques_SSI!AC20/SUM(Abaques_SSI!AC$4:AC$30)</f>
        <v>0</v>
      </c>
      <c r="AD20" s="44">
        <f ca="1">AD$3*Abaques_SSI!AD20/SUM(Abaques_SSI!AD$4:AD$30)</f>
        <v>0</v>
      </c>
      <c r="AE20" s="44">
        <f ca="1">AE$3*Abaques_SSI!AE20/SUM(Abaques_SSI!AE$4:AE$30)</f>
        <v>5345.5392556731967</v>
      </c>
      <c r="AF20" s="44">
        <f ca="1">AF$3*Abaques_SSI!AF20/SUM(Abaques_SSI!AF$4:AF$30)</f>
        <v>0</v>
      </c>
      <c r="AG20" s="44">
        <f ca="1">AG$3*Abaques_SSI!AG20/SUM(Abaques_SSI!AG$4:AG$30)</f>
        <v>0</v>
      </c>
      <c r="AH20" s="44">
        <f ca="1">AH$3*Abaques_SSI!AH20/SUM(Abaques_SSI!AH$4:AH$30)</f>
        <v>0</v>
      </c>
      <c r="AI20" s="44">
        <f ca="1">AI$3*Abaques_SSI!AI20/SUM(Abaques_SSI!AI$4:AI$30)</f>
        <v>0</v>
      </c>
      <c r="AJ20" s="44">
        <f ca="1">AJ$3*Abaques_SSI!AJ20/SUM(Abaques_SSI!AJ$4:AJ$30)</f>
        <v>0</v>
      </c>
      <c r="AK20" s="44">
        <f ca="1">AK$3*Abaques_SSI!AK20/SUM(Abaques_SSI!AK$4:AK$30)</f>
        <v>0</v>
      </c>
      <c r="AL20" s="44">
        <f ca="1">AL$3*Abaques_SSI!AL20/SUM(Abaques_SSI!AL$4:AL$30)</f>
        <v>0</v>
      </c>
      <c r="AM20" s="47">
        <f t="shared" ca="1" si="1"/>
        <v>57876.002812696708</v>
      </c>
    </row>
    <row r="21" spans="2:39" s="7" customFormat="1" x14ac:dyDescent="0.25">
      <c r="B21" s="14" t="str">
        <f>Abaques_SSI!B21</f>
        <v>Erreur humaine entrainant une fuite de données</v>
      </c>
      <c r="C21" s="49">
        <f t="shared" ca="1" si="0"/>
        <v>98530.307635089441</v>
      </c>
      <c r="D21" s="43">
        <f ca="1">D$3*Abaques_SSI!D21/SUM(Abaques_SSI!D$4:D$30)</f>
        <v>0</v>
      </c>
      <c r="E21" s="44">
        <f ca="1">E$3*Abaques_SSI!E21/SUM(Abaques_SSI!E$4:E$30)</f>
        <v>2905.265320647185</v>
      </c>
      <c r="F21" s="44">
        <f ca="1">F$3*Abaques_SSI!F21/SUM(Abaques_SSI!F$4:F$30)</f>
        <v>0</v>
      </c>
      <c r="G21" s="44">
        <f ca="1">G$3*Abaques_SSI!G21/SUM(Abaques_SSI!G$4:G$30)</f>
        <v>0</v>
      </c>
      <c r="H21" s="44">
        <f ca="1">H$3*Abaques_SSI!H21/SUM(Abaques_SSI!H$4:H$30)</f>
        <v>327.1471705763052</v>
      </c>
      <c r="I21" s="44">
        <f ca="1">I$3*Abaques_SSI!I21/SUM(Abaques_SSI!I$4:I$30)</f>
        <v>2096.6477653532984</v>
      </c>
      <c r="J21" s="44">
        <f ca="1">J$3*Abaques_SSI!J21/SUM(Abaques_SSI!J$4:J$30)</f>
        <v>0</v>
      </c>
      <c r="K21" s="44">
        <f ca="1">K$3*Abaques_SSI!K21/SUM(Abaques_SSI!K$4:K$30)</f>
        <v>0</v>
      </c>
      <c r="L21" s="44">
        <f ca="1">L$3*Abaques_SSI!L21/SUM(Abaques_SSI!L$4:L$30)</f>
        <v>0</v>
      </c>
      <c r="M21" s="44">
        <f ca="1">M$3*Abaques_SSI!M21/SUM(Abaques_SSI!M$4:M$30)</f>
        <v>2440.6046528698962</v>
      </c>
      <c r="N21" s="44">
        <f ca="1">N$3*Abaques_SSI!N21/SUM(Abaques_SSI!N$4:N$30)</f>
        <v>0</v>
      </c>
      <c r="O21" s="44">
        <f ca="1">O$3*Abaques_SSI!O21/SUM(Abaques_SSI!O$4:O$30)</f>
        <v>0</v>
      </c>
      <c r="P21" s="44">
        <f ca="1">P$3*Abaques_SSI!P21/SUM(Abaques_SSI!P$4:P$30)</f>
        <v>0</v>
      </c>
      <c r="Q21" s="44">
        <f ca="1">Q$3*Abaques_SSI!Q21/SUM(Abaques_SSI!Q$4:Q$30)</f>
        <v>0</v>
      </c>
      <c r="R21" s="44">
        <f ca="1">R$3*Abaques_SSI!R21/SUM(Abaques_SSI!R$4:R$30)</f>
        <v>0</v>
      </c>
      <c r="S21" s="44">
        <f ca="1">S$3*Abaques_SSI!S21/SUM(Abaques_SSI!S$4:S$30)</f>
        <v>0</v>
      </c>
      <c r="T21" s="44">
        <f ca="1">T$3*Abaques_SSI!T21/SUM(Abaques_SSI!T$4:T$30)</f>
        <v>0</v>
      </c>
      <c r="U21" s="44">
        <f ca="1">U$3*Abaques_SSI!U21/SUM(Abaques_SSI!U$4:U$30)</f>
        <v>0</v>
      </c>
      <c r="V21" s="44">
        <f ca="1">V$3*Abaques_SSI!V21/SUM(Abaques_SSI!V$4:V$30)</f>
        <v>0</v>
      </c>
      <c r="W21" s="44">
        <f ca="1">W$3*Abaques_SSI!W21/SUM(Abaques_SSI!W$4:W$30)</f>
        <v>0</v>
      </c>
      <c r="X21" s="44">
        <f ca="1">X$3*Abaques_SSI!X21/SUM(Abaques_SSI!X$4:X$30)</f>
        <v>0</v>
      </c>
      <c r="Y21" s="44">
        <f ca="1">Y$3*Abaques_SSI!Y21/SUM(Abaques_SSI!Y$4:Y$30)</f>
        <v>31384.545882352944</v>
      </c>
      <c r="Z21" s="44">
        <f ca="1">Z$3*Abaques_SSI!Z21/SUM(Abaques_SSI!Z$4:Z$30)</f>
        <v>36238.168921249591</v>
      </c>
      <c r="AA21" s="44">
        <f ca="1">AA$3*Abaques_SSI!AA21/SUM(Abaques_SSI!AA$4:AA$30)</f>
        <v>3827.1604938271612</v>
      </c>
      <c r="AB21" s="44">
        <f ca="1">AB$3*Abaques_SSI!AB21/SUM(Abaques_SSI!AB$4:AB$30)</f>
        <v>0</v>
      </c>
      <c r="AC21" s="44">
        <f ca="1">AC$3*Abaques_SSI!AC21/SUM(Abaques_SSI!AC$4:AC$30)</f>
        <v>0</v>
      </c>
      <c r="AD21" s="44">
        <f ca="1">AD$3*Abaques_SSI!AD21/SUM(Abaques_SSI!AD$4:AD$30)</f>
        <v>0</v>
      </c>
      <c r="AE21" s="44">
        <f ca="1">AE$3*Abaques_SSI!AE21/SUM(Abaques_SSI!AE$4:AE$30)</f>
        <v>5078.2622928895371</v>
      </c>
      <c r="AF21" s="44">
        <f ca="1">AF$3*Abaques_SSI!AF21/SUM(Abaques_SSI!AF$4:AF$30)</f>
        <v>0</v>
      </c>
      <c r="AG21" s="44">
        <f ca="1">AG$3*Abaques_SSI!AG21/SUM(Abaques_SSI!AG$4:AG$30)</f>
        <v>0</v>
      </c>
      <c r="AH21" s="44">
        <f ca="1">AH$3*Abaques_SSI!AH21/SUM(Abaques_SSI!AH$4:AH$30)</f>
        <v>0</v>
      </c>
      <c r="AI21" s="44">
        <f ca="1">AI$3*Abaques_SSI!AI21/SUM(Abaques_SSI!AI$4:AI$30)</f>
        <v>0</v>
      </c>
      <c r="AJ21" s="44">
        <f ca="1">AJ$3*Abaques_SSI!AJ21/SUM(Abaques_SSI!AJ$4:AJ$30)</f>
        <v>0</v>
      </c>
      <c r="AK21" s="44">
        <f ca="1">AK$3*Abaques_SSI!AK21/SUM(Abaques_SSI!AK$4:AK$30)</f>
        <v>0</v>
      </c>
      <c r="AL21" s="44">
        <f ca="1">AL$3*Abaques_SSI!AL21/SUM(Abaques_SSI!AL$4:AL$30)</f>
        <v>14232.505135323523</v>
      </c>
      <c r="AM21" s="47">
        <f t="shared" ca="1" si="1"/>
        <v>98530.307635089441</v>
      </c>
    </row>
    <row r="22" spans="2:39" s="7" customFormat="1" x14ac:dyDescent="0.25">
      <c r="B22" s="14" t="str">
        <f>Abaques_SSI!B22</f>
        <v>Erreur humaine entrainant une indisponibilité des services</v>
      </c>
      <c r="C22" s="49">
        <f t="shared" ca="1" si="0"/>
        <v>52143.874789852707</v>
      </c>
      <c r="D22" s="43">
        <f ca="1">D$3*Abaques_SSI!D22/SUM(Abaques_SSI!D$4:D$30)</f>
        <v>0</v>
      </c>
      <c r="E22" s="44">
        <f ca="1">E$3*Abaques_SSI!E22/SUM(Abaques_SSI!E$4:E$30)</f>
        <v>0</v>
      </c>
      <c r="F22" s="44">
        <f ca="1">F$3*Abaques_SSI!F22/SUM(Abaques_SSI!F$4:F$30)</f>
        <v>0</v>
      </c>
      <c r="G22" s="44">
        <f ca="1">G$3*Abaques_SSI!G22/SUM(Abaques_SSI!G$4:G$30)</f>
        <v>0</v>
      </c>
      <c r="H22" s="44">
        <f ca="1">H$3*Abaques_SSI!H22/SUM(Abaques_SSI!H$4:H$30)</f>
        <v>660.90337490162676</v>
      </c>
      <c r="I22" s="44">
        <f ca="1">I$3*Abaques_SSI!I22/SUM(Abaques_SSI!I$4:I$30)</f>
        <v>2541.3912307312712</v>
      </c>
      <c r="J22" s="44">
        <f ca="1">J$3*Abaques_SSI!J22/SUM(Abaques_SSI!J$4:J$30)</f>
        <v>0</v>
      </c>
      <c r="K22" s="44">
        <f ca="1">K$3*Abaques_SSI!K22/SUM(Abaques_SSI!K$4:K$30)</f>
        <v>0</v>
      </c>
      <c r="L22" s="44">
        <f ca="1">L$3*Abaques_SSI!L22/SUM(Abaques_SSI!L$4:L$30)</f>
        <v>0</v>
      </c>
      <c r="M22" s="44">
        <f ca="1">M$3*Abaques_SSI!M22/SUM(Abaques_SSI!M$4:M$30)</f>
        <v>2958.3086701453285</v>
      </c>
      <c r="N22" s="44">
        <f ca="1">N$3*Abaques_SSI!N22/SUM(Abaques_SSI!N$4:N$30)</f>
        <v>0</v>
      </c>
      <c r="O22" s="44">
        <f ca="1">O$3*Abaques_SSI!O22/SUM(Abaques_SSI!O$4:O$30)</f>
        <v>3223.5910365825239</v>
      </c>
      <c r="P22" s="44">
        <f ca="1">P$3*Abaques_SSI!P22/SUM(Abaques_SSI!P$4:P$30)</f>
        <v>0</v>
      </c>
      <c r="Q22" s="44">
        <f ca="1">Q$3*Abaques_SSI!Q22/SUM(Abaques_SSI!Q$4:Q$30)</f>
        <v>0</v>
      </c>
      <c r="R22" s="44">
        <f ca="1">R$3*Abaques_SSI!R22/SUM(Abaques_SSI!R$4:R$30)</f>
        <v>0</v>
      </c>
      <c r="S22" s="44">
        <f ca="1">S$3*Abaques_SSI!S22/SUM(Abaques_SSI!S$4:S$30)</f>
        <v>0</v>
      </c>
      <c r="T22" s="44">
        <f ca="1">T$3*Abaques_SSI!T22/SUM(Abaques_SSI!T$4:T$30)</f>
        <v>0</v>
      </c>
      <c r="U22" s="44">
        <f ca="1">U$3*Abaques_SSI!U22/SUM(Abaques_SSI!U$4:U$30)</f>
        <v>0</v>
      </c>
      <c r="V22" s="44">
        <f ca="1">V$3*Abaques_SSI!V22/SUM(Abaques_SSI!V$4:V$30)</f>
        <v>0</v>
      </c>
      <c r="W22" s="44">
        <f ca="1">W$3*Abaques_SSI!W22/SUM(Abaques_SSI!W$4:W$30)</f>
        <v>0</v>
      </c>
      <c r="X22" s="44">
        <f ca="1">X$3*Abaques_SSI!X22/SUM(Abaques_SSI!X$4:X$30)</f>
        <v>0</v>
      </c>
      <c r="Y22" s="44">
        <f ca="1">Y$3*Abaques_SSI!Y22/SUM(Abaques_SSI!Y$4:Y$30)</f>
        <v>0</v>
      </c>
      <c r="Z22" s="44">
        <f ca="1">Z$3*Abaques_SSI!Z22/SUM(Abaques_SSI!Z$4:Z$30)</f>
        <v>36604.211031565246</v>
      </c>
      <c r="AA22" s="44">
        <f ca="1">AA$3*Abaques_SSI!AA22/SUM(Abaques_SSI!AA$4:AA$30)</f>
        <v>0</v>
      </c>
      <c r="AB22" s="44">
        <f ca="1">AB$3*Abaques_SSI!AB22/SUM(Abaques_SSI!AB$4:AB$30)</f>
        <v>0</v>
      </c>
      <c r="AC22" s="44">
        <f ca="1">AC$3*Abaques_SSI!AC22/SUM(Abaques_SSI!AC$4:AC$30)</f>
        <v>0</v>
      </c>
      <c r="AD22" s="44">
        <f ca="1">AD$3*Abaques_SSI!AD22/SUM(Abaques_SSI!AD$4:AD$30)</f>
        <v>0</v>
      </c>
      <c r="AE22" s="44">
        <f ca="1">AE$3*Abaques_SSI!AE22/SUM(Abaques_SSI!AE$4:AE$30)</f>
        <v>6155.4694459267121</v>
      </c>
      <c r="AF22" s="44">
        <f ca="1">AF$3*Abaques_SSI!AF22/SUM(Abaques_SSI!AF$4:AF$30)</f>
        <v>0</v>
      </c>
      <c r="AG22" s="44">
        <f ca="1">AG$3*Abaques_SSI!AG22/SUM(Abaques_SSI!AG$4:AG$30)</f>
        <v>0</v>
      </c>
      <c r="AH22" s="44">
        <f ca="1">AH$3*Abaques_SSI!AH22/SUM(Abaques_SSI!AH$4:AH$30)</f>
        <v>0</v>
      </c>
      <c r="AI22" s="44">
        <f ca="1">AI$3*Abaques_SSI!AI22/SUM(Abaques_SSI!AI$4:AI$30)</f>
        <v>0</v>
      </c>
      <c r="AJ22" s="44">
        <f ca="1">AJ$3*Abaques_SSI!AJ22/SUM(Abaques_SSI!AJ$4:AJ$30)</f>
        <v>0</v>
      </c>
      <c r="AK22" s="44">
        <f ca="1">AK$3*Abaques_SSI!AK22/SUM(Abaques_SSI!AK$4:AK$30)</f>
        <v>0</v>
      </c>
      <c r="AL22" s="44">
        <f ca="1">AL$3*Abaques_SSI!AL22/SUM(Abaques_SSI!AL$4:AL$30)</f>
        <v>0</v>
      </c>
      <c r="AM22" s="47">
        <f t="shared" ca="1" si="1"/>
        <v>52143.874789852707</v>
      </c>
    </row>
    <row r="23" spans="2:39" s="7" customFormat="1" ht="30" x14ac:dyDescent="0.25">
      <c r="B23" s="14" t="str">
        <f>Abaques_SSI!B23</f>
        <v>Exécution de scripts malveillants dans les interpréteurs de commande (Shell)</v>
      </c>
      <c r="C23" s="49">
        <f t="shared" ca="1" si="0"/>
        <v>23858.492377297316</v>
      </c>
      <c r="D23" s="43">
        <f ca="1">D$3*Abaques_SSI!D23/SUM(Abaques_SSI!D$4:D$30)</f>
        <v>0</v>
      </c>
      <c r="E23" s="44">
        <f ca="1">E$3*Abaques_SSI!E23/SUM(Abaques_SSI!E$4:E$30)</f>
        <v>2766.919352997319</v>
      </c>
      <c r="F23" s="44">
        <f ca="1">F$3*Abaques_SSI!F23/SUM(Abaques_SSI!F$4:F$30)</f>
        <v>0</v>
      </c>
      <c r="G23" s="44">
        <f ca="1">G$3*Abaques_SSI!G23/SUM(Abaques_SSI!G$4:G$30)</f>
        <v>0</v>
      </c>
      <c r="H23" s="44">
        <f ca="1">H$3*Abaques_SSI!H23/SUM(Abaques_SSI!H$4:H$30)</f>
        <v>311.56873388219543</v>
      </c>
      <c r="I23" s="44">
        <f ca="1">I$3*Abaques_SSI!I23/SUM(Abaques_SSI!I$4:I$30)</f>
        <v>1996.8073955745697</v>
      </c>
      <c r="J23" s="44">
        <f ca="1">J$3*Abaques_SSI!J23/SUM(Abaques_SSI!J$4:J$30)</f>
        <v>554.35912646951078</v>
      </c>
      <c r="K23" s="44">
        <f ca="1">K$3*Abaques_SSI!K23/SUM(Abaques_SSI!K$4:K$30)</f>
        <v>0</v>
      </c>
      <c r="L23" s="44">
        <f ca="1">L$3*Abaques_SSI!L23/SUM(Abaques_SSI!L$4:L$30)</f>
        <v>0</v>
      </c>
      <c r="M23" s="44">
        <f ca="1">M$3*Abaques_SSI!M23/SUM(Abaques_SSI!M$4:M$30)</f>
        <v>2324.3853836856151</v>
      </c>
      <c r="N23" s="44">
        <f ca="1">N$3*Abaques_SSI!N23/SUM(Abaques_SSI!N$4:N$30)</f>
        <v>0</v>
      </c>
      <c r="O23" s="44">
        <f ca="1">O$3*Abaques_SSI!O23/SUM(Abaques_SSI!O$4:O$30)</f>
        <v>2532.8215287434114</v>
      </c>
      <c r="P23" s="44">
        <f ca="1">P$3*Abaques_SSI!P23/SUM(Abaques_SSI!P$4:P$30)</f>
        <v>0</v>
      </c>
      <c r="Q23" s="44">
        <f ca="1">Q$3*Abaques_SSI!Q23/SUM(Abaques_SSI!Q$4:Q$30)</f>
        <v>0</v>
      </c>
      <c r="R23" s="44">
        <f ca="1">R$3*Abaques_SSI!R23/SUM(Abaques_SSI!R$4:R$30)</f>
        <v>2686.4787538940814</v>
      </c>
      <c r="S23" s="44">
        <f ca="1">S$3*Abaques_SSI!S23/SUM(Abaques_SSI!S$4:S$30)</f>
        <v>0</v>
      </c>
      <c r="T23" s="44">
        <f ca="1">T$3*Abaques_SSI!T23/SUM(Abaques_SSI!T$4:T$30)</f>
        <v>0</v>
      </c>
      <c r="U23" s="44">
        <f ca="1">U$3*Abaques_SSI!U23/SUM(Abaques_SSI!U$4:U$30)</f>
        <v>0</v>
      </c>
      <c r="V23" s="44">
        <f ca="1">V$3*Abaques_SSI!V23/SUM(Abaques_SSI!V$4:V$30)</f>
        <v>0</v>
      </c>
      <c r="W23" s="44">
        <f ca="1">W$3*Abaques_SSI!W23/SUM(Abaques_SSI!W$4:W$30)</f>
        <v>0</v>
      </c>
      <c r="X23" s="44">
        <f ca="1">X$3*Abaques_SSI!X23/SUM(Abaques_SSI!X$4:X$30)</f>
        <v>0</v>
      </c>
      <c r="Y23" s="44">
        <f ca="1">Y$3*Abaques_SSI!Y23/SUM(Abaques_SSI!Y$4:Y$30)</f>
        <v>0</v>
      </c>
      <c r="Z23" s="44">
        <f ca="1">Z$3*Abaques_SSI!Z23/SUM(Abaques_SSI!Z$4:Z$30)</f>
        <v>0</v>
      </c>
      <c r="AA23" s="44">
        <f ca="1">AA$3*Abaques_SSI!AA23/SUM(Abaques_SSI!AA$4:AA$30)</f>
        <v>0</v>
      </c>
      <c r="AB23" s="44">
        <f ca="1">AB$3*Abaques_SSI!AB23/SUM(Abaques_SSI!AB$4:AB$30)</f>
        <v>0</v>
      </c>
      <c r="AC23" s="44">
        <f ca="1">AC$3*Abaques_SSI!AC23/SUM(Abaques_SSI!AC$4:AC$30)</f>
        <v>5358.4198247281611</v>
      </c>
      <c r="AD23" s="44">
        <f ca="1">AD$3*Abaques_SSI!AD23/SUM(Abaques_SSI!AD$4:AD$30)</f>
        <v>490.29199838003427</v>
      </c>
      <c r="AE23" s="44">
        <f ca="1">AE$3*Abaques_SSI!AE23/SUM(Abaques_SSI!AE$4:AE$30)</f>
        <v>4836.4402789424166</v>
      </c>
      <c r="AF23" s="44">
        <f ca="1">AF$3*Abaques_SSI!AF23/SUM(Abaques_SSI!AF$4:AF$30)</f>
        <v>0</v>
      </c>
      <c r="AG23" s="44">
        <f ca="1">AG$3*Abaques_SSI!AG23/SUM(Abaques_SSI!AG$4:AG$30)</f>
        <v>0</v>
      </c>
      <c r="AH23" s="44">
        <f ca="1">AH$3*Abaques_SSI!AH23/SUM(Abaques_SSI!AH$4:AH$30)</f>
        <v>0</v>
      </c>
      <c r="AI23" s="44">
        <f ca="1">AI$3*Abaques_SSI!AI23/SUM(Abaques_SSI!AI$4:AI$30)</f>
        <v>0</v>
      </c>
      <c r="AJ23" s="44">
        <f ca="1">AJ$3*Abaques_SSI!AJ23/SUM(Abaques_SSI!AJ$4:AJ$30)</f>
        <v>0</v>
      </c>
      <c r="AK23" s="44">
        <f ca="1">AK$3*Abaques_SSI!AK23/SUM(Abaques_SSI!AK$4:AK$30)</f>
        <v>0</v>
      </c>
      <c r="AL23" s="44">
        <f ca="1">AL$3*Abaques_SSI!AL23/SUM(Abaques_SSI!AL$4:AL$30)</f>
        <v>0</v>
      </c>
      <c r="AM23" s="47">
        <f t="shared" ca="1" si="1"/>
        <v>23858.492377297316</v>
      </c>
    </row>
    <row r="24" spans="2:39" s="7" customFormat="1" ht="30" x14ac:dyDescent="0.25">
      <c r="B24" s="14" t="str">
        <f>Abaques_SSI!B24</f>
        <v>Incapacité à détecter un incident de sécurité et à fournir une piste d'audit post-mortem</v>
      </c>
      <c r="C24" s="49">
        <f t="shared" ca="1" si="0"/>
        <v>33771.973553370364</v>
      </c>
      <c r="D24" s="43">
        <f ca="1">D$3*Abaques_SSI!D24/SUM(Abaques_SSI!D$4:D$30)</f>
        <v>0</v>
      </c>
      <c r="E24" s="44">
        <f ca="1">E$3*Abaques_SSI!E24/SUM(Abaques_SSI!E$4:E$30)</f>
        <v>0</v>
      </c>
      <c r="F24" s="44">
        <f ca="1">F$3*Abaques_SSI!F24/SUM(Abaques_SSI!F$4:F$30)</f>
        <v>0</v>
      </c>
      <c r="G24" s="44">
        <f ca="1">G$3*Abaques_SSI!G24/SUM(Abaques_SSI!G$4:G$30)</f>
        <v>12290.9596677154</v>
      </c>
      <c r="H24" s="44">
        <f ca="1">H$3*Abaques_SSI!H24/SUM(Abaques_SSI!H$4:H$30)</f>
        <v>769.75804841483591</v>
      </c>
      <c r="I24" s="44">
        <f ca="1">I$3*Abaques_SSI!I24/SUM(Abaques_SSI!I$4:I$30)</f>
        <v>7399.9332894822292</v>
      </c>
      <c r="J24" s="44">
        <f ca="1">J$3*Abaques_SSI!J24/SUM(Abaques_SSI!J$4:J$30)</f>
        <v>1826.1241813113297</v>
      </c>
      <c r="K24" s="44">
        <f ca="1">K$3*Abaques_SSI!K24/SUM(Abaques_SSI!K$4:K$30)</f>
        <v>0</v>
      </c>
      <c r="L24" s="44">
        <f ca="1">L$3*Abaques_SSI!L24/SUM(Abaques_SSI!L$4:L$30)</f>
        <v>0</v>
      </c>
      <c r="M24" s="44">
        <f ca="1">M$3*Abaques_SSI!M24/SUM(Abaques_SSI!M$4:M$30)</f>
        <v>11485.198366446568</v>
      </c>
      <c r="N24" s="44">
        <f ca="1">N$3*Abaques_SSI!N24/SUM(Abaques_SSI!N$4:N$30)</f>
        <v>0</v>
      </c>
      <c r="O24" s="44">
        <f ca="1">O$3*Abaques_SSI!O24/SUM(Abaques_SSI!O$4:O$30)</f>
        <v>0</v>
      </c>
      <c r="P24" s="44">
        <f ca="1">P$3*Abaques_SSI!P24/SUM(Abaques_SSI!P$4:P$30)</f>
        <v>0</v>
      </c>
      <c r="Q24" s="44">
        <f ca="1">Q$3*Abaques_SSI!Q24/SUM(Abaques_SSI!Q$4:Q$30)</f>
        <v>0</v>
      </c>
      <c r="R24" s="44">
        <f ca="1">R$3*Abaques_SSI!R24/SUM(Abaques_SSI!R$4:R$30)</f>
        <v>0</v>
      </c>
      <c r="S24" s="44">
        <f ca="1">S$3*Abaques_SSI!S24/SUM(Abaques_SSI!S$4:S$30)</f>
        <v>0</v>
      </c>
      <c r="T24" s="44">
        <f ca="1">T$3*Abaques_SSI!T24/SUM(Abaques_SSI!T$4:T$30)</f>
        <v>0</v>
      </c>
      <c r="U24" s="44">
        <f ca="1">U$3*Abaques_SSI!U24/SUM(Abaques_SSI!U$4:U$30)</f>
        <v>0</v>
      </c>
      <c r="V24" s="44">
        <f ca="1">V$3*Abaques_SSI!V24/SUM(Abaques_SSI!V$4:V$30)</f>
        <v>0</v>
      </c>
      <c r="W24" s="44">
        <f ca="1">W$3*Abaques_SSI!W24/SUM(Abaques_SSI!W$4:W$30)</f>
        <v>0</v>
      </c>
      <c r="X24" s="44">
        <f ca="1">X$3*Abaques_SSI!X24/SUM(Abaques_SSI!X$4:X$30)</f>
        <v>0</v>
      </c>
      <c r="Y24" s="44">
        <f ca="1">Y$3*Abaques_SSI!Y24/SUM(Abaques_SSI!Y$4:Y$30)</f>
        <v>0</v>
      </c>
      <c r="Z24" s="44">
        <f ca="1">Z$3*Abaques_SSI!Z24/SUM(Abaques_SSI!Z$4:Z$30)</f>
        <v>0</v>
      </c>
      <c r="AA24" s="44">
        <f ca="1">AA$3*Abaques_SSI!AA24/SUM(Abaques_SSI!AA$4:AA$30)</f>
        <v>0</v>
      </c>
      <c r="AB24" s="44">
        <f ca="1">AB$3*Abaques_SSI!AB24/SUM(Abaques_SSI!AB$4:AB$30)</f>
        <v>0</v>
      </c>
      <c r="AC24" s="44">
        <f ca="1">AC$3*Abaques_SSI!AC24/SUM(Abaques_SSI!AC$4:AC$30)</f>
        <v>0</v>
      </c>
      <c r="AD24" s="44">
        <f ca="1">AD$3*Abaques_SSI!AD24/SUM(Abaques_SSI!AD$4:AD$30)</f>
        <v>0</v>
      </c>
      <c r="AE24" s="44">
        <f ca="1">AE$3*Abaques_SSI!AE24/SUM(Abaques_SSI!AE$4:AE$30)</f>
        <v>0</v>
      </c>
      <c r="AF24" s="44">
        <f ca="1">AF$3*Abaques_SSI!AF24/SUM(Abaques_SSI!AF$4:AF$30)</f>
        <v>0</v>
      </c>
      <c r="AG24" s="44">
        <f ca="1">AG$3*Abaques_SSI!AG24/SUM(Abaques_SSI!AG$4:AG$30)</f>
        <v>0</v>
      </c>
      <c r="AH24" s="44">
        <f ca="1">AH$3*Abaques_SSI!AH24/SUM(Abaques_SSI!AH$4:AH$30)</f>
        <v>0</v>
      </c>
      <c r="AI24" s="44">
        <f ca="1">AI$3*Abaques_SSI!AI24/SUM(Abaques_SSI!AI$4:AI$30)</f>
        <v>0</v>
      </c>
      <c r="AJ24" s="44">
        <f ca="1">AJ$3*Abaques_SSI!AJ24/SUM(Abaques_SSI!AJ$4:AJ$30)</f>
        <v>0</v>
      </c>
      <c r="AK24" s="44">
        <f ca="1">AK$3*Abaques_SSI!AK24/SUM(Abaques_SSI!AK$4:AK$30)</f>
        <v>0</v>
      </c>
      <c r="AL24" s="44">
        <f ca="1">AL$3*Abaques_SSI!AL24/SUM(Abaques_SSI!AL$4:AL$30)</f>
        <v>0</v>
      </c>
      <c r="AM24" s="47">
        <f t="shared" ca="1" si="1"/>
        <v>33771.973553370364</v>
      </c>
    </row>
    <row r="25" spans="2:39" s="7" customFormat="1" ht="30" x14ac:dyDescent="0.25">
      <c r="B25" s="14" t="str">
        <f>Abaques_SSI!B25</f>
        <v>Incapacité à gérer un terminal et à mettre en oeuvre une politique de sécurité</v>
      </c>
      <c r="C25" s="49">
        <f t="shared" ca="1" si="0"/>
        <v>55332.197241573078</v>
      </c>
      <c r="D25" s="43">
        <f ca="1">D$3*Abaques_SSI!D25/SUM(Abaques_SSI!D$4:D$30)</f>
        <v>0</v>
      </c>
      <c r="E25" s="44">
        <f ca="1">E$3*Abaques_SSI!E25/SUM(Abaques_SSI!E$4:E$30)</f>
        <v>0</v>
      </c>
      <c r="F25" s="44">
        <f ca="1">F$3*Abaques_SSI!F25/SUM(Abaques_SSI!F$4:F$30)</f>
        <v>0</v>
      </c>
      <c r="G25" s="44">
        <f ca="1">G$3*Abaques_SSI!G25/SUM(Abaques_SSI!G$4:G$30)</f>
        <v>37990.238972938503</v>
      </c>
      <c r="H25" s="44">
        <f ca="1">H$3*Abaques_SSI!H25/SUM(Abaques_SSI!H$4:H$30)</f>
        <v>594.81303741146405</v>
      </c>
      <c r="I25" s="44">
        <f ca="1">I$3*Abaques_SSI!I25/SUM(Abaques_SSI!I$4:I$30)</f>
        <v>3812.0868460969059</v>
      </c>
      <c r="J25" s="44">
        <f ca="1">J$3*Abaques_SSI!J25/SUM(Abaques_SSI!J$4:J$30)</f>
        <v>0</v>
      </c>
      <c r="K25" s="44">
        <f ca="1">K$3*Abaques_SSI!K25/SUM(Abaques_SSI!K$4:K$30)</f>
        <v>0</v>
      </c>
      <c r="L25" s="44">
        <f ca="1">L$3*Abaques_SSI!L25/SUM(Abaques_SSI!L$4:L$30)</f>
        <v>0</v>
      </c>
      <c r="M25" s="44">
        <f ca="1">M$3*Abaques_SSI!M25/SUM(Abaques_SSI!M$4:M$30)</f>
        <v>4437.4630052179918</v>
      </c>
      <c r="N25" s="44">
        <f ca="1">N$3*Abaques_SSI!N25/SUM(Abaques_SSI!N$4:N$30)</f>
        <v>0</v>
      </c>
      <c r="O25" s="44">
        <f ca="1">O$3*Abaques_SSI!O25/SUM(Abaques_SSI!O$4:O$30)</f>
        <v>0</v>
      </c>
      <c r="P25" s="44">
        <f ca="1">P$3*Abaques_SSI!P25/SUM(Abaques_SSI!P$4:P$30)</f>
        <v>0</v>
      </c>
      <c r="Q25" s="44">
        <f ca="1">Q$3*Abaques_SSI!Q25/SUM(Abaques_SSI!Q$4:Q$30)</f>
        <v>0</v>
      </c>
      <c r="R25" s="44">
        <f ca="1">R$3*Abaques_SSI!R25/SUM(Abaques_SSI!R$4:R$30)</f>
        <v>0</v>
      </c>
      <c r="S25" s="44">
        <f ca="1">S$3*Abaques_SSI!S25/SUM(Abaques_SSI!S$4:S$30)</f>
        <v>0</v>
      </c>
      <c r="T25" s="44">
        <f ca="1">T$3*Abaques_SSI!T25/SUM(Abaques_SSI!T$4:T$30)</f>
        <v>0</v>
      </c>
      <c r="U25" s="44">
        <f ca="1">U$3*Abaques_SSI!U25/SUM(Abaques_SSI!U$4:U$30)</f>
        <v>8497.5953799082108</v>
      </c>
      <c r="V25" s="44">
        <f ca="1">V$3*Abaques_SSI!V25/SUM(Abaques_SSI!V$4:V$30)</f>
        <v>0</v>
      </c>
      <c r="W25" s="44">
        <f ca="1">W$3*Abaques_SSI!W25/SUM(Abaques_SSI!W$4:W$30)</f>
        <v>0</v>
      </c>
      <c r="X25" s="44">
        <f ca="1">X$3*Abaques_SSI!X25/SUM(Abaques_SSI!X$4:X$30)</f>
        <v>0</v>
      </c>
      <c r="Y25" s="44">
        <f ca="1">Y$3*Abaques_SSI!Y25/SUM(Abaques_SSI!Y$4:Y$30)</f>
        <v>0</v>
      </c>
      <c r="Z25" s="44">
        <f ca="1">Z$3*Abaques_SSI!Z25/SUM(Abaques_SSI!Z$4:Z$30)</f>
        <v>0</v>
      </c>
      <c r="AA25" s="44">
        <f ca="1">AA$3*Abaques_SSI!AA25/SUM(Abaques_SSI!AA$4:AA$30)</f>
        <v>0</v>
      </c>
      <c r="AB25" s="44">
        <f ca="1">AB$3*Abaques_SSI!AB25/SUM(Abaques_SSI!AB$4:AB$30)</f>
        <v>0</v>
      </c>
      <c r="AC25" s="44">
        <f ca="1">AC$3*Abaques_SSI!AC25/SUM(Abaques_SSI!AC$4:AC$30)</f>
        <v>0</v>
      </c>
      <c r="AD25" s="44">
        <f ca="1">AD$3*Abaques_SSI!AD25/SUM(Abaques_SSI!AD$4:AD$30)</f>
        <v>0</v>
      </c>
      <c r="AE25" s="44">
        <f ca="1">AE$3*Abaques_SSI!AE25/SUM(Abaques_SSI!AE$4:AE$30)</f>
        <v>0</v>
      </c>
      <c r="AF25" s="44">
        <f ca="1">AF$3*Abaques_SSI!AF25/SUM(Abaques_SSI!AF$4:AF$30)</f>
        <v>0</v>
      </c>
      <c r="AG25" s="44">
        <f ca="1">AG$3*Abaques_SSI!AG25/SUM(Abaques_SSI!AG$4:AG$30)</f>
        <v>0</v>
      </c>
      <c r="AH25" s="44">
        <f ca="1">AH$3*Abaques_SSI!AH25/SUM(Abaques_SSI!AH$4:AH$30)</f>
        <v>0</v>
      </c>
      <c r="AI25" s="44">
        <f ca="1">AI$3*Abaques_SSI!AI25/SUM(Abaques_SSI!AI$4:AI$30)</f>
        <v>0</v>
      </c>
      <c r="AJ25" s="44">
        <f ca="1">AJ$3*Abaques_SSI!AJ25/SUM(Abaques_SSI!AJ$4:AJ$30)</f>
        <v>0</v>
      </c>
      <c r="AK25" s="44">
        <f ca="1">AK$3*Abaques_SSI!AK25/SUM(Abaques_SSI!AK$4:AK$30)</f>
        <v>0</v>
      </c>
      <c r="AL25" s="44">
        <f ca="1">AL$3*Abaques_SSI!AL25/SUM(Abaques_SSI!AL$4:AL$30)</f>
        <v>0</v>
      </c>
      <c r="AM25" s="47">
        <f t="shared" ca="1" si="1"/>
        <v>55332.197241573078</v>
      </c>
    </row>
    <row r="26" spans="2:39" s="7" customFormat="1" x14ac:dyDescent="0.25">
      <c r="B26" s="14" t="str">
        <f>Abaques_SSI!B26</f>
        <v>Indisponibilité des ressources suite à une attaque par DDoS</v>
      </c>
      <c r="C26" s="49">
        <f t="shared" ca="1" si="0"/>
        <v>57985.561318512868</v>
      </c>
      <c r="D26" s="43">
        <f ca="1">D$3*Abaques_SSI!D26/SUM(Abaques_SSI!D$4:D$30)</f>
        <v>0</v>
      </c>
      <c r="E26" s="44">
        <f ca="1">E$3*Abaques_SSI!E26/SUM(Abaques_SSI!E$4:E$30)</f>
        <v>2324.2122565177478</v>
      </c>
      <c r="F26" s="44">
        <f ca="1">F$3*Abaques_SSI!F26/SUM(Abaques_SSI!F$4:F$30)</f>
        <v>0</v>
      </c>
      <c r="G26" s="44">
        <f ca="1">G$3*Abaques_SSI!G26/SUM(Abaques_SSI!G$4:G$30)</f>
        <v>0</v>
      </c>
      <c r="H26" s="44">
        <f ca="1">H$3*Abaques_SSI!H26/SUM(Abaques_SSI!H$4:H$30)</f>
        <v>697.91396389611782</v>
      </c>
      <c r="I26" s="44">
        <f ca="1">I$3*Abaques_SSI!I26/SUM(Abaques_SSI!I$4:I$30)</f>
        <v>1677.3182122826386</v>
      </c>
      <c r="J26" s="44">
        <f ca="1">J$3*Abaques_SSI!J26/SUM(Abaques_SSI!J$4:J$30)</f>
        <v>776.10277705731517</v>
      </c>
      <c r="K26" s="44">
        <f ca="1">K$3*Abaques_SSI!K26/SUM(Abaques_SSI!K$4:K$30)</f>
        <v>0</v>
      </c>
      <c r="L26" s="44">
        <f ca="1">L$3*Abaques_SSI!L26/SUM(Abaques_SSI!L$4:L$30)</f>
        <v>0</v>
      </c>
      <c r="M26" s="44">
        <f ca="1">M$3*Abaques_SSI!M26/SUM(Abaques_SSI!M$4:M$30)</f>
        <v>7809.9348891836662</v>
      </c>
      <c r="N26" s="44">
        <f ca="1">N$3*Abaques_SSI!N26/SUM(Abaques_SSI!N$4:N$30)</f>
        <v>0</v>
      </c>
      <c r="O26" s="44">
        <f ca="1">O$3*Abaques_SSI!O26/SUM(Abaques_SSI!O$4:O$30)</f>
        <v>0</v>
      </c>
      <c r="P26" s="44">
        <f ca="1">P$3*Abaques_SSI!P26/SUM(Abaques_SSI!P$4:P$30)</f>
        <v>0</v>
      </c>
      <c r="Q26" s="44">
        <f ca="1">Q$3*Abaques_SSI!Q26/SUM(Abaques_SSI!Q$4:Q$30)</f>
        <v>0</v>
      </c>
      <c r="R26" s="44">
        <f ca="1">R$3*Abaques_SSI!R26/SUM(Abaques_SSI!R$4:R$30)</f>
        <v>0</v>
      </c>
      <c r="S26" s="44">
        <f ca="1">S$3*Abaques_SSI!S26/SUM(Abaques_SSI!S$4:S$30)</f>
        <v>0</v>
      </c>
      <c r="T26" s="44">
        <f ca="1">T$3*Abaques_SSI!T26/SUM(Abaques_SSI!T$4:T$30)</f>
        <v>0</v>
      </c>
      <c r="U26" s="44">
        <f ca="1">U$3*Abaques_SSI!U26/SUM(Abaques_SSI!U$4:U$30)</f>
        <v>0</v>
      </c>
      <c r="V26" s="44">
        <f ca="1">V$3*Abaques_SSI!V26/SUM(Abaques_SSI!V$4:V$30)</f>
        <v>3751.9674378922391</v>
      </c>
      <c r="W26" s="44">
        <f ca="1">W$3*Abaques_SSI!W26/SUM(Abaques_SSI!W$4:W$30)</f>
        <v>4897.1422110587564</v>
      </c>
      <c r="X26" s="44">
        <f ca="1">X$3*Abaques_SSI!X26/SUM(Abaques_SSI!X$4:X$30)</f>
        <v>583.21165596452818</v>
      </c>
      <c r="Y26" s="44">
        <f ca="1">Y$3*Abaques_SSI!Y26/SUM(Abaques_SSI!Y$4:Y$30)</f>
        <v>0</v>
      </c>
      <c r="Z26" s="44">
        <f ca="1">Z$3*Abaques_SSI!Z26/SUM(Abaques_SSI!Z$4:Z$30)</f>
        <v>0</v>
      </c>
      <c r="AA26" s="44">
        <f ca="1">AA$3*Abaques_SSI!AA26/SUM(Abaques_SSI!AA$4:AA$30)</f>
        <v>0</v>
      </c>
      <c r="AB26" s="44">
        <f ca="1">AB$3*Abaques_SSI!AB26/SUM(Abaques_SSI!AB$4:AB$30)</f>
        <v>0</v>
      </c>
      <c r="AC26" s="44">
        <f ca="1">AC$3*Abaques_SSI!AC26/SUM(Abaques_SSI!AC$4:AC$30)</f>
        <v>0</v>
      </c>
      <c r="AD26" s="44">
        <f ca="1">AD$3*Abaques_SSI!AD26/SUM(Abaques_SSI!AD$4:AD$30)</f>
        <v>0</v>
      </c>
      <c r="AE26" s="44">
        <f ca="1">AE$3*Abaques_SSI!AE26/SUM(Abaques_SSI!AE$4:AE$30)</f>
        <v>0</v>
      </c>
      <c r="AF26" s="44">
        <f ca="1">AF$3*Abaques_SSI!AF26/SUM(Abaques_SSI!AF$4:AF$30)</f>
        <v>0</v>
      </c>
      <c r="AG26" s="44">
        <f ca="1">AG$3*Abaques_SSI!AG26/SUM(Abaques_SSI!AG$4:AG$30)</f>
        <v>0</v>
      </c>
      <c r="AH26" s="44">
        <f ca="1">AH$3*Abaques_SSI!AH26/SUM(Abaques_SSI!AH$4:AH$30)</f>
        <v>0</v>
      </c>
      <c r="AI26" s="44">
        <f ca="1">AI$3*Abaques_SSI!AI26/SUM(Abaques_SSI!AI$4:AI$30)</f>
        <v>30433.143896670914</v>
      </c>
      <c r="AJ26" s="44">
        <f ca="1">AJ$3*Abaques_SSI!AJ26/SUM(Abaques_SSI!AJ$4:AJ$30)</f>
        <v>0</v>
      </c>
      <c r="AK26" s="44">
        <f ca="1">AK$3*Abaques_SSI!AK26/SUM(Abaques_SSI!AK$4:AK$30)</f>
        <v>1239.2793152359993</v>
      </c>
      <c r="AL26" s="44">
        <f ca="1">AL$3*Abaques_SSI!AL26/SUM(Abaques_SSI!AL$4:AL$30)</f>
        <v>3795.3347027529398</v>
      </c>
      <c r="AM26" s="47">
        <f t="shared" ca="1" si="1"/>
        <v>57985.561318512868</v>
      </c>
    </row>
    <row r="27" spans="2:39" s="7" customFormat="1" x14ac:dyDescent="0.25">
      <c r="B27" s="14" t="str">
        <f>Abaques_SSI!B27</f>
        <v>Installation de composants illégitimes au sein du navigateur Web</v>
      </c>
      <c r="C27" s="49">
        <f t="shared" ca="1" si="0"/>
        <v>25651.75402173246</v>
      </c>
      <c r="D27" s="43">
        <f ca="1">D$3*Abaques_SSI!D27/SUM(Abaques_SSI!D$4:D$30)</f>
        <v>0</v>
      </c>
      <c r="E27" s="44">
        <f ca="1">E$3*Abaques_SSI!E27/SUM(Abaques_SSI!E$4:E$30)</f>
        <v>1708.9796003806971</v>
      </c>
      <c r="F27" s="44">
        <f ca="1">F$3*Abaques_SSI!F27/SUM(Abaques_SSI!F$4:F$30)</f>
        <v>0</v>
      </c>
      <c r="G27" s="44">
        <f ca="1">G$3*Abaques_SSI!G27/SUM(Abaques_SSI!G$4:G$30)</f>
        <v>0</v>
      </c>
      <c r="H27" s="44">
        <f ca="1">H$3*Abaques_SSI!H27/SUM(Abaques_SSI!H$4:H$30)</f>
        <v>192.43951210370898</v>
      </c>
      <c r="I27" s="44">
        <f ca="1">I$3*Abaques_SSI!I27/SUM(Abaques_SSI!I$4:I$30)</f>
        <v>1233.322214913705</v>
      </c>
      <c r="J27" s="44">
        <f ca="1">J$3*Abaques_SSI!J27/SUM(Abaques_SSI!J$4:J$30)</f>
        <v>342.39828399587435</v>
      </c>
      <c r="K27" s="44">
        <f ca="1">K$3*Abaques_SSI!K27/SUM(Abaques_SSI!K$4:K$30)</f>
        <v>0</v>
      </c>
      <c r="L27" s="44">
        <f ca="1">L$3*Abaques_SSI!L27/SUM(Abaques_SSI!L$4:L$30)</f>
        <v>0</v>
      </c>
      <c r="M27" s="44">
        <f ca="1">M$3*Abaques_SSI!M27/SUM(Abaques_SSI!M$4:M$30)</f>
        <v>1435.649795805821</v>
      </c>
      <c r="N27" s="44">
        <f ca="1">N$3*Abaques_SSI!N27/SUM(Abaques_SSI!N$4:N$30)</f>
        <v>0</v>
      </c>
      <c r="O27" s="44">
        <f ca="1">O$3*Abaques_SSI!O27/SUM(Abaques_SSI!O$4:O$30)</f>
        <v>1564.3897677532836</v>
      </c>
      <c r="P27" s="44">
        <f ca="1">P$3*Abaques_SSI!P27/SUM(Abaques_SSI!P$4:P$30)</f>
        <v>0</v>
      </c>
      <c r="Q27" s="44">
        <f ca="1">Q$3*Abaques_SSI!Q27/SUM(Abaques_SSI!Q$4:Q$30)</f>
        <v>0</v>
      </c>
      <c r="R27" s="44">
        <f ca="1">R$3*Abaques_SSI!R27/SUM(Abaques_SSI!R$4:R$30)</f>
        <v>1037.0598130841124</v>
      </c>
      <c r="S27" s="44">
        <f ca="1">S$3*Abaques_SSI!S27/SUM(Abaques_SSI!S$4:S$30)</f>
        <v>0</v>
      </c>
      <c r="T27" s="44">
        <f ca="1">T$3*Abaques_SSI!T27/SUM(Abaques_SSI!T$4:T$30)</f>
        <v>0</v>
      </c>
      <c r="U27" s="44">
        <f ca="1">U$3*Abaques_SSI!U27/SUM(Abaques_SSI!U$4:U$30)</f>
        <v>1718.263771672616</v>
      </c>
      <c r="V27" s="44">
        <f ca="1">V$3*Abaques_SSI!V27/SUM(Abaques_SSI!V$4:V$30)</f>
        <v>5517.5991733709388</v>
      </c>
      <c r="W27" s="44">
        <f ca="1">W$3*Abaques_SSI!W27/SUM(Abaques_SSI!W$4:W$30)</f>
        <v>0</v>
      </c>
      <c r="X27" s="44">
        <f ca="1">X$3*Abaques_SSI!X27/SUM(Abaques_SSI!X$4:X$30)</f>
        <v>714.72016662319641</v>
      </c>
      <c r="Y27" s="44">
        <f ca="1">Y$3*Abaques_SSI!Y27/SUM(Abaques_SSI!Y$4:Y$30)</f>
        <v>0</v>
      </c>
      <c r="Z27" s="44">
        <f ca="1">Z$3*Abaques_SSI!Z27/SUM(Abaques_SSI!Z$4:Z$30)</f>
        <v>0</v>
      </c>
      <c r="AA27" s="44">
        <f ca="1">AA$3*Abaques_SSI!AA27/SUM(Abaques_SSI!AA$4:AA$30)</f>
        <v>0</v>
      </c>
      <c r="AB27" s="44">
        <f ca="1">AB$3*Abaques_SSI!AB27/SUM(Abaques_SSI!AB$4:AB$30)</f>
        <v>0</v>
      </c>
      <c r="AC27" s="44">
        <f ca="1">AC$3*Abaques_SSI!AC27/SUM(Abaques_SSI!AC$4:AC$30)</f>
        <v>3309.6122446850409</v>
      </c>
      <c r="AD27" s="44">
        <f ca="1">AD$3*Abaques_SSI!AD27/SUM(Abaques_SSI!AD$4:AD$30)</f>
        <v>302.8274107641389</v>
      </c>
      <c r="AE27" s="44">
        <f ca="1">AE$3*Abaques_SSI!AE27/SUM(Abaques_SSI!AE$4:AE$30)</f>
        <v>0</v>
      </c>
      <c r="AF27" s="44">
        <f ca="1">AF$3*Abaques_SSI!AF27/SUM(Abaques_SSI!AF$4:AF$30)</f>
        <v>729.67558844805524</v>
      </c>
      <c r="AG27" s="44">
        <f ca="1">AG$3*Abaques_SSI!AG27/SUM(Abaques_SSI!AG$4:AG$30)</f>
        <v>5844.8166781312711</v>
      </c>
      <c r="AH27" s="44">
        <f ca="1">AH$3*Abaques_SSI!AH27/SUM(Abaques_SSI!AH$4:AH$30)</f>
        <v>0</v>
      </c>
      <c r="AI27" s="44">
        <f ca="1">AI$3*Abaques_SSI!AI27/SUM(Abaques_SSI!AI$4:AI$30)</f>
        <v>0</v>
      </c>
      <c r="AJ27" s="44">
        <f ca="1">AJ$3*Abaques_SSI!AJ27/SUM(Abaques_SSI!AJ$4:AJ$30)</f>
        <v>0</v>
      </c>
      <c r="AK27" s="44">
        <f ca="1">AK$3*Abaques_SSI!AK27/SUM(Abaques_SSI!AK$4:AK$30)</f>
        <v>0</v>
      </c>
      <c r="AL27" s="44">
        <f ca="1">AL$3*Abaques_SSI!AL27/SUM(Abaques_SSI!AL$4:AL$30)</f>
        <v>0</v>
      </c>
      <c r="AM27" s="47">
        <f t="shared" ca="1" si="1"/>
        <v>25651.75402173246</v>
      </c>
    </row>
    <row r="28" spans="2:39" s="7" customFormat="1" ht="30" x14ac:dyDescent="0.25">
      <c r="B28" s="14" t="str">
        <f>Abaques_SSI!B28</f>
        <v>Modification illégitime des comptes et droits d'accès permettant de maintenir un accès au SI</v>
      </c>
      <c r="C28" s="49">
        <f t="shared" ca="1" si="0"/>
        <v>42606.075822565464</v>
      </c>
      <c r="D28" s="43">
        <f ca="1">D$3*Abaques_SSI!D28/SUM(Abaques_SSI!D$4:D$30)</f>
        <v>0</v>
      </c>
      <c r="E28" s="44">
        <f ca="1">E$3*Abaques_SSI!E28/SUM(Abaques_SSI!E$4:E$30)</f>
        <v>4842.1088677453081</v>
      </c>
      <c r="F28" s="44">
        <f ca="1">F$3*Abaques_SSI!F28/SUM(Abaques_SSI!F$4:F$30)</f>
        <v>0</v>
      </c>
      <c r="G28" s="44">
        <f ca="1">G$3*Abaques_SSI!G28/SUM(Abaques_SSI!G$4:G$30)</f>
        <v>20894.631435116175</v>
      </c>
      <c r="H28" s="44">
        <f ca="1">H$3*Abaques_SSI!H28/SUM(Abaques_SSI!H$4:H$30)</f>
        <v>872.3924548701475</v>
      </c>
      <c r="I28" s="44">
        <f ca="1">I$3*Abaques_SSI!I28/SUM(Abaques_SSI!I$4:I$30)</f>
        <v>2096.6477653532984</v>
      </c>
      <c r="J28" s="44">
        <f ca="1">J$3*Abaques_SSI!J28/SUM(Abaques_SSI!J$4:J$30)</f>
        <v>582.07708279298629</v>
      </c>
      <c r="K28" s="44">
        <f ca="1">K$3*Abaques_SSI!K28/SUM(Abaques_SSI!K$4:K$30)</f>
        <v>0</v>
      </c>
      <c r="L28" s="44">
        <f ca="1">L$3*Abaques_SSI!L28/SUM(Abaques_SSI!L$4:L$30)</f>
        <v>0</v>
      </c>
      <c r="M28" s="44">
        <f ca="1">M$3*Abaques_SSI!M28/SUM(Abaques_SSI!M$4:M$30)</f>
        <v>2440.6046528698962</v>
      </c>
      <c r="N28" s="44">
        <f ca="1">N$3*Abaques_SSI!N28/SUM(Abaques_SSI!N$4:N$30)</f>
        <v>0</v>
      </c>
      <c r="O28" s="44">
        <f ca="1">O$3*Abaques_SSI!O28/SUM(Abaques_SSI!O$4:O$30)</f>
        <v>0</v>
      </c>
      <c r="P28" s="44">
        <f ca="1">P$3*Abaques_SSI!P28/SUM(Abaques_SSI!P$4:P$30)</f>
        <v>0</v>
      </c>
      <c r="Q28" s="44">
        <f ca="1">Q$3*Abaques_SSI!Q28/SUM(Abaques_SSI!Q$4:Q$30)</f>
        <v>0</v>
      </c>
      <c r="R28" s="44">
        <f ca="1">R$3*Abaques_SSI!R28/SUM(Abaques_SSI!R$4:R$30)</f>
        <v>1763.0016822429909</v>
      </c>
      <c r="S28" s="44">
        <f ca="1">S$3*Abaques_SSI!S28/SUM(Abaques_SSI!S$4:S$30)</f>
        <v>9114.6118815746668</v>
      </c>
      <c r="T28" s="44">
        <f ca="1">T$3*Abaques_SSI!T28/SUM(Abaques_SSI!T$4:T$30)</f>
        <v>0</v>
      </c>
      <c r="U28" s="44">
        <f ca="1">U$3*Abaques_SSI!U28/SUM(Abaques_SSI!U$4:U$30)</f>
        <v>0</v>
      </c>
      <c r="V28" s="44">
        <f ca="1">V$3*Abaques_SSI!V28/SUM(Abaques_SSI!V$4:V$30)</f>
        <v>0</v>
      </c>
      <c r="W28" s="44">
        <f ca="1">W$3*Abaques_SSI!W28/SUM(Abaques_SSI!W$4:W$30)</f>
        <v>0</v>
      </c>
      <c r="X28" s="44">
        <f ca="1">X$3*Abaques_SSI!X28/SUM(Abaques_SSI!X$4:X$30)</f>
        <v>0</v>
      </c>
      <c r="Y28" s="44">
        <f ca="1">Y$3*Abaques_SSI!Y28/SUM(Abaques_SSI!Y$4:Y$30)</f>
        <v>0</v>
      </c>
      <c r="Z28" s="44">
        <f ca="1">Z$3*Abaques_SSI!Z28/SUM(Abaques_SSI!Z$4:Z$30)</f>
        <v>0</v>
      </c>
      <c r="AA28" s="44">
        <f ca="1">AA$3*Abaques_SSI!AA28/SUM(Abaques_SSI!AA$4:AA$30)</f>
        <v>0</v>
      </c>
      <c r="AB28" s="44">
        <f ca="1">AB$3*Abaques_SSI!AB28/SUM(Abaques_SSI!AB$4:AB$30)</f>
        <v>0</v>
      </c>
      <c r="AC28" s="44">
        <f ca="1">AC$3*Abaques_SSI!AC28/SUM(Abaques_SSI!AC$4:AC$30)</f>
        <v>0</v>
      </c>
      <c r="AD28" s="44">
        <f ca="1">AD$3*Abaques_SSI!AD28/SUM(Abaques_SSI!AD$4:AD$30)</f>
        <v>0</v>
      </c>
      <c r="AE28" s="44">
        <f ca="1">AE$3*Abaques_SSI!AE28/SUM(Abaques_SSI!AE$4:AE$30)</f>
        <v>0</v>
      </c>
      <c r="AF28" s="44">
        <f ca="1">AF$3*Abaques_SSI!AF28/SUM(Abaques_SSI!AF$4:AF$30)</f>
        <v>0</v>
      </c>
      <c r="AG28" s="44">
        <f ca="1">AG$3*Abaques_SSI!AG28/SUM(Abaques_SSI!AG$4:AG$30)</f>
        <v>0</v>
      </c>
      <c r="AH28" s="44">
        <f ca="1">AH$3*Abaques_SSI!AH28/SUM(Abaques_SSI!AH$4:AH$30)</f>
        <v>0</v>
      </c>
      <c r="AI28" s="44">
        <f ca="1">AI$3*Abaques_SSI!AI28/SUM(Abaques_SSI!AI$4:AI$30)</f>
        <v>0</v>
      </c>
      <c r="AJ28" s="44">
        <f ca="1">AJ$3*Abaques_SSI!AJ28/SUM(Abaques_SSI!AJ$4:AJ$30)</f>
        <v>0</v>
      </c>
      <c r="AK28" s="44">
        <f ca="1">AK$3*Abaques_SSI!AK28/SUM(Abaques_SSI!AK$4:AK$30)</f>
        <v>0</v>
      </c>
      <c r="AL28" s="44">
        <f ca="1">AL$3*Abaques_SSI!AL28/SUM(Abaques_SSI!AL$4:AL$30)</f>
        <v>0</v>
      </c>
      <c r="AM28" s="47">
        <f t="shared" ca="1" si="1"/>
        <v>42606.075822565464</v>
      </c>
    </row>
    <row r="29" spans="2:39" s="7" customFormat="1" x14ac:dyDescent="0.25">
      <c r="B29" s="14" t="str">
        <f>Abaques_SSI!B29</f>
        <v>Mouvement latéral en vue d'atteindre l'objectif</v>
      </c>
      <c r="C29" s="49">
        <f t="shared" ca="1" si="0"/>
        <v>80893.496569778261</v>
      </c>
      <c r="D29" s="43">
        <f ca="1">D$3*Abaques_SSI!D29/SUM(Abaques_SSI!D$4:D$30)</f>
        <v>0</v>
      </c>
      <c r="E29" s="44">
        <f ca="1">E$3*Abaques_SSI!E29/SUM(Abaques_SSI!E$4:E$30)</f>
        <v>2526.3176701279867</v>
      </c>
      <c r="F29" s="44">
        <f ca="1">F$3*Abaques_SSI!F29/SUM(Abaques_SSI!F$4:F$30)</f>
        <v>0</v>
      </c>
      <c r="G29" s="44">
        <f ca="1">G$3*Abaques_SSI!G29/SUM(Abaques_SSI!G$4:G$30)</f>
        <v>0</v>
      </c>
      <c r="H29" s="44">
        <f ca="1">H$3*Abaques_SSI!H29/SUM(Abaques_SSI!H$4:H$30)</f>
        <v>284.47580050113498</v>
      </c>
      <c r="I29" s="44">
        <f ca="1">I$3*Abaques_SSI!I29/SUM(Abaques_SSI!I$4:I$30)</f>
        <v>1823.1719698724335</v>
      </c>
      <c r="J29" s="44">
        <f ca="1">J$3*Abaques_SSI!J29/SUM(Abaques_SSI!J$4:J$30)</f>
        <v>0</v>
      </c>
      <c r="K29" s="44">
        <f ca="1">K$3*Abaques_SSI!K29/SUM(Abaques_SSI!K$4:K$30)</f>
        <v>3763.3170262250387</v>
      </c>
      <c r="L29" s="44">
        <f ca="1">L$3*Abaques_SSI!L29/SUM(Abaques_SSI!L$4:L$30)</f>
        <v>0</v>
      </c>
      <c r="M29" s="44">
        <f ca="1">M$3*Abaques_SSI!M29/SUM(Abaques_SSI!M$4:M$30)</f>
        <v>2122.26491553904</v>
      </c>
      <c r="N29" s="44">
        <f ca="1">N$3*Abaques_SSI!N29/SUM(Abaques_SSI!N$4:N$30)</f>
        <v>0</v>
      </c>
      <c r="O29" s="44">
        <f ca="1">O$3*Abaques_SSI!O29/SUM(Abaques_SSI!O$4:O$30)</f>
        <v>0</v>
      </c>
      <c r="P29" s="44">
        <f ca="1">P$3*Abaques_SSI!P29/SUM(Abaques_SSI!P$4:P$30)</f>
        <v>0</v>
      </c>
      <c r="Q29" s="44">
        <f ca="1">Q$3*Abaques_SSI!Q29/SUM(Abaques_SSI!Q$4:Q$30)</f>
        <v>23043.069945054111</v>
      </c>
      <c r="R29" s="44">
        <f ca="1">R$3*Abaques_SSI!R29/SUM(Abaques_SSI!R$4:R$30)</f>
        <v>0</v>
      </c>
      <c r="S29" s="44">
        <f ca="1">S$3*Abaques_SSI!S29/SUM(Abaques_SSI!S$4:S$30)</f>
        <v>0</v>
      </c>
      <c r="T29" s="44">
        <f ca="1">T$3*Abaques_SSI!T29/SUM(Abaques_SSI!T$4:T$30)</f>
        <v>18330.588850518008</v>
      </c>
      <c r="U29" s="44">
        <f ca="1">U$3*Abaques_SSI!U29/SUM(Abaques_SSI!U$4:U$30)</f>
        <v>0</v>
      </c>
      <c r="V29" s="44">
        <f ca="1">V$3*Abaques_SSI!V29/SUM(Abaques_SSI!V$4:V$30)</f>
        <v>3495.6218365455647</v>
      </c>
      <c r="W29" s="44">
        <f ca="1">W$3*Abaques_SSI!W29/SUM(Abaques_SSI!W$4:W$30)</f>
        <v>10645.961328388601</v>
      </c>
      <c r="X29" s="44">
        <f ca="1">X$3*Abaques_SSI!X29/SUM(Abaques_SSI!X$4:X$30)</f>
        <v>1267.8514260098443</v>
      </c>
      <c r="Y29" s="44">
        <f ca="1">Y$3*Abaques_SSI!Y29/SUM(Abaques_SSI!Y$4:Y$30)</f>
        <v>0</v>
      </c>
      <c r="Z29" s="44">
        <f ca="1">Z$3*Abaques_SSI!Z29/SUM(Abaques_SSI!Z$4:Z$30)</f>
        <v>0</v>
      </c>
      <c r="AA29" s="44">
        <f ca="1">AA$3*Abaques_SSI!AA29/SUM(Abaques_SSI!AA$4:AA$30)</f>
        <v>0</v>
      </c>
      <c r="AB29" s="44">
        <f ca="1">AB$3*Abaques_SSI!AB29/SUM(Abaques_SSI!AB$4:AB$30)</f>
        <v>0</v>
      </c>
      <c r="AC29" s="44">
        <f ca="1">AC$3*Abaques_SSI!AC29/SUM(Abaques_SSI!AC$4:AC$30)</f>
        <v>4892.4702747517995</v>
      </c>
      <c r="AD29" s="44">
        <f ca="1">AD$3*Abaques_SSI!AD29/SUM(Abaques_SSI!AD$4:AD$30)</f>
        <v>447.65791156437928</v>
      </c>
      <c r="AE29" s="44">
        <f ca="1">AE$3*Abaques_SSI!AE29/SUM(Abaques_SSI!AE$4:AE$30)</f>
        <v>0</v>
      </c>
      <c r="AF29" s="44">
        <f ca="1">AF$3*Abaques_SSI!AF29/SUM(Abaques_SSI!AF$4:AF$30)</f>
        <v>0</v>
      </c>
      <c r="AG29" s="44">
        <f ca="1">AG$3*Abaques_SSI!AG29/SUM(Abaques_SSI!AG$4:AG$30)</f>
        <v>0</v>
      </c>
      <c r="AH29" s="44">
        <f ca="1">AH$3*Abaques_SSI!AH29/SUM(Abaques_SSI!AH$4:AH$30)</f>
        <v>0</v>
      </c>
      <c r="AI29" s="44">
        <f ca="1">AI$3*Abaques_SSI!AI29/SUM(Abaques_SSI!AI$4:AI$30)</f>
        <v>0</v>
      </c>
      <c r="AJ29" s="44">
        <f ca="1">AJ$3*Abaques_SSI!AJ29/SUM(Abaques_SSI!AJ$4:AJ$30)</f>
        <v>0</v>
      </c>
      <c r="AK29" s="44">
        <f ca="1">AK$3*Abaques_SSI!AK29/SUM(Abaques_SSI!AK$4:AK$30)</f>
        <v>0</v>
      </c>
      <c r="AL29" s="44">
        <f ca="1">AL$3*Abaques_SSI!AL29/SUM(Abaques_SSI!AL$4:AL$30)</f>
        <v>8250.7276146803051</v>
      </c>
      <c r="AM29" s="47">
        <f t="shared" ca="1" si="1"/>
        <v>80893.496569778261</v>
      </c>
    </row>
    <row r="30" spans="2:39" s="7" customFormat="1" ht="15.75" thickBot="1" x14ac:dyDescent="0.3">
      <c r="B30" s="15" t="str">
        <f>Abaques_SSI!B30</f>
        <v>Ouverture d'un canal de commande et d'exfiltration sur le réseau</v>
      </c>
      <c r="C30" s="50">
        <f t="shared" ca="1" si="0"/>
        <v>61844.311434883464</v>
      </c>
      <c r="D30" s="45">
        <f ca="1">D$3*Abaques_SSI!D30/SUM(Abaques_SSI!D$4:D$30)</f>
        <v>0</v>
      </c>
      <c r="E30" s="46">
        <f ca="1">E$3*Abaques_SSI!E30/SUM(Abaques_SSI!E$4:E$30)</f>
        <v>2472.5662303380295</v>
      </c>
      <c r="F30" s="46">
        <f ca="1">F$3*Abaques_SSI!F30/SUM(Abaques_SSI!F$4:F$30)</f>
        <v>0</v>
      </c>
      <c r="G30" s="46">
        <f ca="1">G$3*Abaques_SSI!G30/SUM(Abaques_SSI!G$4:G$30)</f>
        <v>0</v>
      </c>
      <c r="H30" s="46">
        <f ca="1">H$3*Abaques_SSI!H30/SUM(Abaques_SSI!H$4:H$30)</f>
        <v>464.03853982454643</v>
      </c>
      <c r="I30" s="46">
        <f ca="1">I$3*Abaques_SSI!I30/SUM(Abaques_SSI!I$4:I$30)</f>
        <v>1784.3810768964242</v>
      </c>
      <c r="J30" s="46">
        <f ca="1">J$3*Abaques_SSI!J30/SUM(Abaques_SSI!J$4:J$30)</f>
        <v>0</v>
      </c>
      <c r="K30" s="46">
        <f ca="1">K$3*Abaques_SSI!K30/SUM(Abaques_SSI!K$4:K$30)</f>
        <v>3683.2464511989733</v>
      </c>
      <c r="L30" s="46">
        <f ca="1">L$3*Abaques_SSI!L30/SUM(Abaques_SSI!L$4:L$30)</f>
        <v>0</v>
      </c>
      <c r="M30" s="46">
        <f ca="1">M$3*Abaques_SSI!M30/SUM(Abaques_SSI!M$4:M$30)</f>
        <v>2077.1103428679962</v>
      </c>
      <c r="N30" s="46">
        <f ca="1">N$3*Abaques_SSI!N30/SUM(Abaques_SSI!N$4:N$30)</f>
        <v>0</v>
      </c>
      <c r="O30" s="46">
        <f ca="1">O$3*Abaques_SSI!O30/SUM(Abaques_SSI!O$4:O$30)</f>
        <v>0</v>
      </c>
      <c r="P30" s="46">
        <f ca="1">P$3*Abaques_SSI!P30/SUM(Abaques_SSI!P$4:P$30)</f>
        <v>0</v>
      </c>
      <c r="Q30" s="46">
        <f ca="1">Q$3*Abaques_SSI!Q30/SUM(Abaques_SSI!Q$4:Q$30)</f>
        <v>0</v>
      </c>
      <c r="R30" s="46">
        <f ca="1">R$3*Abaques_SSI!R30/SUM(Abaques_SSI!R$4:R$30)</f>
        <v>0</v>
      </c>
      <c r="S30" s="46">
        <f ca="1">S$3*Abaques_SSI!S30/SUM(Abaques_SSI!S$4:S$30)</f>
        <v>0</v>
      </c>
      <c r="T30" s="46">
        <f ca="1">T$3*Abaques_SSI!T30/SUM(Abaques_SSI!T$4:T$30)</f>
        <v>0</v>
      </c>
      <c r="U30" s="46">
        <f ca="1">U$3*Abaques_SSI!U30/SUM(Abaques_SSI!U$4:U$30)</f>
        <v>0</v>
      </c>
      <c r="V30" s="46">
        <f ca="1">V$3*Abaques_SSI!V30/SUM(Abaques_SSI!V$4:V$30)</f>
        <v>4561.6625384708068</v>
      </c>
      <c r="W30" s="46">
        <f ca="1">W$3*Abaques_SSI!W30/SUM(Abaques_SSI!W$4:W$30)</f>
        <v>10419.45151289097</v>
      </c>
      <c r="X30" s="46">
        <f ca="1">X$3*Abaques_SSI!X30/SUM(Abaques_SSI!X$4:X$30)</f>
        <v>1654.5011516724205</v>
      </c>
      <c r="Y30" s="46">
        <f ca="1">Y$3*Abaques_SSI!Y30/SUM(Abaques_SSI!Y$4:Y$30)</f>
        <v>0</v>
      </c>
      <c r="Z30" s="46">
        <f ca="1">Z$3*Abaques_SSI!Z30/SUM(Abaques_SSI!Z$4:Z$30)</f>
        <v>0</v>
      </c>
      <c r="AA30" s="46">
        <f ca="1">AA$3*Abaques_SSI!AA30/SUM(Abaques_SSI!AA$4:AA$30)</f>
        <v>0</v>
      </c>
      <c r="AB30" s="46">
        <f ca="1">AB$3*Abaques_SSI!AB30/SUM(Abaques_SSI!AB$4:AB$30)</f>
        <v>0</v>
      </c>
      <c r="AC30" s="46">
        <f ca="1">AC$3*Abaques_SSI!AC30/SUM(Abaques_SSI!AC$4:AC$30)</f>
        <v>4788.375162523037</v>
      </c>
      <c r="AD30" s="46">
        <f ca="1">AD$3*Abaques_SSI!AD30/SUM(Abaques_SSI!AD$4:AD$30)</f>
        <v>350.50662011849266</v>
      </c>
      <c r="AE30" s="46">
        <f ca="1">AE$3*Abaques_SSI!AE30/SUM(Abaques_SSI!AE$4:AE$30)</f>
        <v>0</v>
      </c>
      <c r="AF30" s="46">
        <f ca="1">AF$3*Abaques_SSI!AF30/SUM(Abaques_SSI!AF$4:AF$30)</f>
        <v>563.04045406488228</v>
      </c>
      <c r="AG30" s="46">
        <f ca="1">AG$3*Abaques_SSI!AG30/SUM(Abaques_SSI!AG$4:AG$30)</f>
        <v>16912.661026081973</v>
      </c>
      <c r="AH30" s="46">
        <f ca="1">AH$3*Abaques_SSI!AH30/SUM(Abaques_SSI!AH$4:AH$30)</f>
        <v>0</v>
      </c>
      <c r="AI30" s="46">
        <f ca="1">AI$3*Abaques_SSI!AI30/SUM(Abaques_SSI!AI$4:AI$30)</f>
        <v>0</v>
      </c>
      <c r="AJ30" s="46">
        <f ca="1">AJ$3*Abaques_SSI!AJ30/SUM(Abaques_SSI!AJ$4:AJ$30)</f>
        <v>0</v>
      </c>
      <c r="AK30" s="46">
        <f ca="1">AK$3*Abaques_SSI!AK30/SUM(Abaques_SSI!AK$4:AK$30)</f>
        <v>0</v>
      </c>
      <c r="AL30" s="46">
        <f ca="1">AL$3*Abaques_SSI!AL30/SUM(Abaques_SSI!AL$4:AL$30)</f>
        <v>12112.770327934913</v>
      </c>
      <c r="AM30" s="48">
        <f t="shared" ca="1" si="1"/>
        <v>61844.311434883464</v>
      </c>
    </row>
  </sheetData>
  <autoFilter ref="B2:AM30" xr:uid="{9F30727D-78D6-4458-BD20-52459E98A9EE}"/>
  <mergeCells count="1">
    <mergeCell ref="B1:E1"/>
  </mergeCells>
  <conditionalFormatting sqref="B4:AM30">
    <cfRule type="expression" dxfId="13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0320-8658-435A-8076-52089B82FFAE}">
  <sheetPr>
    <tabColor theme="0" tint="-0.14999847407452621"/>
  </sheetPr>
  <dimension ref="B1:AM30"/>
  <sheetViews>
    <sheetView showGridLines="0" zoomScaleNormal="100" workbookViewId="0">
      <pane xSplit="3" ySplit="3" topLeftCell="P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53" t="s">
        <v>83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84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3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>
        <f ca="1">IF(Calcul_Budget!D3&gt;0,SUM(D4:D30)/Calcul_Budget!D3,"")</f>
        <v>1.0136248067777712E-5</v>
      </c>
      <c r="E3" s="60">
        <f ca="1">IF(Calcul_Budget!E3&gt;0,SUM(E4:E30)/Calcul_Budget!E3,"")</f>
        <v>1.7544683273305233E-4</v>
      </c>
      <c r="F3" s="60" t="str">
        <f ca="1">IF(Calcul_Budget!F3&gt;0,SUM(F4:F30)/Calcul_Budget!F3,"")</f>
        <v/>
      </c>
      <c r="G3" s="60">
        <f ca="1">IF(Calcul_Budget!G3&gt;0,SUM(G4:G30)/Calcul_Budget!G3,"")</f>
        <v>6.8526657976535467E-5</v>
      </c>
      <c r="H3" s="60">
        <f ca="1">IF(Calcul_Budget!H3&gt;0,SUM(H4:H30)/Calcul_Budget!H3,"")</f>
        <v>2.9842958266043559E-4</v>
      </c>
      <c r="I3" s="60">
        <f ca="1">IF(Calcul_Budget!I3&gt;0,SUM(I4:I30)/Calcul_Budget!I3,"")</f>
        <v>2.1938977098122882E-4</v>
      </c>
      <c r="J3" s="60">
        <f ca="1">IF(Calcul_Budget!J3&gt;0,SUM(J4:J30)/Calcul_Budget!J3,"")</f>
        <v>1.9834985636349282E-4</v>
      </c>
      <c r="K3" s="60">
        <f ca="1">IF(Calcul_Budget!K3&gt;0,SUM(K4:K30)/Calcul_Budget!K3,"")</f>
        <v>7.825654998043121E-5</v>
      </c>
      <c r="L3" s="60">
        <f ca="1">IF(Calcul_Budget!L3&gt;0,SUM(L4:L30)/Calcul_Budget!L3,"")</f>
        <v>4.5873827232431819E-5</v>
      </c>
      <c r="M3" s="60">
        <f ca="1">IF(Calcul_Budget!M3&gt;0,SUM(M4:M30)/Calcul_Budget!M3,"")</f>
        <v>1.6634031464747356E-4</v>
      </c>
      <c r="N3" s="60">
        <f ca="1">IF(Calcul_Budget!N3&gt;0,SUM(N4:N30)/Calcul_Budget!N3,"")</f>
        <v>7.1663374366938377E-5</v>
      </c>
      <c r="O3" s="60">
        <f ca="1">IF(Calcul_Budget!O3&gt;0,SUM(O4:O30)/Calcul_Budget!O3,"")</f>
        <v>1.0597235695251665E-4</v>
      </c>
      <c r="P3" s="60">
        <f ca="1">IF(Calcul_Budget!P3&gt;0,SUM(P4:P30)/Calcul_Budget!P3,"")</f>
        <v>2.6508223229534708E-5</v>
      </c>
      <c r="Q3" s="60">
        <f ca="1">IF(Calcul_Budget!Q3&gt;0,SUM(Q4:Q30)/Calcul_Budget!Q3,"")</f>
        <v>6.021543524300914E-5</v>
      </c>
      <c r="R3" s="60">
        <f ca="1">IF(Calcul_Budget!R3&gt;0,SUM(R4:R30)/Calcul_Budget!R3,"")</f>
        <v>1.5065908327321112E-4</v>
      </c>
      <c r="S3" s="60">
        <f ca="1">IF(Calcul_Budget!S3&gt;0,SUM(S4:S30)/Calcul_Budget!S3,"")</f>
        <v>8.3197101956228558E-5</v>
      </c>
      <c r="T3" s="60">
        <f ca="1">IF(Calcul_Budget!T3&gt;0,SUM(T4:T30)/Calcul_Budget!T3,"")</f>
        <v>7.1058019399934671E-5</v>
      </c>
      <c r="U3" s="60">
        <f ca="1">IF(Calcul_Budget!U3&gt;0,SUM(U4:U30)/Calcul_Budget!U3,"")</f>
        <v>4.6733626988499884E-5</v>
      </c>
      <c r="V3" s="60">
        <f ca="1">IF(Calcul_Budget!V3&gt;0,SUM(V4:V30)/Calcul_Budget!V3,"")</f>
        <v>1.6419260082164262E-4</v>
      </c>
      <c r="W3" s="60">
        <f ca="1">IF(Calcul_Budget!W3&gt;0,SUM(W4:W30)/Calcul_Budget!W3,"")</f>
        <v>3.7379103564321401E-5</v>
      </c>
      <c r="X3" s="60">
        <f ca="1">IF(Calcul_Budget!X3&gt;0,SUM(X4:X30)/Calcul_Budget!X3,"")</f>
        <v>1.2700622199894964E-4</v>
      </c>
      <c r="Y3" s="60">
        <f ca="1">IF(Calcul_Budget!Y3&gt;0,SUM(Y4:Y30)/Calcul_Budget!Y3,"")</f>
        <v>9.8774728543804854E-6</v>
      </c>
      <c r="Z3" s="60">
        <f ca="1">IF(Calcul_Budget!Z3&gt;0,SUM(Z4:Z30)/Calcul_Budget!Z3,"")</f>
        <v>2.3965068803750724E-5</v>
      </c>
      <c r="AA3" s="60">
        <f ca="1">IF(Calcul_Budget!AA3&gt;0,SUM(AA4:AA30)/Calcul_Budget!AA3,"")</f>
        <v>9.0145161290322568E-5</v>
      </c>
      <c r="AB3" s="60">
        <f ca="1">IF(Calcul_Budget!AB3&gt;0,SUM(AB4:AB30)/Calcul_Budget!AB3,"")</f>
        <v>1.9576127252135556E-6</v>
      </c>
      <c r="AC3" s="60">
        <f ca="1">IF(Calcul_Budget!AC3&gt;0,SUM(AC4:AC30)/Calcul_Budget!AC3,"")</f>
        <v>4.7086562937694082E-5</v>
      </c>
      <c r="AD3" s="60">
        <f ca="1">IF(Calcul_Budget!AD3&gt;0,SUM(AD4:AD30)/Calcul_Budget!AD3,"")</f>
        <v>2.4369467194324231E-4</v>
      </c>
      <c r="AE3" s="60">
        <f ca="1">IF(Calcul_Budget!AE3&gt;0,SUM(AE4:AE30)/Calcul_Budget!AE3,"")</f>
        <v>7.2047498572348781E-5</v>
      </c>
      <c r="AF3" s="60">
        <f ca="1">IF(Calcul_Budget!AF3&gt;0,SUM(AF4:AF30)/Calcul_Budget!AF3,"")</f>
        <v>2.9825588437159352E-4</v>
      </c>
      <c r="AG3" s="60">
        <f ca="1">IF(Calcul_Budget!AG3&gt;0,SUM(AG4:AG30)/Calcul_Budget!AG3,"")</f>
        <v>9.8308727642762997E-6</v>
      </c>
      <c r="AH3" s="60" t="str">
        <f ca="1">IF(Calcul_Budget!AH3&gt;0,SUM(AH4:AH30)/Calcul_Budget!AH3,"")</f>
        <v/>
      </c>
      <c r="AI3" s="60">
        <f ca="1">IF(Calcul_Budget!AI3&gt;0,SUM(AI4:AI30)/Calcul_Budget!AI3,"")</f>
        <v>3.8716071454702113E-5</v>
      </c>
      <c r="AJ3" s="60">
        <f ca="1">IF(Calcul_Budget!AJ3&gt;0,SUM(AJ4:AJ30)/Calcul_Budget!AJ3,"")</f>
        <v>1.6076873176782103E-6</v>
      </c>
      <c r="AK3" s="60">
        <f ca="1">IF(Calcul_Budget!AK3&gt;0,SUM(AK4:AK30)/Calcul_Budget!AK3,"")</f>
        <v>2.4204460361818691E-5</v>
      </c>
      <c r="AL3" s="174">
        <f ca="1">IF(Calcul_Budget!AL3&gt;0,SUM(AL4:AL30)/Calcul_Budget!AL3,"")</f>
        <v>1.0812909155795121E-4</v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2.291666666666667</v>
      </c>
      <c r="D4" s="56" t="str">
        <f>IF(Abaques_SSI!D4&gt;0,(Abaques_SSI!D$3)*Abaques_SSI!D4*5*VLOOKUP($B4,Etape_2_Budget_par_risque!$B$4:$C$30,2,FALSE),"")</f>
        <v/>
      </c>
      <c r="E4" s="55">
        <f ca="1">IF(Abaques_SSI!E4&gt;0,(Abaques_SSI!E$3)*Abaques_SSI!E4*5*VLOOKUP($B4,Etape_2_Budget_par_risque!$B$4:$C$30,2,FALSE),"")</f>
        <v>0.34375</v>
      </c>
      <c r="F4" s="55" t="str">
        <f>IF(Abaques_SSI!F4&gt;0,(Abaques_SSI!F$3)*Abaques_SSI!F4*5*VLOOKUP($B4,Etape_2_Budget_par_risque!$B$4:$C$30,2,FALSE),"")</f>
        <v/>
      </c>
      <c r="G4" s="55" t="str">
        <f>IF(Abaques_SSI!G4&gt;0,(Abaques_SSI!G$3)*Abaques_SSI!G4*5*VLOOKUP($B4,Etape_2_Budget_par_risque!$B$4:$C$30,2,FALSE),"")</f>
        <v/>
      </c>
      <c r="H4" s="55">
        <f ca="1">IF(Abaques_SSI!H4&gt;0,(Abaques_SSI!H$3)*Abaques_SSI!H4*5*VLOOKUP($B4,Etape_2_Budget_par_risque!$B$4:$C$30,2,FALSE),"")</f>
        <v>6.8750000000000006E-2</v>
      </c>
      <c r="I4" s="55">
        <f ca="1">IF(Abaques_SSI!I4&gt;0,(Abaques_SSI!I$3)*Abaques_SSI!I4*5*VLOOKUP($B4,Etape_2_Budget_par_risque!$B$4:$C$30,2,FALSE),"")</f>
        <v>0.3125</v>
      </c>
      <c r="J4" s="55" t="str">
        <f>IF(Abaques_SSI!J4&gt;0,(Abaques_SSI!J$3)*Abaques_SSI!J4*5*VLOOKUP($B4,Etape_2_Budget_par_risque!$B$4:$C$30,2,FALSE),"")</f>
        <v/>
      </c>
      <c r="K4" s="55" t="str">
        <f>IF(Abaques_SSI!K4&gt;0,(Abaques_SSI!K$3)*Abaques_SSI!K4*5*VLOOKUP($B4,Etape_2_Budget_par_risque!$B$4:$C$30,2,FALSE),"")</f>
        <v/>
      </c>
      <c r="L4" s="55" t="str">
        <f>IF(Abaques_SSI!L4&gt;0,(Abaques_SSI!L$3)*Abaques_SSI!L4*5*VLOOKUP($B4,Etape_2_Budget_par_risque!$B$4:$C$30,2,FALSE),"")</f>
        <v/>
      </c>
      <c r="M4" s="55">
        <f ca="1">IF(Abaques_SSI!M4&gt;0,(Abaques_SSI!M$3)*Abaques_SSI!M4*5*VLOOKUP($B4,Etape_2_Budget_par_risque!$B$4:$C$30,2,FALSE),"")</f>
        <v>0.6875</v>
      </c>
      <c r="N4" s="55" t="str">
        <f>IF(Abaques_SSI!N4&gt;0,(Abaques_SSI!N$3)*Abaques_SSI!N4*5*VLOOKUP($B4,Etape_2_Budget_par_risque!$B$4:$C$30,2,FALSE),"")</f>
        <v/>
      </c>
      <c r="O4" s="55" t="str">
        <f>IF(Abaques_SSI!O4&gt;0,(Abaques_SSI!O$3)*Abaques_SSI!O4*5*VLOOKUP($B4,Etape_2_Budget_par_risque!$B$4:$C$30,2,FALSE),"")</f>
        <v/>
      </c>
      <c r="P4" s="55" t="str">
        <f>IF(Abaques_SSI!P4&gt;0,(Abaques_SSI!P$3)*Abaques_SSI!P4*5*VLOOKUP($B4,Etape_2_Budget_par_risque!$B$4:$C$30,2,FALSE),"")</f>
        <v/>
      </c>
      <c r="Q4" s="55" t="str">
        <f>IF(Abaques_SSI!Q4&gt;0,(Abaques_SSI!Q$3)*Abaques_SSI!Q4*5*VLOOKUP($B4,Etape_2_Budget_par_risque!$B$4:$C$30,2,FALSE),"")</f>
        <v/>
      </c>
      <c r="R4" s="55" t="str">
        <f>IF(Abaques_SSI!R4&gt;0,(Abaques_SSI!R$3)*Abaques_SSI!R4*5*VLOOKUP($B4,Etape_2_Budget_par_risque!$B$4:$C$30,2,FALSE),"")</f>
        <v/>
      </c>
      <c r="S4" s="55">
        <f ca="1">IF(Abaques_SSI!S4&gt;0,(Abaques_SSI!S$3)*Abaques_SSI!S4*5*VLOOKUP($B4,Etape_2_Budget_par_risque!$B$4:$C$30,2,FALSE),"")</f>
        <v>0.41250000000000003</v>
      </c>
      <c r="T4" s="55" t="str">
        <f>IF(Abaques_SSI!T4&gt;0,(Abaques_SSI!T$3)*Abaques_SSI!T4*5*VLOOKUP($B4,Etape_2_Budget_par_risque!$B$4:$C$30,2,FALSE),"")</f>
        <v/>
      </c>
      <c r="U4" s="55" t="str">
        <f>IF(Abaques_SSI!U4&gt;0,(Abaques_SSI!U$3)*Abaques_SSI!U4*5*VLOOKUP($B4,Etape_2_Budget_par_risque!$B$4:$C$30,2,FALSE),"")</f>
        <v/>
      </c>
      <c r="V4" s="55" t="str">
        <f>IF(Abaques_SSI!V4&gt;0,(Abaques_SSI!V$3)*Abaques_SSI!V4*5*VLOOKUP($B4,Etape_2_Budget_par_risque!$B$4:$C$30,2,FALSE),"")</f>
        <v/>
      </c>
      <c r="W4" s="55" t="str">
        <f>IF(Abaques_SSI!W4&gt;0,(Abaques_SSI!W$3)*Abaques_SSI!W4*5*VLOOKUP($B4,Etape_2_Budget_par_risque!$B$4:$C$30,2,FALSE),"")</f>
        <v/>
      </c>
      <c r="X4" s="55" t="str">
        <f>IF(Abaques_SSI!X4&gt;0,(Abaques_SSI!X$3)*Abaques_SSI!X4*5*VLOOKUP($B4,Etape_2_Budget_par_risque!$B$4:$C$30,2,FALSE),"")</f>
        <v/>
      </c>
      <c r="Y4" s="55">
        <f ca="1">IF(Abaques_SSI!Y4&gt;0,(Abaques_SSI!Y$3)*Abaques_SSI!Y4*5*VLOOKUP($B4,Etape_2_Budget_par_risque!$B$4:$C$30,2,FALSE),"")</f>
        <v>0.12916666666666668</v>
      </c>
      <c r="Z4" s="55">
        <f ca="1">IF(Abaques_SSI!Z4&gt;0,(Abaques_SSI!Z$3)*Abaques_SSI!Z4*5*VLOOKUP($B4,Etape_2_Budget_par_risque!$B$4:$C$30,2,FALSE),"")</f>
        <v>0.33750000000000008</v>
      </c>
      <c r="AA4" s="55" t="str">
        <f>IF(Abaques_SSI!AA4&gt;0,(Abaques_SSI!AA$3)*Abaques_SSI!AA4*5*VLOOKUP($B4,Etape_2_Budget_par_risque!$B$4:$C$30,2,FALSE),"")</f>
        <v/>
      </c>
      <c r="AB4" s="55" t="str">
        <f>IF(Abaques_SSI!AB4&gt;0,(Abaques_SSI!AB$3)*Abaques_SSI!AB4*5*VLOOKUP($B4,Etape_2_Budget_par_risque!$B$4:$C$30,2,FALSE),"")</f>
        <v/>
      </c>
      <c r="AC4" s="55" t="str">
        <f>IF(Abaques_SSI!AC4&gt;0,(Abaques_SSI!AC$3)*Abaques_SSI!AC4*5*VLOOKUP($B4,Etape_2_Budget_par_risque!$B$4:$C$30,2,FALSE),"")</f>
        <v/>
      </c>
      <c r="AD4" s="55" t="str">
        <f>IF(Abaques_SSI!AD4&gt;0,(Abaques_SSI!AD$3)*Abaques_SSI!AD4*5*VLOOKUP($B4,Etape_2_Budget_par_risque!$B$4:$C$30,2,FALSE),"")</f>
        <v/>
      </c>
      <c r="AE4" s="55" t="str">
        <f>IF(Abaques_SSI!AE4&gt;0,(Abaques_SSI!AE$3)*Abaques_SSI!AE4*5*VLOOKUP($B4,Etape_2_Budget_par_risque!$B$4:$C$30,2,FALSE),"")</f>
        <v/>
      </c>
      <c r="AF4" s="55" t="str">
        <f>IF(Abaques_SSI!AF4&gt;0,(Abaques_SSI!AF$3)*Abaques_SSI!AF4*5*VLOOKUP($B4,Etape_2_Budget_par_risque!$B$4:$C$30,2,FALSE),"")</f>
        <v/>
      </c>
      <c r="AG4" s="55" t="str">
        <f>IF(Abaques_SSI!AG4&gt;0,(Abaques_SSI!AG$3)*Abaques_SSI!AG4*5*VLOOKUP($B4,Etape_2_Budget_par_risque!$B$4:$C$30,2,FALSE),"")</f>
        <v/>
      </c>
      <c r="AH4" s="55" t="str">
        <f>IF(Abaques_SSI!AH4&gt;0,(Abaques_SSI!AH$3)*Abaques_SSI!AH4*5*VLOOKUP($B4,Etape_2_Budget_par_risque!$B$4:$C$30,2,FALSE),"")</f>
        <v/>
      </c>
      <c r="AI4" s="55" t="str">
        <f>IF(Abaques_SSI!AI4&gt;0,(Abaques_SSI!AI$3)*Abaques_SSI!AI4*5*VLOOKUP($B4,Etape_2_Budget_par_risque!$B$4:$C$30,2,FALSE),"")</f>
        <v/>
      </c>
      <c r="AJ4" s="55" t="str">
        <f>IF(Abaques_SSI!AJ4&gt;0,(Abaques_SSI!AJ$3)*Abaques_SSI!AJ4*5*VLOOKUP($B4,Etape_2_Budget_par_risque!$B$4:$C$30,2,FALSE),"")</f>
        <v/>
      </c>
      <c r="AK4" s="55" t="str">
        <f>IF(Abaques_SSI!AK4&gt;0,(Abaques_SSI!AK$3)*Abaques_SSI!AK4*5*VLOOKUP($B4,Etape_2_Budget_par_risque!$B$4:$C$30,2,FALSE),"")</f>
        <v/>
      </c>
      <c r="AL4" s="175" t="str">
        <f>IF(Abaques_SSI!AL4&gt;0,(Abaques_SSI!AL$3)*Abaques_SSI!AL4*5*VLOOKUP($B4,Etape_2_Budget_par_risque!$B$4:$C$30,2,FALSE),"")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9.5142857142857125</v>
      </c>
      <c r="D5" s="56" t="str">
        <f>IF(Abaques_SSI!D5&gt;0,(Abaques_SSI!D$3)*Abaques_SSI!D5*5*VLOOKUP($B5,Etape_2_Budget_par_risque!$B$4:$C$30,2,FALSE),"")</f>
        <v/>
      </c>
      <c r="E5" s="55" t="str">
        <f>IF(Abaques_SSI!E5&gt;0,(Abaques_SSI!E$3)*Abaques_SSI!E5*5*VLOOKUP($B5,Etape_2_Budget_par_risque!$B$4:$C$30,2,FALSE),"")</f>
        <v/>
      </c>
      <c r="F5" s="55" t="str">
        <f>IF(Abaques_SSI!F5&gt;0,(Abaques_SSI!F$3)*Abaques_SSI!F5*5*VLOOKUP($B5,Etape_2_Budget_par_risque!$B$4:$C$30,2,FALSE),"")</f>
        <v/>
      </c>
      <c r="G5" s="55">
        <f ca="1">IF(Abaques_SSI!G5&gt;0,(Abaques_SSI!G$3)*Abaques_SSI!G5*5*VLOOKUP($B5,Etape_2_Budget_par_risque!$B$4:$C$30,2,FALSE),"")</f>
        <v>1.2428571428571429</v>
      </c>
      <c r="H5" s="55">
        <f ca="1">IF(Abaques_SSI!H5&gt;0,(Abaques_SSI!H$3)*Abaques_SSI!H5*5*VLOOKUP($B5,Etape_2_Budget_par_risque!$B$4:$C$30,2,FALSE),"")</f>
        <v>0.23571428571428565</v>
      </c>
      <c r="I5" s="55">
        <f ca="1">IF(Abaques_SSI!I5&gt;0,(Abaques_SSI!I$3)*Abaques_SSI!I5*5*VLOOKUP($B5,Etape_2_Budget_par_risque!$B$4:$C$30,2,FALSE),"")</f>
        <v>1.0714285714285712</v>
      </c>
      <c r="J5" s="55" t="str">
        <f>IF(Abaques_SSI!J5&gt;0,(Abaques_SSI!J$3)*Abaques_SSI!J5*5*VLOOKUP($B5,Etape_2_Budget_par_risque!$B$4:$C$30,2,FALSE),"")</f>
        <v/>
      </c>
      <c r="K5" s="55" t="str">
        <f>IF(Abaques_SSI!K5&gt;0,(Abaques_SSI!K$3)*Abaques_SSI!K5*5*VLOOKUP($B5,Etape_2_Budget_par_risque!$B$4:$C$30,2,FALSE),"")</f>
        <v/>
      </c>
      <c r="L5" s="55" t="str">
        <f>IF(Abaques_SSI!L5&gt;0,(Abaques_SSI!L$3)*Abaques_SSI!L5*5*VLOOKUP($B5,Etape_2_Budget_par_risque!$B$4:$C$30,2,FALSE),"")</f>
        <v/>
      </c>
      <c r="M5" s="55">
        <f ca="1">IF(Abaques_SSI!M5&gt;0,(Abaques_SSI!M$3)*Abaques_SSI!M5*5*VLOOKUP($B5,Etape_2_Budget_par_risque!$B$4:$C$30,2,FALSE),"")</f>
        <v>1.8857142857142857</v>
      </c>
      <c r="N5" s="55">
        <f ca="1">IF(Abaques_SSI!N5&gt;0,(Abaques_SSI!N$3)*Abaques_SSI!N5*5*VLOOKUP($B5,Etape_2_Budget_par_risque!$B$4:$C$30,2,FALSE),"")</f>
        <v>5.0785714285714283</v>
      </c>
      <c r="O5" s="55" t="str">
        <f>IF(Abaques_SSI!O5&gt;0,(Abaques_SSI!O$3)*Abaques_SSI!O5*5*VLOOKUP($B5,Etape_2_Budget_par_risque!$B$4:$C$30,2,FALSE),"")</f>
        <v/>
      </c>
      <c r="P5" s="55" t="str">
        <f>IF(Abaques_SSI!P5&gt;0,(Abaques_SSI!P$3)*Abaques_SSI!P5*5*VLOOKUP($B5,Etape_2_Budget_par_risque!$B$4:$C$30,2,FALSE),"")</f>
        <v/>
      </c>
      <c r="Q5" s="55" t="str">
        <f>IF(Abaques_SSI!Q5&gt;0,(Abaques_SSI!Q$3)*Abaques_SSI!Q5*5*VLOOKUP($B5,Etape_2_Budget_par_risque!$B$4:$C$30,2,FALSE),"")</f>
        <v/>
      </c>
      <c r="R5" s="55" t="str">
        <f>IF(Abaques_SSI!R5&gt;0,(Abaques_SSI!R$3)*Abaques_SSI!R5*5*VLOOKUP($B5,Etape_2_Budget_par_risque!$B$4:$C$30,2,FALSE),"")</f>
        <v/>
      </c>
      <c r="S5" s="55" t="str">
        <f>IF(Abaques_SSI!S5&gt;0,(Abaques_SSI!S$3)*Abaques_SSI!S5*5*VLOOKUP($B5,Etape_2_Budget_par_risque!$B$4:$C$30,2,FALSE),"")</f>
        <v/>
      </c>
      <c r="T5" s="55" t="str">
        <f>IF(Abaques_SSI!T5&gt;0,(Abaques_SSI!T$3)*Abaques_SSI!T5*5*VLOOKUP($B5,Etape_2_Budget_par_risque!$B$4:$C$30,2,FALSE),"")</f>
        <v/>
      </c>
      <c r="U5" s="55" t="str">
        <f>IF(Abaques_SSI!U5&gt;0,(Abaques_SSI!U$3)*Abaques_SSI!U5*5*VLOOKUP($B5,Etape_2_Budget_par_risque!$B$4:$C$30,2,FALSE),"")</f>
        <v/>
      </c>
      <c r="V5" s="55" t="str">
        <f>IF(Abaques_SSI!V5&gt;0,(Abaques_SSI!V$3)*Abaques_SSI!V5*5*VLOOKUP($B5,Etape_2_Budget_par_risque!$B$4:$C$30,2,FALSE),"")</f>
        <v/>
      </c>
      <c r="W5" s="55" t="str">
        <f>IF(Abaques_SSI!W5&gt;0,(Abaques_SSI!W$3)*Abaques_SSI!W5*5*VLOOKUP($B5,Etape_2_Budget_par_risque!$B$4:$C$30,2,FALSE),"")</f>
        <v/>
      </c>
      <c r="X5" s="55" t="str">
        <f>IF(Abaques_SSI!X5&gt;0,(Abaques_SSI!X$3)*Abaques_SSI!X5*5*VLOOKUP($B5,Etape_2_Budget_par_risque!$B$4:$C$30,2,FALSE),"")</f>
        <v/>
      </c>
      <c r="Y5" s="55" t="str">
        <f>IF(Abaques_SSI!Y5&gt;0,(Abaques_SSI!Y$3)*Abaques_SSI!Y5*5*VLOOKUP($B5,Etape_2_Budget_par_risque!$B$4:$C$30,2,FALSE),"")</f>
        <v/>
      </c>
      <c r="Z5" s="55" t="str">
        <f>IF(Abaques_SSI!Z5&gt;0,(Abaques_SSI!Z$3)*Abaques_SSI!Z5*5*VLOOKUP($B5,Etape_2_Budget_par_risque!$B$4:$C$30,2,FALSE),"")</f>
        <v/>
      </c>
      <c r="AA5" s="55" t="str">
        <f>IF(Abaques_SSI!AA5&gt;0,(Abaques_SSI!AA$3)*Abaques_SSI!AA5*5*VLOOKUP($B5,Etape_2_Budget_par_risque!$B$4:$C$30,2,FALSE),"")</f>
        <v/>
      </c>
      <c r="AB5" s="55" t="str">
        <f>IF(Abaques_SSI!AB5&gt;0,(Abaques_SSI!AB$3)*Abaques_SSI!AB5*5*VLOOKUP($B5,Etape_2_Budget_par_risque!$B$4:$C$30,2,FALSE),"")</f>
        <v/>
      </c>
      <c r="AC5" s="55" t="str">
        <f>IF(Abaques_SSI!AC5&gt;0,(Abaques_SSI!AC$3)*Abaques_SSI!AC5*5*VLOOKUP($B5,Etape_2_Budget_par_risque!$B$4:$C$30,2,FALSE),"")</f>
        <v/>
      </c>
      <c r="AD5" s="55" t="str">
        <f>IF(Abaques_SSI!AD5&gt;0,(Abaques_SSI!AD$3)*Abaques_SSI!AD5*5*VLOOKUP($B5,Etape_2_Budget_par_risque!$B$4:$C$30,2,FALSE),"")</f>
        <v/>
      </c>
      <c r="AE5" s="55" t="str">
        <f>IF(Abaques_SSI!AE5&gt;0,(Abaques_SSI!AE$3)*Abaques_SSI!AE5*5*VLOOKUP($B5,Etape_2_Budget_par_risque!$B$4:$C$30,2,FALSE),"")</f>
        <v/>
      </c>
      <c r="AF5" s="55" t="str">
        <f>IF(Abaques_SSI!AF5&gt;0,(Abaques_SSI!AF$3)*Abaques_SSI!AF5*5*VLOOKUP($B5,Etape_2_Budget_par_risque!$B$4:$C$30,2,FALSE),"")</f>
        <v/>
      </c>
      <c r="AG5" s="55" t="str">
        <f>IF(Abaques_SSI!AG5&gt;0,(Abaques_SSI!AG$3)*Abaques_SSI!AG5*5*VLOOKUP($B5,Etape_2_Budget_par_risque!$B$4:$C$30,2,FALSE),"")</f>
        <v/>
      </c>
      <c r="AH5" s="55" t="str">
        <f>IF(Abaques_SSI!AH5&gt;0,(Abaques_SSI!AH$3)*Abaques_SSI!AH5*5*VLOOKUP($B5,Etape_2_Budget_par_risque!$B$4:$C$30,2,FALSE),"")</f>
        <v/>
      </c>
      <c r="AI5" s="55" t="str">
        <f>IF(Abaques_SSI!AI5&gt;0,(Abaques_SSI!AI$3)*Abaques_SSI!AI5*5*VLOOKUP($B5,Etape_2_Budget_par_risque!$B$4:$C$30,2,FALSE),"")</f>
        <v/>
      </c>
      <c r="AJ5" s="55" t="str">
        <f>IF(Abaques_SSI!AJ5&gt;0,(Abaques_SSI!AJ$3)*Abaques_SSI!AJ5*5*VLOOKUP($B5,Etape_2_Budget_par_risque!$B$4:$C$30,2,FALSE),"")</f>
        <v/>
      </c>
      <c r="AK5" s="55" t="str">
        <f>IF(Abaques_SSI!AK5&gt;0,(Abaques_SSI!AK$3)*Abaques_SSI!AK5*5*VLOOKUP($B5,Etape_2_Budget_par_risque!$B$4:$C$30,2,FALSE),"")</f>
        <v/>
      </c>
      <c r="AL5" s="175" t="str">
        <f>IF(Abaques_SSI!AL5&gt;0,(Abaques_SSI!AL$3)*Abaques_SSI!AL5*5*VLOOKUP($B5,Etape_2_Budget_par_risque!$B$4:$C$30,2,FALSE),"")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2.2814814814814812</v>
      </c>
      <c r="D6" s="56" t="str">
        <f>IF(Abaques_SSI!D6&gt;0,(Abaques_SSI!D$3)*Abaques_SSI!D6*5*VLOOKUP($B6,Etape_2_Budget_par_risque!$B$4:$C$30,2,FALSE),"")</f>
        <v/>
      </c>
      <c r="E6" s="55" t="str">
        <f>IF(Abaques_SSI!E6&gt;0,(Abaques_SSI!E$3)*Abaques_SSI!E6*5*VLOOKUP($B6,Etape_2_Budget_par_risque!$B$4:$C$30,2,FALSE),"")</f>
        <v/>
      </c>
      <c r="F6" s="55" t="str">
        <f>IF(Abaques_SSI!F6&gt;0,(Abaques_SSI!F$3)*Abaques_SSI!F6*5*VLOOKUP($B6,Etape_2_Budget_par_risque!$B$4:$C$30,2,FALSE),"")</f>
        <v/>
      </c>
      <c r="G6" s="55">
        <f ca="1">IF(Abaques_SSI!G6&gt;0,(Abaques_SSI!G$3)*Abaques_SSI!G6*5*VLOOKUP($B6,Etape_2_Budget_par_risque!$B$4:$C$30,2,FALSE),"")</f>
        <v>0.32222222222222219</v>
      </c>
      <c r="H6" s="55">
        <f ca="1">IF(Abaques_SSI!H6&gt;0,(Abaques_SSI!H$3)*Abaques_SSI!H6*5*VLOOKUP($B6,Etape_2_Budget_par_risque!$B$4:$C$30,2,FALSE),"")</f>
        <v>6.1111111111111102E-2</v>
      </c>
      <c r="I6" s="55">
        <f ca="1">IF(Abaques_SSI!I6&gt;0,(Abaques_SSI!I$3)*Abaques_SSI!I6*5*VLOOKUP($B6,Etape_2_Budget_par_risque!$B$4:$C$30,2,FALSE),"")</f>
        <v>0.27777777777777779</v>
      </c>
      <c r="J6" s="55" t="str">
        <f>IF(Abaques_SSI!J6&gt;0,(Abaques_SSI!J$3)*Abaques_SSI!J6*5*VLOOKUP($B6,Etape_2_Budget_par_risque!$B$4:$C$30,2,FALSE),"")</f>
        <v/>
      </c>
      <c r="K6" s="55" t="str">
        <f>IF(Abaques_SSI!K6&gt;0,(Abaques_SSI!K$3)*Abaques_SSI!K6*5*VLOOKUP($B6,Etape_2_Budget_par_risque!$B$4:$C$30,2,FALSE),"")</f>
        <v/>
      </c>
      <c r="L6" s="55" t="str">
        <f>IF(Abaques_SSI!L6&gt;0,(Abaques_SSI!L$3)*Abaques_SSI!L6*5*VLOOKUP($B6,Etape_2_Budget_par_risque!$B$4:$C$30,2,FALSE),"")</f>
        <v/>
      </c>
      <c r="M6" s="55">
        <f ca="1">IF(Abaques_SSI!M6&gt;0,(Abaques_SSI!M$3)*Abaques_SSI!M6*5*VLOOKUP($B6,Etape_2_Budget_par_risque!$B$4:$C$30,2,FALSE),"")</f>
        <v>0.24444444444444446</v>
      </c>
      <c r="N6" s="55">
        <f ca="1">IF(Abaques_SSI!N6&gt;0,(Abaques_SSI!N$3)*Abaques_SSI!N6*5*VLOOKUP($B6,Etape_2_Budget_par_risque!$B$4:$C$30,2,FALSE),"")</f>
        <v>1.3166666666666664</v>
      </c>
      <c r="O6" s="55" t="str">
        <f>IF(Abaques_SSI!O6&gt;0,(Abaques_SSI!O$3)*Abaques_SSI!O6*5*VLOOKUP($B6,Etape_2_Budget_par_risque!$B$4:$C$30,2,FALSE),"")</f>
        <v/>
      </c>
      <c r="P6" s="55" t="str">
        <f>IF(Abaques_SSI!P6&gt;0,(Abaques_SSI!P$3)*Abaques_SSI!P6*5*VLOOKUP($B6,Etape_2_Budget_par_risque!$B$4:$C$30,2,FALSE),"")</f>
        <v/>
      </c>
      <c r="Q6" s="55" t="str">
        <f>IF(Abaques_SSI!Q6&gt;0,(Abaques_SSI!Q$3)*Abaques_SSI!Q6*5*VLOOKUP($B6,Etape_2_Budget_par_risque!$B$4:$C$30,2,FALSE),"")</f>
        <v/>
      </c>
      <c r="R6" s="55" t="str">
        <f>IF(Abaques_SSI!R6&gt;0,(Abaques_SSI!R$3)*Abaques_SSI!R6*5*VLOOKUP($B6,Etape_2_Budget_par_risque!$B$4:$C$30,2,FALSE),"")</f>
        <v/>
      </c>
      <c r="S6" s="55" t="str">
        <f>IF(Abaques_SSI!S6&gt;0,(Abaques_SSI!S$3)*Abaques_SSI!S6*5*VLOOKUP($B6,Etape_2_Budget_par_risque!$B$4:$C$30,2,FALSE),"")</f>
        <v/>
      </c>
      <c r="T6" s="55" t="str">
        <f>IF(Abaques_SSI!T6&gt;0,(Abaques_SSI!T$3)*Abaques_SSI!T6*5*VLOOKUP($B6,Etape_2_Budget_par_risque!$B$4:$C$30,2,FALSE),"")</f>
        <v/>
      </c>
      <c r="U6" s="55" t="str">
        <f>IF(Abaques_SSI!U6&gt;0,(Abaques_SSI!U$3)*Abaques_SSI!U6*5*VLOOKUP($B6,Etape_2_Budget_par_risque!$B$4:$C$30,2,FALSE),"")</f>
        <v/>
      </c>
      <c r="V6" s="55" t="str">
        <f>IF(Abaques_SSI!V6&gt;0,(Abaques_SSI!V$3)*Abaques_SSI!V6*5*VLOOKUP($B6,Etape_2_Budget_par_risque!$B$4:$C$30,2,FALSE),"")</f>
        <v/>
      </c>
      <c r="W6" s="55" t="str">
        <f>IF(Abaques_SSI!W6&gt;0,(Abaques_SSI!W$3)*Abaques_SSI!W6*5*VLOOKUP($B6,Etape_2_Budget_par_risque!$B$4:$C$30,2,FALSE),"")</f>
        <v/>
      </c>
      <c r="X6" s="55" t="str">
        <f>IF(Abaques_SSI!X6&gt;0,(Abaques_SSI!X$3)*Abaques_SSI!X6*5*VLOOKUP($B6,Etape_2_Budget_par_risque!$B$4:$C$30,2,FALSE),"")</f>
        <v/>
      </c>
      <c r="Y6" s="55" t="str">
        <f>IF(Abaques_SSI!Y6&gt;0,(Abaques_SSI!Y$3)*Abaques_SSI!Y6*5*VLOOKUP($B6,Etape_2_Budget_par_risque!$B$4:$C$30,2,FALSE),"")</f>
        <v/>
      </c>
      <c r="Z6" s="55" t="str">
        <f>IF(Abaques_SSI!Z6&gt;0,(Abaques_SSI!Z$3)*Abaques_SSI!Z6*5*VLOOKUP($B6,Etape_2_Budget_par_risque!$B$4:$C$30,2,FALSE),"")</f>
        <v/>
      </c>
      <c r="AA6" s="55" t="str">
        <f>IF(Abaques_SSI!AA6&gt;0,(Abaques_SSI!AA$3)*Abaques_SSI!AA6*5*VLOOKUP($B6,Etape_2_Budget_par_risque!$B$4:$C$30,2,FALSE),"")</f>
        <v/>
      </c>
      <c r="AB6" s="55" t="str">
        <f>IF(Abaques_SSI!AB6&gt;0,(Abaques_SSI!AB$3)*Abaques_SSI!AB6*5*VLOOKUP($B6,Etape_2_Budget_par_risque!$B$4:$C$30,2,FALSE),"")</f>
        <v/>
      </c>
      <c r="AC6" s="55" t="str">
        <f>IF(Abaques_SSI!AC6&gt;0,(Abaques_SSI!AC$3)*Abaques_SSI!AC6*5*VLOOKUP($B6,Etape_2_Budget_par_risque!$B$4:$C$30,2,FALSE),"")</f>
        <v/>
      </c>
      <c r="AD6" s="55">
        <f ca="1">IF(Abaques_SSI!AD6&gt;0,(Abaques_SSI!AD$3)*Abaques_SSI!AD6*5*VLOOKUP($B6,Etape_2_Budget_par_risque!$B$4:$C$30,2,FALSE),"")</f>
        <v>5.9259259259259255E-2</v>
      </c>
      <c r="AE6" s="55" t="str">
        <f>IF(Abaques_SSI!AE6&gt;0,(Abaques_SSI!AE$3)*Abaques_SSI!AE6*5*VLOOKUP($B6,Etape_2_Budget_par_risque!$B$4:$C$30,2,FALSE),"")</f>
        <v/>
      </c>
      <c r="AF6" s="55" t="str">
        <f>IF(Abaques_SSI!AF6&gt;0,(Abaques_SSI!AF$3)*Abaques_SSI!AF6*5*VLOOKUP($B6,Etape_2_Budget_par_risque!$B$4:$C$30,2,FALSE),"")</f>
        <v/>
      </c>
      <c r="AG6" s="55" t="str">
        <f>IF(Abaques_SSI!AG6&gt;0,(Abaques_SSI!AG$3)*Abaques_SSI!AG6*5*VLOOKUP($B6,Etape_2_Budget_par_risque!$B$4:$C$30,2,FALSE),"")</f>
        <v/>
      </c>
      <c r="AH6" s="55" t="str">
        <f>IF(Abaques_SSI!AH6&gt;0,(Abaques_SSI!AH$3)*Abaques_SSI!AH6*5*VLOOKUP($B6,Etape_2_Budget_par_risque!$B$4:$C$30,2,FALSE),"")</f>
        <v/>
      </c>
      <c r="AI6" s="55" t="str">
        <f>IF(Abaques_SSI!AI6&gt;0,(Abaques_SSI!AI$3)*Abaques_SSI!AI6*5*VLOOKUP($B6,Etape_2_Budget_par_risque!$B$4:$C$30,2,FALSE),"")</f>
        <v/>
      </c>
      <c r="AJ6" s="55" t="str">
        <f>IF(Abaques_SSI!AJ6&gt;0,(Abaques_SSI!AJ$3)*Abaques_SSI!AJ6*5*VLOOKUP($B6,Etape_2_Budget_par_risque!$B$4:$C$30,2,FALSE),"")</f>
        <v/>
      </c>
      <c r="AK6" s="55" t="str">
        <f>IF(Abaques_SSI!AK6&gt;0,(Abaques_SSI!AK$3)*Abaques_SSI!AK6*5*VLOOKUP($B6,Etape_2_Budget_par_risque!$B$4:$C$30,2,FALSE),"")</f>
        <v/>
      </c>
      <c r="AL6" s="175" t="str">
        <f>IF(Abaques_SSI!AL6&gt;0,(Abaques_SSI!AL$3)*Abaques_SSI!AL6*5*VLOOKUP($B6,Etape_2_Budget_par_risque!$B$4:$C$30,2,FALSE),"")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3.8571428571428577</v>
      </c>
      <c r="D7" s="56" t="str">
        <f>IF(Abaques_SSI!D7&gt;0,(Abaques_SSI!D$3)*Abaques_SSI!D7*5*VLOOKUP($B7,Etape_2_Budget_par_risque!$B$4:$C$30,2,FALSE),"")</f>
        <v/>
      </c>
      <c r="E7" s="55">
        <f ca="1">IF(Abaques_SSI!E7&gt;0,(Abaques_SSI!E$3)*Abaques_SSI!E7*5*VLOOKUP($B7,Etape_2_Budget_par_risque!$B$4:$C$30,2,FALSE),"")</f>
        <v>0.5892857142857143</v>
      </c>
      <c r="F7" s="55">
        <f ca="1">IF(Abaques_SSI!F7&gt;0,(Abaques_SSI!F$3)*Abaques_SSI!F7*5*VLOOKUP($B7,Etape_2_Budget_par_risque!$B$4:$C$30,2,FALSE),"")</f>
        <v>0</v>
      </c>
      <c r="G7" s="55" t="str">
        <f>IF(Abaques_SSI!G7&gt;0,(Abaques_SSI!G$3)*Abaques_SSI!G7*5*VLOOKUP($B7,Etape_2_Budget_par_risque!$B$4:$C$30,2,FALSE),"")</f>
        <v/>
      </c>
      <c r="H7" s="55">
        <f ca="1">IF(Abaques_SSI!H7&gt;0,(Abaques_SSI!H$3)*Abaques_SSI!H7*5*VLOOKUP($B7,Etape_2_Budget_par_risque!$B$4:$C$30,2,FALSE),"")</f>
        <v>0.11785714285714287</v>
      </c>
      <c r="I7" s="55">
        <f ca="1">IF(Abaques_SSI!I7&gt;0,(Abaques_SSI!I$3)*Abaques_SSI!I7*5*VLOOKUP($B7,Etape_2_Budget_par_risque!$B$4:$C$30,2,FALSE),"")</f>
        <v>0.53571428571428581</v>
      </c>
      <c r="J7" s="55">
        <f ca="1">IF(Abaques_SSI!J7&gt;0,(Abaques_SSI!J$3)*Abaques_SSI!J7*5*VLOOKUP($B7,Etape_2_Budget_par_risque!$B$4:$C$30,2,FALSE),"")</f>
        <v>0.1785714285714286</v>
      </c>
      <c r="K7" s="55" t="str">
        <f>IF(Abaques_SSI!K7&gt;0,(Abaques_SSI!K$3)*Abaques_SSI!K7*5*VLOOKUP($B7,Etape_2_Budget_par_risque!$B$4:$C$30,2,FALSE),"")</f>
        <v/>
      </c>
      <c r="L7" s="55" t="str">
        <f>IF(Abaques_SSI!L7&gt;0,(Abaques_SSI!L$3)*Abaques_SSI!L7*5*VLOOKUP($B7,Etape_2_Budget_par_risque!$B$4:$C$30,2,FALSE),"")</f>
        <v/>
      </c>
      <c r="M7" s="55">
        <f ca="1">IF(Abaques_SSI!M7&gt;0,(Abaques_SSI!M$3)*Abaques_SSI!M7*5*VLOOKUP($B7,Etape_2_Budget_par_risque!$B$4:$C$30,2,FALSE),"")</f>
        <v>0.47142857142857153</v>
      </c>
      <c r="N7" s="55" t="str">
        <f>IF(Abaques_SSI!N7&gt;0,(Abaques_SSI!N$3)*Abaques_SSI!N7*5*VLOOKUP($B7,Etape_2_Budget_par_risque!$B$4:$C$30,2,FALSE),"")</f>
        <v/>
      </c>
      <c r="O7" s="55" t="str">
        <f>IF(Abaques_SSI!O7&gt;0,(Abaques_SSI!O$3)*Abaques_SSI!O7*5*VLOOKUP($B7,Etape_2_Budget_par_risque!$B$4:$C$30,2,FALSE),"")</f>
        <v/>
      </c>
      <c r="P7" s="55" t="str">
        <f>IF(Abaques_SSI!P7&gt;0,(Abaques_SSI!P$3)*Abaques_SSI!P7*5*VLOOKUP($B7,Etape_2_Budget_par_risque!$B$4:$C$30,2,FALSE),"")</f>
        <v/>
      </c>
      <c r="Q7" s="55" t="str">
        <f>IF(Abaques_SSI!Q7&gt;0,(Abaques_SSI!Q$3)*Abaques_SSI!Q7*5*VLOOKUP($B7,Etape_2_Budget_par_risque!$B$4:$C$30,2,FALSE),"")</f>
        <v/>
      </c>
      <c r="R7" s="55" t="str">
        <f>IF(Abaques_SSI!R7&gt;0,(Abaques_SSI!R$3)*Abaques_SSI!R7*5*VLOOKUP($B7,Etape_2_Budget_par_risque!$B$4:$C$30,2,FALSE),"")</f>
        <v/>
      </c>
      <c r="S7" s="55" t="str">
        <f>IF(Abaques_SSI!S7&gt;0,(Abaques_SSI!S$3)*Abaques_SSI!S7*5*VLOOKUP($B7,Etape_2_Budget_par_risque!$B$4:$C$30,2,FALSE),"")</f>
        <v/>
      </c>
      <c r="T7" s="55">
        <f ca="1">IF(Abaques_SSI!T7&gt;0,(Abaques_SSI!T$3)*Abaques_SSI!T7*5*VLOOKUP($B7,Etape_2_Budget_par_risque!$B$4:$C$30,2,FALSE),"")</f>
        <v>1.9642857142857144</v>
      </c>
      <c r="U7" s="55" t="str">
        <f>IF(Abaques_SSI!U7&gt;0,(Abaques_SSI!U$3)*Abaques_SSI!U7*5*VLOOKUP($B7,Etape_2_Budget_par_risque!$B$4:$C$30,2,FALSE),"")</f>
        <v/>
      </c>
      <c r="V7" s="55" t="str">
        <f>IF(Abaques_SSI!V7&gt;0,(Abaques_SSI!V$3)*Abaques_SSI!V7*5*VLOOKUP($B7,Etape_2_Budget_par_risque!$B$4:$C$30,2,FALSE),"")</f>
        <v/>
      </c>
      <c r="W7" s="55" t="str">
        <f>IF(Abaques_SSI!W7&gt;0,(Abaques_SSI!W$3)*Abaques_SSI!W7*5*VLOOKUP($B7,Etape_2_Budget_par_risque!$B$4:$C$30,2,FALSE),"")</f>
        <v/>
      </c>
      <c r="X7" s="55" t="str">
        <f>IF(Abaques_SSI!X7&gt;0,(Abaques_SSI!X$3)*Abaques_SSI!X7*5*VLOOKUP($B7,Etape_2_Budget_par_risque!$B$4:$C$30,2,FALSE),"")</f>
        <v/>
      </c>
      <c r="Y7" s="55" t="str">
        <f>IF(Abaques_SSI!Y7&gt;0,(Abaques_SSI!Y$3)*Abaques_SSI!Y7*5*VLOOKUP($B7,Etape_2_Budget_par_risque!$B$4:$C$30,2,FALSE),"")</f>
        <v/>
      </c>
      <c r="Z7" s="55" t="str">
        <f>IF(Abaques_SSI!Z7&gt;0,(Abaques_SSI!Z$3)*Abaques_SSI!Z7*5*VLOOKUP($B7,Etape_2_Budget_par_risque!$B$4:$C$30,2,FALSE),"")</f>
        <v/>
      </c>
      <c r="AA7" s="55" t="str">
        <f>IF(Abaques_SSI!AA7&gt;0,(Abaques_SSI!AA$3)*Abaques_SSI!AA7*5*VLOOKUP($B7,Etape_2_Budget_par_risque!$B$4:$C$30,2,FALSE),"")</f>
        <v/>
      </c>
      <c r="AB7" s="55" t="str">
        <f>IF(Abaques_SSI!AB7&gt;0,(Abaques_SSI!AB$3)*Abaques_SSI!AB7*5*VLOOKUP($B7,Etape_2_Budget_par_risque!$B$4:$C$30,2,FALSE),"")</f>
        <v/>
      </c>
      <c r="AC7" s="55" t="str">
        <f>IF(Abaques_SSI!AC7&gt;0,(Abaques_SSI!AC$3)*Abaques_SSI!AC7*5*VLOOKUP($B7,Etape_2_Budget_par_risque!$B$4:$C$30,2,FALSE),"")</f>
        <v/>
      </c>
      <c r="AD7" s="55" t="str">
        <f>IF(Abaques_SSI!AD7&gt;0,(Abaques_SSI!AD$3)*Abaques_SSI!AD7*5*VLOOKUP($B7,Etape_2_Budget_par_risque!$B$4:$C$30,2,FALSE),"")</f>
        <v/>
      </c>
      <c r="AE7" s="55" t="str">
        <f>IF(Abaques_SSI!AE7&gt;0,(Abaques_SSI!AE$3)*Abaques_SSI!AE7*5*VLOOKUP($B7,Etape_2_Budget_par_risque!$B$4:$C$30,2,FALSE),"")</f>
        <v/>
      </c>
      <c r="AF7" s="55" t="str">
        <f>IF(Abaques_SSI!AF7&gt;0,(Abaques_SSI!AF$3)*Abaques_SSI!AF7*5*VLOOKUP($B7,Etape_2_Budget_par_risque!$B$4:$C$30,2,FALSE),"")</f>
        <v/>
      </c>
      <c r="AG7" s="55" t="str">
        <f>IF(Abaques_SSI!AG7&gt;0,(Abaques_SSI!AG$3)*Abaques_SSI!AG7*5*VLOOKUP($B7,Etape_2_Budget_par_risque!$B$4:$C$30,2,FALSE),"")</f>
        <v/>
      </c>
      <c r="AH7" s="55" t="str">
        <f>IF(Abaques_SSI!AH7&gt;0,(Abaques_SSI!AH$3)*Abaques_SSI!AH7*5*VLOOKUP($B7,Etape_2_Budget_par_risque!$B$4:$C$30,2,FALSE),"")</f>
        <v/>
      </c>
      <c r="AI7" s="55" t="str">
        <f>IF(Abaques_SSI!AI7&gt;0,(Abaques_SSI!AI$3)*Abaques_SSI!AI7*5*VLOOKUP($B7,Etape_2_Budget_par_risque!$B$4:$C$30,2,FALSE),"")</f>
        <v/>
      </c>
      <c r="AJ7" s="55" t="str">
        <f>IF(Abaques_SSI!AJ7&gt;0,(Abaques_SSI!AJ$3)*Abaques_SSI!AJ7*5*VLOOKUP($B7,Etape_2_Budget_par_risque!$B$4:$C$30,2,FALSE),"")</f>
        <v/>
      </c>
      <c r="AK7" s="55" t="str">
        <f>IF(Abaques_SSI!AK7&gt;0,(Abaques_SSI!AK$3)*Abaques_SSI!AK7*5*VLOOKUP($B7,Etape_2_Budget_par_risque!$B$4:$C$30,2,FALSE),"")</f>
        <v/>
      </c>
      <c r="AL7" s="175" t="str">
        <f>IF(Abaques_SSI!AL7&gt;0,(Abaques_SSI!AL$3)*Abaques_SSI!AL7*5*VLOOKUP($B7,Etape_2_Budget_par_risque!$B$4:$C$30,2,FALSE),"")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3.2741379310344829</v>
      </c>
      <c r="D8" s="56" t="str">
        <f>IF(Abaques_SSI!D8&gt;0,(Abaques_SSI!D$3)*Abaques_SSI!D8*5*VLOOKUP($B8,Etape_2_Budget_par_risque!$B$4:$C$30,2,FALSE),"")</f>
        <v/>
      </c>
      <c r="E8" s="55" t="str">
        <f>IF(Abaques_SSI!E8&gt;0,(Abaques_SSI!E$3)*Abaques_SSI!E8*5*VLOOKUP($B8,Etape_2_Budget_par_risque!$B$4:$C$30,2,FALSE),"")</f>
        <v/>
      </c>
      <c r="F8" s="55" t="str">
        <f>IF(Abaques_SSI!F8&gt;0,(Abaques_SSI!F$3)*Abaques_SSI!F8*5*VLOOKUP($B8,Etape_2_Budget_par_risque!$B$4:$C$30,2,FALSE),"")</f>
        <v/>
      </c>
      <c r="G8" s="55" t="str">
        <f>IF(Abaques_SSI!G8&gt;0,(Abaques_SSI!G$3)*Abaques_SSI!G8*5*VLOOKUP($B8,Etape_2_Budget_par_risque!$B$4:$C$30,2,FALSE),"")</f>
        <v/>
      </c>
      <c r="H8" s="55">
        <f ca="1">IF(Abaques_SSI!H8&gt;0,(Abaques_SSI!H$3)*Abaques_SSI!H8*5*VLOOKUP($B8,Etape_2_Budget_par_risque!$B$4:$C$30,2,FALSE),"")</f>
        <v>0.1706896551724138</v>
      </c>
      <c r="I8" s="55">
        <f ca="1">IF(Abaques_SSI!I8&gt;0,(Abaques_SSI!I$3)*Abaques_SSI!I8*5*VLOOKUP($B8,Etape_2_Budget_par_risque!$B$4:$C$30,2,FALSE),"")</f>
        <v>0.77586206896551735</v>
      </c>
      <c r="J8" s="55" t="str">
        <f>IF(Abaques_SSI!J8&gt;0,(Abaques_SSI!J$3)*Abaques_SSI!J8*5*VLOOKUP($B8,Etape_2_Budget_par_risque!$B$4:$C$30,2,FALSE),"")</f>
        <v/>
      </c>
      <c r="K8" s="55" t="str">
        <f>IF(Abaques_SSI!K8&gt;0,(Abaques_SSI!K$3)*Abaques_SSI!K8*5*VLOOKUP($B8,Etape_2_Budget_par_risque!$B$4:$C$30,2,FALSE),"")</f>
        <v/>
      </c>
      <c r="L8" s="55" t="str">
        <f>IF(Abaques_SSI!L8&gt;0,(Abaques_SSI!L$3)*Abaques_SSI!L8*5*VLOOKUP($B8,Etape_2_Budget_par_risque!$B$4:$C$30,2,FALSE),"")</f>
        <v/>
      </c>
      <c r="M8" s="55">
        <f ca="1">IF(Abaques_SSI!M8&gt;0,(Abaques_SSI!M$3)*Abaques_SSI!M8*5*VLOOKUP($B8,Etape_2_Budget_par_risque!$B$4:$C$30,2,FALSE),"")</f>
        <v>0.6827586206896552</v>
      </c>
      <c r="N8" s="55" t="str">
        <f>IF(Abaques_SSI!N8&gt;0,(Abaques_SSI!N$3)*Abaques_SSI!N8*5*VLOOKUP($B8,Etape_2_Budget_par_risque!$B$4:$C$30,2,FALSE),"")</f>
        <v/>
      </c>
      <c r="O8" s="55">
        <f ca="1">IF(Abaques_SSI!O8&gt;0,(Abaques_SSI!O$3)*Abaques_SSI!O8*5*VLOOKUP($B8,Etape_2_Budget_par_risque!$B$4:$C$30,2,FALSE),"")</f>
        <v>0.49137931034482762</v>
      </c>
      <c r="P8" s="55" t="str">
        <f>IF(Abaques_SSI!P8&gt;0,(Abaques_SSI!P$3)*Abaques_SSI!P8*5*VLOOKUP($B8,Etape_2_Budget_par_risque!$B$4:$C$30,2,FALSE),"")</f>
        <v/>
      </c>
      <c r="Q8" s="55" t="str">
        <f>IF(Abaques_SSI!Q8&gt;0,(Abaques_SSI!Q$3)*Abaques_SSI!Q8*5*VLOOKUP($B8,Etape_2_Budget_par_risque!$B$4:$C$30,2,FALSE),"")</f>
        <v/>
      </c>
      <c r="R8" s="55" t="str">
        <f>IF(Abaques_SSI!R8&gt;0,(Abaques_SSI!R$3)*Abaques_SSI!R8*5*VLOOKUP($B8,Etape_2_Budget_par_risque!$B$4:$C$30,2,FALSE),"")</f>
        <v/>
      </c>
      <c r="S8" s="55" t="str">
        <f>IF(Abaques_SSI!S8&gt;0,(Abaques_SSI!S$3)*Abaques_SSI!S8*5*VLOOKUP($B8,Etape_2_Budget_par_risque!$B$4:$C$30,2,FALSE),"")</f>
        <v/>
      </c>
      <c r="T8" s="55" t="str">
        <f>IF(Abaques_SSI!T8&gt;0,(Abaques_SSI!T$3)*Abaques_SSI!T8*5*VLOOKUP($B8,Etape_2_Budget_par_risque!$B$4:$C$30,2,FALSE),"")</f>
        <v/>
      </c>
      <c r="U8" s="55">
        <f ca="1">IF(Abaques_SSI!U8&gt;0,(Abaques_SSI!U$3)*Abaques_SSI!U8*5*VLOOKUP($B8,Etape_2_Budget_par_risque!$B$4:$C$30,2,FALSE),"")</f>
        <v>0.3362068965517242</v>
      </c>
      <c r="V8" s="55" t="str">
        <f>IF(Abaques_SSI!V8&gt;0,(Abaques_SSI!V$3)*Abaques_SSI!V8*5*VLOOKUP($B8,Etape_2_Budget_par_risque!$B$4:$C$30,2,FALSE),"")</f>
        <v/>
      </c>
      <c r="W8" s="55" t="str">
        <f>IF(Abaques_SSI!W8&gt;0,(Abaques_SSI!W$3)*Abaques_SSI!W8*5*VLOOKUP($B8,Etape_2_Budget_par_risque!$B$4:$C$30,2,FALSE),"")</f>
        <v/>
      </c>
      <c r="X8" s="55" t="str">
        <f>IF(Abaques_SSI!X8&gt;0,(Abaques_SSI!X$3)*Abaques_SSI!X8*5*VLOOKUP($B8,Etape_2_Budget_par_risque!$B$4:$C$30,2,FALSE),"")</f>
        <v/>
      </c>
      <c r="Y8" s="55" t="str">
        <f>IF(Abaques_SSI!Y8&gt;0,(Abaques_SSI!Y$3)*Abaques_SSI!Y8*5*VLOOKUP($B8,Etape_2_Budget_par_risque!$B$4:$C$30,2,FALSE),"")</f>
        <v/>
      </c>
      <c r="Z8" s="55" t="str">
        <f>IF(Abaques_SSI!Z8&gt;0,(Abaques_SSI!Z$3)*Abaques_SSI!Z8*5*VLOOKUP($B8,Etape_2_Budget_par_risque!$B$4:$C$30,2,FALSE),"")</f>
        <v/>
      </c>
      <c r="AA8" s="55" t="str">
        <f>IF(Abaques_SSI!AA8&gt;0,(Abaques_SSI!AA$3)*Abaques_SSI!AA8*5*VLOOKUP($B8,Etape_2_Budget_par_risque!$B$4:$C$30,2,FALSE),"")</f>
        <v/>
      </c>
      <c r="AB8" s="55" t="str">
        <f>IF(Abaques_SSI!AB8&gt;0,(Abaques_SSI!AB$3)*Abaques_SSI!AB8*5*VLOOKUP($B8,Etape_2_Budget_par_risque!$B$4:$C$30,2,FALSE),"")</f>
        <v/>
      </c>
      <c r="AC8" s="55">
        <f ca="1">IF(Abaques_SSI!AC8&gt;0,(Abaques_SSI!AC$3)*Abaques_SSI!AC8*5*VLOOKUP($B8,Etape_2_Budget_par_risque!$B$4:$C$30,2,FALSE),"")</f>
        <v>0.58965517241379306</v>
      </c>
      <c r="AD8" s="55">
        <f ca="1">IF(Abaques_SSI!AD8&gt;0,(Abaques_SSI!AD$3)*Abaques_SSI!AD8*5*VLOOKUP($B8,Etape_2_Budget_par_risque!$B$4:$C$30,2,FALSE),"")</f>
        <v>0.22758620689655173</v>
      </c>
      <c r="AE8" s="55" t="str">
        <f>IF(Abaques_SSI!AE8&gt;0,(Abaques_SSI!AE$3)*Abaques_SSI!AE8*5*VLOOKUP($B8,Etape_2_Budget_par_risque!$B$4:$C$30,2,FALSE),"")</f>
        <v/>
      </c>
      <c r="AF8" s="55" t="str">
        <f>IF(Abaques_SSI!AF8&gt;0,(Abaques_SSI!AF$3)*Abaques_SSI!AF8*5*VLOOKUP($B8,Etape_2_Budget_par_risque!$B$4:$C$30,2,FALSE),"")</f>
        <v/>
      </c>
      <c r="AG8" s="55" t="str">
        <f>IF(Abaques_SSI!AG8&gt;0,(Abaques_SSI!AG$3)*Abaques_SSI!AG8*5*VLOOKUP($B8,Etape_2_Budget_par_risque!$B$4:$C$30,2,FALSE),"")</f>
        <v/>
      </c>
      <c r="AH8" s="55" t="str">
        <f>IF(Abaques_SSI!AH8&gt;0,(Abaques_SSI!AH$3)*Abaques_SSI!AH8*5*VLOOKUP($B8,Etape_2_Budget_par_risque!$B$4:$C$30,2,FALSE),"")</f>
        <v/>
      </c>
      <c r="AI8" s="55" t="str">
        <f>IF(Abaques_SSI!AI8&gt;0,(Abaques_SSI!AI$3)*Abaques_SSI!AI8*5*VLOOKUP($B8,Etape_2_Budget_par_risque!$B$4:$C$30,2,FALSE),"")</f>
        <v/>
      </c>
      <c r="AJ8" s="55" t="str">
        <f>IF(Abaques_SSI!AJ8&gt;0,(Abaques_SSI!AJ$3)*Abaques_SSI!AJ8*5*VLOOKUP($B8,Etape_2_Budget_par_risque!$B$4:$C$30,2,FALSE),"")</f>
        <v/>
      </c>
      <c r="AK8" s="55" t="str">
        <f>IF(Abaques_SSI!AK8&gt;0,(Abaques_SSI!AK$3)*Abaques_SSI!AK8*5*VLOOKUP($B8,Etape_2_Budget_par_risque!$B$4:$C$30,2,FALSE),"")</f>
        <v/>
      </c>
      <c r="AL8" s="175" t="str">
        <f>IF(Abaques_SSI!AL8&gt;0,(Abaques_SSI!AL$3)*Abaques_SSI!AL8*5*VLOOKUP($B8,Etape_2_Budget_par_risque!$B$4:$C$30,2,FALSE),"")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7.2038461538461549</v>
      </c>
      <c r="D9" s="56" t="str">
        <f>IF(Abaques_SSI!D9&gt;0,(Abaques_SSI!D$3)*Abaques_SSI!D9*5*VLOOKUP($B9,Etape_2_Budget_par_risque!$B$4:$C$30,2,FALSE),"")</f>
        <v/>
      </c>
      <c r="E9" s="55" t="str">
        <f>IF(Abaques_SSI!E9&gt;0,(Abaques_SSI!E$3)*Abaques_SSI!E9*5*VLOOKUP($B9,Etape_2_Budget_par_risque!$B$4:$C$30,2,FALSE),"")</f>
        <v/>
      </c>
      <c r="F9" s="55" t="str">
        <f>IF(Abaques_SSI!F9&gt;0,(Abaques_SSI!F$3)*Abaques_SSI!F9*5*VLOOKUP($B9,Etape_2_Budget_par_risque!$B$4:$C$30,2,FALSE),"")</f>
        <v/>
      </c>
      <c r="G9" s="55" t="str">
        <f>IF(Abaques_SSI!G9&gt;0,(Abaques_SSI!G$3)*Abaques_SSI!G9*5*VLOOKUP($B9,Etape_2_Budget_par_risque!$B$4:$C$30,2,FALSE),"")</f>
        <v/>
      </c>
      <c r="H9" s="55">
        <f ca="1">IF(Abaques_SSI!H9&gt;0,(Abaques_SSI!H$3)*Abaques_SSI!H9*5*VLOOKUP($B9,Etape_2_Budget_par_risque!$B$4:$C$30,2,FALSE),"")</f>
        <v>0.12692307692307692</v>
      </c>
      <c r="I9" s="55">
        <f ca="1">IF(Abaques_SSI!I9&gt;0,(Abaques_SSI!I$3)*Abaques_SSI!I9*5*VLOOKUP($B9,Etape_2_Budget_par_risque!$B$4:$C$30,2,FALSE),"")</f>
        <v>0.57692307692307698</v>
      </c>
      <c r="J9" s="55">
        <f ca="1">IF(Abaques_SSI!J9&gt;0,(Abaques_SSI!J$3)*Abaques_SSI!J9*5*VLOOKUP($B9,Etape_2_Budget_par_risque!$B$4:$C$30,2,FALSE),"")</f>
        <v>0.11538461538461539</v>
      </c>
      <c r="K9" s="55">
        <f ca="1">IF(Abaques_SSI!K9&gt;0,(Abaques_SSI!K$3)*Abaques_SSI!K9*5*VLOOKUP($B9,Etape_2_Budget_par_risque!$B$4:$C$30,2,FALSE),"")</f>
        <v>0.43846153846153846</v>
      </c>
      <c r="L9" s="55" t="str">
        <f>IF(Abaques_SSI!L9&gt;0,(Abaques_SSI!L$3)*Abaques_SSI!L9*5*VLOOKUP($B9,Etape_2_Budget_par_risque!$B$4:$C$30,2,FALSE),"")</f>
        <v/>
      </c>
      <c r="M9" s="55">
        <f ca="1">IF(Abaques_SSI!M9&gt;0,(Abaques_SSI!M$3)*Abaques_SSI!M9*5*VLOOKUP($B9,Etape_2_Budget_par_risque!$B$4:$C$30,2,FALSE),"")</f>
        <v>0.50769230769230778</v>
      </c>
      <c r="N9" s="55" t="str">
        <f>IF(Abaques_SSI!N9&gt;0,(Abaques_SSI!N$3)*Abaques_SSI!N9*5*VLOOKUP($B9,Etape_2_Budget_par_risque!$B$4:$C$30,2,FALSE),"")</f>
        <v/>
      </c>
      <c r="O9" s="55" t="str">
        <f>IF(Abaques_SSI!O9&gt;0,(Abaques_SSI!O$3)*Abaques_SSI!O9*5*VLOOKUP($B9,Etape_2_Budget_par_risque!$B$4:$C$30,2,FALSE),"")</f>
        <v/>
      </c>
      <c r="P9" s="55">
        <f ca="1">IF(Abaques_SSI!P9&gt;0,(Abaques_SSI!P$3)*Abaques_SSI!P9*5*VLOOKUP($B9,Etape_2_Budget_par_risque!$B$4:$C$30,2,FALSE),"")</f>
        <v>2.6923076923076925</v>
      </c>
      <c r="Q9" s="55" t="str">
        <f>IF(Abaques_SSI!Q9&gt;0,(Abaques_SSI!Q$3)*Abaques_SSI!Q9*5*VLOOKUP($B9,Etape_2_Budget_par_risque!$B$4:$C$30,2,FALSE),"")</f>
        <v/>
      </c>
      <c r="R9" s="55">
        <f ca="1">IF(Abaques_SSI!R9&gt;0,(Abaques_SSI!R$3)*Abaques_SSI!R9*5*VLOOKUP($B9,Etape_2_Budget_par_risque!$B$4:$C$30,2,FALSE),"")</f>
        <v>0.37692307692307703</v>
      </c>
      <c r="S9" s="55">
        <f ca="1">IF(Abaques_SSI!S9&gt;0,(Abaques_SSI!S$3)*Abaques_SSI!S9*5*VLOOKUP($B9,Etape_2_Budget_par_risque!$B$4:$C$30,2,FALSE),"")</f>
        <v>0.88846153846153841</v>
      </c>
      <c r="T9" s="55" t="str">
        <f>IF(Abaques_SSI!T9&gt;0,(Abaques_SSI!T$3)*Abaques_SSI!T9*5*VLOOKUP($B9,Etape_2_Budget_par_risque!$B$4:$C$30,2,FALSE),"")</f>
        <v/>
      </c>
      <c r="U9" s="55" t="str">
        <f>IF(Abaques_SSI!U9&gt;0,(Abaques_SSI!U$3)*Abaques_SSI!U9*5*VLOOKUP($B9,Etape_2_Budget_par_risque!$B$4:$C$30,2,FALSE),"")</f>
        <v/>
      </c>
      <c r="V9" s="55" t="str">
        <f>IF(Abaques_SSI!V9&gt;0,(Abaques_SSI!V$3)*Abaques_SSI!V9*5*VLOOKUP($B9,Etape_2_Budget_par_risque!$B$4:$C$30,2,FALSE),"")</f>
        <v/>
      </c>
      <c r="W9" s="55" t="str">
        <f>IF(Abaques_SSI!W9&gt;0,(Abaques_SSI!W$3)*Abaques_SSI!W9*5*VLOOKUP($B9,Etape_2_Budget_par_risque!$B$4:$C$30,2,FALSE),"")</f>
        <v/>
      </c>
      <c r="X9" s="55" t="str">
        <f>IF(Abaques_SSI!X9&gt;0,(Abaques_SSI!X$3)*Abaques_SSI!X9*5*VLOOKUP($B9,Etape_2_Budget_par_risque!$B$4:$C$30,2,FALSE),"")</f>
        <v/>
      </c>
      <c r="Y9" s="55" t="str">
        <f>IF(Abaques_SSI!Y9&gt;0,(Abaques_SSI!Y$3)*Abaques_SSI!Y9*5*VLOOKUP($B9,Etape_2_Budget_par_risque!$B$4:$C$30,2,FALSE),"")</f>
        <v/>
      </c>
      <c r="Z9" s="55" t="str">
        <f>IF(Abaques_SSI!Z9&gt;0,(Abaques_SSI!Z$3)*Abaques_SSI!Z9*5*VLOOKUP($B9,Etape_2_Budget_par_risque!$B$4:$C$30,2,FALSE),"")</f>
        <v/>
      </c>
      <c r="AA9" s="55" t="str">
        <f>IF(Abaques_SSI!AA9&gt;0,(Abaques_SSI!AA$3)*Abaques_SSI!AA9*5*VLOOKUP($B9,Etape_2_Budget_par_risque!$B$4:$C$30,2,FALSE),"")</f>
        <v/>
      </c>
      <c r="AB9" s="55" t="str">
        <f>IF(Abaques_SSI!AB9&gt;0,(Abaques_SSI!AB$3)*Abaques_SSI!AB9*5*VLOOKUP($B9,Etape_2_Budget_par_risque!$B$4:$C$30,2,FALSE),"")</f>
        <v/>
      </c>
      <c r="AC9" s="55" t="str">
        <f>IF(Abaques_SSI!AC9&gt;0,(Abaques_SSI!AC$3)*Abaques_SSI!AC9*5*VLOOKUP($B9,Etape_2_Budget_par_risque!$B$4:$C$30,2,FALSE),"")</f>
        <v/>
      </c>
      <c r="AD9" s="55" t="str">
        <f>IF(Abaques_SSI!AD9&gt;0,(Abaques_SSI!AD$3)*Abaques_SSI!AD9*5*VLOOKUP($B9,Etape_2_Budget_par_risque!$B$4:$C$30,2,FALSE),"")</f>
        <v/>
      </c>
      <c r="AE9" s="55" t="str">
        <f>IF(Abaques_SSI!AE9&gt;0,(Abaques_SSI!AE$3)*Abaques_SSI!AE9*5*VLOOKUP($B9,Etape_2_Budget_par_risque!$B$4:$C$30,2,FALSE),"")</f>
        <v/>
      </c>
      <c r="AF9" s="55" t="str">
        <f>IF(Abaques_SSI!AF9&gt;0,(Abaques_SSI!AF$3)*Abaques_SSI!AF9*5*VLOOKUP($B9,Etape_2_Budget_par_risque!$B$4:$C$30,2,FALSE),"")</f>
        <v/>
      </c>
      <c r="AG9" s="55" t="str">
        <f>IF(Abaques_SSI!AG9&gt;0,(Abaques_SSI!AG$3)*Abaques_SSI!AG9*5*VLOOKUP($B9,Etape_2_Budget_par_risque!$B$4:$C$30,2,FALSE),"")</f>
        <v/>
      </c>
      <c r="AH9" s="55" t="str">
        <f>IF(Abaques_SSI!AH9&gt;0,(Abaques_SSI!AH$3)*Abaques_SSI!AH9*5*VLOOKUP($B9,Etape_2_Budget_par_risque!$B$4:$C$30,2,FALSE),"")</f>
        <v/>
      </c>
      <c r="AI9" s="55" t="str">
        <f>IF(Abaques_SSI!AI9&gt;0,(Abaques_SSI!AI$3)*Abaques_SSI!AI9*5*VLOOKUP($B9,Etape_2_Budget_par_risque!$B$4:$C$30,2,FALSE),"")</f>
        <v/>
      </c>
      <c r="AJ9" s="55" t="str">
        <f>IF(Abaques_SSI!AJ9&gt;0,(Abaques_SSI!AJ$3)*Abaques_SSI!AJ9*5*VLOOKUP($B9,Etape_2_Budget_par_risque!$B$4:$C$30,2,FALSE),"")</f>
        <v/>
      </c>
      <c r="AK9" s="55" t="str">
        <f>IF(Abaques_SSI!AK9&gt;0,(Abaques_SSI!AK$3)*Abaques_SSI!AK9*5*VLOOKUP($B9,Etape_2_Budget_par_risque!$B$4:$C$30,2,FALSE),"")</f>
        <v/>
      </c>
      <c r="AL9" s="175">
        <f ca="1">IF(Abaques_SSI!AL9&gt;0,(Abaques_SSI!AL$3)*Abaques_SSI!AL9*5*VLOOKUP($B9,Etape_2_Budget_par_risque!$B$4:$C$30,2,FALSE),"")</f>
        <v>1.4807692307692308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7.7120000000000015</v>
      </c>
      <c r="D10" s="56" t="str">
        <f>IF(Abaques_SSI!D10&gt;0,(Abaques_SSI!D$3)*Abaques_SSI!D10*5*VLOOKUP($B10,Etape_2_Budget_par_risque!$B$4:$C$30,2,FALSE),"")</f>
        <v/>
      </c>
      <c r="E10" s="55" t="str">
        <f>IF(Abaques_SSI!E10&gt;0,(Abaques_SSI!E$3)*Abaques_SSI!E10*5*VLOOKUP($B10,Etape_2_Budget_par_risque!$B$4:$C$30,2,FALSE),"")</f>
        <v/>
      </c>
      <c r="F10" s="55" t="str">
        <f>IF(Abaques_SSI!F10&gt;0,(Abaques_SSI!F$3)*Abaques_SSI!F10*5*VLOOKUP($B10,Etape_2_Budget_par_risque!$B$4:$C$30,2,FALSE),"")</f>
        <v/>
      </c>
      <c r="G10" s="55" t="str">
        <f>IF(Abaques_SSI!G10&gt;0,(Abaques_SSI!G$3)*Abaques_SSI!G10*5*VLOOKUP($B10,Etape_2_Budget_par_risque!$B$4:$C$30,2,FALSE),"")</f>
        <v/>
      </c>
      <c r="H10" s="55">
        <f ca="1">IF(Abaques_SSI!H10&gt;0,(Abaques_SSI!H$3)*Abaques_SSI!H10*5*VLOOKUP($B10,Etape_2_Budget_par_risque!$B$4:$C$30,2,FALSE),"")</f>
        <v>0.26400000000000007</v>
      </c>
      <c r="I10" s="55">
        <f ca="1">IF(Abaques_SSI!I10&gt;0,(Abaques_SSI!I$3)*Abaques_SSI!I10*5*VLOOKUP($B10,Etape_2_Budget_par_risque!$B$4:$C$30,2,FALSE),"")</f>
        <v>1.2000000000000002</v>
      </c>
      <c r="J10" s="55">
        <f ca="1">IF(Abaques_SSI!J10&gt;0,(Abaques_SSI!J$3)*Abaques_SSI!J10*5*VLOOKUP($B10,Etape_2_Budget_par_risque!$B$4:$C$30,2,FALSE),"")</f>
        <v>0.24000000000000007</v>
      </c>
      <c r="K10" s="55" t="str">
        <f>IF(Abaques_SSI!K10&gt;0,(Abaques_SSI!K$3)*Abaques_SSI!K10*5*VLOOKUP($B10,Etape_2_Budget_par_risque!$B$4:$C$30,2,FALSE),"")</f>
        <v/>
      </c>
      <c r="L10" s="55" t="str">
        <f>IF(Abaques_SSI!L10&gt;0,(Abaques_SSI!L$3)*Abaques_SSI!L10*5*VLOOKUP($B10,Etape_2_Budget_par_risque!$B$4:$C$30,2,FALSE),"")</f>
        <v/>
      </c>
      <c r="M10" s="55">
        <f ca="1">IF(Abaques_SSI!M10&gt;0,(Abaques_SSI!M$3)*Abaques_SSI!M10*5*VLOOKUP($B10,Etape_2_Budget_par_risque!$B$4:$C$30,2,FALSE),"")</f>
        <v>1.0560000000000003</v>
      </c>
      <c r="N10" s="55" t="str">
        <f>IF(Abaques_SSI!N10&gt;0,(Abaques_SSI!N$3)*Abaques_SSI!N10*5*VLOOKUP($B10,Etape_2_Budget_par_risque!$B$4:$C$30,2,FALSE),"")</f>
        <v/>
      </c>
      <c r="O10" s="55" t="str">
        <f>IF(Abaques_SSI!O10&gt;0,(Abaques_SSI!O$3)*Abaques_SSI!O10*5*VLOOKUP($B10,Etape_2_Budget_par_risque!$B$4:$C$30,2,FALSE),"")</f>
        <v/>
      </c>
      <c r="P10" s="55" t="str">
        <f>IF(Abaques_SSI!P10&gt;0,(Abaques_SSI!P$3)*Abaques_SSI!P10*5*VLOOKUP($B10,Etape_2_Budget_par_risque!$B$4:$C$30,2,FALSE),"")</f>
        <v/>
      </c>
      <c r="Q10" s="55" t="str">
        <f>IF(Abaques_SSI!Q10&gt;0,(Abaques_SSI!Q$3)*Abaques_SSI!Q10*5*VLOOKUP($B10,Etape_2_Budget_par_risque!$B$4:$C$30,2,FALSE),"")</f>
        <v/>
      </c>
      <c r="R10" s="55" t="str">
        <f>IF(Abaques_SSI!R10&gt;0,(Abaques_SSI!R$3)*Abaques_SSI!R10*5*VLOOKUP($B10,Etape_2_Budget_par_risque!$B$4:$C$30,2,FALSE),"")</f>
        <v/>
      </c>
      <c r="S10" s="55" t="str">
        <f>IF(Abaques_SSI!S10&gt;0,(Abaques_SSI!S$3)*Abaques_SSI!S10*5*VLOOKUP($B10,Etape_2_Budget_par_risque!$B$4:$C$30,2,FALSE),"")</f>
        <v/>
      </c>
      <c r="T10" s="55" t="str">
        <f>IF(Abaques_SSI!T10&gt;0,(Abaques_SSI!T$3)*Abaques_SSI!T10*5*VLOOKUP($B10,Etape_2_Budget_par_risque!$B$4:$C$30,2,FALSE),"")</f>
        <v/>
      </c>
      <c r="U10" s="55" t="str">
        <f>IF(Abaques_SSI!U10&gt;0,(Abaques_SSI!U$3)*Abaques_SSI!U10*5*VLOOKUP($B10,Etape_2_Budget_par_risque!$B$4:$C$30,2,FALSE),"")</f>
        <v/>
      </c>
      <c r="V10" s="55">
        <f ca="1">IF(Abaques_SSI!V10&gt;0,(Abaques_SSI!V$3)*Abaques_SSI!V10*5*VLOOKUP($B10,Etape_2_Budget_par_risque!$B$4:$C$30,2,FALSE),"")</f>
        <v>0.49600000000000011</v>
      </c>
      <c r="W10" s="55">
        <f ca="1">IF(Abaques_SSI!W10&gt;0,(Abaques_SSI!W$3)*Abaques_SSI!W10*5*VLOOKUP($B10,Etape_2_Budget_par_risque!$B$4:$C$30,2,FALSE),"")</f>
        <v>0.92800000000000005</v>
      </c>
      <c r="X10" s="55">
        <f ca="1">IF(Abaques_SSI!X10&gt;0,(Abaques_SSI!X$3)*Abaques_SSI!X10*5*VLOOKUP($B10,Etape_2_Budget_par_risque!$B$4:$C$30,2,FALSE),"")</f>
        <v>0.44800000000000006</v>
      </c>
      <c r="Y10" s="55" t="str">
        <f>IF(Abaques_SSI!Y10&gt;0,(Abaques_SSI!Y$3)*Abaques_SSI!Y10*5*VLOOKUP($B10,Etape_2_Budget_par_risque!$B$4:$C$30,2,FALSE),"")</f>
        <v/>
      </c>
      <c r="Z10" s="55" t="str">
        <f>IF(Abaques_SSI!Z10&gt;0,(Abaques_SSI!Z$3)*Abaques_SSI!Z10*5*VLOOKUP($B10,Etape_2_Budget_par_risque!$B$4:$C$30,2,FALSE),"")</f>
        <v/>
      </c>
      <c r="AA10" s="55" t="str">
        <f>IF(Abaques_SSI!AA10&gt;0,(Abaques_SSI!AA$3)*Abaques_SSI!AA10*5*VLOOKUP($B10,Etape_2_Budget_par_risque!$B$4:$C$30,2,FALSE),"")</f>
        <v/>
      </c>
      <c r="AB10" s="55" t="str">
        <f>IF(Abaques_SSI!AB10&gt;0,(Abaques_SSI!AB$3)*Abaques_SSI!AB10*5*VLOOKUP($B10,Etape_2_Budget_par_risque!$B$4:$C$30,2,FALSE),"")</f>
        <v/>
      </c>
      <c r="AC10" s="55" t="str">
        <f>IF(Abaques_SSI!AC10&gt;0,(Abaques_SSI!AC$3)*Abaques_SSI!AC10*5*VLOOKUP($B10,Etape_2_Budget_par_risque!$B$4:$C$30,2,FALSE),"")</f>
        <v/>
      </c>
      <c r="AD10" s="55" t="str">
        <f>IF(Abaques_SSI!AD10&gt;0,(Abaques_SSI!AD$3)*Abaques_SSI!AD10*5*VLOOKUP($B10,Etape_2_Budget_par_risque!$B$4:$C$30,2,FALSE),"")</f>
        <v/>
      </c>
      <c r="AE10" s="55" t="str">
        <f>IF(Abaques_SSI!AE10&gt;0,(Abaques_SSI!AE$3)*Abaques_SSI!AE10*5*VLOOKUP($B10,Etape_2_Budget_par_risque!$B$4:$C$30,2,FALSE),"")</f>
        <v/>
      </c>
      <c r="AF10" s="55" t="str">
        <f>IF(Abaques_SSI!AF10&gt;0,(Abaques_SSI!AF$3)*Abaques_SSI!AF10*5*VLOOKUP($B10,Etape_2_Budget_par_risque!$B$4:$C$30,2,FALSE),"")</f>
        <v/>
      </c>
      <c r="AG10" s="55" t="str">
        <f>IF(Abaques_SSI!AG10&gt;0,(Abaques_SSI!AG$3)*Abaques_SSI!AG10*5*VLOOKUP($B10,Etape_2_Budget_par_risque!$B$4:$C$30,2,FALSE),"")</f>
        <v/>
      </c>
      <c r="AH10" s="55" t="str">
        <f>IF(Abaques_SSI!AH10&gt;0,(Abaques_SSI!AH$3)*Abaques_SSI!AH10*5*VLOOKUP($B10,Etape_2_Budget_par_risque!$B$4:$C$30,2,FALSE),"")</f>
        <v/>
      </c>
      <c r="AI10" s="55" t="str">
        <f>IF(Abaques_SSI!AI10&gt;0,(Abaques_SSI!AI$3)*Abaques_SSI!AI10*5*VLOOKUP($B10,Etape_2_Budget_par_risque!$B$4:$C$30,2,FALSE),"")</f>
        <v/>
      </c>
      <c r="AJ10" s="55" t="str">
        <f>IF(Abaques_SSI!AJ10&gt;0,(Abaques_SSI!AJ$3)*Abaques_SSI!AJ10*5*VLOOKUP($B10,Etape_2_Budget_par_risque!$B$4:$C$30,2,FALSE),"")</f>
        <v/>
      </c>
      <c r="AK10" s="55" t="str">
        <f>IF(Abaques_SSI!AK10&gt;0,(Abaques_SSI!AK$3)*Abaques_SSI!AK10*5*VLOOKUP($B10,Etape_2_Budget_par_risque!$B$4:$C$30,2,FALSE),"")</f>
        <v/>
      </c>
      <c r="AL10" s="175">
        <f ca="1">IF(Abaques_SSI!AL10&gt;0,(Abaques_SSI!AL$3)*Abaques_SSI!AL10*5*VLOOKUP($B10,Etape_2_Budget_par_risque!$B$4:$C$30,2,FALSE),"")</f>
        <v>3.0800000000000005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1.694354839064516</v>
      </c>
      <c r="D11" s="56" t="str">
        <f>IF(Abaques_SSI!D11&gt;0,(Abaques_SSI!D$3)*Abaques_SSI!D11*5*VLOOKUP($B11,Etape_2_Budget_par_risque!$B$4:$C$30,2,FALSE),"")</f>
        <v/>
      </c>
      <c r="E11" s="55" t="str">
        <f>IF(Abaques_SSI!E11&gt;0,(Abaques_SSI!E$3)*Abaques_SSI!E11*5*VLOOKUP($B11,Etape_2_Budget_par_risque!$B$4:$C$30,2,FALSE),"")</f>
        <v/>
      </c>
      <c r="F11" s="55" t="str">
        <f>IF(Abaques_SSI!F11&gt;0,(Abaques_SSI!F$3)*Abaques_SSI!F11*5*VLOOKUP($B11,Etape_2_Budget_par_risque!$B$4:$C$30,2,FALSE),"")</f>
        <v/>
      </c>
      <c r="G11" s="55" t="str">
        <f>IF(Abaques_SSI!G11&gt;0,(Abaques_SSI!G$3)*Abaques_SSI!G11*5*VLOOKUP($B11,Etape_2_Budget_par_risque!$B$4:$C$30,2,FALSE),"")</f>
        <v/>
      </c>
      <c r="H11" s="55">
        <f ca="1">IF(Abaques_SSI!H11&gt;0,(Abaques_SSI!H$3)*Abaques_SSI!H11*5*VLOOKUP($B11,Etape_2_Budget_par_risque!$B$4:$C$30,2,FALSE),"")</f>
        <v>2.661290322580645E-2</v>
      </c>
      <c r="I11" s="55">
        <f ca="1">IF(Abaques_SSI!I11&gt;0,(Abaques_SSI!I$3)*Abaques_SSI!I11*5*VLOOKUP($B11,Etape_2_Budget_par_risque!$B$4:$C$30,2,FALSE),"")</f>
        <v>0.12096774193548387</v>
      </c>
      <c r="J11" s="55">
        <f ca="1">IF(Abaques_SSI!J11&gt;0,(Abaques_SSI!J$3)*Abaques_SSI!J11*5*VLOOKUP($B11,Etape_2_Budget_par_risque!$B$4:$C$30,2,FALSE),"")</f>
        <v>4.032258100000001E-2</v>
      </c>
      <c r="K11" s="55" t="str">
        <f>IF(Abaques_SSI!K11&gt;0,(Abaques_SSI!K$3)*Abaques_SSI!K11*5*VLOOKUP($B11,Etape_2_Budget_par_risque!$B$4:$C$30,2,FALSE),"")</f>
        <v/>
      </c>
      <c r="L11" s="55" t="str">
        <f>IF(Abaques_SSI!L11&gt;0,(Abaques_SSI!L$3)*Abaques_SSI!L11*5*VLOOKUP($B11,Etape_2_Budget_par_risque!$B$4:$C$30,2,FALSE),"")</f>
        <v/>
      </c>
      <c r="M11" s="55">
        <f ca="1">IF(Abaques_SSI!M11&gt;0,(Abaques_SSI!M$3)*Abaques_SSI!M11*5*VLOOKUP($B11,Etape_2_Budget_par_risque!$B$4:$C$30,2,FALSE),"")</f>
        <v>0.1064516129032258</v>
      </c>
      <c r="N11" s="55" t="str">
        <f>IF(Abaques_SSI!N11&gt;0,(Abaques_SSI!N$3)*Abaques_SSI!N11*5*VLOOKUP($B11,Etape_2_Budget_par_risque!$B$4:$C$30,2,FALSE),"")</f>
        <v/>
      </c>
      <c r="O11" s="55" t="str">
        <f>IF(Abaques_SSI!O11&gt;0,(Abaques_SSI!O$3)*Abaques_SSI!O11*5*VLOOKUP($B11,Etape_2_Budget_par_risque!$B$4:$C$30,2,FALSE),"")</f>
        <v/>
      </c>
      <c r="P11" s="55" t="str">
        <f>IF(Abaques_SSI!P11&gt;0,(Abaques_SSI!P$3)*Abaques_SSI!P11*5*VLOOKUP($B11,Etape_2_Budget_par_risque!$B$4:$C$30,2,FALSE),"")</f>
        <v/>
      </c>
      <c r="Q11" s="55" t="str">
        <f>IF(Abaques_SSI!Q11&gt;0,(Abaques_SSI!Q$3)*Abaques_SSI!Q11*5*VLOOKUP($B11,Etape_2_Budget_par_risque!$B$4:$C$30,2,FALSE),"")</f>
        <v/>
      </c>
      <c r="R11" s="55" t="str">
        <f>IF(Abaques_SSI!R11&gt;0,(Abaques_SSI!R$3)*Abaques_SSI!R11*5*VLOOKUP($B11,Etape_2_Budget_par_risque!$B$4:$C$30,2,FALSE),"")</f>
        <v/>
      </c>
      <c r="S11" s="55" t="str">
        <f>IF(Abaques_SSI!S11&gt;0,(Abaques_SSI!S$3)*Abaques_SSI!S11*5*VLOOKUP($B11,Etape_2_Budget_par_risque!$B$4:$C$30,2,FALSE),"")</f>
        <v/>
      </c>
      <c r="T11" s="55" t="str">
        <f>IF(Abaques_SSI!T11&gt;0,(Abaques_SSI!T$3)*Abaques_SSI!T11*5*VLOOKUP($B11,Etape_2_Budget_par_risque!$B$4:$C$30,2,FALSE),"")</f>
        <v/>
      </c>
      <c r="U11" s="55" t="str">
        <f>IF(Abaques_SSI!U11&gt;0,(Abaques_SSI!U$3)*Abaques_SSI!U11*5*VLOOKUP($B11,Etape_2_Budget_par_risque!$B$4:$C$30,2,FALSE),"")</f>
        <v/>
      </c>
      <c r="V11" s="55" t="str">
        <f>IF(Abaques_SSI!V11&gt;0,(Abaques_SSI!V$3)*Abaques_SSI!V11*5*VLOOKUP($B11,Etape_2_Budget_par_risque!$B$4:$C$30,2,FALSE),"")</f>
        <v/>
      </c>
      <c r="W11" s="55" t="str">
        <f>IF(Abaques_SSI!W11&gt;0,(Abaques_SSI!W$3)*Abaques_SSI!W11*5*VLOOKUP($B11,Etape_2_Budget_par_risque!$B$4:$C$30,2,FALSE),"")</f>
        <v/>
      </c>
      <c r="X11" s="55" t="str">
        <f>IF(Abaques_SSI!X11&gt;0,(Abaques_SSI!X$3)*Abaques_SSI!X11*5*VLOOKUP($B11,Etape_2_Budget_par_risque!$B$4:$C$30,2,FALSE),"")</f>
        <v/>
      </c>
      <c r="Y11" s="55" t="str">
        <f>IF(Abaques_SSI!Y11&gt;0,(Abaques_SSI!Y$3)*Abaques_SSI!Y11*5*VLOOKUP($B11,Etape_2_Budget_par_risque!$B$4:$C$30,2,FALSE),"")</f>
        <v/>
      </c>
      <c r="Z11" s="55" t="str">
        <f>IF(Abaques_SSI!Z11&gt;0,(Abaques_SSI!Z$3)*Abaques_SSI!Z11*5*VLOOKUP($B11,Etape_2_Budget_par_risque!$B$4:$C$30,2,FALSE),"")</f>
        <v/>
      </c>
      <c r="AA11" s="55">
        <f ca="1">IF(Abaques_SSI!AA11&gt;0,(Abaques_SSI!AA$3)*Abaques_SSI!AA11*5*VLOOKUP($B11,Etape_2_Budget_par_risque!$B$4:$C$30,2,FALSE),"")</f>
        <v>0.55645161290322565</v>
      </c>
      <c r="AB11" s="55">
        <f ca="1">IF(Abaques_SSI!AB11&gt;0,(Abaques_SSI!AB$3)*Abaques_SSI!AB11*5*VLOOKUP($B11,Etape_2_Budget_par_risque!$B$4:$C$30,2,FALSE),"")</f>
        <v>4.8387096774193547E-2</v>
      </c>
      <c r="AC11" s="55">
        <f ca="1">IF(Abaques_SSI!AC11&gt;0,(Abaques_SSI!AC$3)*Abaques_SSI!AC11*5*VLOOKUP($B11,Etape_2_Budget_par_risque!$B$4:$C$30,2,FALSE),"")</f>
        <v>9.1935483870967741E-2</v>
      </c>
      <c r="AD11" s="55">
        <f ca="1">IF(Abaques_SSI!AD11&gt;0,(Abaques_SSI!AD$3)*Abaques_SSI!AD11*5*VLOOKUP($B11,Etape_2_Budget_par_risque!$B$4:$C$30,2,FALSE),"")</f>
        <v>3.5483870967741936E-2</v>
      </c>
      <c r="AE11" s="55">
        <f ca="1">IF(Abaques_SSI!AE11&gt;0,(Abaques_SSI!AE$3)*Abaques_SSI!AE11*5*VLOOKUP($B11,Etape_2_Budget_par_risque!$B$4:$C$30,2,FALSE),"")</f>
        <v>0.17499999999999999</v>
      </c>
      <c r="AF11" s="55">
        <f ca="1">IF(Abaques_SSI!AF11&gt;0,(Abaques_SSI!AF$3)*Abaques_SSI!AF11*5*VLOOKUP($B11,Etape_2_Budget_par_risque!$B$4:$C$30,2,FALSE),"")</f>
        <v>9.6774193548387094E-2</v>
      </c>
      <c r="AG11" s="55">
        <f ca="1">IF(Abaques_SSI!AG11&gt;0,(Abaques_SSI!AG$3)*Abaques_SSI!AG11*5*VLOOKUP($B11,Etape_2_Budget_par_risque!$B$4:$C$30,2,FALSE),"")</f>
        <v>2.3387096774193546E-2</v>
      </c>
      <c r="AH11" s="55">
        <f ca="1">IF(Abaques_SSI!AH11&gt;0,(Abaques_SSI!AH$3)*Abaques_SSI!AH11*5*VLOOKUP($B11,Etape_2_Budget_par_risque!$B$4:$C$30,2,FALSE),"")</f>
        <v>0</v>
      </c>
      <c r="AI11" s="55" t="str">
        <f>IF(Abaques_SSI!AI11&gt;0,(Abaques_SSI!AI$3)*Abaques_SSI!AI11*5*VLOOKUP($B11,Etape_2_Budget_par_risque!$B$4:$C$30,2,FALSE),"")</f>
        <v/>
      </c>
      <c r="AJ11" s="55" t="str">
        <f>IF(Abaques_SSI!AJ11&gt;0,(Abaques_SSI!AJ$3)*Abaques_SSI!AJ11*5*VLOOKUP($B11,Etape_2_Budget_par_risque!$B$4:$C$30,2,FALSE),"")</f>
        <v/>
      </c>
      <c r="AK11" s="55" t="str">
        <f>IF(Abaques_SSI!AK11&gt;0,(Abaques_SSI!AK$3)*Abaques_SSI!AK11*5*VLOOKUP($B11,Etape_2_Budget_par_risque!$B$4:$C$30,2,FALSE),"")</f>
        <v/>
      </c>
      <c r="AL11" s="175">
        <f ca="1">IF(Abaques_SSI!AL11&gt;0,(Abaques_SSI!AL$3)*Abaques_SSI!AL11*5*VLOOKUP($B11,Etape_2_Budget_par_risque!$B$4:$C$30,2,FALSE),"")</f>
        <v>0.3725806451612903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4.3862903225806447</v>
      </c>
      <c r="D12" s="56" t="str">
        <f>IF(Abaques_SSI!D12&gt;0,(Abaques_SSI!D$3)*Abaques_SSI!D12*5*VLOOKUP($B12,Etape_2_Budget_par_risque!$B$4:$C$30,2,FALSE),"")</f>
        <v/>
      </c>
      <c r="E12" s="55" t="str">
        <f>IF(Abaques_SSI!E12&gt;0,(Abaques_SSI!E$3)*Abaques_SSI!E12*5*VLOOKUP($B12,Etape_2_Budget_par_risque!$B$4:$C$30,2,FALSE),"")</f>
        <v/>
      </c>
      <c r="F12" s="55" t="str">
        <f>IF(Abaques_SSI!F12&gt;0,(Abaques_SSI!F$3)*Abaques_SSI!F12*5*VLOOKUP($B12,Etape_2_Budget_par_risque!$B$4:$C$30,2,FALSE),"")</f>
        <v/>
      </c>
      <c r="G12" s="55" t="str">
        <f>IF(Abaques_SSI!G12&gt;0,(Abaques_SSI!G$3)*Abaques_SSI!G12*5*VLOOKUP($B12,Etape_2_Budget_par_risque!$B$4:$C$30,2,FALSE),"")</f>
        <v/>
      </c>
      <c r="H12" s="55">
        <f ca="1">IF(Abaques_SSI!H12&gt;0,(Abaques_SSI!H$3)*Abaques_SSI!H12*5*VLOOKUP($B12,Etape_2_Budget_par_risque!$B$4:$C$30,2,FALSE),"")</f>
        <v>0.13306451612903225</v>
      </c>
      <c r="I12" s="55">
        <f ca="1">IF(Abaques_SSI!I12&gt;0,(Abaques_SSI!I$3)*Abaques_SSI!I12*5*VLOOKUP($B12,Etape_2_Budget_par_risque!$B$4:$C$30,2,FALSE),"")</f>
        <v>0.36290322580645162</v>
      </c>
      <c r="J12" s="55" t="str">
        <f>IF(Abaques_SSI!J12&gt;0,(Abaques_SSI!J$3)*Abaques_SSI!J12*5*VLOOKUP($B12,Etape_2_Budget_par_risque!$B$4:$C$30,2,FALSE),"")</f>
        <v/>
      </c>
      <c r="K12" s="55" t="str">
        <f>IF(Abaques_SSI!K12&gt;0,(Abaques_SSI!K$3)*Abaques_SSI!K12*5*VLOOKUP($B12,Etape_2_Budget_par_risque!$B$4:$C$30,2,FALSE),"")</f>
        <v/>
      </c>
      <c r="L12" s="55" t="str">
        <f>IF(Abaques_SSI!L12&gt;0,(Abaques_SSI!L$3)*Abaques_SSI!L12*5*VLOOKUP($B12,Etape_2_Budget_par_risque!$B$4:$C$30,2,FALSE),"")</f>
        <v/>
      </c>
      <c r="M12" s="55">
        <f ca="1">IF(Abaques_SSI!M12&gt;0,(Abaques_SSI!M$3)*Abaques_SSI!M12*5*VLOOKUP($B12,Etape_2_Budget_par_risque!$B$4:$C$30,2,FALSE),"")</f>
        <v>0.3193548387096774</v>
      </c>
      <c r="N12" s="55" t="str">
        <f>IF(Abaques_SSI!N12&gt;0,(Abaques_SSI!N$3)*Abaques_SSI!N12*5*VLOOKUP($B12,Etape_2_Budget_par_risque!$B$4:$C$30,2,FALSE),"")</f>
        <v/>
      </c>
      <c r="O12" s="55" t="str">
        <f>IF(Abaques_SSI!O12&gt;0,(Abaques_SSI!O$3)*Abaques_SSI!O12*5*VLOOKUP($B12,Etape_2_Budget_par_risque!$B$4:$C$30,2,FALSE),"")</f>
        <v/>
      </c>
      <c r="P12" s="55" t="str">
        <f>IF(Abaques_SSI!P12&gt;0,(Abaques_SSI!P$3)*Abaques_SSI!P12*5*VLOOKUP($B12,Etape_2_Budget_par_risque!$B$4:$C$30,2,FALSE),"")</f>
        <v/>
      </c>
      <c r="Q12" s="55" t="str">
        <f>IF(Abaques_SSI!Q12&gt;0,(Abaques_SSI!Q$3)*Abaques_SSI!Q12*5*VLOOKUP($B12,Etape_2_Budget_par_risque!$B$4:$C$30,2,FALSE),"")</f>
        <v/>
      </c>
      <c r="R12" s="55" t="str">
        <f>IF(Abaques_SSI!R12&gt;0,(Abaques_SSI!R$3)*Abaques_SSI!R12*5*VLOOKUP($B12,Etape_2_Budget_par_risque!$B$4:$C$30,2,FALSE),"")</f>
        <v/>
      </c>
      <c r="S12" s="55" t="str">
        <f>IF(Abaques_SSI!S12&gt;0,(Abaques_SSI!S$3)*Abaques_SSI!S12*5*VLOOKUP($B12,Etape_2_Budget_par_risque!$B$4:$C$30,2,FALSE),"")</f>
        <v/>
      </c>
      <c r="T12" s="55" t="str">
        <f>IF(Abaques_SSI!T12&gt;0,(Abaques_SSI!T$3)*Abaques_SSI!T12*5*VLOOKUP($B12,Etape_2_Budget_par_risque!$B$4:$C$30,2,FALSE),"")</f>
        <v/>
      </c>
      <c r="U12" s="55" t="str">
        <f>IF(Abaques_SSI!U12&gt;0,(Abaques_SSI!U$3)*Abaques_SSI!U12*5*VLOOKUP($B12,Etape_2_Budget_par_risque!$B$4:$C$30,2,FALSE),"")</f>
        <v/>
      </c>
      <c r="V12" s="55">
        <f ca="1">IF(Abaques_SSI!V12&gt;0,(Abaques_SSI!V$3)*Abaques_SSI!V12*5*VLOOKUP($B12,Etape_2_Budget_par_risque!$B$4:$C$30,2,FALSE),"")</f>
        <v>1.2000000000000002</v>
      </c>
      <c r="W12" s="55">
        <f ca="1">IF(Abaques_SSI!W12&gt;0,(Abaques_SSI!W$3)*Abaques_SSI!W12*5*VLOOKUP($B12,Etape_2_Budget_par_risque!$B$4:$C$30,2,FALSE),"")</f>
        <v>0.28064516129032258</v>
      </c>
      <c r="X12" s="55">
        <f ca="1">IF(Abaques_SSI!X12&gt;0,(Abaques_SSI!X$3)*Abaques_SSI!X12*5*VLOOKUP($B12,Etape_2_Budget_par_risque!$B$4:$C$30,2,FALSE),"")</f>
        <v>0.13548387096774192</v>
      </c>
      <c r="Y12" s="55" t="str">
        <f>IF(Abaques_SSI!Y12&gt;0,(Abaques_SSI!Y$3)*Abaques_SSI!Y12*5*VLOOKUP($B12,Etape_2_Budget_par_risque!$B$4:$C$30,2,FALSE),"")</f>
        <v/>
      </c>
      <c r="Z12" s="55" t="str">
        <f>IF(Abaques_SSI!Z12&gt;0,(Abaques_SSI!Z$3)*Abaques_SSI!Z12*5*VLOOKUP($B12,Etape_2_Budget_par_risque!$B$4:$C$30,2,FALSE),"")</f>
        <v/>
      </c>
      <c r="AA12" s="55" t="str">
        <f>IF(Abaques_SSI!AA12&gt;0,(Abaques_SSI!AA$3)*Abaques_SSI!AA12*5*VLOOKUP($B12,Etape_2_Budget_par_risque!$B$4:$C$30,2,FALSE),"")</f>
        <v/>
      </c>
      <c r="AB12" s="55" t="str">
        <f>IF(Abaques_SSI!AB12&gt;0,(Abaques_SSI!AB$3)*Abaques_SSI!AB12*5*VLOOKUP($B12,Etape_2_Budget_par_risque!$B$4:$C$30,2,FALSE),"")</f>
        <v/>
      </c>
      <c r="AC12" s="55">
        <f ca="1">IF(Abaques_SSI!AC12&gt;0,(Abaques_SSI!AC$3)*Abaques_SSI!AC12*5*VLOOKUP($B12,Etape_2_Budget_par_risque!$B$4:$C$30,2,FALSE),"")</f>
        <v>9.1935483870967755E-2</v>
      </c>
      <c r="AD12" s="55">
        <f ca="1">IF(Abaques_SSI!AD12&gt;0,(Abaques_SSI!AD$3)*Abaques_SSI!AD12*5*VLOOKUP($B12,Etape_2_Budget_par_risque!$B$4:$C$30,2,FALSE),"")</f>
        <v>8.7096774193548387E-2</v>
      </c>
      <c r="AE12" s="55">
        <f ca="1">IF(Abaques_SSI!AE12&gt;0,(Abaques_SSI!AE$3)*Abaques_SSI!AE12*5*VLOOKUP($B12,Etape_2_Budget_par_risque!$B$4:$C$30,2,FALSE),"")</f>
        <v>0.37499999999999994</v>
      </c>
      <c r="AF12" s="55">
        <f ca="1">IF(Abaques_SSI!AF12&gt;0,(Abaques_SSI!AF$3)*Abaques_SSI!AF12*5*VLOOKUP($B12,Etape_2_Budget_par_risque!$B$4:$C$30,2,FALSE),"")</f>
        <v>0.32903225806451614</v>
      </c>
      <c r="AG12" s="55">
        <f ca="1">IF(Abaques_SSI!AG12&gt;0,(Abaques_SSI!AG$3)*Abaques_SSI!AG12*5*VLOOKUP($B12,Etape_2_Budget_par_risque!$B$4:$C$30,2,FALSE),"")</f>
        <v>0.14032258064516129</v>
      </c>
      <c r="AH12" s="55">
        <f ca="1">IF(Abaques_SSI!AH12&gt;0,(Abaques_SSI!AH$3)*Abaques_SSI!AH12*5*VLOOKUP($B12,Etape_2_Budget_par_risque!$B$4:$C$30,2,FALSE),"")</f>
        <v>0</v>
      </c>
      <c r="AI12" s="55" t="str">
        <f>IF(Abaques_SSI!AI12&gt;0,(Abaques_SSI!AI$3)*Abaques_SSI!AI12*5*VLOOKUP($B12,Etape_2_Budget_par_risque!$B$4:$C$30,2,FALSE),"")</f>
        <v/>
      </c>
      <c r="AJ12" s="55" t="str">
        <f>IF(Abaques_SSI!AJ12&gt;0,(Abaques_SSI!AJ$3)*Abaques_SSI!AJ12*5*VLOOKUP($B12,Etape_2_Budget_par_risque!$B$4:$C$30,2,FALSE),"")</f>
        <v/>
      </c>
      <c r="AK12" s="55" t="str">
        <f>IF(Abaques_SSI!AK12&gt;0,(Abaques_SSI!AK$3)*Abaques_SSI!AK12*5*VLOOKUP($B12,Etape_2_Budget_par_risque!$B$4:$C$30,2,FALSE),"")</f>
        <v/>
      </c>
      <c r="AL12" s="175">
        <f ca="1">IF(Abaques_SSI!AL12&gt;0,(Abaques_SSI!AL$3)*Abaques_SSI!AL12*5*VLOOKUP($B12,Etape_2_Budget_par_risque!$B$4:$C$30,2,FALSE),"")</f>
        <v>0.93145161290322576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1.0625</v>
      </c>
      <c r="D13" s="56" t="str">
        <f>IF(Abaques_SSI!D13&gt;0,(Abaques_SSI!D$3)*Abaques_SSI!D13*5*VLOOKUP($B13,Etape_2_Budget_par_risque!$B$4:$C$30,2,FALSE),"")</f>
        <v/>
      </c>
      <c r="E13" s="55" t="str">
        <f>IF(Abaques_SSI!E13&gt;0,(Abaques_SSI!E$3)*Abaques_SSI!E13*5*VLOOKUP($B13,Etape_2_Budget_par_risque!$B$4:$C$30,2,FALSE),"")</f>
        <v/>
      </c>
      <c r="F13" s="55" t="str">
        <f>IF(Abaques_SSI!F13&gt;0,(Abaques_SSI!F$3)*Abaques_SSI!F13*5*VLOOKUP($B13,Etape_2_Budget_par_risque!$B$4:$C$30,2,FALSE),"")</f>
        <v/>
      </c>
      <c r="G13" s="55" t="str">
        <f>IF(Abaques_SSI!G13&gt;0,(Abaques_SSI!G$3)*Abaques_SSI!G13*5*VLOOKUP($B13,Etape_2_Budget_par_risque!$B$4:$C$30,2,FALSE),"")</f>
        <v/>
      </c>
      <c r="H13" s="55">
        <f ca="1">IF(Abaques_SSI!H13&gt;0,(Abaques_SSI!H$3)*Abaques_SSI!H13*5*VLOOKUP($B13,Etape_2_Budget_par_risque!$B$4:$C$30,2,FALSE),"")</f>
        <v>0.1</v>
      </c>
      <c r="I13" s="55">
        <f ca="1">IF(Abaques_SSI!I13&gt;0,(Abaques_SSI!I$3)*Abaques_SSI!I13*5*VLOOKUP($B13,Etape_2_Budget_par_risque!$B$4:$C$30,2,FALSE),"")</f>
        <v>0.17045454545454544</v>
      </c>
      <c r="J13" s="55">
        <f ca="1">IF(Abaques_SSI!J13&gt;0,(Abaques_SSI!J$3)*Abaques_SSI!J13*5*VLOOKUP($B13,Etape_2_Budget_par_risque!$B$4:$C$30,2,FALSE),"")</f>
        <v>3.4090909090909088E-2</v>
      </c>
      <c r="K13" s="55" t="str">
        <f>IF(Abaques_SSI!K13&gt;0,(Abaques_SSI!K$3)*Abaques_SSI!K13*5*VLOOKUP($B13,Etape_2_Budget_par_risque!$B$4:$C$30,2,FALSE),"")</f>
        <v/>
      </c>
      <c r="L13" s="55" t="str">
        <f>IF(Abaques_SSI!L13&gt;0,(Abaques_SSI!L$3)*Abaques_SSI!L13*5*VLOOKUP($B13,Etape_2_Budget_par_risque!$B$4:$C$30,2,FALSE),"")</f>
        <v/>
      </c>
      <c r="M13" s="55">
        <f ca="1">IF(Abaques_SSI!M13&gt;0,(Abaques_SSI!M$3)*Abaques_SSI!M13*5*VLOOKUP($B13,Etape_2_Budget_par_risque!$B$4:$C$30,2,FALSE),"")</f>
        <v>0.15000000000000002</v>
      </c>
      <c r="N13" s="55" t="str">
        <f>IF(Abaques_SSI!N13&gt;0,(Abaques_SSI!N$3)*Abaques_SSI!N13*5*VLOOKUP($B13,Etape_2_Budget_par_risque!$B$4:$C$30,2,FALSE),"")</f>
        <v/>
      </c>
      <c r="O13" s="55">
        <f ca="1">IF(Abaques_SSI!O13&gt;0,(Abaques_SSI!O$3)*Abaques_SSI!O13*5*VLOOKUP($B13,Etape_2_Budget_par_risque!$B$4:$C$30,2,FALSE),"")</f>
        <v>0.10795454545454546</v>
      </c>
      <c r="P13" s="55" t="str">
        <f>IF(Abaques_SSI!P13&gt;0,(Abaques_SSI!P$3)*Abaques_SSI!P13*5*VLOOKUP($B13,Etape_2_Budget_par_risque!$B$4:$C$30,2,FALSE),"")</f>
        <v/>
      </c>
      <c r="Q13" s="55" t="str">
        <f>IF(Abaques_SSI!Q13&gt;0,(Abaques_SSI!Q$3)*Abaques_SSI!Q13*5*VLOOKUP($B13,Etape_2_Budget_par_risque!$B$4:$C$30,2,FALSE),"")</f>
        <v/>
      </c>
      <c r="R13" s="55" t="str">
        <f>IF(Abaques_SSI!R13&gt;0,(Abaques_SSI!R$3)*Abaques_SSI!R13*5*VLOOKUP($B13,Etape_2_Budget_par_risque!$B$4:$C$30,2,FALSE),"")</f>
        <v/>
      </c>
      <c r="S13" s="55" t="str">
        <f>IF(Abaques_SSI!S13&gt;0,(Abaques_SSI!S$3)*Abaques_SSI!S13*5*VLOOKUP($B13,Etape_2_Budget_par_risque!$B$4:$C$30,2,FALSE),"")</f>
        <v/>
      </c>
      <c r="T13" s="55" t="str">
        <f>IF(Abaques_SSI!T13&gt;0,(Abaques_SSI!T$3)*Abaques_SSI!T13*5*VLOOKUP($B13,Etape_2_Budget_par_risque!$B$4:$C$30,2,FALSE),"")</f>
        <v/>
      </c>
      <c r="U13" s="55">
        <f ca="1">IF(Abaques_SSI!U13&gt;0,(Abaques_SSI!U$3)*Abaques_SSI!U13*5*VLOOKUP($B13,Etape_2_Budget_par_risque!$B$4:$C$30,2,FALSE),"")</f>
        <v>7.3863636363636367E-2</v>
      </c>
      <c r="V13" s="55" t="str">
        <f>IF(Abaques_SSI!V13&gt;0,(Abaques_SSI!V$3)*Abaques_SSI!V13*5*VLOOKUP($B13,Etape_2_Budget_par_risque!$B$4:$C$30,2,FALSE),"")</f>
        <v/>
      </c>
      <c r="W13" s="55" t="str">
        <f>IF(Abaques_SSI!W13&gt;0,(Abaques_SSI!W$3)*Abaques_SSI!W13*5*VLOOKUP($B13,Etape_2_Budget_par_risque!$B$4:$C$30,2,FALSE),"")</f>
        <v/>
      </c>
      <c r="X13" s="55" t="str">
        <f>IF(Abaques_SSI!X13&gt;0,(Abaques_SSI!X$3)*Abaques_SSI!X13*5*VLOOKUP($B13,Etape_2_Budget_par_risque!$B$4:$C$30,2,FALSE),"")</f>
        <v/>
      </c>
      <c r="Y13" s="55" t="str">
        <f>IF(Abaques_SSI!Y13&gt;0,(Abaques_SSI!Y$3)*Abaques_SSI!Y13*5*VLOOKUP($B13,Etape_2_Budget_par_risque!$B$4:$C$30,2,FALSE),"")</f>
        <v/>
      </c>
      <c r="Z13" s="55" t="str">
        <f>IF(Abaques_SSI!Z13&gt;0,(Abaques_SSI!Z$3)*Abaques_SSI!Z13*5*VLOOKUP($B13,Etape_2_Budget_par_risque!$B$4:$C$30,2,FALSE),"")</f>
        <v/>
      </c>
      <c r="AA13" s="55" t="str">
        <f>IF(Abaques_SSI!AA13&gt;0,(Abaques_SSI!AA$3)*Abaques_SSI!AA13*5*VLOOKUP($B13,Etape_2_Budget_par_risque!$B$4:$C$30,2,FALSE),"")</f>
        <v/>
      </c>
      <c r="AB13" s="55" t="str">
        <f>IF(Abaques_SSI!AB13&gt;0,(Abaques_SSI!AB$3)*Abaques_SSI!AB13*5*VLOOKUP($B13,Etape_2_Budget_par_risque!$B$4:$C$30,2,FALSE),"")</f>
        <v/>
      </c>
      <c r="AC13" s="55">
        <f ca="1">IF(Abaques_SSI!AC13&gt;0,(Abaques_SSI!AC$3)*Abaques_SSI!AC13*5*VLOOKUP($B13,Etape_2_Budget_par_risque!$B$4:$C$30,2,FALSE),"")</f>
        <v>0.12954545454545452</v>
      </c>
      <c r="AD13" s="55">
        <f ca="1">IF(Abaques_SSI!AD13&gt;0,(Abaques_SSI!AD$3)*Abaques_SSI!AD13*5*VLOOKUP($B13,Etape_2_Budget_par_risque!$B$4:$C$30,2,FALSE),"")</f>
        <v>0.05</v>
      </c>
      <c r="AE13" s="55">
        <f ca="1">IF(Abaques_SSI!AE13&gt;0,(Abaques_SSI!AE$3)*Abaques_SSI!AE13*5*VLOOKUP($B13,Etape_2_Budget_par_risque!$B$4:$C$30,2,FALSE),"")</f>
        <v>0.24659090909090906</v>
      </c>
      <c r="AF13" s="55" t="str">
        <f>IF(Abaques_SSI!AF13&gt;0,(Abaques_SSI!AF$3)*Abaques_SSI!AF13*5*VLOOKUP($B13,Etape_2_Budget_par_risque!$B$4:$C$30,2,FALSE),"")</f>
        <v/>
      </c>
      <c r="AG13" s="55" t="str">
        <f>IF(Abaques_SSI!AG13&gt;0,(Abaques_SSI!AG$3)*Abaques_SSI!AG13*5*VLOOKUP($B13,Etape_2_Budget_par_risque!$B$4:$C$30,2,FALSE),"")</f>
        <v/>
      </c>
      <c r="AH13" s="55" t="str">
        <f>IF(Abaques_SSI!AH13&gt;0,(Abaques_SSI!AH$3)*Abaques_SSI!AH13*5*VLOOKUP($B13,Etape_2_Budget_par_risque!$B$4:$C$30,2,FALSE),"")</f>
        <v/>
      </c>
      <c r="AI13" s="55" t="str">
        <f>IF(Abaques_SSI!AI13&gt;0,(Abaques_SSI!AI$3)*Abaques_SSI!AI13*5*VLOOKUP($B13,Etape_2_Budget_par_risque!$B$4:$C$30,2,FALSE),"")</f>
        <v/>
      </c>
      <c r="AJ13" s="55" t="str">
        <f>IF(Abaques_SSI!AJ13&gt;0,(Abaques_SSI!AJ$3)*Abaques_SSI!AJ13*5*VLOOKUP($B13,Etape_2_Budget_par_risque!$B$4:$C$30,2,FALSE),"")</f>
        <v/>
      </c>
      <c r="AK13" s="55" t="str">
        <f>IF(Abaques_SSI!AK13&gt;0,(Abaques_SSI!AK$3)*Abaques_SSI!AK13*5*VLOOKUP($B13,Etape_2_Budget_par_risque!$B$4:$C$30,2,FALSE),"")</f>
        <v/>
      </c>
      <c r="AL13" s="175" t="str">
        <f>IF(Abaques_SSI!AL13&gt;0,(Abaques_SSI!AL$3)*Abaques_SSI!AL13*5*VLOOKUP($B13,Etape_2_Budget_par_risque!$B$4:$C$30,2,FALSE),"")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2.4468750000000004</v>
      </c>
      <c r="D14" s="56" t="str">
        <f>IF(Abaques_SSI!D14&gt;0,(Abaques_SSI!D$3)*Abaques_SSI!D14*5*VLOOKUP($B14,Etape_2_Budget_par_risque!$B$4:$C$30,2,FALSE),"")</f>
        <v/>
      </c>
      <c r="E14" s="55">
        <f ca="1">IF(Abaques_SSI!E14&gt;0,(Abaques_SSI!E$3)*Abaques_SSI!E14*5*VLOOKUP($B14,Etape_2_Budget_par_risque!$B$4:$C$30,2,FALSE),"")</f>
        <v>0.21484375</v>
      </c>
      <c r="F14" s="55" t="str">
        <f>IF(Abaques_SSI!F14&gt;0,(Abaques_SSI!F$3)*Abaques_SSI!F14*5*VLOOKUP($B14,Etape_2_Budget_par_risque!$B$4:$C$30,2,FALSE),"")</f>
        <v/>
      </c>
      <c r="G14" s="55" t="str">
        <f>IF(Abaques_SSI!G14&gt;0,(Abaques_SSI!G$3)*Abaques_SSI!G14*5*VLOOKUP($B14,Etape_2_Budget_par_risque!$B$4:$C$30,2,FALSE),"")</f>
        <v/>
      </c>
      <c r="H14" s="55">
        <f ca="1">IF(Abaques_SSI!H14&gt;0,(Abaques_SSI!H$3)*Abaques_SSI!H14*5*VLOOKUP($B14,Etape_2_Budget_par_risque!$B$4:$C$30,2,FALSE),"")</f>
        <v>6.8750000000000006E-2</v>
      </c>
      <c r="I14" s="55">
        <f ca="1">IF(Abaques_SSI!I14&gt;0,(Abaques_SSI!I$3)*Abaques_SSI!I14*5*VLOOKUP($B14,Etape_2_Budget_par_risque!$B$4:$C$30,2,FALSE),"")</f>
        <v>0.11718749999999999</v>
      </c>
      <c r="J14" s="55" t="str">
        <f>IF(Abaques_SSI!J14&gt;0,(Abaques_SSI!J$3)*Abaques_SSI!J14*5*VLOOKUP($B14,Etape_2_Budget_par_risque!$B$4:$C$30,2,FALSE),"")</f>
        <v/>
      </c>
      <c r="K14" s="55">
        <f ca="1">IF(Abaques_SSI!K14&gt;0,(Abaques_SSI!K$3)*Abaques_SSI!K14*5*VLOOKUP($B14,Etape_2_Budget_par_risque!$B$4:$C$30,2,FALSE),"")</f>
        <v>0.26718749999999991</v>
      </c>
      <c r="L14" s="55" t="str">
        <f>IF(Abaques_SSI!L14&gt;0,(Abaques_SSI!L$3)*Abaques_SSI!L14*5*VLOOKUP($B14,Etape_2_Budget_par_risque!$B$4:$C$30,2,FALSE),"")</f>
        <v/>
      </c>
      <c r="M14" s="55">
        <f ca="1">IF(Abaques_SSI!M14&gt;0,(Abaques_SSI!M$3)*Abaques_SSI!M14*5*VLOOKUP($B14,Etape_2_Budget_par_risque!$B$4:$C$30,2,FALSE),"")</f>
        <v>0.10312500000000001</v>
      </c>
      <c r="N14" s="55" t="str">
        <f>IF(Abaques_SSI!N14&gt;0,(Abaques_SSI!N$3)*Abaques_SSI!N14*5*VLOOKUP($B14,Etape_2_Budget_par_risque!$B$4:$C$30,2,FALSE),"")</f>
        <v/>
      </c>
      <c r="O14" s="55">
        <f ca="1">IF(Abaques_SSI!O14&gt;0,(Abaques_SSI!O$3)*Abaques_SSI!O14*5*VLOOKUP($B14,Etape_2_Budget_par_risque!$B$4:$C$30,2,FALSE),"")</f>
        <v>7.421875E-2</v>
      </c>
      <c r="P14" s="55" t="str">
        <f>IF(Abaques_SSI!P14&gt;0,(Abaques_SSI!P$3)*Abaques_SSI!P14*5*VLOOKUP($B14,Etape_2_Budget_par_risque!$B$4:$C$30,2,FALSE),"")</f>
        <v/>
      </c>
      <c r="Q14" s="55">
        <f ca="1">IF(Abaques_SSI!Q14&gt;0,(Abaques_SSI!Q$3)*Abaques_SSI!Q14*5*VLOOKUP($B14,Etape_2_Budget_par_risque!$B$4:$C$30,2,FALSE),"")</f>
        <v>0.56874999999999998</v>
      </c>
      <c r="R14" s="55" t="str">
        <f>IF(Abaques_SSI!R14&gt;0,(Abaques_SSI!R$3)*Abaques_SSI!R14*5*VLOOKUP($B14,Etape_2_Budget_par_risque!$B$4:$C$30,2,FALSE),"")</f>
        <v/>
      </c>
      <c r="S14" s="55">
        <f ca="1">IF(Abaques_SSI!S14&gt;0,(Abaques_SSI!S$3)*Abaques_SSI!S14*5*VLOOKUP($B14,Etape_2_Budget_par_risque!$B$4:$C$30,2,FALSE),"")</f>
        <v>0.18046874999999996</v>
      </c>
      <c r="T14" s="55" t="str">
        <f>IF(Abaques_SSI!T14&gt;0,(Abaques_SSI!T$3)*Abaques_SSI!T14*5*VLOOKUP($B14,Etape_2_Budget_par_risque!$B$4:$C$30,2,FALSE),"")</f>
        <v/>
      </c>
      <c r="U14" s="55" t="str">
        <f>IF(Abaques_SSI!U14&gt;0,(Abaques_SSI!U$3)*Abaques_SSI!U14*5*VLOOKUP($B14,Etape_2_Budget_par_risque!$B$4:$C$30,2,FALSE),"")</f>
        <v/>
      </c>
      <c r="V14" s="55">
        <f ca="1">IF(Abaques_SSI!V14&gt;0,(Abaques_SSI!V$3)*Abaques_SSI!V14*5*VLOOKUP($B14,Etape_2_Budget_par_risque!$B$4:$C$30,2,FALSE),"")</f>
        <v>0.33906249999999999</v>
      </c>
      <c r="W14" s="55">
        <f ca="1">IF(Abaques_SSI!W14&gt;0,(Abaques_SSI!W$3)*Abaques_SSI!W14*5*VLOOKUP($B14,Etape_2_Budget_par_risque!$B$4:$C$30,2,FALSE),"")</f>
        <v>9.0624999999999997E-2</v>
      </c>
      <c r="X14" s="55">
        <f ca="1">IF(Abaques_SSI!X14&gt;0,(Abaques_SSI!X$3)*Abaques_SSI!X14*5*VLOOKUP($B14,Etape_2_Budget_par_risque!$B$4:$C$30,2,FALSE),"")</f>
        <v>4.9999999999999989E-2</v>
      </c>
      <c r="Y14" s="55" t="str">
        <f>IF(Abaques_SSI!Y14&gt;0,(Abaques_SSI!Y$3)*Abaques_SSI!Y14*5*VLOOKUP($B14,Etape_2_Budget_par_risque!$B$4:$C$30,2,FALSE),"")</f>
        <v/>
      </c>
      <c r="Z14" s="55" t="str">
        <f>IF(Abaques_SSI!Z14&gt;0,(Abaques_SSI!Z$3)*Abaques_SSI!Z14*5*VLOOKUP($B14,Etape_2_Budget_par_risque!$B$4:$C$30,2,FALSE),"")</f>
        <v/>
      </c>
      <c r="AA14" s="55" t="str">
        <f>IF(Abaques_SSI!AA14&gt;0,(Abaques_SSI!AA$3)*Abaques_SSI!AA14*5*VLOOKUP($B14,Etape_2_Budget_par_risque!$B$4:$C$30,2,FALSE),"")</f>
        <v/>
      </c>
      <c r="AB14" s="55" t="str">
        <f>IF(Abaques_SSI!AB14&gt;0,(Abaques_SSI!AB$3)*Abaques_SSI!AB14*5*VLOOKUP($B14,Etape_2_Budget_par_risque!$B$4:$C$30,2,FALSE),"")</f>
        <v/>
      </c>
      <c r="AC14" s="55" t="str">
        <f>IF(Abaques_SSI!AC14&gt;0,(Abaques_SSI!AC$3)*Abaques_SSI!AC14*5*VLOOKUP($B14,Etape_2_Budget_par_risque!$B$4:$C$30,2,FALSE),"")</f>
        <v/>
      </c>
      <c r="AD14" s="55" t="str">
        <f>IF(Abaques_SSI!AD14&gt;0,(Abaques_SSI!AD$3)*Abaques_SSI!AD14*5*VLOOKUP($B14,Etape_2_Budget_par_risque!$B$4:$C$30,2,FALSE),"")</f>
        <v/>
      </c>
      <c r="AE14" s="55" t="str">
        <f>IF(Abaques_SSI!AE14&gt;0,(Abaques_SSI!AE$3)*Abaques_SSI!AE14*5*VLOOKUP($B14,Etape_2_Budget_par_risque!$B$4:$C$30,2,FALSE),"")</f>
        <v/>
      </c>
      <c r="AF14" s="55" t="str">
        <f>IF(Abaques_SSI!AF14&gt;0,(Abaques_SSI!AF$3)*Abaques_SSI!AF14*5*VLOOKUP($B14,Etape_2_Budget_par_risque!$B$4:$C$30,2,FALSE),"")</f>
        <v/>
      </c>
      <c r="AG14" s="55" t="str">
        <f>IF(Abaques_SSI!AG14&gt;0,(Abaques_SSI!AG$3)*Abaques_SSI!AG14*5*VLOOKUP($B14,Etape_2_Budget_par_risque!$B$4:$C$30,2,FALSE),"")</f>
        <v/>
      </c>
      <c r="AH14" s="55" t="str">
        <f>IF(Abaques_SSI!AH14&gt;0,(Abaques_SSI!AH$3)*Abaques_SSI!AH14*5*VLOOKUP($B14,Etape_2_Budget_par_risque!$B$4:$C$30,2,FALSE),"")</f>
        <v/>
      </c>
      <c r="AI14" s="55">
        <f ca="1">IF(Abaques_SSI!AI14&gt;0,(Abaques_SSI!AI$3)*Abaques_SSI!AI14*5*VLOOKUP($B14,Etape_2_Budget_par_risque!$B$4:$C$30,2,FALSE),"")</f>
        <v>0.17578124999999997</v>
      </c>
      <c r="AJ14" s="55" t="str">
        <f>IF(Abaques_SSI!AJ14&gt;0,(Abaques_SSI!AJ$3)*Abaques_SSI!AJ14*5*VLOOKUP($B14,Etape_2_Budget_par_risque!$B$4:$C$30,2,FALSE),"")</f>
        <v/>
      </c>
      <c r="AK14" s="55">
        <f ca="1">IF(Abaques_SSI!AK14&gt;0,(Abaques_SSI!AK$3)*Abaques_SSI!AK14*5*VLOOKUP($B14,Etape_2_Budget_par_risque!$B$4:$C$30,2,FALSE),"")</f>
        <v>1.6406250000000001E-2</v>
      </c>
      <c r="AL14" s="175">
        <f ca="1">IF(Abaques_SSI!AL14&gt;0,(Abaques_SSI!AL$3)*Abaques_SSI!AL14*5*VLOOKUP($B14,Etape_2_Budget_par_risque!$B$4:$C$30,2,FALSE),"")</f>
        <v>0.18046874999999996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6.3563636363636364</v>
      </c>
      <c r="D15" s="56" t="str">
        <f>IF(Abaques_SSI!D15&gt;0,(Abaques_SSI!D$3)*Abaques_SSI!D15*5*VLOOKUP($B15,Etape_2_Budget_par_risque!$B$4:$C$30,2,FALSE),"")</f>
        <v/>
      </c>
      <c r="E15" s="55">
        <f ca="1">IF(Abaques_SSI!E15&gt;0,(Abaques_SSI!E$3)*Abaques_SSI!E15*5*VLOOKUP($B15,Etape_2_Budget_par_risque!$B$4:$C$30,2,FALSE),"")</f>
        <v>0.5</v>
      </c>
      <c r="F15" s="55" t="str">
        <f>IF(Abaques_SSI!F15&gt;0,(Abaques_SSI!F$3)*Abaques_SSI!F15*5*VLOOKUP($B15,Etape_2_Budget_par_risque!$B$4:$C$30,2,FALSE),"")</f>
        <v/>
      </c>
      <c r="G15" s="55" t="str">
        <f>IF(Abaques_SSI!G15&gt;0,(Abaques_SSI!G$3)*Abaques_SSI!G15*5*VLOOKUP($B15,Etape_2_Budget_par_risque!$B$4:$C$30,2,FALSE),"")</f>
        <v/>
      </c>
      <c r="H15" s="55">
        <f ca="1">IF(Abaques_SSI!H15&gt;0,(Abaques_SSI!H$3)*Abaques_SSI!H15*5*VLOOKUP($B15,Etape_2_Budget_par_risque!$B$4:$C$30,2,FALSE),"")</f>
        <v>0.16000000000000003</v>
      </c>
      <c r="I15" s="55">
        <f ca="1">IF(Abaques_SSI!I15&gt;0,(Abaques_SSI!I$3)*Abaques_SSI!I15*5*VLOOKUP($B15,Etape_2_Budget_par_risque!$B$4:$C$30,2,FALSE),"")</f>
        <v>0.27272727272727271</v>
      </c>
      <c r="J15" s="55">
        <f ca="1">IF(Abaques_SSI!J15&gt;0,(Abaques_SSI!J$3)*Abaques_SSI!J15*5*VLOOKUP($B15,Etape_2_Budget_par_risque!$B$4:$C$30,2,FALSE),"")</f>
        <v>5.454545454545455E-2</v>
      </c>
      <c r="K15" s="55" t="str">
        <f>IF(Abaques_SSI!K15&gt;0,(Abaques_SSI!K$3)*Abaques_SSI!K15*5*VLOOKUP($B15,Etape_2_Budget_par_risque!$B$4:$C$30,2,FALSE),"")</f>
        <v/>
      </c>
      <c r="L15" s="55">
        <f ca="1">IF(Abaques_SSI!L15&gt;0,(Abaques_SSI!L$3)*Abaques_SSI!L15*5*VLOOKUP($B15,Etape_2_Budget_par_risque!$B$4:$C$30,2,FALSE),"")</f>
        <v>1.3672727272727276</v>
      </c>
      <c r="M15" s="55">
        <f ca="1">IF(Abaques_SSI!M15&gt;0,(Abaques_SSI!M$3)*Abaques_SSI!M15*5*VLOOKUP($B15,Etape_2_Budget_par_risque!$B$4:$C$30,2,FALSE),"")</f>
        <v>0.24000000000000005</v>
      </c>
      <c r="N15" s="55" t="str">
        <f>IF(Abaques_SSI!N15&gt;0,(Abaques_SSI!N$3)*Abaques_SSI!N15*5*VLOOKUP($B15,Etape_2_Budget_par_risque!$B$4:$C$30,2,FALSE),"")</f>
        <v/>
      </c>
      <c r="O15" s="55" t="str">
        <f>IF(Abaques_SSI!O15&gt;0,(Abaques_SSI!O$3)*Abaques_SSI!O15*5*VLOOKUP($B15,Etape_2_Budget_par_risque!$B$4:$C$30,2,FALSE),"")</f>
        <v/>
      </c>
      <c r="P15" s="55" t="str">
        <f>IF(Abaques_SSI!P15&gt;0,(Abaques_SSI!P$3)*Abaques_SSI!P15*5*VLOOKUP($B15,Etape_2_Budget_par_risque!$B$4:$C$30,2,FALSE),"")</f>
        <v/>
      </c>
      <c r="Q15" s="55">
        <f ca="1">IF(Abaques_SSI!Q15&gt;0,(Abaques_SSI!Q$3)*Abaques_SSI!Q15*5*VLOOKUP($B15,Etape_2_Budget_par_risque!$B$4:$C$30,2,FALSE),"")</f>
        <v>0.99272727272727279</v>
      </c>
      <c r="R15" s="55" t="str">
        <f>IF(Abaques_SSI!R15&gt;0,(Abaques_SSI!R$3)*Abaques_SSI!R15*5*VLOOKUP($B15,Etape_2_Budget_par_risque!$B$4:$C$30,2,FALSE),"")</f>
        <v/>
      </c>
      <c r="S15" s="55" t="str">
        <f>IF(Abaques_SSI!S15&gt;0,(Abaques_SSI!S$3)*Abaques_SSI!S15*5*VLOOKUP($B15,Etape_2_Budget_par_risque!$B$4:$C$30,2,FALSE),"")</f>
        <v/>
      </c>
      <c r="T15" s="55" t="str">
        <f>IF(Abaques_SSI!T15&gt;0,(Abaques_SSI!T$3)*Abaques_SSI!T15*5*VLOOKUP($B15,Etape_2_Budget_par_risque!$B$4:$C$30,2,FALSE),"")</f>
        <v/>
      </c>
      <c r="U15" s="55" t="str">
        <f>IF(Abaques_SSI!U15&gt;0,(Abaques_SSI!U$3)*Abaques_SSI!U15*5*VLOOKUP($B15,Etape_2_Budget_par_risque!$B$4:$C$30,2,FALSE),"")</f>
        <v/>
      </c>
      <c r="V15" s="55">
        <f ca="1">IF(Abaques_SSI!V15&gt;0,(Abaques_SSI!V$3)*Abaques_SSI!V15*5*VLOOKUP($B15,Etape_2_Budget_par_risque!$B$4:$C$30,2,FALSE),"")</f>
        <v>0.39454545454545459</v>
      </c>
      <c r="W15" s="55">
        <f ca="1">IF(Abaques_SSI!W15&gt;0,(Abaques_SSI!W$3)*Abaques_SSI!W15*5*VLOOKUP($B15,Etape_2_Budget_par_risque!$B$4:$C$30,2,FALSE),"")</f>
        <v>0.21090909090909093</v>
      </c>
      <c r="X15" s="55">
        <f ca="1">IF(Abaques_SSI!X15&gt;0,(Abaques_SSI!X$3)*Abaques_SSI!X15*5*VLOOKUP($B15,Etape_2_Budget_par_risque!$B$4:$C$30,2,FALSE),"")</f>
        <v>0.10181818181818182</v>
      </c>
      <c r="Y15" s="55" t="str">
        <f>IF(Abaques_SSI!Y15&gt;0,(Abaques_SSI!Y$3)*Abaques_SSI!Y15*5*VLOOKUP($B15,Etape_2_Budget_par_risque!$B$4:$C$30,2,FALSE),"")</f>
        <v/>
      </c>
      <c r="Z15" s="55" t="str">
        <f>IF(Abaques_SSI!Z15&gt;0,(Abaques_SSI!Z$3)*Abaques_SSI!Z15*5*VLOOKUP($B15,Etape_2_Budget_par_risque!$B$4:$C$30,2,FALSE),"")</f>
        <v/>
      </c>
      <c r="AA15" s="55" t="str">
        <f>IF(Abaques_SSI!AA15&gt;0,(Abaques_SSI!AA$3)*Abaques_SSI!AA15*5*VLOOKUP($B15,Etape_2_Budget_par_risque!$B$4:$C$30,2,FALSE),"")</f>
        <v/>
      </c>
      <c r="AB15" s="55" t="str">
        <f>IF(Abaques_SSI!AB15&gt;0,(Abaques_SSI!AB$3)*Abaques_SSI!AB15*5*VLOOKUP($B15,Etape_2_Budget_par_risque!$B$4:$C$30,2,FALSE),"")</f>
        <v/>
      </c>
      <c r="AC15" s="55" t="str">
        <f>IF(Abaques_SSI!AC15&gt;0,(Abaques_SSI!AC$3)*Abaques_SSI!AC15*5*VLOOKUP($B15,Etape_2_Budget_par_risque!$B$4:$C$30,2,FALSE),"")</f>
        <v/>
      </c>
      <c r="AD15" s="55" t="str">
        <f>IF(Abaques_SSI!AD15&gt;0,(Abaques_SSI!AD$3)*Abaques_SSI!AD15*5*VLOOKUP($B15,Etape_2_Budget_par_risque!$B$4:$C$30,2,FALSE),"")</f>
        <v/>
      </c>
      <c r="AE15" s="55" t="str">
        <f>IF(Abaques_SSI!AE15&gt;0,(Abaques_SSI!AE$3)*Abaques_SSI!AE15*5*VLOOKUP($B15,Etape_2_Budget_par_risque!$B$4:$C$30,2,FALSE),"")</f>
        <v/>
      </c>
      <c r="AF15" s="55" t="str">
        <f>IF(Abaques_SSI!AF15&gt;0,(Abaques_SSI!AF$3)*Abaques_SSI!AF15*5*VLOOKUP($B15,Etape_2_Budget_par_risque!$B$4:$C$30,2,FALSE),"")</f>
        <v/>
      </c>
      <c r="AG15" s="55" t="str">
        <f>IF(Abaques_SSI!AG15&gt;0,(Abaques_SSI!AG$3)*Abaques_SSI!AG15*5*VLOOKUP($B15,Etape_2_Budget_par_risque!$B$4:$C$30,2,FALSE),"")</f>
        <v/>
      </c>
      <c r="AH15" s="55" t="str">
        <f>IF(Abaques_SSI!AH15&gt;0,(Abaques_SSI!AH$3)*Abaques_SSI!AH15*5*VLOOKUP($B15,Etape_2_Budget_par_risque!$B$4:$C$30,2,FALSE),"")</f>
        <v/>
      </c>
      <c r="AI15" s="55">
        <f ca="1">IF(Abaques_SSI!AI15&gt;0,(Abaques_SSI!AI$3)*Abaques_SSI!AI15*5*VLOOKUP($B15,Etape_2_Budget_par_risque!$B$4:$C$30,2,FALSE),"")</f>
        <v>1.0909090909090908</v>
      </c>
      <c r="AJ15" s="55">
        <f ca="1">IF(Abaques_SSI!AJ15&gt;0,(Abaques_SSI!AJ$3)*Abaques_SSI!AJ15*5*VLOOKUP($B15,Etape_2_Budget_par_risque!$B$4:$C$30,2,FALSE),"")</f>
        <v>0.16909090909090913</v>
      </c>
      <c r="AK15" s="55">
        <f ca="1">IF(Abaques_SSI!AK15&gt;0,(Abaques_SSI!AK$3)*Abaques_SSI!AK15*5*VLOOKUP($B15,Etape_2_Budget_par_risque!$B$4:$C$30,2,FALSE),"")</f>
        <v>0.10181818181818182</v>
      </c>
      <c r="AL15" s="175">
        <f ca="1">IF(Abaques_SSI!AL15&gt;0,(Abaques_SSI!AL$3)*Abaques_SSI!AL15*5*VLOOKUP($B15,Etape_2_Budget_par_risque!$B$4:$C$30,2,FALSE),"")</f>
        <v>0.70000000000000007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1.2191176470588236</v>
      </c>
      <c r="D16" s="56" t="str">
        <f>IF(Abaques_SSI!D16&gt;0,(Abaques_SSI!D$3)*Abaques_SSI!D16*5*VLOOKUP($B16,Etape_2_Budget_par_risque!$B$4:$C$30,2,FALSE),"")</f>
        <v/>
      </c>
      <c r="E16" s="55">
        <f ca="1">IF(Abaques_SSI!E16&gt;0,(Abaques_SSI!E$3)*Abaques_SSI!E16*5*VLOOKUP($B16,Etape_2_Budget_par_risque!$B$4:$C$30,2,FALSE),"")</f>
        <v>0.40441176470588236</v>
      </c>
      <c r="F16" s="55" t="str">
        <f>IF(Abaques_SSI!F16&gt;0,(Abaques_SSI!F$3)*Abaques_SSI!F16*5*VLOOKUP($B16,Etape_2_Budget_par_risque!$B$4:$C$30,2,FALSE),"")</f>
        <v/>
      </c>
      <c r="G16" s="55" t="str">
        <f>IF(Abaques_SSI!G16&gt;0,(Abaques_SSI!G$3)*Abaques_SSI!G16*5*VLOOKUP($B16,Etape_2_Budget_par_risque!$B$4:$C$30,2,FALSE),"")</f>
        <v/>
      </c>
      <c r="H16" s="55">
        <f ca="1">IF(Abaques_SSI!H16&gt;0,(Abaques_SSI!H$3)*Abaques_SSI!H16*5*VLOOKUP($B16,Etape_2_Budget_par_risque!$B$4:$C$30,2,FALSE),"")</f>
        <v>4.8529411764705883E-2</v>
      </c>
      <c r="I16" s="55">
        <f ca="1">IF(Abaques_SSI!I16&gt;0,(Abaques_SSI!I$3)*Abaques_SSI!I16*5*VLOOKUP($B16,Etape_2_Budget_par_risque!$B$4:$C$30,2,FALSE),"")</f>
        <v>0.22058823529411767</v>
      </c>
      <c r="J16" s="55" t="str">
        <f>IF(Abaques_SSI!J16&gt;0,(Abaques_SSI!J$3)*Abaques_SSI!J16*5*VLOOKUP($B16,Etape_2_Budget_par_risque!$B$4:$C$30,2,FALSE),"")</f>
        <v/>
      </c>
      <c r="K16" s="55" t="str">
        <f>IF(Abaques_SSI!K16&gt;0,(Abaques_SSI!K$3)*Abaques_SSI!K16*5*VLOOKUP($B16,Etape_2_Budget_par_risque!$B$4:$C$30,2,FALSE),"")</f>
        <v/>
      </c>
      <c r="L16" s="55" t="str">
        <f>IF(Abaques_SSI!L16&gt;0,(Abaques_SSI!L$3)*Abaques_SSI!L16*5*VLOOKUP($B16,Etape_2_Budget_par_risque!$B$4:$C$30,2,FALSE),"")</f>
        <v/>
      </c>
      <c r="M16" s="55">
        <f ca="1">IF(Abaques_SSI!M16&gt;0,(Abaques_SSI!M$3)*Abaques_SSI!M16*5*VLOOKUP($B16,Etape_2_Budget_par_risque!$B$4:$C$30,2,FALSE),"")</f>
        <v>0.19411764705882356</v>
      </c>
      <c r="N16" s="55" t="str">
        <f>IF(Abaques_SSI!N16&gt;0,(Abaques_SSI!N$3)*Abaques_SSI!N16*5*VLOOKUP($B16,Etape_2_Budget_par_risque!$B$4:$C$30,2,FALSE),"")</f>
        <v/>
      </c>
      <c r="O16" s="55">
        <f ca="1">IF(Abaques_SSI!O16&gt;0,(Abaques_SSI!O$3)*Abaques_SSI!O16*5*VLOOKUP($B16,Etape_2_Budget_par_risque!$B$4:$C$30,2,FALSE),"")</f>
        <v>0.13970588235294118</v>
      </c>
      <c r="P16" s="55" t="str">
        <f>IF(Abaques_SSI!P16&gt;0,(Abaques_SSI!P$3)*Abaques_SSI!P16*5*VLOOKUP($B16,Etape_2_Budget_par_risque!$B$4:$C$30,2,FALSE),"")</f>
        <v/>
      </c>
      <c r="Q16" s="55" t="str">
        <f>IF(Abaques_SSI!Q16&gt;0,(Abaques_SSI!Q$3)*Abaques_SSI!Q16*5*VLOOKUP($B16,Etape_2_Budget_par_risque!$B$4:$C$30,2,FALSE),"")</f>
        <v/>
      </c>
      <c r="R16" s="55">
        <f ca="1">IF(Abaques_SSI!R16&gt;0,(Abaques_SSI!R$3)*Abaques_SSI!R16*5*VLOOKUP($B16,Etape_2_Budget_par_risque!$B$4:$C$30,2,FALSE),"")</f>
        <v>0.16470588235294123</v>
      </c>
      <c r="S16" s="55" t="str">
        <f>IF(Abaques_SSI!S16&gt;0,(Abaques_SSI!S$3)*Abaques_SSI!S16*5*VLOOKUP($B16,Etape_2_Budget_par_risque!$B$4:$C$30,2,FALSE),"")</f>
        <v/>
      </c>
      <c r="T16" s="55" t="str">
        <f>IF(Abaques_SSI!T16&gt;0,(Abaques_SSI!T$3)*Abaques_SSI!T16*5*VLOOKUP($B16,Etape_2_Budget_par_risque!$B$4:$C$30,2,FALSE),"")</f>
        <v/>
      </c>
      <c r="U16" s="55" t="str">
        <f>IF(Abaques_SSI!U16&gt;0,(Abaques_SSI!U$3)*Abaques_SSI!U16*5*VLOOKUP($B16,Etape_2_Budget_par_risque!$B$4:$C$30,2,FALSE),"")</f>
        <v/>
      </c>
      <c r="V16" s="55" t="str">
        <f>IF(Abaques_SSI!V16&gt;0,(Abaques_SSI!V$3)*Abaques_SSI!V16*5*VLOOKUP($B16,Etape_2_Budget_par_risque!$B$4:$C$30,2,FALSE),"")</f>
        <v/>
      </c>
      <c r="W16" s="55" t="str">
        <f>IF(Abaques_SSI!W16&gt;0,(Abaques_SSI!W$3)*Abaques_SSI!W16*5*VLOOKUP($B16,Etape_2_Budget_par_risque!$B$4:$C$30,2,FALSE),"")</f>
        <v/>
      </c>
      <c r="X16" s="55" t="str">
        <f>IF(Abaques_SSI!X16&gt;0,(Abaques_SSI!X$3)*Abaques_SSI!X16*5*VLOOKUP($B16,Etape_2_Budget_par_risque!$B$4:$C$30,2,FALSE),"")</f>
        <v/>
      </c>
      <c r="Y16" s="55" t="str">
        <f>IF(Abaques_SSI!Y16&gt;0,(Abaques_SSI!Y$3)*Abaques_SSI!Y16*5*VLOOKUP($B16,Etape_2_Budget_par_risque!$B$4:$C$30,2,FALSE),"")</f>
        <v/>
      </c>
      <c r="Z16" s="55" t="str">
        <f>IF(Abaques_SSI!Z16&gt;0,(Abaques_SSI!Z$3)*Abaques_SSI!Z16*5*VLOOKUP($B16,Etape_2_Budget_par_risque!$B$4:$C$30,2,FALSE),"")</f>
        <v/>
      </c>
      <c r="AA16" s="55" t="str">
        <f>IF(Abaques_SSI!AA16&gt;0,(Abaques_SSI!AA$3)*Abaques_SSI!AA16*5*VLOOKUP($B16,Etape_2_Budget_par_risque!$B$4:$C$30,2,FALSE),"")</f>
        <v/>
      </c>
      <c r="AB16" s="55" t="str">
        <f>IF(Abaques_SSI!AB16&gt;0,(Abaques_SSI!AB$3)*Abaques_SSI!AB16*5*VLOOKUP($B16,Etape_2_Budget_par_risque!$B$4:$C$30,2,FALSE),"")</f>
        <v/>
      </c>
      <c r="AC16" s="55" t="str">
        <f>IF(Abaques_SSI!AC16&gt;0,(Abaques_SSI!AC$3)*Abaques_SSI!AC16*5*VLOOKUP($B16,Etape_2_Budget_par_risque!$B$4:$C$30,2,FALSE),"")</f>
        <v/>
      </c>
      <c r="AD16" s="55">
        <f ca="1">IF(Abaques_SSI!AD16&gt;0,(Abaques_SSI!AD$3)*Abaques_SSI!AD16*5*VLOOKUP($B16,Etape_2_Budget_par_risque!$B$4:$C$30,2,FALSE),"")</f>
        <v>4.7058823529411771E-2</v>
      </c>
      <c r="AE16" s="55" t="str">
        <f>IF(Abaques_SSI!AE16&gt;0,(Abaques_SSI!AE$3)*Abaques_SSI!AE16*5*VLOOKUP($B16,Etape_2_Budget_par_risque!$B$4:$C$30,2,FALSE),"")</f>
        <v/>
      </c>
      <c r="AF16" s="55" t="str">
        <f>IF(Abaques_SSI!AF16&gt;0,(Abaques_SSI!AF$3)*Abaques_SSI!AF16*5*VLOOKUP($B16,Etape_2_Budget_par_risque!$B$4:$C$30,2,FALSE),"")</f>
        <v/>
      </c>
      <c r="AG16" s="55" t="str">
        <f>IF(Abaques_SSI!AG16&gt;0,(Abaques_SSI!AG$3)*Abaques_SSI!AG16*5*VLOOKUP($B16,Etape_2_Budget_par_risque!$B$4:$C$30,2,FALSE),"")</f>
        <v/>
      </c>
      <c r="AH16" s="55" t="str">
        <f>IF(Abaques_SSI!AH16&gt;0,(Abaques_SSI!AH$3)*Abaques_SSI!AH16*5*VLOOKUP($B16,Etape_2_Budget_par_risque!$B$4:$C$30,2,FALSE),"")</f>
        <v/>
      </c>
      <c r="AI16" s="55" t="str">
        <f>IF(Abaques_SSI!AI16&gt;0,(Abaques_SSI!AI$3)*Abaques_SSI!AI16*5*VLOOKUP($B16,Etape_2_Budget_par_risque!$B$4:$C$30,2,FALSE),"")</f>
        <v/>
      </c>
      <c r="AJ16" s="55" t="str">
        <f>IF(Abaques_SSI!AJ16&gt;0,(Abaques_SSI!AJ$3)*Abaques_SSI!AJ16*5*VLOOKUP($B16,Etape_2_Budget_par_risque!$B$4:$C$30,2,FALSE),"")</f>
        <v/>
      </c>
      <c r="AK16" s="55" t="str">
        <f>IF(Abaques_SSI!AK16&gt;0,(Abaques_SSI!AK$3)*Abaques_SSI!AK16*5*VLOOKUP($B16,Etape_2_Budget_par_risque!$B$4:$C$30,2,FALSE),"")</f>
        <v/>
      </c>
      <c r="AL16" s="175" t="str">
        <f>IF(Abaques_SSI!AL16&gt;0,(Abaques_SSI!AL$3)*Abaques_SSI!AL16*5*VLOOKUP($B16,Etape_2_Budget_par_risque!$B$4:$C$30,2,FALSE),"")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12.174358974358976</v>
      </c>
      <c r="D17" s="56" t="str">
        <f>IF(Abaques_SSI!D17&gt;0,(Abaques_SSI!D$3)*Abaques_SSI!D17*5*VLOOKUP($B17,Etape_2_Budget_par_risque!$B$4:$C$30,2,FALSE),"")</f>
        <v/>
      </c>
      <c r="E17" s="55">
        <f ca="1">IF(Abaques_SSI!E17&gt;0,(Abaques_SSI!E$3)*Abaques_SSI!E17*5*VLOOKUP($B17,Etape_2_Budget_par_risque!$B$4:$C$30,2,FALSE),"")</f>
        <v>2.2564102564102568</v>
      </c>
      <c r="F17" s="55" t="str">
        <f>IF(Abaques_SSI!F17&gt;0,(Abaques_SSI!F$3)*Abaques_SSI!F17*5*VLOOKUP($B17,Etape_2_Budget_par_risque!$B$4:$C$30,2,FALSE),"")</f>
        <v/>
      </c>
      <c r="G17" s="55">
        <f ca="1">IF(Abaques_SSI!G17&gt;0,(Abaques_SSI!G$3)*Abaques_SSI!G17*5*VLOOKUP($B17,Etape_2_Budget_par_risque!$B$4:$C$30,2,FALSE),"")</f>
        <v>1.3384615384615386</v>
      </c>
      <c r="H17" s="55">
        <f ca="1">IF(Abaques_SSI!H17&gt;0,(Abaques_SSI!H$3)*Abaques_SSI!H17*5*VLOOKUP($B17,Etape_2_Budget_par_risque!$B$4:$C$30,2,FALSE),"")</f>
        <v>0.16923076923076924</v>
      </c>
      <c r="I17" s="55">
        <f ca="1">IF(Abaques_SSI!I17&gt;0,(Abaques_SSI!I$3)*Abaques_SSI!I17*5*VLOOKUP($B17,Etape_2_Budget_par_risque!$B$4:$C$30,2,FALSE),"")</f>
        <v>0.76923076923076927</v>
      </c>
      <c r="J17" s="55">
        <f ca="1">IF(Abaques_SSI!J17&gt;0,(Abaques_SSI!J$3)*Abaques_SSI!J17*5*VLOOKUP($B17,Etape_2_Budget_par_risque!$B$4:$C$30,2,FALSE),"")</f>
        <v>0.30769230769230771</v>
      </c>
      <c r="K17" s="55" t="str">
        <f>IF(Abaques_SSI!K17&gt;0,(Abaques_SSI!K$3)*Abaques_SSI!K17*5*VLOOKUP($B17,Etape_2_Budget_par_risque!$B$4:$C$30,2,FALSE),"")</f>
        <v/>
      </c>
      <c r="L17" s="55">
        <f ca="1">IF(Abaques_SSI!L17&gt;0,(Abaques_SSI!L$3)*Abaques_SSI!L17*5*VLOOKUP($B17,Etape_2_Budget_par_risque!$B$4:$C$30,2,FALSE),"")</f>
        <v>3.8564102564102565</v>
      </c>
      <c r="M17" s="55">
        <f ca="1">IF(Abaques_SSI!M17&gt;0,(Abaques_SSI!M$3)*Abaques_SSI!M17*5*VLOOKUP($B17,Etape_2_Budget_par_risque!$B$4:$C$30,2,FALSE),"")</f>
        <v>0.67692307692307707</v>
      </c>
      <c r="N17" s="55" t="str">
        <f>IF(Abaques_SSI!N17&gt;0,(Abaques_SSI!N$3)*Abaques_SSI!N17*5*VLOOKUP($B17,Etape_2_Budget_par_risque!$B$4:$C$30,2,FALSE),"")</f>
        <v/>
      </c>
      <c r="O17" s="55" t="str">
        <f>IF(Abaques_SSI!O17&gt;0,(Abaques_SSI!O$3)*Abaques_SSI!O17*5*VLOOKUP($B17,Etape_2_Budget_par_risque!$B$4:$C$30,2,FALSE),"")</f>
        <v/>
      </c>
      <c r="P17" s="55" t="str">
        <f>IF(Abaques_SSI!P17&gt;0,(Abaques_SSI!P$3)*Abaques_SSI!P17*5*VLOOKUP($B17,Etape_2_Budget_par_risque!$B$4:$C$30,2,FALSE),"")</f>
        <v/>
      </c>
      <c r="Q17" s="55">
        <f ca="1">IF(Abaques_SSI!Q17&gt;0,(Abaques_SSI!Q$3)*Abaques_SSI!Q17*5*VLOOKUP($B17,Etape_2_Budget_par_risque!$B$4:$C$30,2,FALSE),"")</f>
        <v>2.8000000000000003</v>
      </c>
      <c r="R17" s="55" t="str">
        <f>IF(Abaques_SSI!R17&gt;0,(Abaques_SSI!R$3)*Abaques_SSI!R17*5*VLOOKUP($B17,Etape_2_Budget_par_risque!$B$4:$C$30,2,FALSE),"")</f>
        <v/>
      </c>
      <c r="S17" s="55" t="str">
        <f>IF(Abaques_SSI!S17&gt;0,(Abaques_SSI!S$3)*Abaques_SSI!S17*5*VLOOKUP($B17,Etape_2_Budget_par_risque!$B$4:$C$30,2,FALSE),"")</f>
        <v/>
      </c>
      <c r="T17" s="55" t="str">
        <f>IF(Abaques_SSI!T17&gt;0,(Abaques_SSI!T$3)*Abaques_SSI!T17*5*VLOOKUP($B17,Etape_2_Budget_par_risque!$B$4:$C$30,2,FALSE),"")</f>
        <v/>
      </c>
      <c r="U17" s="55" t="str">
        <f>IF(Abaques_SSI!U17&gt;0,(Abaques_SSI!U$3)*Abaques_SSI!U17*5*VLOOKUP($B17,Etape_2_Budget_par_risque!$B$4:$C$30,2,FALSE),"")</f>
        <v/>
      </c>
      <c r="V17" s="55" t="str">
        <f>IF(Abaques_SSI!V17&gt;0,(Abaques_SSI!V$3)*Abaques_SSI!V17*5*VLOOKUP($B17,Etape_2_Budget_par_risque!$B$4:$C$30,2,FALSE),"")</f>
        <v/>
      </c>
      <c r="W17" s="55" t="str">
        <f>IF(Abaques_SSI!W17&gt;0,(Abaques_SSI!W$3)*Abaques_SSI!W17*5*VLOOKUP($B17,Etape_2_Budget_par_risque!$B$4:$C$30,2,FALSE),"")</f>
        <v/>
      </c>
      <c r="X17" s="55" t="str">
        <f>IF(Abaques_SSI!X17&gt;0,(Abaques_SSI!X$3)*Abaques_SSI!X17*5*VLOOKUP($B17,Etape_2_Budget_par_risque!$B$4:$C$30,2,FALSE),"")</f>
        <v/>
      </c>
      <c r="Y17" s="55" t="str">
        <f>IF(Abaques_SSI!Y17&gt;0,(Abaques_SSI!Y$3)*Abaques_SSI!Y17*5*VLOOKUP($B17,Etape_2_Budget_par_risque!$B$4:$C$30,2,FALSE),"")</f>
        <v/>
      </c>
      <c r="Z17" s="55" t="str">
        <f>IF(Abaques_SSI!Z17&gt;0,(Abaques_SSI!Z$3)*Abaques_SSI!Z17*5*VLOOKUP($B17,Etape_2_Budget_par_risque!$B$4:$C$30,2,FALSE),"")</f>
        <v/>
      </c>
      <c r="AA17" s="55" t="str">
        <f>IF(Abaques_SSI!AA17&gt;0,(Abaques_SSI!AA$3)*Abaques_SSI!AA17*5*VLOOKUP($B17,Etape_2_Budget_par_risque!$B$4:$C$30,2,FALSE),"")</f>
        <v/>
      </c>
      <c r="AB17" s="55" t="str">
        <f>IF(Abaques_SSI!AB17&gt;0,(Abaques_SSI!AB$3)*Abaques_SSI!AB17*5*VLOOKUP($B17,Etape_2_Budget_par_risque!$B$4:$C$30,2,FALSE),"")</f>
        <v/>
      </c>
      <c r="AC17" s="55" t="str">
        <f>IF(Abaques_SSI!AC17&gt;0,(Abaques_SSI!AC$3)*Abaques_SSI!AC17*5*VLOOKUP($B17,Etape_2_Budget_par_risque!$B$4:$C$30,2,FALSE),"")</f>
        <v/>
      </c>
      <c r="AD17" s="55" t="str">
        <f>IF(Abaques_SSI!AD17&gt;0,(Abaques_SSI!AD$3)*Abaques_SSI!AD17*5*VLOOKUP($B17,Etape_2_Budget_par_risque!$B$4:$C$30,2,FALSE),"")</f>
        <v/>
      </c>
      <c r="AE17" s="55" t="str">
        <f>IF(Abaques_SSI!AE17&gt;0,(Abaques_SSI!AE$3)*Abaques_SSI!AE17*5*VLOOKUP($B17,Etape_2_Budget_par_risque!$B$4:$C$30,2,FALSE),"")</f>
        <v/>
      </c>
      <c r="AF17" s="55" t="str">
        <f>IF(Abaques_SSI!AF17&gt;0,(Abaques_SSI!AF$3)*Abaques_SSI!AF17*5*VLOOKUP($B17,Etape_2_Budget_par_risque!$B$4:$C$30,2,FALSE),"")</f>
        <v/>
      </c>
      <c r="AG17" s="55" t="str">
        <f>IF(Abaques_SSI!AG17&gt;0,(Abaques_SSI!AG$3)*Abaques_SSI!AG17*5*VLOOKUP($B17,Etape_2_Budget_par_risque!$B$4:$C$30,2,FALSE),"")</f>
        <v/>
      </c>
      <c r="AH17" s="55" t="str">
        <f>IF(Abaques_SSI!AH17&gt;0,(Abaques_SSI!AH$3)*Abaques_SSI!AH17*5*VLOOKUP($B17,Etape_2_Budget_par_risque!$B$4:$C$30,2,FALSE),"")</f>
        <v/>
      </c>
      <c r="AI17" s="55" t="str">
        <f>IF(Abaques_SSI!AI17&gt;0,(Abaques_SSI!AI$3)*Abaques_SSI!AI17*5*VLOOKUP($B17,Etape_2_Budget_par_risque!$B$4:$C$30,2,FALSE),"")</f>
        <v/>
      </c>
      <c r="AJ17" s="55" t="str">
        <f>IF(Abaques_SSI!AJ17&gt;0,(Abaques_SSI!AJ$3)*Abaques_SSI!AJ17*5*VLOOKUP($B17,Etape_2_Budget_par_risque!$B$4:$C$30,2,FALSE),"")</f>
        <v/>
      </c>
      <c r="AK17" s="55" t="str">
        <f>IF(Abaques_SSI!AK17&gt;0,(Abaques_SSI!AK$3)*Abaques_SSI!AK17*5*VLOOKUP($B17,Etape_2_Budget_par_risque!$B$4:$C$30,2,FALSE),"")</f>
        <v/>
      </c>
      <c r="AL17" s="175" t="str">
        <f>IF(Abaques_SSI!AL17&gt;0,(Abaques_SSI!AL$3)*Abaques_SSI!AL17*5*VLOOKUP($B17,Etape_2_Budget_par_risque!$B$4:$C$30,2,FALSE),"")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4.7761904761904761</v>
      </c>
      <c r="D18" s="56" t="str">
        <f>IF(Abaques_SSI!D18&gt;0,(Abaques_SSI!D$3)*Abaques_SSI!D18*5*VLOOKUP($B18,Etape_2_Budget_par_risque!$B$4:$C$30,2,FALSE),"")</f>
        <v/>
      </c>
      <c r="E18" s="55">
        <f ca="1">IF(Abaques_SSI!E18&gt;0,(Abaques_SSI!E$3)*Abaques_SSI!E18*5*VLOOKUP($B18,Etape_2_Budget_par_risque!$B$4:$C$30,2,FALSE),"")</f>
        <v>0.7857142857142857</v>
      </c>
      <c r="F18" s="55" t="str">
        <f>IF(Abaques_SSI!F18&gt;0,(Abaques_SSI!F$3)*Abaques_SSI!F18*5*VLOOKUP($B18,Etape_2_Budget_par_risque!$B$4:$C$30,2,FALSE),"")</f>
        <v/>
      </c>
      <c r="G18" s="55" t="str">
        <f>IF(Abaques_SSI!G18&gt;0,(Abaques_SSI!G$3)*Abaques_SSI!G18*5*VLOOKUP($B18,Etape_2_Budget_par_risque!$B$4:$C$30,2,FALSE),"")</f>
        <v/>
      </c>
      <c r="H18" s="55">
        <f ca="1">IF(Abaques_SSI!H18&gt;0,(Abaques_SSI!H$3)*Abaques_SSI!H18*5*VLOOKUP($B18,Etape_2_Budget_par_risque!$B$4:$C$30,2,FALSE),"")</f>
        <v>0.15714285714285711</v>
      </c>
      <c r="I18" s="55">
        <f ca="1">IF(Abaques_SSI!I18&gt;0,(Abaques_SSI!I$3)*Abaques_SSI!I18*5*VLOOKUP($B18,Etape_2_Budget_par_risque!$B$4:$C$30,2,FALSE),"")</f>
        <v>1.4285714285714284</v>
      </c>
      <c r="J18" s="55">
        <f ca="1">IF(Abaques_SSI!J18&gt;0,(Abaques_SSI!J$3)*Abaques_SSI!J18*5*VLOOKUP($B18,Etape_2_Budget_par_risque!$B$4:$C$30,2,FALSE),"")</f>
        <v>0.23809523809523808</v>
      </c>
      <c r="K18" s="55" t="str">
        <f>IF(Abaques_SSI!K18&gt;0,(Abaques_SSI!K$3)*Abaques_SSI!K18*5*VLOOKUP($B18,Etape_2_Budget_par_risque!$B$4:$C$30,2,FALSE),"")</f>
        <v/>
      </c>
      <c r="L18" s="55" t="str">
        <f>IF(Abaques_SSI!L18&gt;0,(Abaques_SSI!L$3)*Abaques_SSI!L18*5*VLOOKUP($B18,Etape_2_Budget_par_risque!$B$4:$C$30,2,FALSE),"")</f>
        <v/>
      </c>
      <c r="M18" s="55">
        <f ca="1">IF(Abaques_SSI!M18&gt;0,(Abaques_SSI!M$3)*Abaques_SSI!M18*5*VLOOKUP($B18,Etape_2_Budget_par_risque!$B$4:$C$30,2,FALSE),"")</f>
        <v>0.62857142857142856</v>
      </c>
      <c r="N18" s="55" t="str">
        <f>IF(Abaques_SSI!N18&gt;0,(Abaques_SSI!N$3)*Abaques_SSI!N18*5*VLOOKUP($B18,Etape_2_Budget_par_risque!$B$4:$C$30,2,FALSE),"")</f>
        <v/>
      </c>
      <c r="O18" s="55">
        <f ca="1">IF(Abaques_SSI!O18&gt;0,(Abaques_SSI!O$3)*Abaques_SSI!O18*5*VLOOKUP($B18,Etape_2_Budget_par_risque!$B$4:$C$30,2,FALSE),"")</f>
        <v>0.45238095238095238</v>
      </c>
      <c r="P18" s="55" t="str">
        <f>IF(Abaques_SSI!P18&gt;0,(Abaques_SSI!P$3)*Abaques_SSI!P18*5*VLOOKUP($B18,Etape_2_Budget_par_risque!$B$4:$C$30,2,FALSE),"")</f>
        <v/>
      </c>
      <c r="Q18" s="55" t="str">
        <f>IF(Abaques_SSI!Q18&gt;0,(Abaques_SSI!Q$3)*Abaques_SSI!Q18*5*VLOOKUP($B18,Etape_2_Budget_par_risque!$B$4:$C$30,2,FALSE),"")</f>
        <v/>
      </c>
      <c r="R18" s="55">
        <f ca="1">IF(Abaques_SSI!R18&gt;0,(Abaques_SSI!R$3)*Abaques_SSI!R18*5*VLOOKUP($B18,Etape_2_Budget_par_risque!$B$4:$C$30,2,FALSE),"")</f>
        <v>0.53333333333333333</v>
      </c>
      <c r="S18" s="55" t="str">
        <f>IF(Abaques_SSI!S18&gt;0,(Abaques_SSI!S$3)*Abaques_SSI!S18*5*VLOOKUP($B18,Etape_2_Budget_par_risque!$B$4:$C$30,2,FALSE),"")</f>
        <v/>
      </c>
      <c r="T18" s="55" t="str">
        <f>IF(Abaques_SSI!T18&gt;0,(Abaques_SSI!T$3)*Abaques_SSI!T18*5*VLOOKUP($B18,Etape_2_Budget_par_risque!$B$4:$C$30,2,FALSE),"")</f>
        <v/>
      </c>
      <c r="U18" s="55" t="str">
        <f>IF(Abaques_SSI!U18&gt;0,(Abaques_SSI!U$3)*Abaques_SSI!U18*5*VLOOKUP($B18,Etape_2_Budget_par_risque!$B$4:$C$30,2,FALSE),"")</f>
        <v/>
      </c>
      <c r="V18" s="55" t="str">
        <f>IF(Abaques_SSI!V18&gt;0,(Abaques_SSI!V$3)*Abaques_SSI!V18*5*VLOOKUP($B18,Etape_2_Budget_par_risque!$B$4:$C$30,2,FALSE),"")</f>
        <v/>
      </c>
      <c r="W18" s="55" t="str">
        <f>IF(Abaques_SSI!W18&gt;0,(Abaques_SSI!W$3)*Abaques_SSI!W18*5*VLOOKUP($B18,Etape_2_Budget_par_risque!$B$4:$C$30,2,FALSE),"")</f>
        <v/>
      </c>
      <c r="X18" s="55" t="str">
        <f>IF(Abaques_SSI!X18&gt;0,(Abaques_SSI!X$3)*Abaques_SSI!X18*5*VLOOKUP($B18,Etape_2_Budget_par_risque!$B$4:$C$30,2,FALSE),"")</f>
        <v/>
      </c>
      <c r="Y18" s="55" t="str">
        <f>IF(Abaques_SSI!Y18&gt;0,(Abaques_SSI!Y$3)*Abaques_SSI!Y18*5*VLOOKUP($B18,Etape_2_Budget_par_risque!$B$4:$C$30,2,FALSE),"")</f>
        <v/>
      </c>
      <c r="Z18" s="55" t="str">
        <f>IF(Abaques_SSI!Z18&gt;0,(Abaques_SSI!Z$3)*Abaques_SSI!Z18*5*VLOOKUP($B18,Etape_2_Budget_par_risque!$B$4:$C$30,2,FALSE),"")</f>
        <v/>
      </c>
      <c r="AA18" s="55" t="str">
        <f>IF(Abaques_SSI!AA18&gt;0,(Abaques_SSI!AA$3)*Abaques_SSI!AA18*5*VLOOKUP($B18,Etape_2_Budget_par_risque!$B$4:$C$30,2,FALSE),"")</f>
        <v/>
      </c>
      <c r="AB18" s="55" t="str">
        <f>IF(Abaques_SSI!AB18&gt;0,(Abaques_SSI!AB$3)*Abaques_SSI!AB18*5*VLOOKUP($B18,Etape_2_Budget_par_risque!$B$4:$C$30,2,FALSE),"")</f>
        <v/>
      </c>
      <c r="AC18" s="55">
        <f ca="1">IF(Abaques_SSI!AC18&gt;0,(Abaques_SSI!AC$3)*Abaques_SSI!AC18*5*VLOOKUP($B18,Etape_2_Budget_par_risque!$B$4:$C$30,2,FALSE),"")</f>
        <v>0.3619047619047619</v>
      </c>
      <c r="AD18" s="55">
        <f ca="1">IF(Abaques_SSI!AD18&gt;0,(Abaques_SSI!AD$3)*Abaques_SSI!AD18*5*VLOOKUP($B18,Etape_2_Budget_par_risque!$B$4:$C$30,2,FALSE),"")</f>
        <v>0.19047619047619047</v>
      </c>
      <c r="AE18" s="55" t="str">
        <f>IF(Abaques_SSI!AE18&gt;0,(Abaques_SSI!AE$3)*Abaques_SSI!AE18*5*VLOOKUP($B18,Etape_2_Budget_par_risque!$B$4:$C$30,2,FALSE),"")</f>
        <v/>
      </c>
      <c r="AF18" s="55" t="str">
        <f>IF(Abaques_SSI!AF18&gt;0,(Abaques_SSI!AF$3)*Abaques_SSI!AF18*5*VLOOKUP($B18,Etape_2_Budget_par_risque!$B$4:$C$30,2,FALSE),"")</f>
        <v/>
      </c>
      <c r="AG18" s="55" t="str">
        <f>IF(Abaques_SSI!AG18&gt;0,(Abaques_SSI!AG$3)*Abaques_SSI!AG18*5*VLOOKUP($B18,Etape_2_Budget_par_risque!$B$4:$C$30,2,FALSE),"")</f>
        <v/>
      </c>
      <c r="AH18" s="55" t="str">
        <f>IF(Abaques_SSI!AH18&gt;0,(Abaques_SSI!AH$3)*Abaques_SSI!AH18*5*VLOOKUP($B18,Etape_2_Budget_par_risque!$B$4:$C$30,2,FALSE),"")</f>
        <v/>
      </c>
      <c r="AI18" s="55" t="str">
        <f>IF(Abaques_SSI!AI18&gt;0,(Abaques_SSI!AI$3)*Abaques_SSI!AI18*5*VLOOKUP($B18,Etape_2_Budget_par_risque!$B$4:$C$30,2,FALSE),"")</f>
        <v/>
      </c>
      <c r="AJ18" s="55" t="str">
        <f>IF(Abaques_SSI!AJ18&gt;0,(Abaques_SSI!AJ$3)*Abaques_SSI!AJ18*5*VLOOKUP($B18,Etape_2_Budget_par_risque!$B$4:$C$30,2,FALSE),"")</f>
        <v/>
      </c>
      <c r="AK18" s="55" t="str">
        <f>IF(Abaques_SSI!AK18&gt;0,(Abaques_SSI!AK$3)*Abaques_SSI!AK18*5*VLOOKUP($B18,Etape_2_Budget_par_risque!$B$4:$C$30,2,FALSE),"")</f>
        <v/>
      </c>
      <c r="AL18" s="175" t="str">
        <f>IF(Abaques_SSI!AL18&gt;0,(Abaques_SSI!AL$3)*Abaques_SSI!AL18*5*VLOOKUP($B18,Etape_2_Budget_par_risque!$B$4:$C$30,2,FALSE),"")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2.524</v>
      </c>
      <c r="D19" s="56">
        <f ca="1">IF(Abaques_SSI!D19&gt;0,(Abaques_SSI!D$3)*Abaques_SSI!D19*5*VLOOKUP($B19,Etape_2_Budget_par_risque!$B$4:$C$30,2,FALSE),"")</f>
        <v>0.75600000000000001</v>
      </c>
      <c r="E19" s="55">
        <f ca="1">IF(Abaques_SSI!E19&gt;0,(Abaques_SSI!E$3)*Abaques_SSI!E19*5*VLOOKUP($B19,Etape_2_Budget_par_risque!$B$4:$C$30,2,FALSE),"")</f>
        <v>0.55000000000000004</v>
      </c>
      <c r="F19" s="55" t="str">
        <f>IF(Abaques_SSI!F19&gt;0,(Abaques_SSI!F$3)*Abaques_SSI!F19*5*VLOOKUP($B19,Etape_2_Budget_par_risque!$B$4:$C$30,2,FALSE),"")</f>
        <v/>
      </c>
      <c r="G19" s="55">
        <f ca="1">IF(Abaques_SSI!G19&gt;0,(Abaques_SSI!G$3)*Abaques_SSI!G19*5*VLOOKUP($B19,Etape_2_Budget_par_risque!$B$4:$C$30,2,FALSE),"")</f>
        <v>0.52200000000000002</v>
      </c>
      <c r="H19" s="55">
        <f ca="1">IF(Abaques_SSI!H19&gt;0,(Abaques_SSI!H$3)*Abaques_SSI!H19*5*VLOOKUP($B19,Etape_2_Budget_par_risque!$B$4:$C$30,2,FALSE),"")</f>
        <v>0.13200000000000001</v>
      </c>
      <c r="I19" s="55">
        <f ca="1">IF(Abaques_SSI!I19&gt;0,(Abaques_SSI!I$3)*Abaques_SSI!I19*5*VLOOKUP($B19,Etape_2_Budget_par_risque!$B$4:$C$30,2,FALSE),"")</f>
        <v>0.3</v>
      </c>
      <c r="J19" s="55" t="str">
        <f>IF(Abaques_SSI!J19&gt;0,(Abaques_SSI!J$3)*Abaques_SSI!J19*5*VLOOKUP($B19,Etape_2_Budget_par_risque!$B$4:$C$30,2,FALSE),"")</f>
        <v/>
      </c>
      <c r="K19" s="55" t="str">
        <f>IF(Abaques_SSI!K19&gt;0,(Abaques_SSI!K$3)*Abaques_SSI!K19*5*VLOOKUP($B19,Etape_2_Budget_par_risque!$B$4:$C$30,2,FALSE),"")</f>
        <v/>
      </c>
      <c r="L19" s="55" t="str">
        <f>IF(Abaques_SSI!L19&gt;0,(Abaques_SSI!L$3)*Abaques_SSI!L19*5*VLOOKUP($B19,Etape_2_Budget_par_risque!$B$4:$C$30,2,FALSE),"")</f>
        <v/>
      </c>
      <c r="M19" s="55">
        <f ca="1">IF(Abaques_SSI!M19&gt;0,(Abaques_SSI!M$3)*Abaques_SSI!M19*5*VLOOKUP($B19,Etape_2_Budget_par_risque!$B$4:$C$30,2,FALSE),"")</f>
        <v>0.26400000000000001</v>
      </c>
      <c r="N19" s="55" t="str">
        <f>IF(Abaques_SSI!N19&gt;0,(Abaques_SSI!N$3)*Abaques_SSI!N19*5*VLOOKUP($B19,Etape_2_Budget_par_risque!$B$4:$C$30,2,FALSE),"")</f>
        <v/>
      </c>
      <c r="O19" s="55" t="str">
        <f>IF(Abaques_SSI!O19&gt;0,(Abaques_SSI!O$3)*Abaques_SSI!O19*5*VLOOKUP($B19,Etape_2_Budget_par_risque!$B$4:$C$30,2,FALSE),"")</f>
        <v/>
      </c>
      <c r="P19" s="55" t="str">
        <f>IF(Abaques_SSI!P19&gt;0,(Abaques_SSI!P$3)*Abaques_SSI!P19*5*VLOOKUP($B19,Etape_2_Budget_par_risque!$B$4:$C$30,2,FALSE),"")</f>
        <v/>
      </c>
      <c r="Q19" s="55" t="str">
        <f>IF(Abaques_SSI!Q19&gt;0,(Abaques_SSI!Q$3)*Abaques_SSI!Q19*5*VLOOKUP($B19,Etape_2_Budget_par_risque!$B$4:$C$30,2,FALSE),"")</f>
        <v/>
      </c>
      <c r="R19" s="55" t="str">
        <f>IF(Abaques_SSI!R19&gt;0,(Abaques_SSI!R$3)*Abaques_SSI!R19*5*VLOOKUP($B19,Etape_2_Budget_par_risque!$B$4:$C$30,2,FALSE),"")</f>
        <v/>
      </c>
      <c r="S19" s="55" t="str">
        <f>IF(Abaques_SSI!S19&gt;0,(Abaques_SSI!S$3)*Abaques_SSI!S19*5*VLOOKUP($B19,Etape_2_Budget_par_risque!$B$4:$C$30,2,FALSE),"")</f>
        <v/>
      </c>
      <c r="T19" s="55" t="str">
        <f>IF(Abaques_SSI!T19&gt;0,(Abaques_SSI!T$3)*Abaques_SSI!T19*5*VLOOKUP($B19,Etape_2_Budget_par_risque!$B$4:$C$30,2,FALSE),"")</f>
        <v/>
      </c>
      <c r="U19" s="55" t="str">
        <f>IF(Abaques_SSI!U19&gt;0,(Abaques_SSI!U$3)*Abaques_SSI!U19*5*VLOOKUP($B19,Etape_2_Budget_par_risque!$B$4:$C$30,2,FALSE),"")</f>
        <v/>
      </c>
      <c r="V19" s="55" t="str">
        <f>IF(Abaques_SSI!V19&gt;0,(Abaques_SSI!V$3)*Abaques_SSI!V19*5*VLOOKUP($B19,Etape_2_Budget_par_risque!$B$4:$C$30,2,FALSE),"")</f>
        <v/>
      </c>
      <c r="W19" s="55" t="str">
        <f>IF(Abaques_SSI!W19&gt;0,(Abaques_SSI!W$3)*Abaques_SSI!W19*5*VLOOKUP($B19,Etape_2_Budget_par_risque!$B$4:$C$30,2,FALSE),"")</f>
        <v/>
      </c>
      <c r="X19" s="55" t="str">
        <f>IF(Abaques_SSI!X19&gt;0,(Abaques_SSI!X$3)*Abaques_SSI!X19*5*VLOOKUP($B19,Etape_2_Budget_par_risque!$B$4:$C$30,2,FALSE),"")</f>
        <v/>
      </c>
      <c r="Y19" s="55" t="str">
        <f>IF(Abaques_SSI!Y19&gt;0,(Abaques_SSI!Y$3)*Abaques_SSI!Y19*5*VLOOKUP($B19,Etape_2_Budget_par_risque!$B$4:$C$30,2,FALSE),"")</f>
        <v/>
      </c>
      <c r="Z19" s="55" t="str">
        <f>IF(Abaques_SSI!Z19&gt;0,(Abaques_SSI!Z$3)*Abaques_SSI!Z19*5*VLOOKUP($B19,Etape_2_Budget_par_risque!$B$4:$C$30,2,FALSE),"")</f>
        <v/>
      </c>
      <c r="AA19" s="55" t="str">
        <f>IF(Abaques_SSI!AA19&gt;0,(Abaques_SSI!AA$3)*Abaques_SSI!AA19*5*VLOOKUP($B19,Etape_2_Budget_par_risque!$B$4:$C$30,2,FALSE),"")</f>
        <v/>
      </c>
      <c r="AB19" s="55" t="str">
        <f>IF(Abaques_SSI!AB19&gt;0,(Abaques_SSI!AB$3)*Abaques_SSI!AB19*5*VLOOKUP($B19,Etape_2_Budget_par_risque!$B$4:$C$30,2,FALSE),"")</f>
        <v/>
      </c>
      <c r="AC19" s="55" t="str">
        <f>IF(Abaques_SSI!AC19&gt;0,(Abaques_SSI!AC$3)*Abaques_SSI!AC19*5*VLOOKUP($B19,Etape_2_Budget_par_risque!$B$4:$C$30,2,FALSE),"")</f>
        <v/>
      </c>
      <c r="AD19" s="55" t="str">
        <f>IF(Abaques_SSI!AD19&gt;0,(Abaques_SSI!AD$3)*Abaques_SSI!AD19*5*VLOOKUP($B19,Etape_2_Budget_par_risque!$B$4:$C$30,2,FALSE),"")</f>
        <v/>
      </c>
      <c r="AE19" s="55" t="str">
        <f>IF(Abaques_SSI!AE19&gt;0,(Abaques_SSI!AE$3)*Abaques_SSI!AE19*5*VLOOKUP($B19,Etape_2_Budget_par_risque!$B$4:$C$30,2,FALSE),"")</f>
        <v/>
      </c>
      <c r="AF19" s="55" t="str">
        <f>IF(Abaques_SSI!AF19&gt;0,(Abaques_SSI!AF$3)*Abaques_SSI!AF19*5*VLOOKUP($B19,Etape_2_Budget_par_risque!$B$4:$C$30,2,FALSE),"")</f>
        <v/>
      </c>
      <c r="AG19" s="55" t="str">
        <f>IF(Abaques_SSI!AG19&gt;0,(Abaques_SSI!AG$3)*Abaques_SSI!AG19*5*VLOOKUP($B19,Etape_2_Budget_par_risque!$B$4:$C$30,2,FALSE),"")</f>
        <v/>
      </c>
      <c r="AH19" s="55" t="str">
        <f>IF(Abaques_SSI!AH19&gt;0,(Abaques_SSI!AH$3)*Abaques_SSI!AH19*5*VLOOKUP($B19,Etape_2_Budget_par_risque!$B$4:$C$30,2,FALSE),"")</f>
        <v/>
      </c>
      <c r="AI19" s="55" t="str">
        <f>IF(Abaques_SSI!AI19&gt;0,(Abaques_SSI!AI$3)*Abaques_SSI!AI19*5*VLOOKUP($B19,Etape_2_Budget_par_risque!$B$4:$C$30,2,FALSE),"")</f>
        <v/>
      </c>
      <c r="AJ19" s="55" t="str">
        <f>IF(Abaques_SSI!AJ19&gt;0,(Abaques_SSI!AJ$3)*Abaques_SSI!AJ19*5*VLOOKUP($B19,Etape_2_Budget_par_risque!$B$4:$C$30,2,FALSE),"")</f>
        <v/>
      </c>
      <c r="AK19" s="55" t="str">
        <f>IF(Abaques_SSI!AK19&gt;0,(Abaques_SSI!AK$3)*Abaques_SSI!AK19*5*VLOOKUP($B19,Etape_2_Budget_par_risque!$B$4:$C$30,2,FALSE),"")</f>
        <v/>
      </c>
      <c r="AL19" s="175" t="str">
        <f>IF(Abaques_SSI!AL19&gt;0,(Abaques_SSI!AL$3)*Abaques_SSI!AL19*5*VLOOKUP($B19,Etape_2_Budget_par_risque!$B$4:$C$30,2,FALSE),"")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5.6881578947368414</v>
      </c>
      <c r="D20" s="56" t="str">
        <f>IF(Abaques_SSI!D20&gt;0,(Abaques_SSI!D$3)*Abaques_SSI!D20*5*VLOOKUP($B20,Etape_2_Budget_par_risque!$B$4:$C$30,2,FALSE),"")</f>
        <v/>
      </c>
      <c r="E20" s="55">
        <f ca="1">IF(Abaques_SSI!E20&gt;0,(Abaques_SSI!E$3)*Abaques_SSI!E20*5*VLOOKUP($B20,Etape_2_Budget_par_risque!$B$4:$C$30,2,FALSE),"")</f>
        <v>0.65131578947368429</v>
      </c>
      <c r="F20" s="55" t="str">
        <f>IF(Abaques_SSI!F20&gt;0,(Abaques_SSI!F$3)*Abaques_SSI!F20*5*VLOOKUP($B20,Etape_2_Budget_par_risque!$B$4:$C$30,2,FALSE),"")</f>
        <v/>
      </c>
      <c r="G20" s="55" t="str">
        <f>IF(Abaques_SSI!G20&gt;0,(Abaques_SSI!G$3)*Abaques_SSI!G20*5*VLOOKUP($B20,Etape_2_Budget_par_risque!$B$4:$C$30,2,FALSE),"")</f>
        <v/>
      </c>
      <c r="H20" s="55">
        <f ca="1">IF(Abaques_SSI!H20&gt;0,(Abaques_SSI!H$3)*Abaques_SSI!H20*5*VLOOKUP($B20,Etape_2_Budget_par_risque!$B$4:$C$30,2,FALSE),"")</f>
        <v>0.34736842105263155</v>
      </c>
      <c r="I20" s="55">
        <f ca="1">IF(Abaques_SSI!I20&gt;0,(Abaques_SSI!I$3)*Abaques_SSI!I20*5*VLOOKUP($B20,Etape_2_Budget_par_risque!$B$4:$C$30,2,FALSE),"")</f>
        <v>0.59210526315789469</v>
      </c>
      <c r="J20" s="55" t="str">
        <f>IF(Abaques_SSI!J20&gt;0,(Abaques_SSI!J$3)*Abaques_SSI!J20*5*VLOOKUP($B20,Etape_2_Budget_par_risque!$B$4:$C$30,2,FALSE),"")</f>
        <v/>
      </c>
      <c r="K20" s="55" t="str">
        <f>IF(Abaques_SSI!K20&gt;0,(Abaques_SSI!K$3)*Abaques_SSI!K20*5*VLOOKUP($B20,Etape_2_Budget_par_risque!$B$4:$C$30,2,FALSE),"")</f>
        <v/>
      </c>
      <c r="L20" s="55" t="str">
        <f>IF(Abaques_SSI!L20&gt;0,(Abaques_SSI!L$3)*Abaques_SSI!L20*5*VLOOKUP($B20,Etape_2_Budget_par_risque!$B$4:$C$30,2,FALSE),"")</f>
        <v/>
      </c>
      <c r="M20" s="55">
        <f ca="1">IF(Abaques_SSI!M20&gt;0,(Abaques_SSI!M$3)*Abaques_SSI!M20*5*VLOOKUP($B20,Etape_2_Budget_par_risque!$B$4:$C$30,2,FALSE),"")</f>
        <v>0.52105263157894743</v>
      </c>
      <c r="N20" s="55" t="str">
        <f>IF(Abaques_SSI!N20&gt;0,(Abaques_SSI!N$3)*Abaques_SSI!N20*5*VLOOKUP($B20,Etape_2_Budget_par_risque!$B$4:$C$30,2,FALSE),"")</f>
        <v/>
      </c>
      <c r="O20" s="55">
        <f ca="1">IF(Abaques_SSI!O20&gt;0,(Abaques_SSI!O$3)*Abaques_SSI!O20*5*VLOOKUP($B20,Etape_2_Budget_par_risque!$B$4:$C$30,2,FALSE),"")</f>
        <v>0.60000000000000009</v>
      </c>
      <c r="P20" s="55" t="str">
        <f>IF(Abaques_SSI!P20&gt;0,(Abaques_SSI!P$3)*Abaques_SSI!P20*5*VLOOKUP($B20,Etape_2_Budget_par_risque!$B$4:$C$30,2,FALSE),"")</f>
        <v/>
      </c>
      <c r="Q20" s="55" t="str">
        <f>IF(Abaques_SSI!Q20&gt;0,(Abaques_SSI!Q$3)*Abaques_SSI!Q20*5*VLOOKUP($B20,Etape_2_Budget_par_risque!$B$4:$C$30,2,FALSE),"")</f>
        <v/>
      </c>
      <c r="R20" s="55" t="str">
        <f>IF(Abaques_SSI!R20&gt;0,(Abaques_SSI!R$3)*Abaques_SSI!R20*5*VLOOKUP($B20,Etape_2_Budget_par_risque!$B$4:$C$30,2,FALSE),"")</f>
        <v/>
      </c>
      <c r="S20" s="55" t="str">
        <f>IF(Abaques_SSI!S20&gt;0,(Abaques_SSI!S$3)*Abaques_SSI!S20*5*VLOOKUP($B20,Etape_2_Budget_par_risque!$B$4:$C$30,2,FALSE),"")</f>
        <v/>
      </c>
      <c r="T20" s="55">
        <f ca="1">IF(Abaques_SSI!T20&gt;0,(Abaques_SSI!T$3)*Abaques_SSI!T20*5*VLOOKUP($B20,Etape_2_Budget_par_risque!$B$4:$C$30,2,FALSE),"")</f>
        <v>1.0855263157894737</v>
      </c>
      <c r="U20" s="55" t="str">
        <f>IF(Abaques_SSI!U20&gt;0,(Abaques_SSI!U$3)*Abaques_SSI!U20*5*VLOOKUP($B20,Etape_2_Budget_par_risque!$B$4:$C$30,2,FALSE),"")</f>
        <v/>
      </c>
      <c r="V20" s="55" t="str">
        <f>IF(Abaques_SSI!V20&gt;0,(Abaques_SSI!V$3)*Abaques_SSI!V20*5*VLOOKUP($B20,Etape_2_Budget_par_risque!$B$4:$C$30,2,FALSE),"")</f>
        <v/>
      </c>
      <c r="W20" s="55" t="str">
        <f>IF(Abaques_SSI!W20&gt;0,(Abaques_SSI!W$3)*Abaques_SSI!W20*5*VLOOKUP($B20,Etape_2_Budget_par_risque!$B$4:$C$30,2,FALSE),"")</f>
        <v/>
      </c>
      <c r="X20" s="55" t="str">
        <f>IF(Abaques_SSI!X20&gt;0,(Abaques_SSI!X$3)*Abaques_SSI!X20*5*VLOOKUP($B20,Etape_2_Budget_par_risque!$B$4:$C$30,2,FALSE),"")</f>
        <v/>
      </c>
      <c r="Y20" s="55" t="str">
        <f>IF(Abaques_SSI!Y20&gt;0,(Abaques_SSI!Y$3)*Abaques_SSI!Y20*5*VLOOKUP($B20,Etape_2_Budget_par_risque!$B$4:$C$30,2,FALSE),"")</f>
        <v/>
      </c>
      <c r="Z20" s="55">
        <f ca="1">IF(Abaques_SSI!Z20&gt;0,(Abaques_SSI!Z$3)*Abaques_SSI!Z20*5*VLOOKUP($B20,Etape_2_Budget_par_risque!$B$4:$C$30,2,FALSE),"")</f>
        <v>1.2789473684210528</v>
      </c>
      <c r="AA20" s="55" t="str">
        <f>IF(Abaques_SSI!AA20&gt;0,(Abaques_SSI!AA$3)*Abaques_SSI!AA20*5*VLOOKUP($B20,Etape_2_Budget_par_risque!$B$4:$C$30,2,FALSE),"")</f>
        <v/>
      </c>
      <c r="AB20" s="55" t="str">
        <f>IF(Abaques_SSI!AB20&gt;0,(Abaques_SSI!AB$3)*Abaques_SSI!AB20*5*VLOOKUP($B20,Etape_2_Budget_par_risque!$B$4:$C$30,2,FALSE),"")</f>
        <v/>
      </c>
      <c r="AC20" s="55" t="str">
        <f>IF(Abaques_SSI!AC20&gt;0,(Abaques_SSI!AC$3)*Abaques_SSI!AC20*5*VLOOKUP($B20,Etape_2_Budget_par_risque!$B$4:$C$30,2,FALSE),"")</f>
        <v/>
      </c>
      <c r="AD20" s="55" t="str">
        <f>IF(Abaques_SSI!AD20&gt;0,(Abaques_SSI!AD$3)*Abaques_SSI!AD20*5*VLOOKUP($B20,Etape_2_Budget_par_risque!$B$4:$C$30,2,FALSE),"")</f>
        <v/>
      </c>
      <c r="AE20" s="55">
        <f ca="1">IF(Abaques_SSI!AE20&gt;0,(Abaques_SSI!AE$3)*Abaques_SSI!AE20*5*VLOOKUP($B20,Etape_2_Budget_par_risque!$B$4:$C$30,2,FALSE),"")</f>
        <v>0.61184210526315774</v>
      </c>
      <c r="AF20" s="55" t="str">
        <f>IF(Abaques_SSI!AF20&gt;0,(Abaques_SSI!AF$3)*Abaques_SSI!AF20*5*VLOOKUP($B20,Etape_2_Budget_par_risque!$B$4:$C$30,2,FALSE),"")</f>
        <v/>
      </c>
      <c r="AG20" s="55" t="str">
        <f>IF(Abaques_SSI!AG20&gt;0,(Abaques_SSI!AG$3)*Abaques_SSI!AG20*5*VLOOKUP($B20,Etape_2_Budget_par_risque!$B$4:$C$30,2,FALSE),"")</f>
        <v/>
      </c>
      <c r="AH20" s="55" t="str">
        <f>IF(Abaques_SSI!AH20&gt;0,(Abaques_SSI!AH$3)*Abaques_SSI!AH20*5*VLOOKUP($B20,Etape_2_Budget_par_risque!$B$4:$C$30,2,FALSE),"")</f>
        <v/>
      </c>
      <c r="AI20" s="55" t="str">
        <f>IF(Abaques_SSI!AI20&gt;0,(Abaques_SSI!AI$3)*Abaques_SSI!AI20*5*VLOOKUP($B20,Etape_2_Budget_par_risque!$B$4:$C$30,2,FALSE),"")</f>
        <v/>
      </c>
      <c r="AJ20" s="55" t="str">
        <f>IF(Abaques_SSI!AJ20&gt;0,(Abaques_SSI!AJ$3)*Abaques_SSI!AJ20*5*VLOOKUP($B20,Etape_2_Budget_par_risque!$B$4:$C$30,2,FALSE),"")</f>
        <v/>
      </c>
      <c r="AK20" s="55" t="str">
        <f>IF(Abaques_SSI!AK20&gt;0,(Abaques_SSI!AK$3)*Abaques_SSI!AK20*5*VLOOKUP($B20,Etape_2_Budget_par_risque!$B$4:$C$30,2,FALSE),"")</f>
        <v/>
      </c>
      <c r="AL20" s="175" t="str">
        <f>IF(Abaques_SSI!AL20&gt;0,(Abaques_SSI!AL$3)*Abaques_SSI!AL20*5*VLOOKUP($B20,Etape_2_Budget_par_risque!$B$4:$C$30,2,FALSE),"")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2.63375</v>
      </c>
      <c r="D21" s="56" t="str">
        <f>IF(Abaques_SSI!D21&gt;0,(Abaques_SSI!D$3)*Abaques_SSI!D21*5*VLOOKUP($B21,Etape_2_Budget_par_risque!$B$4:$C$30,2,FALSE),"")</f>
        <v/>
      </c>
      <c r="E21" s="55">
        <f ca="1">IF(Abaques_SSI!E21&gt;0,(Abaques_SSI!E$3)*Abaques_SSI!E21*5*VLOOKUP($B21,Etape_2_Budget_par_risque!$B$4:$C$30,2,FALSE),"")</f>
        <v>0.20625000000000002</v>
      </c>
      <c r="F21" s="55" t="str">
        <f>IF(Abaques_SSI!F21&gt;0,(Abaques_SSI!F$3)*Abaques_SSI!F21*5*VLOOKUP($B21,Etape_2_Budget_par_risque!$B$4:$C$30,2,FALSE),"")</f>
        <v/>
      </c>
      <c r="G21" s="55" t="str">
        <f>IF(Abaques_SSI!G21&gt;0,(Abaques_SSI!G$3)*Abaques_SSI!G21*5*VLOOKUP($B21,Etape_2_Budget_par_risque!$B$4:$C$30,2,FALSE),"")</f>
        <v/>
      </c>
      <c r="H21" s="55">
        <f ca="1">IF(Abaques_SSI!H21&gt;0,(Abaques_SSI!H$3)*Abaques_SSI!H21*5*VLOOKUP($B21,Etape_2_Budget_par_risque!$B$4:$C$30,2,FALSE),"")</f>
        <v>4.1250000000000002E-2</v>
      </c>
      <c r="I21" s="55">
        <f ca="1">IF(Abaques_SSI!I21&gt;0,(Abaques_SSI!I$3)*Abaques_SSI!I21*5*VLOOKUP($B21,Etape_2_Budget_par_risque!$B$4:$C$30,2,FALSE),"")</f>
        <v>0.1875</v>
      </c>
      <c r="J21" s="55" t="str">
        <f>IF(Abaques_SSI!J21&gt;0,(Abaques_SSI!J$3)*Abaques_SSI!J21*5*VLOOKUP($B21,Etape_2_Budget_par_risque!$B$4:$C$30,2,FALSE),"")</f>
        <v/>
      </c>
      <c r="K21" s="55" t="str">
        <f>IF(Abaques_SSI!K21&gt;0,(Abaques_SSI!K$3)*Abaques_SSI!K21*5*VLOOKUP($B21,Etape_2_Budget_par_risque!$B$4:$C$30,2,FALSE),"")</f>
        <v/>
      </c>
      <c r="L21" s="55" t="str">
        <f>IF(Abaques_SSI!L21&gt;0,(Abaques_SSI!L$3)*Abaques_SSI!L21*5*VLOOKUP($B21,Etape_2_Budget_par_risque!$B$4:$C$30,2,FALSE),"")</f>
        <v/>
      </c>
      <c r="M21" s="55">
        <f ca="1">IF(Abaques_SSI!M21&gt;0,(Abaques_SSI!M$3)*Abaques_SSI!M21*5*VLOOKUP($B21,Etape_2_Budget_par_risque!$B$4:$C$30,2,FALSE),"")</f>
        <v>0.16500000000000001</v>
      </c>
      <c r="N21" s="55" t="str">
        <f>IF(Abaques_SSI!N21&gt;0,(Abaques_SSI!N$3)*Abaques_SSI!N21*5*VLOOKUP($B21,Etape_2_Budget_par_risque!$B$4:$C$30,2,FALSE),"")</f>
        <v/>
      </c>
      <c r="O21" s="55" t="str">
        <f>IF(Abaques_SSI!O21&gt;0,(Abaques_SSI!O$3)*Abaques_SSI!O21*5*VLOOKUP($B21,Etape_2_Budget_par_risque!$B$4:$C$30,2,FALSE),"")</f>
        <v/>
      </c>
      <c r="P21" s="55" t="str">
        <f>IF(Abaques_SSI!P21&gt;0,(Abaques_SSI!P$3)*Abaques_SSI!P21*5*VLOOKUP($B21,Etape_2_Budget_par_risque!$B$4:$C$30,2,FALSE),"")</f>
        <v/>
      </c>
      <c r="Q21" s="55" t="str">
        <f>IF(Abaques_SSI!Q21&gt;0,(Abaques_SSI!Q$3)*Abaques_SSI!Q21*5*VLOOKUP($B21,Etape_2_Budget_par_risque!$B$4:$C$30,2,FALSE),"")</f>
        <v/>
      </c>
      <c r="R21" s="55" t="str">
        <f>IF(Abaques_SSI!R21&gt;0,(Abaques_SSI!R$3)*Abaques_SSI!R21*5*VLOOKUP($B21,Etape_2_Budget_par_risque!$B$4:$C$30,2,FALSE),"")</f>
        <v/>
      </c>
      <c r="S21" s="55" t="str">
        <f>IF(Abaques_SSI!S21&gt;0,(Abaques_SSI!S$3)*Abaques_SSI!S21*5*VLOOKUP($B21,Etape_2_Budget_par_risque!$B$4:$C$30,2,FALSE),"")</f>
        <v/>
      </c>
      <c r="T21" s="55" t="str">
        <f>IF(Abaques_SSI!T21&gt;0,(Abaques_SSI!T$3)*Abaques_SSI!T21*5*VLOOKUP($B21,Etape_2_Budget_par_risque!$B$4:$C$30,2,FALSE),"")</f>
        <v/>
      </c>
      <c r="U21" s="55" t="str">
        <f>IF(Abaques_SSI!U21&gt;0,(Abaques_SSI!U$3)*Abaques_SSI!U21*5*VLOOKUP($B21,Etape_2_Budget_par_risque!$B$4:$C$30,2,FALSE),"")</f>
        <v/>
      </c>
      <c r="V21" s="55" t="str">
        <f>IF(Abaques_SSI!V21&gt;0,(Abaques_SSI!V$3)*Abaques_SSI!V21*5*VLOOKUP($B21,Etape_2_Budget_par_risque!$B$4:$C$30,2,FALSE),"")</f>
        <v/>
      </c>
      <c r="W21" s="55" t="str">
        <f>IF(Abaques_SSI!W21&gt;0,(Abaques_SSI!W$3)*Abaques_SSI!W21*5*VLOOKUP($B21,Etape_2_Budget_par_risque!$B$4:$C$30,2,FALSE),"")</f>
        <v/>
      </c>
      <c r="X21" s="55" t="str">
        <f>IF(Abaques_SSI!X21&gt;0,(Abaques_SSI!X$3)*Abaques_SSI!X21*5*VLOOKUP($B21,Etape_2_Budget_par_risque!$B$4:$C$30,2,FALSE),"")</f>
        <v/>
      </c>
      <c r="Y21" s="55">
        <f ca="1">IF(Abaques_SSI!Y21&gt;0,(Abaques_SSI!Y$3)*Abaques_SSI!Y21*5*VLOOKUP($B21,Etape_2_Budget_par_risque!$B$4:$C$30,2,FALSE),"")</f>
        <v>0.31</v>
      </c>
      <c r="Z21" s="55">
        <f ca="1">IF(Abaques_SSI!Z21&gt;0,(Abaques_SSI!Z$3)*Abaques_SSI!Z21*5*VLOOKUP($B21,Etape_2_Budget_par_risque!$B$4:$C$30,2,FALSE),"")</f>
        <v>0.60749999999999993</v>
      </c>
      <c r="AA21" s="55">
        <f ca="1">IF(Abaques_SSI!AA21&gt;0,(Abaques_SSI!AA$3)*Abaques_SSI!AA21*5*VLOOKUP($B21,Etape_2_Budget_par_risque!$B$4:$C$30,2,FALSE),"")</f>
        <v>0.34499999999999997</v>
      </c>
      <c r="AB21" s="55" t="str">
        <f>IF(Abaques_SSI!AB21&gt;0,(Abaques_SSI!AB$3)*Abaques_SSI!AB21*5*VLOOKUP($B21,Etape_2_Budget_par_risque!$B$4:$C$30,2,FALSE),"")</f>
        <v/>
      </c>
      <c r="AC21" s="55" t="str">
        <f>IF(Abaques_SSI!AC21&gt;0,(Abaques_SSI!AC$3)*Abaques_SSI!AC21*5*VLOOKUP($B21,Etape_2_Budget_par_risque!$B$4:$C$30,2,FALSE),"")</f>
        <v/>
      </c>
      <c r="AD21" s="55" t="str">
        <f>IF(Abaques_SSI!AD21&gt;0,(Abaques_SSI!AD$3)*Abaques_SSI!AD21*5*VLOOKUP($B21,Etape_2_Budget_par_risque!$B$4:$C$30,2,FALSE),"")</f>
        <v/>
      </c>
      <c r="AE21" s="55">
        <f ca="1">IF(Abaques_SSI!AE21&gt;0,(Abaques_SSI!AE$3)*Abaques_SSI!AE21*5*VLOOKUP($B21,Etape_2_Budget_par_risque!$B$4:$C$30,2,FALSE),"")</f>
        <v>0.19375000000000001</v>
      </c>
      <c r="AF21" s="55" t="str">
        <f>IF(Abaques_SSI!AF21&gt;0,(Abaques_SSI!AF$3)*Abaques_SSI!AF21*5*VLOOKUP($B21,Etape_2_Budget_par_risque!$B$4:$C$30,2,FALSE),"")</f>
        <v/>
      </c>
      <c r="AG21" s="55" t="str">
        <f>IF(Abaques_SSI!AG21&gt;0,(Abaques_SSI!AG$3)*Abaques_SSI!AG21*5*VLOOKUP($B21,Etape_2_Budget_par_risque!$B$4:$C$30,2,FALSE),"")</f>
        <v/>
      </c>
      <c r="AH21" s="55" t="str">
        <f>IF(Abaques_SSI!AH21&gt;0,(Abaques_SSI!AH$3)*Abaques_SSI!AH21*5*VLOOKUP($B21,Etape_2_Budget_par_risque!$B$4:$C$30,2,FALSE),"")</f>
        <v/>
      </c>
      <c r="AI21" s="55" t="str">
        <f>IF(Abaques_SSI!AI21&gt;0,(Abaques_SSI!AI$3)*Abaques_SSI!AI21*5*VLOOKUP($B21,Etape_2_Budget_par_risque!$B$4:$C$30,2,FALSE),"")</f>
        <v/>
      </c>
      <c r="AJ21" s="55" t="str">
        <f>IF(Abaques_SSI!AJ21&gt;0,(Abaques_SSI!AJ$3)*Abaques_SSI!AJ21*5*VLOOKUP($B21,Etape_2_Budget_par_risque!$B$4:$C$30,2,FALSE),"")</f>
        <v/>
      </c>
      <c r="AK21" s="55" t="str">
        <f>IF(Abaques_SSI!AK21&gt;0,(Abaques_SSI!AK$3)*Abaques_SSI!AK21*5*VLOOKUP($B21,Etape_2_Budget_par_risque!$B$4:$C$30,2,FALSE),"")</f>
        <v/>
      </c>
      <c r="AL21" s="175">
        <f ca="1">IF(Abaques_SSI!AL21&gt;0,(Abaques_SSI!AL$3)*Abaques_SSI!AL21*5*VLOOKUP($B21,Etape_2_Budget_par_risque!$B$4:$C$30,2,FALSE),"")</f>
        <v>0.5774999999999999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1.5030303030303032</v>
      </c>
      <c r="D22" s="56" t="str">
        <f>IF(Abaques_SSI!D22&gt;0,(Abaques_SSI!D$3)*Abaques_SSI!D22*5*VLOOKUP($B22,Etape_2_Budget_par_risque!$B$4:$C$30,2,FALSE),"")</f>
        <v/>
      </c>
      <c r="E22" s="55" t="str">
        <f>IF(Abaques_SSI!E22&gt;0,(Abaques_SSI!E$3)*Abaques_SSI!E22*5*VLOOKUP($B22,Etape_2_Budget_par_risque!$B$4:$C$30,2,FALSE),"")</f>
        <v/>
      </c>
      <c r="F22" s="55">
        <f ca="1">IF(Abaques_SSI!F22&gt;0,(Abaques_SSI!F$3)*Abaques_SSI!F22*5*VLOOKUP($B22,Etape_2_Budget_par_risque!$B$4:$C$30,2,FALSE),"")</f>
        <v>0</v>
      </c>
      <c r="G22" s="55" t="str">
        <f>IF(Abaques_SSI!G22&gt;0,(Abaques_SSI!G$3)*Abaques_SSI!G22*5*VLOOKUP($B22,Etape_2_Budget_par_risque!$B$4:$C$30,2,FALSE),"")</f>
        <v/>
      </c>
      <c r="H22" s="55">
        <f ca="1">IF(Abaques_SSI!H22&gt;0,(Abaques_SSI!H$3)*Abaques_SSI!H22*5*VLOOKUP($B22,Etape_2_Budget_par_risque!$B$4:$C$30,2,FALSE),"")</f>
        <v>8.3333333333333329E-2</v>
      </c>
      <c r="I22" s="55">
        <f ca="1">IF(Abaques_SSI!I22&gt;0,(Abaques_SSI!I$3)*Abaques_SSI!I22*5*VLOOKUP($B22,Etape_2_Budget_par_risque!$B$4:$C$30,2,FALSE),"")</f>
        <v>0.22727272727272729</v>
      </c>
      <c r="J22" s="55" t="str">
        <f>IF(Abaques_SSI!J22&gt;0,(Abaques_SSI!J$3)*Abaques_SSI!J22*5*VLOOKUP($B22,Etape_2_Budget_par_risque!$B$4:$C$30,2,FALSE),"")</f>
        <v/>
      </c>
      <c r="K22" s="55" t="str">
        <f>IF(Abaques_SSI!K22&gt;0,(Abaques_SSI!K$3)*Abaques_SSI!K22*5*VLOOKUP($B22,Etape_2_Budget_par_risque!$B$4:$C$30,2,FALSE),"")</f>
        <v/>
      </c>
      <c r="L22" s="55" t="str">
        <f>IF(Abaques_SSI!L22&gt;0,(Abaques_SSI!L$3)*Abaques_SSI!L22*5*VLOOKUP($B22,Etape_2_Budget_par_risque!$B$4:$C$30,2,FALSE),"")</f>
        <v/>
      </c>
      <c r="M22" s="55">
        <f ca="1">IF(Abaques_SSI!M22&gt;0,(Abaques_SSI!M$3)*Abaques_SSI!M22*5*VLOOKUP($B22,Etape_2_Budget_par_risque!$B$4:$C$30,2,FALSE),"")</f>
        <v>0.20000000000000004</v>
      </c>
      <c r="N22" s="55" t="str">
        <f>IF(Abaques_SSI!N22&gt;0,(Abaques_SSI!N$3)*Abaques_SSI!N22*5*VLOOKUP($B22,Etape_2_Budget_par_risque!$B$4:$C$30,2,FALSE),"")</f>
        <v/>
      </c>
      <c r="O22" s="55">
        <f ca="1">IF(Abaques_SSI!O22&gt;0,(Abaques_SSI!O$3)*Abaques_SSI!O22*5*VLOOKUP($B22,Etape_2_Budget_par_risque!$B$4:$C$30,2,FALSE),"")</f>
        <v>0.14393939393939395</v>
      </c>
      <c r="P22" s="55" t="str">
        <f>IF(Abaques_SSI!P22&gt;0,(Abaques_SSI!P$3)*Abaques_SSI!P22*5*VLOOKUP($B22,Etape_2_Budget_par_risque!$B$4:$C$30,2,FALSE),"")</f>
        <v/>
      </c>
      <c r="Q22" s="55" t="str">
        <f>IF(Abaques_SSI!Q22&gt;0,(Abaques_SSI!Q$3)*Abaques_SSI!Q22*5*VLOOKUP($B22,Etape_2_Budget_par_risque!$B$4:$C$30,2,FALSE),"")</f>
        <v/>
      </c>
      <c r="R22" s="55" t="str">
        <f>IF(Abaques_SSI!R22&gt;0,(Abaques_SSI!R$3)*Abaques_SSI!R22*5*VLOOKUP($B22,Etape_2_Budget_par_risque!$B$4:$C$30,2,FALSE),"")</f>
        <v/>
      </c>
      <c r="S22" s="55" t="str">
        <f>IF(Abaques_SSI!S22&gt;0,(Abaques_SSI!S$3)*Abaques_SSI!S22*5*VLOOKUP($B22,Etape_2_Budget_par_risque!$B$4:$C$30,2,FALSE),"")</f>
        <v/>
      </c>
      <c r="T22" s="55" t="str">
        <f>IF(Abaques_SSI!T22&gt;0,(Abaques_SSI!T$3)*Abaques_SSI!T22*5*VLOOKUP($B22,Etape_2_Budget_par_risque!$B$4:$C$30,2,FALSE),"")</f>
        <v/>
      </c>
      <c r="U22" s="55" t="str">
        <f>IF(Abaques_SSI!U22&gt;0,(Abaques_SSI!U$3)*Abaques_SSI!U22*5*VLOOKUP($B22,Etape_2_Budget_par_risque!$B$4:$C$30,2,FALSE),"")</f>
        <v/>
      </c>
      <c r="V22" s="55" t="str">
        <f>IF(Abaques_SSI!V22&gt;0,(Abaques_SSI!V$3)*Abaques_SSI!V22*5*VLOOKUP($B22,Etape_2_Budget_par_risque!$B$4:$C$30,2,FALSE),"")</f>
        <v/>
      </c>
      <c r="W22" s="55" t="str">
        <f>IF(Abaques_SSI!W22&gt;0,(Abaques_SSI!W$3)*Abaques_SSI!W22*5*VLOOKUP($B22,Etape_2_Budget_par_risque!$B$4:$C$30,2,FALSE),"")</f>
        <v/>
      </c>
      <c r="X22" s="55" t="str">
        <f>IF(Abaques_SSI!X22&gt;0,(Abaques_SSI!X$3)*Abaques_SSI!X22*5*VLOOKUP($B22,Etape_2_Budget_par_risque!$B$4:$C$30,2,FALSE),"")</f>
        <v/>
      </c>
      <c r="Y22" s="55" t="str">
        <f>IF(Abaques_SSI!Y22&gt;0,(Abaques_SSI!Y$3)*Abaques_SSI!Y22*5*VLOOKUP($B22,Etape_2_Budget_par_risque!$B$4:$C$30,2,FALSE),"")</f>
        <v/>
      </c>
      <c r="Z22" s="55">
        <f ca="1">IF(Abaques_SSI!Z22&gt;0,(Abaques_SSI!Z$3)*Abaques_SSI!Z22*5*VLOOKUP($B22,Etape_2_Budget_par_risque!$B$4:$C$30,2,FALSE),"")</f>
        <v>0.61363636363636376</v>
      </c>
      <c r="AA22" s="55" t="str">
        <f>IF(Abaques_SSI!AA22&gt;0,(Abaques_SSI!AA$3)*Abaques_SSI!AA22*5*VLOOKUP($B22,Etape_2_Budget_par_risque!$B$4:$C$30,2,FALSE),"")</f>
        <v/>
      </c>
      <c r="AB22" s="55" t="str">
        <f>IF(Abaques_SSI!AB22&gt;0,(Abaques_SSI!AB$3)*Abaques_SSI!AB22*5*VLOOKUP($B22,Etape_2_Budget_par_risque!$B$4:$C$30,2,FALSE),"")</f>
        <v/>
      </c>
      <c r="AC22" s="55" t="str">
        <f>IF(Abaques_SSI!AC22&gt;0,(Abaques_SSI!AC$3)*Abaques_SSI!AC22*5*VLOOKUP($B22,Etape_2_Budget_par_risque!$B$4:$C$30,2,FALSE),"")</f>
        <v/>
      </c>
      <c r="AD22" s="55" t="str">
        <f>IF(Abaques_SSI!AD22&gt;0,(Abaques_SSI!AD$3)*Abaques_SSI!AD22*5*VLOOKUP($B22,Etape_2_Budget_par_risque!$B$4:$C$30,2,FALSE),"")</f>
        <v/>
      </c>
      <c r="AE22" s="55">
        <f ca="1">IF(Abaques_SSI!AE22&gt;0,(Abaques_SSI!AE$3)*Abaques_SSI!AE22*5*VLOOKUP($B22,Etape_2_Budget_par_risque!$B$4:$C$30,2,FALSE),"")</f>
        <v>0.23484848484848486</v>
      </c>
      <c r="AF22" s="55" t="str">
        <f>IF(Abaques_SSI!AF22&gt;0,(Abaques_SSI!AF$3)*Abaques_SSI!AF22*5*VLOOKUP($B22,Etape_2_Budget_par_risque!$B$4:$C$30,2,FALSE),"")</f>
        <v/>
      </c>
      <c r="AG22" s="55" t="str">
        <f>IF(Abaques_SSI!AG22&gt;0,(Abaques_SSI!AG$3)*Abaques_SSI!AG22*5*VLOOKUP($B22,Etape_2_Budget_par_risque!$B$4:$C$30,2,FALSE),"")</f>
        <v/>
      </c>
      <c r="AH22" s="55" t="str">
        <f>IF(Abaques_SSI!AH22&gt;0,(Abaques_SSI!AH$3)*Abaques_SSI!AH22*5*VLOOKUP($B22,Etape_2_Budget_par_risque!$B$4:$C$30,2,FALSE),"")</f>
        <v/>
      </c>
      <c r="AI22" s="55" t="str">
        <f>IF(Abaques_SSI!AI22&gt;0,(Abaques_SSI!AI$3)*Abaques_SSI!AI22*5*VLOOKUP($B22,Etape_2_Budget_par_risque!$B$4:$C$30,2,FALSE),"")</f>
        <v/>
      </c>
      <c r="AJ22" s="55" t="str">
        <f>IF(Abaques_SSI!AJ22&gt;0,(Abaques_SSI!AJ$3)*Abaques_SSI!AJ22*5*VLOOKUP($B22,Etape_2_Budget_par_risque!$B$4:$C$30,2,FALSE),"")</f>
        <v/>
      </c>
      <c r="AK22" s="55" t="str">
        <f>IF(Abaques_SSI!AK22&gt;0,(Abaques_SSI!AK$3)*Abaques_SSI!AK22*5*VLOOKUP($B22,Etape_2_Budget_par_risque!$B$4:$C$30,2,FALSE),"")</f>
        <v/>
      </c>
      <c r="AL22" s="175" t="str">
        <f>IF(Abaques_SSI!AL22&gt;0,(Abaques_SSI!AL$3)*Abaques_SSI!AL22*5*VLOOKUP($B22,Etape_2_Budget_par_risque!$B$4:$C$30,2,FALSE),"")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4.7047619047619049</v>
      </c>
      <c r="D23" s="56" t="str">
        <f>IF(Abaques_SSI!D23&gt;0,(Abaques_SSI!D$3)*Abaques_SSI!D23*5*VLOOKUP($B23,Etape_2_Budget_par_risque!$B$4:$C$30,2,FALSE),"")</f>
        <v/>
      </c>
      <c r="E23" s="55">
        <f ca="1">IF(Abaques_SSI!E23&gt;0,(Abaques_SSI!E$3)*Abaques_SSI!E23*5*VLOOKUP($B23,Etape_2_Budget_par_risque!$B$4:$C$30,2,FALSE),"")</f>
        <v>0.7857142857142857</v>
      </c>
      <c r="F23" s="55" t="str">
        <f>IF(Abaques_SSI!F23&gt;0,(Abaques_SSI!F$3)*Abaques_SSI!F23*5*VLOOKUP($B23,Etape_2_Budget_par_risque!$B$4:$C$30,2,FALSE),"")</f>
        <v/>
      </c>
      <c r="G23" s="55" t="str">
        <f>IF(Abaques_SSI!G23&gt;0,(Abaques_SSI!G$3)*Abaques_SSI!G23*5*VLOOKUP($B23,Etape_2_Budget_par_risque!$B$4:$C$30,2,FALSE),"")</f>
        <v/>
      </c>
      <c r="H23" s="55">
        <f ca="1">IF(Abaques_SSI!H23&gt;0,(Abaques_SSI!H$3)*Abaques_SSI!H23*5*VLOOKUP($B23,Etape_2_Budget_par_risque!$B$4:$C$30,2,FALSE),"")</f>
        <v>0.15714285714285711</v>
      </c>
      <c r="I23" s="55">
        <f ca="1">IF(Abaques_SSI!I23&gt;0,(Abaques_SSI!I$3)*Abaques_SSI!I23*5*VLOOKUP($B23,Etape_2_Budget_par_risque!$B$4:$C$30,2,FALSE),"")</f>
        <v>0.71428571428571419</v>
      </c>
      <c r="J23" s="55">
        <f ca="1">IF(Abaques_SSI!J23&gt;0,(Abaques_SSI!J$3)*Abaques_SSI!J23*5*VLOOKUP($B23,Etape_2_Budget_par_risque!$B$4:$C$30,2,FALSE),"")</f>
        <v>0.14285714285714285</v>
      </c>
      <c r="K23" s="55" t="str">
        <f>IF(Abaques_SSI!K23&gt;0,(Abaques_SSI!K$3)*Abaques_SSI!K23*5*VLOOKUP($B23,Etape_2_Budget_par_risque!$B$4:$C$30,2,FALSE),"")</f>
        <v/>
      </c>
      <c r="L23" s="55" t="str">
        <f>IF(Abaques_SSI!L23&gt;0,(Abaques_SSI!L$3)*Abaques_SSI!L23*5*VLOOKUP($B23,Etape_2_Budget_par_risque!$B$4:$C$30,2,FALSE),"")</f>
        <v/>
      </c>
      <c r="M23" s="55">
        <f ca="1">IF(Abaques_SSI!M23&gt;0,(Abaques_SSI!M$3)*Abaques_SSI!M23*5*VLOOKUP($B23,Etape_2_Budget_par_risque!$B$4:$C$30,2,FALSE),"")</f>
        <v>0.62857142857142856</v>
      </c>
      <c r="N23" s="55" t="str">
        <f>IF(Abaques_SSI!N23&gt;0,(Abaques_SSI!N$3)*Abaques_SSI!N23*5*VLOOKUP($B23,Etape_2_Budget_par_risque!$B$4:$C$30,2,FALSE),"")</f>
        <v/>
      </c>
      <c r="O23" s="55">
        <f ca="1">IF(Abaques_SSI!O23&gt;0,(Abaques_SSI!O$3)*Abaques_SSI!O23*5*VLOOKUP($B23,Etape_2_Budget_par_risque!$B$4:$C$30,2,FALSE),"")</f>
        <v>0.45238095238095238</v>
      </c>
      <c r="P23" s="55" t="str">
        <f>IF(Abaques_SSI!P23&gt;0,(Abaques_SSI!P$3)*Abaques_SSI!P23*5*VLOOKUP($B23,Etape_2_Budget_par_risque!$B$4:$C$30,2,FALSE),"")</f>
        <v/>
      </c>
      <c r="Q23" s="55" t="str">
        <f>IF(Abaques_SSI!Q23&gt;0,(Abaques_SSI!Q$3)*Abaques_SSI!Q23*5*VLOOKUP($B23,Etape_2_Budget_par_risque!$B$4:$C$30,2,FALSE),"")</f>
        <v/>
      </c>
      <c r="R23" s="55">
        <f ca="1">IF(Abaques_SSI!R23&gt;0,(Abaques_SSI!R$3)*Abaques_SSI!R23*5*VLOOKUP($B23,Etape_2_Budget_par_risque!$B$4:$C$30,2,FALSE),"")</f>
        <v>0.53333333333333333</v>
      </c>
      <c r="S23" s="55" t="str">
        <f>IF(Abaques_SSI!S23&gt;0,(Abaques_SSI!S$3)*Abaques_SSI!S23*5*VLOOKUP($B23,Etape_2_Budget_par_risque!$B$4:$C$30,2,FALSE),"")</f>
        <v/>
      </c>
      <c r="T23" s="55" t="str">
        <f>IF(Abaques_SSI!T23&gt;0,(Abaques_SSI!T$3)*Abaques_SSI!T23*5*VLOOKUP($B23,Etape_2_Budget_par_risque!$B$4:$C$30,2,FALSE),"")</f>
        <v/>
      </c>
      <c r="U23" s="55" t="str">
        <f>IF(Abaques_SSI!U23&gt;0,(Abaques_SSI!U$3)*Abaques_SSI!U23*5*VLOOKUP($B23,Etape_2_Budget_par_risque!$B$4:$C$30,2,FALSE),"")</f>
        <v/>
      </c>
      <c r="V23" s="55" t="str">
        <f>IF(Abaques_SSI!V23&gt;0,(Abaques_SSI!V$3)*Abaques_SSI!V23*5*VLOOKUP($B23,Etape_2_Budget_par_risque!$B$4:$C$30,2,FALSE),"")</f>
        <v/>
      </c>
      <c r="W23" s="55" t="str">
        <f>IF(Abaques_SSI!W23&gt;0,(Abaques_SSI!W$3)*Abaques_SSI!W23*5*VLOOKUP($B23,Etape_2_Budget_par_risque!$B$4:$C$30,2,FALSE),"")</f>
        <v/>
      </c>
      <c r="X23" s="55" t="str">
        <f>IF(Abaques_SSI!X23&gt;0,(Abaques_SSI!X$3)*Abaques_SSI!X23*5*VLOOKUP($B23,Etape_2_Budget_par_risque!$B$4:$C$30,2,FALSE),"")</f>
        <v/>
      </c>
      <c r="Y23" s="55" t="str">
        <f>IF(Abaques_SSI!Y23&gt;0,(Abaques_SSI!Y$3)*Abaques_SSI!Y23*5*VLOOKUP($B23,Etape_2_Budget_par_risque!$B$4:$C$30,2,FALSE),"")</f>
        <v/>
      </c>
      <c r="Z23" s="55" t="str">
        <f>IF(Abaques_SSI!Z23&gt;0,(Abaques_SSI!Z$3)*Abaques_SSI!Z23*5*VLOOKUP($B23,Etape_2_Budget_par_risque!$B$4:$C$30,2,FALSE),"")</f>
        <v/>
      </c>
      <c r="AA23" s="55" t="str">
        <f>IF(Abaques_SSI!AA23&gt;0,(Abaques_SSI!AA$3)*Abaques_SSI!AA23*5*VLOOKUP($B23,Etape_2_Budget_par_risque!$B$4:$C$30,2,FALSE),"")</f>
        <v/>
      </c>
      <c r="AB23" s="55" t="str">
        <f>IF(Abaques_SSI!AB23&gt;0,(Abaques_SSI!AB$3)*Abaques_SSI!AB23*5*VLOOKUP($B23,Etape_2_Budget_par_risque!$B$4:$C$30,2,FALSE),"")</f>
        <v/>
      </c>
      <c r="AC23" s="55">
        <f ca="1">IF(Abaques_SSI!AC23&gt;0,(Abaques_SSI!AC$3)*Abaques_SSI!AC23*5*VLOOKUP($B23,Etape_2_Budget_par_risque!$B$4:$C$30,2,FALSE),"")</f>
        <v>0.3619047619047619</v>
      </c>
      <c r="AD23" s="55">
        <f ca="1">IF(Abaques_SSI!AD23&gt;0,(Abaques_SSI!AD$3)*Abaques_SSI!AD23*5*VLOOKUP($B23,Etape_2_Budget_par_risque!$B$4:$C$30,2,FALSE),"")</f>
        <v>0.19047619047619047</v>
      </c>
      <c r="AE23" s="55">
        <f ca="1">IF(Abaques_SSI!AE23&gt;0,(Abaques_SSI!AE$3)*Abaques_SSI!AE23*5*VLOOKUP($B23,Etape_2_Budget_par_risque!$B$4:$C$30,2,FALSE),"")</f>
        <v>0.73809523809523814</v>
      </c>
      <c r="AF23" s="55" t="str">
        <f>IF(Abaques_SSI!AF23&gt;0,(Abaques_SSI!AF$3)*Abaques_SSI!AF23*5*VLOOKUP($B23,Etape_2_Budget_par_risque!$B$4:$C$30,2,FALSE),"")</f>
        <v/>
      </c>
      <c r="AG23" s="55" t="str">
        <f>IF(Abaques_SSI!AG23&gt;0,(Abaques_SSI!AG$3)*Abaques_SSI!AG23*5*VLOOKUP($B23,Etape_2_Budget_par_risque!$B$4:$C$30,2,FALSE),"")</f>
        <v/>
      </c>
      <c r="AH23" s="55" t="str">
        <f>IF(Abaques_SSI!AH23&gt;0,(Abaques_SSI!AH$3)*Abaques_SSI!AH23*5*VLOOKUP($B23,Etape_2_Budget_par_risque!$B$4:$C$30,2,FALSE),"")</f>
        <v/>
      </c>
      <c r="AI23" s="55" t="str">
        <f>IF(Abaques_SSI!AI23&gt;0,(Abaques_SSI!AI$3)*Abaques_SSI!AI23*5*VLOOKUP($B23,Etape_2_Budget_par_risque!$B$4:$C$30,2,FALSE),"")</f>
        <v/>
      </c>
      <c r="AJ23" s="55" t="str">
        <f>IF(Abaques_SSI!AJ23&gt;0,(Abaques_SSI!AJ$3)*Abaques_SSI!AJ23*5*VLOOKUP($B23,Etape_2_Budget_par_risque!$B$4:$C$30,2,FALSE),"")</f>
        <v/>
      </c>
      <c r="AK23" s="55" t="str">
        <f>IF(Abaques_SSI!AK23&gt;0,(Abaques_SSI!AK$3)*Abaques_SSI!AK23*5*VLOOKUP($B23,Etape_2_Budget_par_risque!$B$4:$C$30,2,FALSE),"")</f>
        <v/>
      </c>
      <c r="AL23" s="175" t="str">
        <f>IF(Abaques_SSI!AL23&gt;0,(Abaques_SSI!AL$3)*Abaques_SSI!AL23*5*VLOOKUP($B23,Etape_2_Budget_par_risque!$B$4:$C$30,2,FALSE),"")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6.1102941176470598</v>
      </c>
      <c r="D24" s="56" t="str">
        <f>IF(Abaques_SSI!D24&gt;0,(Abaques_SSI!D$3)*Abaques_SSI!D24*5*VLOOKUP($B24,Etape_2_Budget_par_risque!$B$4:$C$30,2,FALSE),"")</f>
        <v/>
      </c>
      <c r="E24" s="55" t="str">
        <f>IF(Abaques_SSI!E24&gt;0,(Abaques_SSI!E$3)*Abaques_SSI!E24*5*VLOOKUP($B24,Etape_2_Budget_par_risque!$B$4:$C$30,2,FALSE),"")</f>
        <v/>
      </c>
      <c r="F24" s="55" t="str">
        <f>IF(Abaques_SSI!F24&gt;0,(Abaques_SSI!F$3)*Abaques_SSI!F24*5*VLOOKUP($B24,Etape_2_Budget_par_risque!$B$4:$C$30,2,FALSE),"")</f>
        <v/>
      </c>
      <c r="G24" s="55">
        <f ca="1">IF(Abaques_SSI!G24&gt;0,(Abaques_SSI!G$3)*Abaques_SSI!G24*5*VLOOKUP($B24,Etape_2_Budget_par_risque!$B$4:$C$30,2,FALSE),"")</f>
        <v>1.1514705882352942</v>
      </c>
      <c r="H24" s="55">
        <f ca="1">IF(Abaques_SSI!H24&gt;0,(Abaques_SSI!H$3)*Abaques_SSI!H24*5*VLOOKUP($B24,Etape_2_Budget_par_risque!$B$4:$C$30,2,FALSE),"")</f>
        <v>0.29117647058823531</v>
      </c>
      <c r="I24" s="55">
        <f ca="1">IF(Abaques_SSI!I24&gt;0,(Abaques_SSI!I$3)*Abaques_SSI!I24*5*VLOOKUP($B24,Etape_2_Budget_par_risque!$B$4:$C$30,2,FALSE),"")</f>
        <v>1.9852941176470589</v>
      </c>
      <c r="J24" s="55">
        <f ca="1">IF(Abaques_SSI!J24&gt;0,(Abaques_SSI!J$3)*Abaques_SSI!J24*5*VLOOKUP($B24,Etape_2_Budget_par_risque!$B$4:$C$30,2,FALSE),"")</f>
        <v>0.35294117647058826</v>
      </c>
      <c r="K24" s="55" t="str">
        <f>IF(Abaques_SSI!K24&gt;0,(Abaques_SSI!K$3)*Abaques_SSI!K24*5*VLOOKUP($B24,Etape_2_Budget_par_risque!$B$4:$C$30,2,FALSE),"")</f>
        <v/>
      </c>
      <c r="L24" s="55" t="str">
        <f>IF(Abaques_SSI!L24&gt;0,(Abaques_SSI!L$3)*Abaques_SSI!L24*5*VLOOKUP($B24,Etape_2_Budget_par_risque!$B$4:$C$30,2,FALSE),"")</f>
        <v/>
      </c>
      <c r="M24" s="55">
        <f ca="1">IF(Abaques_SSI!M24&gt;0,(Abaques_SSI!M$3)*Abaques_SSI!M24*5*VLOOKUP($B24,Etape_2_Budget_par_risque!$B$4:$C$30,2,FALSE),"")</f>
        <v>2.329411764705883</v>
      </c>
      <c r="N24" s="55" t="str">
        <f>IF(Abaques_SSI!N24&gt;0,(Abaques_SSI!N$3)*Abaques_SSI!N24*5*VLOOKUP($B24,Etape_2_Budget_par_risque!$B$4:$C$30,2,FALSE),"")</f>
        <v/>
      </c>
      <c r="O24" s="55" t="str">
        <f>IF(Abaques_SSI!O24&gt;0,(Abaques_SSI!O$3)*Abaques_SSI!O24*5*VLOOKUP($B24,Etape_2_Budget_par_risque!$B$4:$C$30,2,FALSE),"")</f>
        <v/>
      </c>
      <c r="P24" s="55" t="str">
        <f>IF(Abaques_SSI!P24&gt;0,(Abaques_SSI!P$3)*Abaques_SSI!P24*5*VLOOKUP($B24,Etape_2_Budget_par_risque!$B$4:$C$30,2,FALSE),"")</f>
        <v/>
      </c>
      <c r="Q24" s="55" t="str">
        <f>IF(Abaques_SSI!Q24&gt;0,(Abaques_SSI!Q$3)*Abaques_SSI!Q24*5*VLOOKUP($B24,Etape_2_Budget_par_risque!$B$4:$C$30,2,FALSE),"")</f>
        <v/>
      </c>
      <c r="R24" s="55" t="str">
        <f>IF(Abaques_SSI!R24&gt;0,(Abaques_SSI!R$3)*Abaques_SSI!R24*5*VLOOKUP($B24,Etape_2_Budget_par_risque!$B$4:$C$30,2,FALSE),"")</f>
        <v/>
      </c>
      <c r="S24" s="55" t="str">
        <f>IF(Abaques_SSI!S24&gt;0,(Abaques_SSI!S$3)*Abaques_SSI!S24*5*VLOOKUP($B24,Etape_2_Budget_par_risque!$B$4:$C$30,2,FALSE),"")</f>
        <v/>
      </c>
      <c r="T24" s="55" t="str">
        <f>IF(Abaques_SSI!T24&gt;0,(Abaques_SSI!T$3)*Abaques_SSI!T24*5*VLOOKUP($B24,Etape_2_Budget_par_risque!$B$4:$C$30,2,FALSE),"")</f>
        <v/>
      </c>
      <c r="U24" s="55" t="str">
        <f>IF(Abaques_SSI!U24&gt;0,(Abaques_SSI!U$3)*Abaques_SSI!U24*5*VLOOKUP($B24,Etape_2_Budget_par_risque!$B$4:$C$30,2,FALSE),"")</f>
        <v/>
      </c>
      <c r="V24" s="55" t="str">
        <f>IF(Abaques_SSI!V24&gt;0,(Abaques_SSI!V$3)*Abaques_SSI!V24*5*VLOOKUP($B24,Etape_2_Budget_par_risque!$B$4:$C$30,2,FALSE),"")</f>
        <v/>
      </c>
      <c r="W24" s="55" t="str">
        <f>IF(Abaques_SSI!W24&gt;0,(Abaques_SSI!W$3)*Abaques_SSI!W24*5*VLOOKUP($B24,Etape_2_Budget_par_risque!$B$4:$C$30,2,FALSE),"")</f>
        <v/>
      </c>
      <c r="X24" s="55" t="str">
        <f>IF(Abaques_SSI!X24&gt;0,(Abaques_SSI!X$3)*Abaques_SSI!X24*5*VLOOKUP($B24,Etape_2_Budget_par_risque!$B$4:$C$30,2,FALSE),"")</f>
        <v/>
      </c>
      <c r="Y24" s="55" t="str">
        <f>IF(Abaques_SSI!Y24&gt;0,(Abaques_SSI!Y$3)*Abaques_SSI!Y24*5*VLOOKUP($B24,Etape_2_Budget_par_risque!$B$4:$C$30,2,FALSE),"")</f>
        <v/>
      </c>
      <c r="Z24" s="55" t="str">
        <f>IF(Abaques_SSI!Z24&gt;0,(Abaques_SSI!Z$3)*Abaques_SSI!Z24*5*VLOOKUP($B24,Etape_2_Budget_par_risque!$B$4:$C$30,2,FALSE),"")</f>
        <v/>
      </c>
      <c r="AA24" s="55" t="str">
        <f>IF(Abaques_SSI!AA24&gt;0,(Abaques_SSI!AA$3)*Abaques_SSI!AA24*5*VLOOKUP($B24,Etape_2_Budget_par_risque!$B$4:$C$30,2,FALSE),"")</f>
        <v/>
      </c>
      <c r="AB24" s="55" t="str">
        <f>IF(Abaques_SSI!AB24&gt;0,(Abaques_SSI!AB$3)*Abaques_SSI!AB24*5*VLOOKUP($B24,Etape_2_Budget_par_risque!$B$4:$C$30,2,FALSE),"")</f>
        <v/>
      </c>
      <c r="AC24" s="55" t="str">
        <f>IF(Abaques_SSI!AC24&gt;0,(Abaques_SSI!AC$3)*Abaques_SSI!AC24*5*VLOOKUP($B24,Etape_2_Budget_par_risque!$B$4:$C$30,2,FALSE),"")</f>
        <v/>
      </c>
      <c r="AD24" s="55" t="str">
        <f>IF(Abaques_SSI!AD24&gt;0,(Abaques_SSI!AD$3)*Abaques_SSI!AD24*5*VLOOKUP($B24,Etape_2_Budget_par_risque!$B$4:$C$30,2,FALSE),"")</f>
        <v/>
      </c>
      <c r="AE24" s="55" t="str">
        <f>IF(Abaques_SSI!AE24&gt;0,(Abaques_SSI!AE$3)*Abaques_SSI!AE24*5*VLOOKUP($B24,Etape_2_Budget_par_risque!$B$4:$C$30,2,FALSE),"")</f>
        <v/>
      </c>
      <c r="AF24" s="55" t="str">
        <f>IF(Abaques_SSI!AF24&gt;0,(Abaques_SSI!AF$3)*Abaques_SSI!AF24*5*VLOOKUP($B24,Etape_2_Budget_par_risque!$B$4:$C$30,2,FALSE),"")</f>
        <v/>
      </c>
      <c r="AG24" s="55" t="str">
        <f>IF(Abaques_SSI!AG24&gt;0,(Abaques_SSI!AG$3)*Abaques_SSI!AG24*5*VLOOKUP($B24,Etape_2_Budget_par_risque!$B$4:$C$30,2,FALSE),"")</f>
        <v/>
      </c>
      <c r="AH24" s="55" t="str">
        <f>IF(Abaques_SSI!AH24&gt;0,(Abaques_SSI!AH$3)*Abaques_SSI!AH24*5*VLOOKUP($B24,Etape_2_Budget_par_risque!$B$4:$C$30,2,FALSE),"")</f>
        <v/>
      </c>
      <c r="AI24" s="55" t="str">
        <f>IF(Abaques_SSI!AI24&gt;0,(Abaques_SSI!AI$3)*Abaques_SSI!AI24*5*VLOOKUP($B24,Etape_2_Budget_par_risque!$B$4:$C$30,2,FALSE),"")</f>
        <v/>
      </c>
      <c r="AJ24" s="55" t="str">
        <f>IF(Abaques_SSI!AJ24&gt;0,(Abaques_SSI!AJ$3)*Abaques_SSI!AJ24*5*VLOOKUP($B24,Etape_2_Budget_par_risque!$B$4:$C$30,2,FALSE),"")</f>
        <v/>
      </c>
      <c r="AK24" s="55" t="str">
        <f>IF(Abaques_SSI!AK24&gt;0,(Abaques_SSI!AK$3)*Abaques_SSI!AK24*5*VLOOKUP($B24,Etape_2_Budget_par_risque!$B$4:$C$30,2,FALSE),"")</f>
        <v/>
      </c>
      <c r="AL24" s="175" t="str">
        <f>IF(Abaques_SSI!AL24&gt;0,(Abaques_SSI!AL$3)*Abaques_SSI!AL24*5*VLOOKUP($B24,Etape_2_Budget_par_risque!$B$4:$C$30,2,FALSE),"")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2.1386363636363637</v>
      </c>
      <c r="D25" s="56" t="str">
        <f>IF(Abaques_SSI!D25&gt;0,(Abaques_SSI!D$3)*Abaques_SSI!D25*5*VLOOKUP($B25,Etape_2_Budget_par_risque!$B$4:$C$30,2,FALSE),"")</f>
        <v/>
      </c>
      <c r="E25" s="55" t="str">
        <f>IF(Abaques_SSI!E25&gt;0,(Abaques_SSI!E$3)*Abaques_SSI!E25*5*VLOOKUP($B25,Etape_2_Budget_par_risque!$B$4:$C$30,2,FALSE),"")</f>
        <v/>
      </c>
      <c r="F25" s="55" t="str">
        <f>IF(Abaques_SSI!F25&gt;0,(Abaques_SSI!F$3)*Abaques_SSI!F25*5*VLOOKUP($B25,Etape_2_Budget_par_risque!$B$4:$C$30,2,FALSE),"")</f>
        <v/>
      </c>
      <c r="G25" s="55">
        <f ca="1">IF(Abaques_SSI!G25&gt;0,(Abaques_SSI!G$3)*Abaques_SSI!G25*5*VLOOKUP($B25,Etape_2_Budget_par_risque!$B$4:$C$30,2,FALSE),"")</f>
        <v>1.1863636363636363</v>
      </c>
      <c r="H25" s="55">
        <f ca="1">IF(Abaques_SSI!H25&gt;0,(Abaques_SSI!H$3)*Abaques_SSI!H25*5*VLOOKUP($B25,Etape_2_Budget_par_risque!$B$4:$C$30,2,FALSE),"")</f>
        <v>7.4999999999999997E-2</v>
      </c>
      <c r="I25" s="55">
        <f ca="1">IF(Abaques_SSI!I25&gt;0,(Abaques_SSI!I$3)*Abaques_SSI!I25*5*VLOOKUP($B25,Etape_2_Budget_par_risque!$B$4:$C$30,2,FALSE),"")</f>
        <v>0.34090909090909088</v>
      </c>
      <c r="J25" s="55" t="str">
        <f>IF(Abaques_SSI!J25&gt;0,(Abaques_SSI!J$3)*Abaques_SSI!J25*5*VLOOKUP($B25,Etape_2_Budget_par_risque!$B$4:$C$30,2,FALSE),"")</f>
        <v/>
      </c>
      <c r="K25" s="55" t="str">
        <f>IF(Abaques_SSI!K25&gt;0,(Abaques_SSI!K$3)*Abaques_SSI!K25*5*VLOOKUP($B25,Etape_2_Budget_par_risque!$B$4:$C$30,2,FALSE),"")</f>
        <v/>
      </c>
      <c r="L25" s="55" t="str">
        <f>IF(Abaques_SSI!L25&gt;0,(Abaques_SSI!L$3)*Abaques_SSI!L25*5*VLOOKUP($B25,Etape_2_Budget_par_risque!$B$4:$C$30,2,FALSE),"")</f>
        <v/>
      </c>
      <c r="M25" s="55">
        <f ca="1">IF(Abaques_SSI!M25&gt;0,(Abaques_SSI!M$3)*Abaques_SSI!M25*5*VLOOKUP($B25,Etape_2_Budget_par_risque!$B$4:$C$30,2,FALSE),"")</f>
        <v>0.30000000000000004</v>
      </c>
      <c r="N25" s="55" t="str">
        <f>IF(Abaques_SSI!N25&gt;0,(Abaques_SSI!N$3)*Abaques_SSI!N25*5*VLOOKUP($B25,Etape_2_Budget_par_risque!$B$4:$C$30,2,FALSE),"")</f>
        <v/>
      </c>
      <c r="O25" s="55" t="str">
        <f>IF(Abaques_SSI!O25&gt;0,(Abaques_SSI!O$3)*Abaques_SSI!O25*5*VLOOKUP($B25,Etape_2_Budget_par_risque!$B$4:$C$30,2,FALSE),"")</f>
        <v/>
      </c>
      <c r="P25" s="55" t="str">
        <f>IF(Abaques_SSI!P25&gt;0,(Abaques_SSI!P$3)*Abaques_SSI!P25*5*VLOOKUP($B25,Etape_2_Budget_par_risque!$B$4:$C$30,2,FALSE),"")</f>
        <v/>
      </c>
      <c r="Q25" s="55" t="str">
        <f>IF(Abaques_SSI!Q25&gt;0,(Abaques_SSI!Q$3)*Abaques_SSI!Q25*5*VLOOKUP($B25,Etape_2_Budget_par_risque!$B$4:$C$30,2,FALSE),"")</f>
        <v/>
      </c>
      <c r="R25" s="55" t="str">
        <f>IF(Abaques_SSI!R25&gt;0,(Abaques_SSI!R$3)*Abaques_SSI!R25*5*VLOOKUP($B25,Etape_2_Budget_par_risque!$B$4:$C$30,2,FALSE),"")</f>
        <v/>
      </c>
      <c r="S25" s="55" t="str">
        <f>IF(Abaques_SSI!S25&gt;0,(Abaques_SSI!S$3)*Abaques_SSI!S25*5*VLOOKUP($B25,Etape_2_Budget_par_risque!$B$4:$C$30,2,FALSE),"")</f>
        <v/>
      </c>
      <c r="T25" s="55" t="str">
        <f>IF(Abaques_SSI!T25&gt;0,(Abaques_SSI!T$3)*Abaques_SSI!T25*5*VLOOKUP($B25,Etape_2_Budget_par_risque!$B$4:$C$30,2,FALSE),"")</f>
        <v/>
      </c>
      <c r="U25" s="55">
        <f ca="1">IF(Abaques_SSI!U25&gt;0,(Abaques_SSI!U$3)*Abaques_SSI!U25*5*VLOOKUP($B25,Etape_2_Budget_par_risque!$B$4:$C$30,2,FALSE),"")</f>
        <v>0.23636363636363639</v>
      </c>
      <c r="V25" s="55" t="str">
        <f>IF(Abaques_SSI!V25&gt;0,(Abaques_SSI!V$3)*Abaques_SSI!V25*5*VLOOKUP($B25,Etape_2_Budget_par_risque!$B$4:$C$30,2,FALSE),"")</f>
        <v/>
      </c>
      <c r="W25" s="55" t="str">
        <f>IF(Abaques_SSI!W25&gt;0,(Abaques_SSI!W$3)*Abaques_SSI!W25*5*VLOOKUP($B25,Etape_2_Budget_par_risque!$B$4:$C$30,2,FALSE),"")</f>
        <v/>
      </c>
      <c r="X25" s="55" t="str">
        <f>IF(Abaques_SSI!X25&gt;0,(Abaques_SSI!X$3)*Abaques_SSI!X25*5*VLOOKUP($B25,Etape_2_Budget_par_risque!$B$4:$C$30,2,FALSE),"")</f>
        <v/>
      </c>
      <c r="Y25" s="55" t="str">
        <f>IF(Abaques_SSI!Y25&gt;0,(Abaques_SSI!Y$3)*Abaques_SSI!Y25*5*VLOOKUP($B25,Etape_2_Budget_par_risque!$B$4:$C$30,2,FALSE),"")</f>
        <v/>
      </c>
      <c r="Z25" s="55" t="str">
        <f>IF(Abaques_SSI!Z25&gt;0,(Abaques_SSI!Z$3)*Abaques_SSI!Z25*5*VLOOKUP($B25,Etape_2_Budget_par_risque!$B$4:$C$30,2,FALSE),"")</f>
        <v/>
      </c>
      <c r="AA25" s="55" t="str">
        <f>IF(Abaques_SSI!AA25&gt;0,(Abaques_SSI!AA$3)*Abaques_SSI!AA25*5*VLOOKUP($B25,Etape_2_Budget_par_risque!$B$4:$C$30,2,FALSE),"")</f>
        <v/>
      </c>
      <c r="AB25" s="55" t="str">
        <f>IF(Abaques_SSI!AB25&gt;0,(Abaques_SSI!AB$3)*Abaques_SSI!AB25*5*VLOOKUP($B25,Etape_2_Budget_par_risque!$B$4:$C$30,2,FALSE),"")</f>
        <v/>
      </c>
      <c r="AC25" s="55" t="str">
        <f>IF(Abaques_SSI!AC25&gt;0,(Abaques_SSI!AC$3)*Abaques_SSI!AC25*5*VLOOKUP($B25,Etape_2_Budget_par_risque!$B$4:$C$30,2,FALSE),"")</f>
        <v/>
      </c>
      <c r="AD25" s="55" t="str">
        <f>IF(Abaques_SSI!AD25&gt;0,(Abaques_SSI!AD$3)*Abaques_SSI!AD25*5*VLOOKUP($B25,Etape_2_Budget_par_risque!$B$4:$C$30,2,FALSE),"")</f>
        <v/>
      </c>
      <c r="AE25" s="55" t="str">
        <f>IF(Abaques_SSI!AE25&gt;0,(Abaques_SSI!AE$3)*Abaques_SSI!AE25*5*VLOOKUP($B25,Etape_2_Budget_par_risque!$B$4:$C$30,2,FALSE),"")</f>
        <v/>
      </c>
      <c r="AF25" s="55" t="str">
        <f>IF(Abaques_SSI!AF25&gt;0,(Abaques_SSI!AF$3)*Abaques_SSI!AF25*5*VLOOKUP($B25,Etape_2_Budget_par_risque!$B$4:$C$30,2,FALSE),"")</f>
        <v/>
      </c>
      <c r="AG25" s="55" t="str">
        <f>IF(Abaques_SSI!AG25&gt;0,(Abaques_SSI!AG$3)*Abaques_SSI!AG25*5*VLOOKUP($B25,Etape_2_Budget_par_risque!$B$4:$C$30,2,FALSE),"")</f>
        <v/>
      </c>
      <c r="AH25" s="55" t="str">
        <f>IF(Abaques_SSI!AH25&gt;0,(Abaques_SSI!AH$3)*Abaques_SSI!AH25*5*VLOOKUP($B25,Etape_2_Budget_par_risque!$B$4:$C$30,2,FALSE),"")</f>
        <v/>
      </c>
      <c r="AI25" s="55" t="str">
        <f>IF(Abaques_SSI!AI25&gt;0,(Abaques_SSI!AI$3)*Abaques_SSI!AI25*5*VLOOKUP($B25,Etape_2_Budget_par_risque!$B$4:$C$30,2,FALSE),"")</f>
        <v/>
      </c>
      <c r="AJ25" s="55" t="str">
        <f>IF(Abaques_SSI!AJ25&gt;0,(Abaques_SSI!AJ$3)*Abaques_SSI!AJ25*5*VLOOKUP($B25,Etape_2_Budget_par_risque!$B$4:$C$30,2,FALSE),"")</f>
        <v/>
      </c>
      <c r="AK25" s="55" t="str">
        <f>IF(Abaques_SSI!AK25&gt;0,(Abaques_SSI!AK$3)*Abaques_SSI!AK25*5*VLOOKUP($B25,Etape_2_Budget_par_risque!$B$4:$C$30,2,FALSE),"")</f>
        <v/>
      </c>
      <c r="AL25" s="175" t="str">
        <f>IF(Abaques_SSI!AL25&gt;0,(Abaques_SSI!AL$3)*Abaques_SSI!AL25*5*VLOOKUP($B25,Etape_2_Budget_par_risque!$B$4:$C$30,2,FALSE),"")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7.5920000000000005</v>
      </c>
      <c r="D26" s="56" t="str">
        <f>IF(Abaques_SSI!D26&gt;0,(Abaques_SSI!D$3)*Abaques_SSI!D26*5*VLOOKUP($B26,Etape_2_Budget_par_risque!$B$4:$C$30,2,FALSE),"")</f>
        <v/>
      </c>
      <c r="E26" s="55">
        <f ca="1">IF(Abaques_SSI!E26&gt;0,(Abaques_SSI!E$3)*Abaques_SSI!E26*5*VLOOKUP($B26,Etape_2_Budget_par_risque!$B$4:$C$30,2,FALSE),"")</f>
        <v>0.66</v>
      </c>
      <c r="F26" s="55">
        <f ca="1">IF(Abaques_SSI!F26&gt;0,(Abaques_SSI!F$3)*Abaques_SSI!F26*5*VLOOKUP($B26,Etape_2_Budget_par_risque!$B$4:$C$30,2,FALSE),"")</f>
        <v>0</v>
      </c>
      <c r="G26" s="55" t="str">
        <f>IF(Abaques_SSI!G26&gt;0,(Abaques_SSI!G$3)*Abaques_SSI!G26*5*VLOOKUP($B26,Etape_2_Budget_par_risque!$B$4:$C$30,2,FALSE),"")</f>
        <v/>
      </c>
      <c r="H26" s="55">
        <f ca="1">IF(Abaques_SSI!H26&gt;0,(Abaques_SSI!H$3)*Abaques_SSI!H26*5*VLOOKUP($B26,Etape_2_Budget_par_risque!$B$4:$C$30,2,FALSE),"")</f>
        <v>0.35200000000000004</v>
      </c>
      <c r="I26" s="55">
        <f ca="1">IF(Abaques_SSI!I26&gt;0,(Abaques_SSI!I$3)*Abaques_SSI!I26*5*VLOOKUP($B26,Etape_2_Budget_par_risque!$B$4:$C$30,2,FALSE),"")</f>
        <v>0.6</v>
      </c>
      <c r="J26" s="55">
        <f ca="1">IF(Abaques_SSI!J26&gt;0,(Abaques_SSI!J$3)*Abaques_SSI!J26*5*VLOOKUP($B26,Etape_2_Budget_par_risque!$B$4:$C$30,2,FALSE),"")</f>
        <v>0.20000000000000004</v>
      </c>
      <c r="K26" s="55" t="str">
        <f>IF(Abaques_SSI!K26&gt;0,(Abaques_SSI!K$3)*Abaques_SSI!K26*5*VLOOKUP($B26,Etape_2_Budget_par_risque!$B$4:$C$30,2,FALSE),"")</f>
        <v/>
      </c>
      <c r="L26" s="55" t="str">
        <f>IF(Abaques_SSI!L26&gt;0,(Abaques_SSI!L$3)*Abaques_SSI!L26*5*VLOOKUP($B26,Etape_2_Budget_par_risque!$B$4:$C$30,2,FALSE),"")</f>
        <v/>
      </c>
      <c r="M26" s="55">
        <f ca="1">IF(Abaques_SSI!M26&gt;0,(Abaques_SSI!M$3)*Abaques_SSI!M26*5*VLOOKUP($B26,Etape_2_Budget_par_risque!$B$4:$C$30,2,FALSE),"")</f>
        <v>2.1120000000000001</v>
      </c>
      <c r="N26" s="55" t="str">
        <f>IF(Abaques_SSI!N26&gt;0,(Abaques_SSI!N$3)*Abaques_SSI!N26*5*VLOOKUP($B26,Etape_2_Budget_par_risque!$B$4:$C$30,2,FALSE),"")</f>
        <v/>
      </c>
      <c r="O26" s="55" t="str">
        <f>IF(Abaques_SSI!O26&gt;0,(Abaques_SSI!O$3)*Abaques_SSI!O26*5*VLOOKUP($B26,Etape_2_Budget_par_risque!$B$4:$C$30,2,FALSE),"")</f>
        <v/>
      </c>
      <c r="P26" s="55" t="str">
        <f>IF(Abaques_SSI!P26&gt;0,(Abaques_SSI!P$3)*Abaques_SSI!P26*5*VLOOKUP($B26,Etape_2_Budget_par_risque!$B$4:$C$30,2,FALSE),"")</f>
        <v/>
      </c>
      <c r="Q26" s="55" t="str">
        <f>IF(Abaques_SSI!Q26&gt;0,(Abaques_SSI!Q$3)*Abaques_SSI!Q26*5*VLOOKUP($B26,Etape_2_Budget_par_risque!$B$4:$C$30,2,FALSE),"")</f>
        <v/>
      </c>
      <c r="R26" s="55" t="str">
        <f>IF(Abaques_SSI!R26&gt;0,(Abaques_SSI!R$3)*Abaques_SSI!R26*5*VLOOKUP($B26,Etape_2_Budget_par_risque!$B$4:$C$30,2,FALSE),"")</f>
        <v/>
      </c>
      <c r="S26" s="55" t="str">
        <f>IF(Abaques_SSI!S26&gt;0,(Abaques_SSI!S$3)*Abaques_SSI!S26*5*VLOOKUP($B26,Etape_2_Budget_par_risque!$B$4:$C$30,2,FALSE),"")</f>
        <v/>
      </c>
      <c r="T26" s="55" t="str">
        <f>IF(Abaques_SSI!T26&gt;0,(Abaques_SSI!T$3)*Abaques_SSI!T26*5*VLOOKUP($B26,Etape_2_Budget_par_risque!$B$4:$C$30,2,FALSE),"")</f>
        <v/>
      </c>
      <c r="U26" s="55" t="str">
        <f>IF(Abaques_SSI!U26&gt;0,(Abaques_SSI!U$3)*Abaques_SSI!U26*5*VLOOKUP($B26,Etape_2_Budget_par_risque!$B$4:$C$30,2,FALSE),"")</f>
        <v/>
      </c>
      <c r="V26" s="55">
        <f ca="1">IF(Abaques_SSI!V26&gt;0,(Abaques_SSI!V$3)*Abaques_SSI!V26*5*VLOOKUP($B26,Etape_2_Budget_par_risque!$B$4:$C$30,2,FALSE),"")</f>
        <v>0.86799999999999999</v>
      </c>
      <c r="W26" s="55">
        <f ca="1">IF(Abaques_SSI!W26&gt;0,(Abaques_SSI!W$3)*Abaques_SSI!W26*5*VLOOKUP($B26,Etape_2_Budget_par_risque!$B$4:$C$30,2,FALSE),"")</f>
        <v>0.23199999999999998</v>
      </c>
      <c r="X26" s="55">
        <f ca="1">IF(Abaques_SSI!X26&gt;0,(Abaques_SSI!X$3)*Abaques_SSI!X26*5*VLOOKUP($B26,Etape_2_Budget_par_risque!$B$4:$C$30,2,FALSE),"")</f>
        <v>9.5999999999999988E-2</v>
      </c>
      <c r="Y26" s="55" t="str">
        <f>IF(Abaques_SSI!Y26&gt;0,(Abaques_SSI!Y$3)*Abaques_SSI!Y26*5*VLOOKUP($B26,Etape_2_Budget_par_risque!$B$4:$C$30,2,FALSE),"")</f>
        <v/>
      </c>
      <c r="Z26" s="55" t="str">
        <f>IF(Abaques_SSI!Z26&gt;0,(Abaques_SSI!Z$3)*Abaques_SSI!Z26*5*VLOOKUP($B26,Etape_2_Budget_par_risque!$B$4:$C$30,2,FALSE),"")</f>
        <v/>
      </c>
      <c r="AA26" s="55" t="str">
        <f>IF(Abaques_SSI!AA26&gt;0,(Abaques_SSI!AA$3)*Abaques_SSI!AA26*5*VLOOKUP($B26,Etape_2_Budget_par_risque!$B$4:$C$30,2,FALSE),"")</f>
        <v/>
      </c>
      <c r="AB26" s="55" t="str">
        <f>IF(Abaques_SSI!AB26&gt;0,(Abaques_SSI!AB$3)*Abaques_SSI!AB26*5*VLOOKUP($B26,Etape_2_Budget_par_risque!$B$4:$C$30,2,FALSE),"")</f>
        <v/>
      </c>
      <c r="AC26" s="55" t="str">
        <f>IF(Abaques_SSI!AC26&gt;0,(Abaques_SSI!AC$3)*Abaques_SSI!AC26*5*VLOOKUP($B26,Etape_2_Budget_par_risque!$B$4:$C$30,2,FALSE),"")</f>
        <v/>
      </c>
      <c r="AD26" s="55" t="str">
        <f>IF(Abaques_SSI!AD26&gt;0,(Abaques_SSI!AD$3)*Abaques_SSI!AD26*5*VLOOKUP($B26,Etape_2_Budget_par_risque!$B$4:$C$30,2,FALSE),"")</f>
        <v/>
      </c>
      <c r="AE26" s="55" t="str">
        <f>IF(Abaques_SSI!AE26&gt;0,(Abaques_SSI!AE$3)*Abaques_SSI!AE26*5*VLOOKUP($B26,Etape_2_Budget_par_risque!$B$4:$C$30,2,FALSE),"")</f>
        <v/>
      </c>
      <c r="AF26" s="55" t="str">
        <f>IF(Abaques_SSI!AF26&gt;0,(Abaques_SSI!AF$3)*Abaques_SSI!AF26*5*VLOOKUP($B26,Etape_2_Budget_par_risque!$B$4:$C$30,2,FALSE),"")</f>
        <v/>
      </c>
      <c r="AG26" s="55" t="str">
        <f>IF(Abaques_SSI!AG26&gt;0,(Abaques_SSI!AG$3)*Abaques_SSI!AG26*5*VLOOKUP($B26,Etape_2_Budget_par_risque!$B$4:$C$30,2,FALSE),"")</f>
        <v/>
      </c>
      <c r="AH26" s="55" t="str">
        <f>IF(Abaques_SSI!AH26&gt;0,(Abaques_SSI!AH$3)*Abaques_SSI!AH26*5*VLOOKUP($B26,Etape_2_Budget_par_risque!$B$4:$C$30,2,FALSE),"")</f>
        <v/>
      </c>
      <c r="AI26" s="55">
        <f ca="1">IF(Abaques_SSI!AI26&gt;0,(Abaques_SSI!AI$3)*Abaques_SSI!AI26*5*VLOOKUP($B26,Etape_2_Budget_par_risque!$B$4:$C$30,2,FALSE),"")</f>
        <v>1.7999999999999998</v>
      </c>
      <c r="AJ26" s="55" t="str">
        <f>IF(Abaques_SSI!AJ26&gt;0,(Abaques_SSI!AJ$3)*Abaques_SSI!AJ26*5*VLOOKUP($B26,Etape_2_Budget_par_risque!$B$4:$C$30,2,FALSE),"")</f>
        <v/>
      </c>
      <c r="AK26" s="55">
        <f ca="1">IF(Abaques_SSI!AK26&gt;0,(Abaques_SSI!AK$3)*Abaques_SSI!AK26*5*VLOOKUP($B26,Etape_2_Budget_par_risque!$B$4:$C$30,2,FALSE),"")</f>
        <v>5.6000000000000008E-2</v>
      </c>
      <c r="AL26" s="175">
        <f ca="1">IF(Abaques_SSI!AL26&gt;0,(Abaques_SSI!AL$3)*Abaques_SSI!AL26*5*VLOOKUP($B26,Etape_2_Budget_par_risque!$B$4:$C$30,2,FALSE),"")</f>
        <v>0.61599999999999999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3.2625000000000002</v>
      </c>
      <c r="D27" s="56" t="str">
        <f>IF(Abaques_SSI!D27&gt;0,(Abaques_SSI!D$3)*Abaques_SSI!D27*5*VLOOKUP($B27,Etape_2_Budget_par_risque!$B$4:$C$30,2,FALSE),"")</f>
        <v/>
      </c>
      <c r="E27" s="55">
        <f ca="1">IF(Abaques_SSI!E27&gt;0,(Abaques_SSI!E$3)*Abaques_SSI!E27*5*VLOOKUP($B27,Etape_2_Budget_par_risque!$B$4:$C$30,2,FALSE),"")</f>
        <v>0.36397058823529416</v>
      </c>
      <c r="F27" s="55" t="str">
        <f>IF(Abaques_SSI!F27&gt;0,(Abaques_SSI!F$3)*Abaques_SSI!F27*5*VLOOKUP($B27,Etape_2_Budget_par_risque!$B$4:$C$30,2,FALSE),"")</f>
        <v/>
      </c>
      <c r="G27" s="55" t="str">
        <f>IF(Abaques_SSI!G27&gt;0,(Abaques_SSI!G$3)*Abaques_SSI!G27*5*VLOOKUP($B27,Etape_2_Budget_par_risque!$B$4:$C$30,2,FALSE),"")</f>
        <v/>
      </c>
      <c r="H27" s="55">
        <f ca="1">IF(Abaques_SSI!H27&gt;0,(Abaques_SSI!H$3)*Abaques_SSI!H27*5*VLOOKUP($B27,Etape_2_Budget_par_risque!$B$4:$C$30,2,FALSE),"")</f>
        <v>7.2794117647058829E-2</v>
      </c>
      <c r="I27" s="55">
        <f ca="1">IF(Abaques_SSI!I27&gt;0,(Abaques_SSI!I$3)*Abaques_SSI!I27*5*VLOOKUP($B27,Etape_2_Budget_par_risque!$B$4:$C$30,2,FALSE),"")</f>
        <v>0.33088235294117652</v>
      </c>
      <c r="J27" s="55">
        <f ca="1">IF(Abaques_SSI!J27&gt;0,(Abaques_SSI!J$3)*Abaques_SSI!J27*5*VLOOKUP($B27,Etape_2_Budget_par_risque!$B$4:$C$30,2,FALSE),"")</f>
        <v>6.6176470588235309E-2</v>
      </c>
      <c r="K27" s="55" t="str">
        <f>IF(Abaques_SSI!K27&gt;0,(Abaques_SSI!K$3)*Abaques_SSI!K27*5*VLOOKUP($B27,Etape_2_Budget_par_risque!$B$4:$C$30,2,FALSE),"")</f>
        <v/>
      </c>
      <c r="L27" s="55" t="str">
        <f>IF(Abaques_SSI!L27&gt;0,(Abaques_SSI!L$3)*Abaques_SSI!L27*5*VLOOKUP($B27,Etape_2_Budget_par_risque!$B$4:$C$30,2,FALSE),"")</f>
        <v/>
      </c>
      <c r="M27" s="55">
        <f ca="1">IF(Abaques_SSI!M27&gt;0,(Abaques_SSI!M$3)*Abaques_SSI!M27*5*VLOOKUP($B27,Etape_2_Budget_par_risque!$B$4:$C$30,2,FALSE),"")</f>
        <v>0.29117647058823537</v>
      </c>
      <c r="N27" s="55" t="str">
        <f>IF(Abaques_SSI!N27&gt;0,(Abaques_SSI!N$3)*Abaques_SSI!N27*5*VLOOKUP($B27,Etape_2_Budget_par_risque!$B$4:$C$30,2,FALSE),"")</f>
        <v/>
      </c>
      <c r="O27" s="55">
        <f ca="1">IF(Abaques_SSI!O27&gt;0,(Abaques_SSI!O$3)*Abaques_SSI!O27*5*VLOOKUP($B27,Etape_2_Budget_par_risque!$B$4:$C$30,2,FALSE),"")</f>
        <v>0.20955882352941177</v>
      </c>
      <c r="P27" s="55" t="str">
        <f>IF(Abaques_SSI!P27&gt;0,(Abaques_SSI!P$3)*Abaques_SSI!P27*5*VLOOKUP($B27,Etape_2_Budget_par_risque!$B$4:$C$30,2,FALSE),"")</f>
        <v/>
      </c>
      <c r="Q27" s="55" t="str">
        <f>IF(Abaques_SSI!Q27&gt;0,(Abaques_SSI!Q$3)*Abaques_SSI!Q27*5*VLOOKUP($B27,Etape_2_Budget_par_risque!$B$4:$C$30,2,FALSE),"")</f>
        <v/>
      </c>
      <c r="R27" s="55">
        <f ca="1">IF(Abaques_SSI!R27&gt;0,(Abaques_SSI!R$3)*Abaques_SSI!R27*5*VLOOKUP($B27,Etape_2_Budget_par_risque!$B$4:$C$30,2,FALSE),"")</f>
        <v>0.15441176470588239</v>
      </c>
      <c r="S27" s="55" t="str">
        <f>IF(Abaques_SSI!S27&gt;0,(Abaques_SSI!S$3)*Abaques_SSI!S27*5*VLOOKUP($B27,Etape_2_Budget_par_risque!$B$4:$C$30,2,FALSE),"")</f>
        <v/>
      </c>
      <c r="T27" s="55" t="str">
        <f>IF(Abaques_SSI!T27&gt;0,(Abaques_SSI!T$3)*Abaques_SSI!T27*5*VLOOKUP($B27,Etape_2_Budget_par_risque!$B$4:$C$30,2,FALSE),"")</f>
        <v/>
      </c>
      <c r="U27" s="55">
        <f ca="1">IF(Abaques_SSI!U27&gt;0,(Abaques_SSI!U$3)*Abaques_SSI!U27*5*VLOOKUP($B27,Etape_2_Budget_par_risque!$B$4:$C$30,2,FALSE),"")</f>
        <v>0.14338235294117649</v>
      </c>
      <c r="V27" s="55">
        <f ca="1">IF(Abaques_SSI!V27&gt;0,(Abaques_SSI!V$3)*Abaques_SSI!V27*5*VLOOKUP($B27,Etape_2_Budget_par_risque!$B$4:$C$30,2,FALSE),"")</f>
        <v>0.95735294117647052</v>
      </c>
      <c r="W27" s="55" t="str">
        <f>IF(Abaques_SSI!W27&gt;0,(Abaques_SSI!W$3)*Abaques_SSI!W27*5*VLOOKUP($B27,Etape_2_Budget_par_risque!$B$4:$C$30,2,FALSE),"")</f>
        <v/>
      </c>
      <c r="X27" s="55">
        <f ca="1">IF(Abaques_SSI!X27&gt;0,(Abaques_SSI!X$3)*Abaques_SSI!X27*5*VLOOKUP($B27,Etape_2_Budget_par_risque!$B$4:$C$30,2,FALSE),"")</f>
        <v>8.8235294117647051E-2</v>
      </c>
      <c r="Y27" s="55" t="str">
        <f>IF(Abaques_SSI!Y27&gt;0,(Abaques_SSI!Y$3)*Abaques_SSI!Y27*5*VLOOKUP($B27,Etape_2_Budget_par_risque!$B$4:$C$30,2,FALSE),"")</f>
        <v/>
      </c>
      <c r="Z27" s="55" t="str">
        <f>IF(Abaques_SSI!Z27&gt;0,(Abaques_SSI!Z$3)*Abaques_SSI!Z27*5*VLOOKUP($B27,Etape_2_Budget_par_risque!$B$4:$C$30,2,FALSE),"")</f>
        <v/>
      </c>
      <c r="AA27" s="55" t="str">
        <f>IF(Abaques_SSI!AA27&gt;0,(Abaques_SSI!AA$3)*Abaques_SSI!AA27*5*VLOOKUP($B27,Etape_2_Budget_par_risque!$B$4:$C$30,2,FALSE),"")</f>
        <v/>
      </c>
      <c r="AB27" s="55" t="str">
        <f>IF(Abaques_SSI!AB27&gt;0,(Abaques_SSI!AB$3)*Abaques_SSI!AB27*5*VLOOKUP($B27,Etape_2_Budget_par_risque!$B$4:$C$30,2,FALSE),"")</f>
        <v/>
      </c>
      <c r="AC27" s="55">
        <f ca="1">IF(Abaques_SSI!AC27&gt;0,(Abaques_SSI!AC$3)*Abaques_SSI!AC27*5*VLOOKUP($B27,Etape_2_Budget_par_risque!$B$4:$C$30,2,FALSE),"")</f>
        <v>0.16764705882352943</v>
      </c>
      <c r="AD27" s="55">
        <f ca="1">IF(Abaques_SSI!AD27&gt;0,(Abaques_SSI!AD$3)*Abaques_SSI!AD27*5*VLOOKUP($B27,Etape_2_Budget_par_risque!$B$4:$C$30,2,FALSE),"")</f>
        <v>8.8235294117647051E-2</v>
      </c>
      <c r="AE27" s="55" t="str">
        <f>IF(Abaques_SSI!AE27&gt;0,(Abaques_SSI!AE$3)*Abaques_SSI!AE27*5*VLOOKUP($B27,Etape_2_Budget_par_risque!$B$4:$C$30,2,FALSE),"")</f>
        <v/>
      </c>
      <c r="AF27" s="55">
        <f ca="1">IF(Abaques_SSI!AF27&gt;0,(Abaques_SSI!AF$3)*Abaques_SSI!AF27*5*VLOOKUP($B27,Etape_2_Budget_par_risque!$B$4:$C$30,2,FALSE),"")</f>
        <v>0.26470588235294112</v>
      </c>
      <c r="AG27" s="55">
        <f ca="1">IF(Abaques_SSI!AG27&gt;0,(Abaques_SSI!AG$3)*Abaques_SSI!AG27*5*VLOOKUP($B27,Etape_2_Budget_par_risque!$B$4:$C$30,2,FALSE),"")</f>
        <v>6.3970588235294112E-2</v>
      </c>
      <c r="AH27" s="55">
        <f ca="1">IF(Abaques_SSI!AH27&gt;0,(Abaques_SSI!AH$3)*Abaques_SSI!AH27*5*VLOOKUP($B27,Etape_2_Budget_par_risque!$B$4:$C$30,2,FALSE),"")</f>
        <v>0</v>
      </c>
      <c r="AI27" s="55" t="str">
        <f>IF(Abaques_SSI!AI27&gt;0,(Abaques_SSI!AI$3)*Abaques_SSI!AI27*5*VLOOKUP($B27,Etape_2_Budget_par_risque!$B$4:$C$30,2,FALSE),"")</f>
        <v/>
      </c>
      <c r="AJ27" s="55" t="str">
        <f>IF(Abaques_SSI!AJ27&gt;0,(Abaques_SSI!AJ$3)*Abaques_SSI!AJ27*5*VLOOKUP($B27,Etape_2_Budget_par_risque!$B$4:$C$30,2,FALSE),"")</f>
        <v/>
      </c>
      <c r="AK27" s="55" t="str">
        <f>IF(Abaques_SSI!AK27&gt;0,(Abaques_SSI!AK$3)*Abaques_SSI!AK27*5*VLOOKUP($B27,Etape_2_Budget_par_risque!$B$4:$C$30,2,FALSE),"")</f>
        <v/>
      </c>
      <c r="AL27" s="175" t="str">
        <f>IF(Abaques_SSI!AL27&gt;0,(Abaques_SSI!AL$3)*Abaques_SSI!AL27*5*VLOOKUP($B27,Etape_2_Budget_par_risque!$B$4:$C$30,2,FALSE),"")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7.6550000000000011</v>
      </c>
      <c r="D28" s="56" t="str">
        <f>IF(Abaques_SSI!D28&gt;0,(Abaques_SSI!D$3)*Abaques_SSI!D28*5*VLOOKUP($B28,Etape_2_Budget_par_risque!$B$4:$C$30,2,FALSE),"")</f>
        <v/>
      </c>
      <c r="E28" s="55">
        <f ca="1">IF(Abaques_SSI!E28&gt;0,(Abaques_SSI!E$3)*Abaques_SSI!E28*5*VLOOKUP($B28,Etape_2_Budget_par_risque!$B$4:$C$30,2,FALSE),"")</f>
        <v>1.375</v>
      </c>
      <c r="F28" s="55" t="str">
        <f>IF(Abaques_SSI!F28&gt;0,(Abaques_SSI!F$3)*Abaques_SSI!F28*5*VLOOKUP($B28,Etape_2_Budget_par_risque!$B$4:$C$30,2,FALSE),"")</f>
        <v/>
      </c>
      <c r="G28" s="55">
        <f ca="1">IF(Abaques_SSI!G28&gt;0,(Abaques_SSI!G$3)*Abaques_SSI!G28*5*VLOOKUP($B28,Etape_2_Budget_par_risque!$B$4:$C$30,2,FALSE),"")</f>
        <v>2.6100000000000003</v>
      </c>
      <c r="H28" s="55">
        <f ca="1">IF(Abaques_SSI!H28&gt;0,(Abaques_SSI!H$3)*Abaques_SSI!H28*5*VLOOKUP($B28,Etape_2_Budget_par_risque!$B$4:$C$30,2,FALSE),"")</f>
        <v>0.44000000000000006</v>
      </c>
      <c r="I28" s="55">
        <f ca="1">IF(Abaques_SSI!I28&gt;0,(Abaques_SSI!I$3)*Abaques_SSI!I28*5*VLOOKUP($B28,Etape_2_Budget_par_risque!$B$4:$C$30,2,FALSE),"")</f>
        <v>0.75</v>
      </c>
      <c r="J28" s="55">
        <f ca="1">IF(Abaques_SSI!J28&gt;0,(Abaques_SSI!J$3)*Abaques_SSI!J28*5*VLOOKUP($B28,Etape_2_Budget_par_risque!$B$4:$C$30,2,FALSE),"")</f>
        <v>0.15</v>
      </c>
      <c r="K28" s="55" t="str">
        <f>IF(Abaques_SSI!K28&gt;0,(Abaques_SSI!K$3)*Abaques_SSI!K28*5*VLOOKUP($B28,Etape_2_Budget_par_risque!$B$4:$C$30,2,FALSE),"")</f>
        <v/>
      </c>
      <c r="L28" s="55" t="str">
        <f>IF(Abaques_SSI!L28&gt;0,(Abaques_SSI!L$3)*Abaques_SSI!L28*5*VLOOKUP($B28,Etape_2_Budget_par_risque!$B$4:$C$30,2,FALSE),"")</f>
        <v/>
      </c>
      <c r="M28" s="55">
        <f ca="1">IF(Abaques_SSI!M28&gt;0,(Abaques_SSI!M$3)*Abaques_SSI!M28*5*VLOOKUP($B28,Etape_2_Budget_par_risque!$B$4:$C$30,2,FALSE),"")</f>
        <v>0.66</v>
      </c>
      <c r="N28" s="55" t="str">
        <f>IF(Abaques_SSI!N28&gt;0,(Abaques_SSI!N$3)*Abaques_SSI!N28*5*VLOOKUP($B28,Etape_2_Budget_par_risque!$B$4:$C$30,2,FALSE),"")</f>
        <v/>
      </c>
      <c r="O28" s="55" t="str">
        <f>IF(Abaques_SSI!O28&gt;0,(Abaques_SSI!O$3)*Abaques_SSI!O28*5*VLOOKUP($B28,Etape_2_Budget_par_risque!$B$4:$C$30,2,FALSE),"")</f>
        <v/>
      </c>
      <c r="P28" s="55" t="str">
        <f>IF(Abaques_SSI!P28&gt;0,(Abaques_SSI!P$3)*Abaques_SSI!P28*5*VLOOKUP($B28,Etape_2_Budget_par_risque!$B$4:$C$30,2,FALSE),"")</f>
        <v/>
      </c>
      <c r="Q28" s="55" t="str">
        <f>IF(Abaques_SSI!Q28&gt;0,(Abaques_SSI!Q$3)*Abaques_SSI!Q28*5*VLOOKUP($B28,Etape_2_Budget_par_risque!$B$4:$C$30,2,FALSE),"")</f>
        <v/>
      </c>
      <c r="R28" s="55">
        <f ca="1">IF(Abaques_SSI!R28&gt;0,(Abaques_SSI!R$3)*Abaques_SSI!R28*5*VLOOKUP($B28,Etape_2_Budget_par_risque!$B$4:$C$30,2,FALSE),"")</f>
        <v>0.35000000000000003</v>
      </c>
      <c r="S28" s="55">
        <f ca="1">IF(Abaques_SSI!S28&gt;0,(Abaques_SSI!S$3)*Abaques_SSI!S28*5*VLOOKUP($B28,Etape_2_Budget_par_risque!$B$4:$C$30,2,FALSE),"")</f>
        <v>1.32</v>
      </c>
      <c r="T28" s="55" t="str">
        <f>IF(Abaques_SSI!T28&gt;0,(Abaques_SSI!T$3)*Abaques_SSI!T28*5*VLOOKUP($B28,Etape_2_Budget_par_risque!$B$4:$C$30,2,FALSE),"")</f>
        <v/>
      </c>
      <c r="U28" s="55" t="str">
        <f>IF(Abaques_SSI!U28&gt;0,(Abaques_SSI!U$3)*Abaques_SSI!U28*5*VLOOKUP($B28,Etape_2_Budget_par_risque!$B$4:$C$30,2,FALSE),"")</f>
        <v/>
      </c>
      <c r="V28" s="55" t="str">
        <f>IF(Abaques_SSI!V28&gt;0,(Abaques_SSI!V$3)*Abaques_SSI!V28*5*VLOOKUP($B28,Etape_2_Budget_par_risque!$B$4:$C$30,2,FALSE),"")</f>
        <v/>
      </c>
      <c r="W28" s="55" t="str">
        <f>IF(Abaques_SSI!W28&gt;0,(Abaques_SSI!W$3)*Abaques_SSI!W28*5*VLOOKUP($B28,Etape_2_Budget_par_risque!$B$4:$C$30,2,FALSE),"")</f>
        <v/>
      </c>
      <c r="X28" s="55" t="str">
        <f>IF(Abaques_SSI!X28&gt;0,(Abaques_SSI!X$3)*Abaques_SSI!X28*5*VLOOKUP($B28,Etape_2_Budget_par_risque!$B$4:$C$30,2,FALSE),"")</f>
        <v/>
      </c>
      <c r="Y28" s="55" t="str">
        <f>IF(Abaques_SSI!Y28&gt;0,(Abaques_SSI!Y$3)*Abaques_SSI!Y28*5*VLOOKUP($B28,Etape_2_Budget_par_risque!$B$4:$C$30,2,FALSE),"")</f>
        <v/>
      </c>
      <c r="Z28" s="55" t="str">
        <f>IF(Abaques_SSI!Z28&gt;0,(Abaques_SSI!Z$3)*Abaques_SSI!Z28*5*VLOOKUP($B28,Etape_2_Budget_par_risque!$B$4:$C$30,2,FALSE),"")</f>
        <v/>
      </c>
      <c r="AA28" s="55" t="str">
        <f>IF(Abaques_SSI!AA28&gt;0,(Abaques_SSI!AA$3)*Abaques_SSI!AA28*5*VLOOKUP($B28,Etape_2_Budget_par_risque!$B$4:$C$30,2,FALSE),"")</f>
        <v/>
      </c>
      <c r="AB28" s="55" t="str">
        <f>IF(Abaques_SSI!AB28&gt;0,(Abaques_SSI!AB$3)*Abaques_SSI!AB28*5*VLOOKUP($B28,Etape_2_Budget_par_risque!$B$4:$C$30,2,FALSE),"")</f>
        <v/>
      </c>
      <c r="AC28" s="55" t="str">
        <f>IF(Abaques_SSI!AC28&gt;0,(Abaques_SSI!AC$3)*Abaques_SSI!AC28*5*VLOOKUP($B28,Etape_2_Budget_par_risque!$B$4:$C$30,2,FALSE),"")</f>
        <v/>
      </c>
      <c r="AD28" s="55" t="str">
        <f>IF(Abaques_SSI!AD28&gt;0,(Abaques_SSI!AD$3)*Abaques_SSI!AD28*5*VLOOKUP($B28,Etape_2_Budget_par_risque!$B$4:$C$30,2,FALSE),"")</f>
        <v/>
      </c>
      <c r="AE28" s="55" t="str">
        <f>IF(Abaques_SSI!AE28&gt;0,(Abaques_SSI!AE$3)*Abaques_SSI!AE28*5*VLOOKUP($B28,Etape_2_Budget_par_risque!$B$4:$C$30,2,FALSE),"")</f>
        <v/>
      </c>
      <c r="AF28" s="55" t="str">
        <f>IF(Abaques_SSI!AF28&gt;0,(Abaques_SSI!AF$3)*Abaques_SSI!AF28*5*VLOOKUP($B28,Etape_2_Budget_par_risque!$B$4:$C$30,2,FALSE),"")</f>
        <v/>
      </c>
      <c r="AG28" s="55" t="str">
        <f>IF(Abaques_SSI!AG28&gt;0,(Abaques_SSI!AG$3)*Abaques_SSI!AG28*5*VLOOKUP($B28,Etape_2_Budget_par_risque!$B$4:$C$30,2,FALSE),"")</f>
        <v/>
      </c>
      <c r="AH28" s="55" t="str">
        <f>IF(Abaques_SSI!AH28&gt;0,(Abaques_SSI!AH$3)*Abaques_SSI!AH28*5*VLOOKUP($B28,Etape_2_Budget_par_risque!$B$4:$C$30,2,FALSE),"")</f>
        <v/>
      </c>
      <c r="AI28" s="55" t="str">
        <f>IF(Abaques_SSI!AI28&gt;0,(Abaques_SSI!AI$3)*Abaques_SSI!AI28*5*VLOOKUP($B28,Etape_2_Budget_par_risque!$B$4:$C$30,2,FALSE),"")</f>
        <v/>
      </c>
      <c r="AJ28" s="55" t="str">
        <f>IF(Abaques_SSI!AJ28&gt;0,(Abaques_SSI!AJ$3)*Abaques_SSI!AJ28*5*VLOOKUP($B28,Etape_2_Budget_par_risque!$B$4:$C$30,2,FALSE),"")</f>
        <v/>
      </c>
      <c r="AK28" s="55" t="str">
        <f>IF(Abaques_SSI!AK28&gt;0,(Abaques_SSI!AK$3)*Abaques_SSI!AK28*5*VLOOKUP($B28,Etape_2_Budget_par_risque!$B$4:$C$30,2,FALSE),"")</f>
        <v/>
      </c>
      <c r="AL28" s="175" t="str">
        <f>IF(Abaques_SSI!AL28&gt;0,(Abaques_SSI!AL$3)*Abaques_SSI!AL28*5*VLOOKUP($B28,Etape_2_Budget_par_risque!$B$4:$C$30,2,FALSE),"")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9.8391304347826107</v>
      </c>
      <c r="D29" s="56" t="str">
        <f>IF(Abaques_SSI!D29&gt;0,(Abaques_SSI!D$3)*Abaques_SSI!D29*5*VLOOKUP($B29,Etape_2_Budget_par_risque!$B$4:$C$30,2,FALSE),"")</f>
        <v/>
      </c>
      <c r="E29" s="55">
        <f ca="1">IF(Abaques_SSI!E29&gt;0,(Abaques_SSI!E$3)*Abaques_SSI!E29*5*VLOOKUP($B29,Etape_2_Budget_par_risque!$B$4:$C$30,2,FALSE),"")</f>
        <v>0.71739130434782616</v>
      </c>
      <c r="F29" s="55" t="str">
        <f>IF(Abaques_SSI!F29&gt;0,(Abaques_SSI!F$3)*Abaques_SSI!F29*5*VLOOKUP($B29,Etape_2_Budget_par_risque!$B$4:$C$30,2,FALSE),"")</f>
        <v/>
      </c>
      <c r="G29" s="55" t="str">
        <f>IF(Abaques_SSI!G29&gt;0,(Abaques_SSI!G$3)*Abaques_SSI!G29*5*VLOOKUP($B29,Etape_2_Budget_par_risque!$B$4:$C$30,2,FALSE),"")</f>
        <v/>
      </c>
      <c r="H29" s="55">
        <f ca="1">IF(Abaques_SSI!H29&gt;0,(Abaques_SSI!H$3)*Abaques_SSI!H29*5*VLOOKUP($B29,Etape_2_Budget_par_risque!$B$4:$C$30,2,FALSE),"")</f>
        <v>0.14347826086956522</v>
      </c>
      <c r="I29" s="55">
        <f ca="1">IF(Abaques_SSI!I29&gt;0,(Abaques_SSI!I$3)*Abaques_SSI!I29*5*VLOOKUP($B29,Etape_2_Budget_par_risque!$B$4:$C$30,2,FALSE),"")</f>
        <v>0.65217391304347827</v>
      </c>
      <c r="J29" s="55" t="str">
        <f>IF(Abaques_SSI!J29&gt;0,(Abaques_SSI!J$3)*Abaques_SSI!J29*5*VLOOKUP($B29,Etape_2_Budget_par_risque!$B$4:$C$30,2,FALSE),"")</f>
        <v/>
      </c>
      <c r="K29" s="55">
        <f ca="1">IF(Abaques_SSI!K29&gt;0,(Abaques_SSI!K$3)*Abaques_SSI!K29*5*VLOOKUP($B29,Etape_2_Budget_par_risque!$B$4:$C$30,2,FALSE),"")</f>
        <v>0.4956521739130435</v>
      </c>
      <c r="L29" s="55" t="str">
        <f>IF(Abaques_SSI!L29&gt;0,(Abaques_SSI!L$3)*Abaques_SSI!L29*5*VLOOKUP($B29,Etape_2_Budget_par_risque!$B$4:$C$30,2,FALSE),"")</f>
        <v/>
      </c>
      <c r="M29" s="55">
        <f ca="1">IF(Abaques_SSI!M29&gt;0,(Abaques_SSI!M$3)*Abaques_SSI!M29*5*VLOOKUP($B29,Etape_2_Budget_par_risque!$B$4:$C$30,2,FALSE),"")</f>
        <v>0.573913043478261</v>
      </c>
      <c r="N29" s="55" t="str">
        <f>IF(Abaques_SSI!N29&gt;0,(Abaques_SSI!N$3)*Abaques_SSI!N29*5*VLOOKUP($B29,Etape_2_Budget_par_risque!$B$4:$C$30,2,FALSE),"")</f>
        <v/>
      </c>
      <c r="O29" s="55" t="str">
        <f>IF(Abaques_SSI!O29&gt;0,(Abaques_SSI!O$3)*Abaques_SSI!O29*5*VLOOKUP($B29,Etape_2_Budget_par_risque!$B$4:$C$30,2,FALSE),"")</f>
        <v/>
      </c>
      <c r="P29" s="55" t="str">
        <f>IF(Abaques_SSI!P29&gt;0,(Abaques_SSI!P$3)*Abaques_SSI!P29*5*VLOOKUP($B29,Etape_2_Budget_par_risque!$B$4:$C$30,2,FALSE),"")</f>
        <v/>
      </c>
      <c r="Q29" s="55">
        <f ca="1">IF(Abaques_SSI!Q29&gt;0,(Abaques_SSI!Q$3)*Abaques_SSI!Q29*5*VLOOKUP($B29,Etape_2_Budget_par_risque!$B$4:$C$30,2,FALSE),"")</f>
        <v>1.9782608695652177</v>
      </c>
      <c r="R29" s="55" t="str">
        <f>IF(Abaques_SSI!R29&gt;0,(Abaques_SSI!R$3)*Abaques_SSI!R29*5*VLOOKUP($B29,Etape_2_Budget_par_risque!$B$4:$C$30,2,FALSE),"")</f>
        <v/>
      </c>
      <c r="S29" s="55" t="str">
        <f>IF(Abaques_SSI!S29&gt;0,(Abaques_SSI!S$3)*Abaques_SSI!S29*5*VLOOKUP($B29,Etape_2_Budget_par_risque!$B$4:$C$30,2,FALSE),"")</f>
        <v/>
      </c>
      <c r="T29" s="55">
        <f ca="1">IF(Abaques_SSI!T29&gt;0,(Abaques_SSI!T$3)*Abaques_SSI!T29*5*VLOOKUP($B29,Etape_2_Budget_par_risque!$B$4:$C$30,2,FALSE),"")</f>
        <v>1.9130434782608698</v>
      </c>
      <c r="U29" s="55" t="str">
        <f>IF(Abaques_SSI!U29&gt;0,(Abaques_SSI!U$3)*Abaques_SSI!U29*5*VLOOKUP($B29,Etape_2_Budget_par_risque!$B$4:$C$30,2,FALSE),"")</f>
        <v/>
      </c>
      <c r="V29" s="55">
        <f ca="1">IF(Abaques_SSI!V29&gt;0,(Abaques_SSI!V$3)*Abaques_SSI!V29*5*VLOOKUP($B29,Etape_2_Budget_par_risque!$B$4:$C$30,2,FALSE),"")</f>
        <v>0.80869565217391315</v>
      </c>
      <c r="W29" s="55">
        <f ca="1">IF(Abaques_SSI!W29&gt;0,(Abaques_SSI!W$3)*Abaques_SSI!W29*5*VLOOKUP($B29,Etape_2_Budget_par_risque!$B$4:$C$30,2,FALSE),"")</f>
        <v>0.5043478260869565</v>
      </c>
      <c r="X29" s="55">
        <f ca="1">IF(Abaques_SSI!X29&gt;0,(Abaques_SSI!X$3)*Abaques_SSI!X29*5*VLOOKUP($B29,Etape_2_Budget_par_risque!$B$4:$C$30,2,FALSE),"")</f>
        <v>0.20869565217391309</v>
      </c>
      <c r="Y29" s="55" t="str">
        <f>IF(Abaques_SSI!Y29&gt;0,(Abaques_SSI!Y$3)*Abaques_SSI!Y29*5*VLOOKUP($B29,Etape_2_Budget_par_risque!$B$4:$C$30,2,FALSE),"")</f>
        <v/>
      </c>
      <c r="Z29" s="55" t="str">
        <f>IF(Abaques_SSI!Z29&gt;0,(Abaques_SSI!Z$3)*Abaques_SSI!Z29*5*VLOOKUP($B29,Etape_2_Budget_par_risque!$B$4:$C$30,2,FALSE),"")</f>
        <v/>
      </c>
      <c r="AA29" s="55" t="str">
        <f>IF(Abaques_SSI!AA29&gt;0,(Abaques_SSI!AA$3)*Abaques_SSI!AA29*5*VLOOKUP($B29,Etape_2_Budget_par_risque!$B$4:$C$30,2,FALSE),"")</f>
        <v/>
      </c>
      <c r="AB29" s="55" t="str">
        <f>IF(Abaques_SSI!AB29&gt;0,(Abaques_SSI!AB$3)*Abaques_SSI!AB29*5*VLOOKUP($B29,Etape_2_Budget_par_risque!$B$4:$C$30,2,FALSE),"")</f>
        <v/>
      </c>
      <c r="AC29" s="55">
        <f ca="1">IF(Abaques_SSI!AC29&gt;0,(Abaques_SSI!AC$3)*Abaques_SSI!AC29*5*VLOOKUP($B29,Etape_2_Budget_par_risque!$B$4:$C$30,2,FALSE),"")</f>
        <v>0.33043478260869569</v>
      </c>
      <c r="AD29" s="55">
        <f ca="1">IF(Abaques_SSI!AD29&gt;0,(Abaques_SSI!AD$3)*Abaques_SSI!AD29*5*VLOOKUP($B29,Etape_2_Budget_par_risque!$B$4:$C$30,2,FALSE),"")</f>
        <v>0.17391304347826092</v>
      </c>
      <c r="AE29" s="55" t="str">
        <f>IF(Abaques_SSI!AE29&gt;0,(Abaques_SSI!AE$3)*Abaques_SSI!AE29*5*VLOOKUP($B29,Etape_2_Budget_par_risque!$B$4:$C$30,2,FALSE),"")</f>
        <v/>
      </c>
      <c r="AF29" s="55" t="str">
        <f>IF(Abaques_SSI!AF29&gt;0,(Abaques_SSI!AF$3)*Abaques_SSI!AF29*5*VLOOKUP($B29,Etape_2_Budget_par_risque!$B$4:$C$30,2,FALSE),"")</f>
        <v/>
      </c>
      <c r="AG29" s="55" t="str">
        <f>IF(Abaques_SSI!AG29&gt;0,(Abaques_SSI!AG$3)*Abaques_SSI!AG29*5*VLOOKUP($B29,Etape_2_Budget_par_risque!$B$4:$C$30,2,FALSE),"")</f>
        <v/>
      </c>
      <c r="AH29" s="55" t="str">
        <f>IF(Abaques_SSI!AH29&gt;0,(Abaques_SSI!AH$3)*Abaques_SSI!AH29*5*VLOOKUP($B29,Etape_2_Budget_par_risque!$B$4:$C$30,2,FALSE),"")</f>
        <v/>
      </c>
      <c r="AI29" s="55" t="str">
        <f>IF(Abaques_SSI!AI29&gt;0,(Abaques_SSI!AI$3)*Abaques_SSI!AI29*5*VLOOKUP($B29,Etape_2_Budget_par_risque!$B$4:$C$30,2,FALSE),"")</f>
        <v/>
      </c>
      <c r="AJ29" s="55" t="str">
        <f>IF(Abaques_SSI!AJ29&gt;0,(Abaques_SSI!AJ$3)*Abaques_SSI!AJ29*5*VLOOKUP($B29,Etape_2_Budget_par_risque!$B$4:$C$30,2,FALSE),"")</f>
        <v/>
      </c>
      <c r="AK29" s="55" t="str">
        <f>IF(Abaques_SSI!AK29&gt;0,(Abaques_SSI!AK$3)*Abaques_SSI!AK29*5*VLOOKUP($B29,Etape_2_Budget_par_risque!$B$4:$C$30,2,FALSE),"")</f>
        <v/>
      </c>
      <c r="AL29" s="175">
        <f ca="1">IF(Abaques_SSI!AL29&gt;0,(Abaques_SSI!AL$3)*Abaques_SSI!AL29*5*VLOOKUP($B29,Etape_2_Budget_par_risque!$B$4:$C$30,2,FALSE),"")</f>
        <v>1.339130434782609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5.5404255319148934</v>
      </c>
      <c r="D30" s="57" t="str">
        <f>IF(Abaques_SSI!D30&gt;0,(Abaques_SSI!D$3)*Abaques_SSI!D30*5*VLOOKUP($B30,Etape_2_Budget_par_risque!$B$4:$C$30,2,FALSE),"")</f>
        <v/>
      </c>
      <c r="E30" s="58">
        <f ca="1">IF(Abaques_SSI!E30&gt;0,(Abaques_SSI!E$3)*Abaques_SSI!E30*5*VLOOKUP($B30,Etape_2_Budget_par_risque!$B$4:$C$30,2,FALSE),"")</f>
        <v>0.52659574468085113</v>
      </c>
      <c r="F30" s="58" t="str">
        <f>IF(Abaques_SSI!F30&gt;0,(Abaques_SSI!F$3)*Abaques_SSI!F30*5*VLOOKUP($B30,Etape_2_Budget_par_risque!$B$4:$C$30,2,FALSE),"")</f>
        <v/>
      </c>
      <c r="G30" s="58" t="str">
        <f>IF(Abaques_SSI!G30&gt;0,(Abaques_SSI!G$3)*Abaques_SSI!G30*5*VLOOKUP($B30,Etape_2_Budget_par_risque!$B$4:$C$30,2,FALSE),"")</f>
        <v/>
      </c>
      <c r="H30" s="58">
        <f ca="1">IF(Abaques_SSI!H30&gt;0,(Abaques_SSI!H$3)*Abaques_SSI!H30*5*VLOOKUP($B30,Etape_2_Budget_par_risque!$B$4:$C$30,2,FALSE),"")</f>
        <v>0.17553191489361702</v>
      </c>
      <c r="I30" s="58">
        <f ca="1">IF(Abaques_SSI!I30&gt;0,(Abaques_SSI!I$3)*Abaques_SSI!I30*5*VLOOKUP($B30,Etape_2_Budget_par_risque!$B$4:$C$30,2,FALSE),"")</f>
        <v>0.47872340425531912</v>
      </c>
      <c r="J30" s="58" t="str">
        <f>IF(Abaques_SSI!J30&gt;0,(Abaques_SSI!J$3)*Abaques_SSI!J30*5*VLOOKUP($B30,Etape_2_Budget_par_risque!$B$4:$C$30,2,FALSE),"")</f>
        <v/>
      </c>
      <c r="K30" s="58">
        <f ca="1">IF(Abaques_SSI!K30&gt;0,(Abaques_SSI!K$3)*Abaques_SSI!K30*5*VLOOKUP($B30,Etape_2_Budget_par_risque!$B$4:$C$30,2,FALSE),"")</f>
        <v>0.36382978723404247</v>
      </c>
      <c r="L30" s="58" t="str">
        <f>IF(Abaques_SSI!L30&gt;0,(Abaques_SSI!L$3)*Abaques_SSI!L30*5*VLOOKUP($B30,Etape_2_Budget_par_risque!$B$4:$C$30,2,FALSE),"")</f>
        <v/>
      </c>
      <c r="M30" s="58">
        <f ca="1">IF(Abaques_SSI!M30&gt;0,(Abaques_SSI!M$3)*Abaques_SSI!M30*5*VLOOKUP($B30,Etape_2_Budget_par_risque!$B$4:$C$30,2,FALSE),"")</f>
        <v>0.4212765957446809</v>
      </c>
      <c r="N30" s="58" t="str">
        <f>IF(Abaques_SSI!N30&gt;0,(Abaques_SSI!N$3)*Abaques_SSI!N30*5*VLOOKUP($B30,Etape_2_Budget_par_risque!$B$4:$C$30,2,FALSE),"")</f>
        <v/>
      </c>
      <c r="O30" s="58" t="str">
        <f>IF(Abaques_SSI!O30&gt;0,(Abaques_SSI!O$3)*Abaques_SSI!O30*5*VLOOKUP($B30,Etape_2_Budget_par_risque!$B$4:$C$30,2,FALSE),"")</f>
        <v/>
      </c>
      <c r="P30" s="58" t="str">
        <f>IF(Abaques_SSI!P30&gt;0,(Abaques_SSI!P$3)*Abaques_SSI!P30*5*VLOOKUP($B30,Etape_2_Budget_par_risque!$B$4:$C$30,2,FALSE),"")</f>
        <v/>
      </c>
      <c r="Q30" s="58" t="str">
        <f>IF(Abaques_SSI!Q30&gt;0,(Abaques_SSI!Q$3)*Abaques_SSI!Q30*5*VLOOKUP($B30,Etape_2_Budget_par_risque!$B$4:$C$30,2,FALSE),"")</f>
        <v/>
      </c>
      <c r="R30" s="58" t="str">
        <f>IF(Abaques_SSI!R30&gt;0,(Abaques_SSI!R$3)*Abaques_SSI!R30*5*VLOOKUP($B30,Etape_2_Budget_par_risque!$B$4:$C$30,2,FALSE),"")</f>
        <v/>
      </c>
      <c r="S30" s="58" t="str">
        <f>IF(Abaques_SSI!S30&gt;0,(Abaques_SSI!S$3)*Abaques_SSI!S30*5*VLOOKUP($B30,Etape_2_Budget_par_risque!$B$4:$C$30,2,FALSE),"")</f>
        <v/>
      </c>
      <c r="T30" s="58" t="str">
        <f>IF(Abaques_SSI!T30&gt;0,(Abaques_SSI!T$3)*Abaques_SSI!T30*5*VLOOKUP($B30,Etape_2_Budget_par_risque!$B$4:$C$30,2,FALSE),"")</f>
        <v/>
      </c>
      <c r="U30" s="58" t="str">
        <f>IF(Abaques_SSI!U30&gt;0,(Abaques_SSI!U$3)*Abaques_SSI!U30*5*VLOOKUP($B30,Etape_2_Budget_par_risque!$B$4:$C$30,2,FALSE),"")</f>
        <v/>
      </c>
      <c r="V30" s="58">
        <f ca="1">IF(Abaques_SSI!V30&gt;0,(Abaques_SSI!V$3)*Abaques_SSI!V30*5*VLOOKUP($B30,Etape_2_Budget_par_risque!$B$4:$C$30,2,FALSE),"")</f>
        <v>0.79148936170212769</v>
      </c>
      <c r="W30" s="58">
        <f ca="1">IF(Abaques_SSI!W30&gt;0,(Abaques_SSI!W$3)*Abaques_SSI!W30*5*VLOOKUP($B30,Etape_2_Budget_par_risque!$B$4:$C$30,2,FALSE),"")</f>
        <v>0.37021276595744679</v>
      </c>
      <c r="X30" s="58">
        <f ca="1">IF(Abaques_SSI!X30&gt;0,(Abaques_SSI!X$3)*Abaques_SSI!X30*5*VLOOKUP($B30,Etape_2_Budget_par_risque!$B$4:$C$30,2,FALSE),"")</f>
        <v>0.20425531914893619</v>
      </c>
      <c r="Y30" s="58" t="str">
        <f>IF(Abaques_SSI!Y30&gt;0,(Abaques_SSI!Y$3)*Abaques_SSI!Y30*5*VLOOKUP($B30,Etape_2_Budget_par_risque!$B$4:$C$30,2,FALSE),"")</f>
        <v/>
      </c>
      <c r="Z30" s="58" t="str">
        <f>IF(Abaques_SSI!Z30&gt;0,(Abaques_SSI!Z$3)*Abaques_SSI!Z30*5*VLOOKUP($B30,Etape_2_Budget_par_risque!$B$4:$C$30,2,FALSE),"")</f>
        <v/>
      </c>
      <c r="AA30" s="58" t="str">
        <f>IF(Abaques_SSI!AA30&gt;0,(Abaques_SSI!AA$3)*Abaques_SSI!AA30*5*VLOOKUP($B30,Etape_2_Budget_par_risque!$B$4:$C$30,2,FALSE),"")</f>
        <v/>
      </c>
      <c r="AB30" s="58" t="str">
        <f>IF(Abaques_SSI!AB30&gt;0,(Abaques_SSI!AB$3)*Abaques_SSI!AB30*5*VLOOKUP($B30,Etape_2_Budget_par_risque!$B$4:$C$30,2,FALSE),"")</f>
        <v/>
      </c>
      <c r="AC30" s="58">
        <f ca="1">IF(Abaques_SSI!AC30&gt;0,(Abaques_SSI!AC$3)*Abaques_SSI!AC30*5*VLOOKUP($B30,Etape_2_Budget_par_risque!$B$4:$C$30,2,FALSE),"")</f>
        <v>0.24255319148936172</v>
      </c>
      <c r="AD30" s="58">
        <f ca="1">IF(Abaques_SSI!AD30&gt;0,(Abaques_SSI!AD$3)*Abaques_SSI!AD30*5*VLOOKUP($B30,Etape_2_Budget_par_risque!$B$4:$C$30,2,FALSE),"")</f>
        <v>0.10212765957446809</v>
      </c>
      <c r="AE30" s="58" t="str">
        <f>IF(Abaques_SSI!AE30&gt;0,(Abaques_SSI!AE$3)*Abaques_SSI!AE30*5*VLOOKUP($B30,Etape_2_Budget_par_risque!$B$4:$C$30,2,FALSE),"")</f>
        <v/>
      </c>
      <c r="AF30" s="58">
        <f ca="1">IF(Abaques_SSI!AF30&gt;0,(Abaques_SSI!AF$3)*Abaques_SSI!AF30*5*VLOOKUP($B30,Etape_2_Budget_par_risque!$B$4:$C$30,2,FALSE),"")</f>
        <v>0.20425531914893619</v>
      </c>
      <c r="AG30" s="58">
        <f ca="1">IF(Abaques_SSI!AG30&gt;0,(Abaques_SSI!AG$3)*Abaques_SSI!AG30*5*VLOOKUP($B30,Etape_2_Budget_par_risque!$B$4:$C$30,2,FALSE),"")</f>
        <v>0.18510638297872339</v>
      </c>
      <c r="AH30" s="58">
        <f ca="1">IF(Abaques_SSI!AH30&gt;0,(Abaques_SSI!AH$3)*Abaques_SSI!AH30*5*VLOOKUP($B30,Etape_2_Budget_par_risque!$B$4:$C$30,2,FALSE),"")</f>
        <v>0</v>
      </c>
      <c r="AI30" s="58" t="str">
        <f>IF(Abaques_SSI!AI30&gt;0,(Abaques_SSI!AI$3)*Abaques_SSI!AI30*5*VLOOKUP($B30,Etape_2_Budget_par_risque!$B$4:$C$30,2,FALSE),"")</f>
        <v/>
      </c>
      <c r="AJ30" s="58" t="str">
        <f>IF(Abaques_SSI!AJ30&gt;0,(Abaques_SSI!AJ$3)*Abaques_SSI!AJ30*5*VLOOKUP($B30,Etape_2_Budget_par_risque!$B$4:$C$30,2,FALSE),"")</f>
        <v/>
      </c>
      <c r="AK30" s="58" t="str">
        <f>IF(Abaques_SSI!AK30&gt;0,(Abaques_SSI!AK$3)*Abaques_SSI!AK30*5*VLOOKUP($B30,Etape_2_Budget_par_risque!$B$4:$C$30,2,FALSE),"")</f>
        <v/>
      </c>
      <c r="AL30" s="176">
        <f ca="1">IF(Abaques_SSI!AL30&gt;0,(Abaques_SSI!AL$3)*Abaques_SSI!AL30*5*VLOOKUP($B30,Etape_2_Budget_par_risque!$B$4:$C$30,2,FALSE),"")</f>
        <v>1.4744680851063829</v>
      </c>
    </row>
  </sheetData>
  <autoFilter ref="B2:AL30" xr:uid="{9F30727D-78D6-4458-BD20-52459E98A9EE}"/>
  <conditionalFormatting sqref="B4:AL30">
    <cfRule type="expression" dxfId="12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4032-1546-49EC-8946-F2A12E8935FA}">
  <sheetPr>
    <tabColor theme="0" tint="-0.14999847407452621"/>
  </sheetPr>
  <dimension ref="B1:AM30"/>
  <sheetViews>
    <sheetView showGridLines="0" zoomScaleNormal="100" workbookViewId="0">
      <pane xSplit="3" ySplit="3" topLeftCell="D22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124" t="s">
        <v>100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85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3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>
        <f ca="1">IF(Etape_2_Budget_par_risque!K34="Budget à définir","",IF(SUM(D4:D30)&gt;0,SUM(D4:D30)/Etape_2_Budget_par_risque!K34,ROI_SSI!D3))</f>
        <v>1.0136248067777712E-5</v>
      </c>
      <c r="E3" s="60">
        <f ca="1">IF(Etape_2_Budget_par_risque!L34="Budget à définir","",IF(SUM(E4:E30)&gt;0,SUM(E4:E30)/Etape_2_Budget_par_risque!L34,ROI_SSI!E3))</f>
        <v>1.7544683273305238E-4</v>
      </c>
      <c r="F3" s="60">
        <f ca="1">IF(Etape_2_Budget_par_risque!M34="Budget à définir","",IF(SUM(F4:F30)&gt;0,SUM(F4:F30)/Etape_2_Budget_par_risque!M34,ROI_SSI!F3))</f>
        <v>1.7088023088023091E-4</v>
      </c>
      <c r="G3" s="60">
        <f ca="1">IF(Etape_2_Budget_par_risque!N34="Budget à définir","",IF(SUM(G4:G30)&gt;0,SUM(G4:G30)/Etape_2_Budget_par_risque!N34,ROI_SSI!G3))</f>
        <v>6.8526657976535467E-5</v>
      </c>
      <c r="H3" s="60">
        <f ca="1">IF(Etape_2_Budget_par_risque!O34="Budget à définir","",IF(SUM(H4:H30)&gt;0,SUM(H4:H30)/Etape_2_Budget_par_risque!O34,ROI_SSI!H3))</f>
        <v>2.9842958266043554E-4</v>
      </c>
      <c r="I3" s="60">
        <f ca="1">IF(Etape_2_Budget_par_risque!P34="Budget à définir","",IF(SUM(I4:I30)&gt;0,SUM(I4:I30)/Etape_2_Budget_par_risque!P34,ROI_SSI!I3))</f>
        <v>2.1938977098122882E-4</v>
      </c>
      <c r="J3" s="60">
        <f ca="1">IF(Etape_2_Budget_par_risque!Q34="Budget à définir","",IF(SUM(J4:J30)&gt;0,SUM(J4:J30)/Etape_2_Budget_par_risque!Q34,ROI_SSI!J3))</f>
        <v>1.9834985636349288E-4</v>
      </c>
      <c r="K3" s="60">
        <f ca="1">IF(Etape_2_Budget_par_risque!R34="Budget à définir","",IF(SUM(K4:K30)&gt;0,SUM(K4:K30)/Etape_2_Budget_par_risque!R34,ROI_SSI!K3))</f>
        <v>7.825654998043121E-5</v>
      </c>
      <c r="L3" s="60">
        <f ca="1">IF(Etape_2_Budget_par_risque!S34="Budget à définir","",IF(SUM(L4:L30)&gt;0,SUM(L4:L30)/Etape_2_Budget_par_risque!S34,ROI_SSI!L3))</f>
        <v>4.5873827232431819E-5</v>
      </c>
      <c r="M3" s="60">
        <f ca="1">IF(Etape_2_Budget_par_risque!T34="Budget à définir","",IF(SUM(M4:M30)&gt;0,SUM(M4:M30)/Etape_2_Budget_par_risque!T34,ROI_SSI!M3))</f>
        <v>1.6634031464747356E-4</v>
      </c>
      <c r="N3" s="60">
        <f ca="1">IF(Etape_2_Budget_par_risque!U34="Budget à définir","",IF(SUM(N4:N30)&gt;0,SUM(N4:N30)/Etape_2_Budget_par_risque!U34,ROI_SSI!N3))</f>
        <v>7.1663374366938391E-5</v>
      </c>
      <c r="O3" s="60">
        <f ca="1">IF(Etape_2_Budget_par_risque!V34="Budget à définir","",IF(SUM(O4:O30)&gt;0,SUM(O4:O30)/Etape_2_Budget_par_risque!V34,ROI_SSI!O3))</f>
        <v>1.0597235695251664E-4</v>
      </c>
      <c r="P3" s="60">
        <f ca="1">IF(Etape_2_Budget_par_risque!W34="Budget à définir","",IF(SUM(P4:P30)&gt;0,SUM(P4:P30)/Etape_2_Budget_par_risque!W34,ROI_SSI!P3))</f>
        <v>2.6508223229534708E-5</v>
      </c>
      <c r="Q3" s="60">
        <f ca="1">IF(Etape_2_Budget_par_risque!X34="Budget à définir","",IF(SUM(Q4:Q30)&gt;0,SUM(Q4:Q30)/Etape_2_Budget_par_risque!X34,ROI_SSI!Q3))</f>
        <v>6.021543524300914E-5</v>
      </c>
      <c r="R3" s="60">
        <f ca="1">IF(Etape_2_Budget_par_risque!Y34="Budget à définir","",IF(SUM(R4:R30)&gt;0,SUM(R4:R30)/Etape_2_Budget_par_risque!Y34,ROI_SSI!R3))</f>
        <v>1.5065908327321112E-4</v>
      </c>
      <c r="S3" s="60">
        <f ca="1">IF(Etape_2_Budget_par_risque!Z34="Budget à définir","",IF(SUM(S4:S30)&gt;0,SUM(S4:S30)/Etape_2_Budget_par_risque!Z34,ROI_SSI!S3))</f>
        <v>8.3197101956228545E-5</v>
      </c>
      <c r="T3" s="60">
        <f ca="1">IF(Etape_2_Budget_par_risque!AA34="Budget à définir","",IF(SUM(T4:T30)&gt;0,SUM(T4:T30)/Etape_2_Budget_par_risque!AA34,ROI_SSI!T3))</f>
        <v>7.1058019399934671E-5</v>
      </c>
      <c r="U3" s="60">
        <f ca="1">IF(Etape_2_Budget_par_risque!AB34="Budget à définir","",IF(SUM(U4:U30)&gt;0,SUM(U4:U30)/Etape_2_Budget_par_risque!AB34,ROI_SSI!U3))</f>
        <v>4.6733626988499878E-5</v>
      </c>
      <c r="V3" s="60">
        <f ca="1">IF(Etape_2_Budget_par_risque!AC34="Budget à définir","",IF(SUM(V4:V30)&gt;0,SUM(V4:V30)/Etape_2_Budget_par_risque!AC34,ROI_SSI!V3))</f>
        <v>1.6419260082164267E-4</v>
      </c>
      <c r="W3" s="60">
        <f ca="1">IF(Etape_2_Budget_par_risque!AD34="Budget à définir","",IF(SUM(W4:W30)&gt;0,SUM(W4:W30)/Etape_2_Budget_par_risque!AD34,ROI_SSI!W3))</f>
        <v>3.7379103564321407E-5</v>
      </c>
      <c r="X3" s="60">
        <f ca="1">IF(Etape_2_Budget_par_risque!AE34="Budget à définir","",IF(SUM(X4:X30)&gt;0,SUM(X4:X30)/Etape_2_Budget_par_risque!AE34,ROI_SSI!X3))</f>
        <v>1.2700622199894962E-4</v>
      </c>
      <c r="Y3" s="60">
        <f ca="1">IF(Etape_2_Budget_par_risque!AF34="Budget à définir","",IF(SUM(Y4:Y30)&gt;0,SUM(Y4:Y30)/Etape_2_Budget_par_risque!AF34,ROI_SSI!Y3))</f>
        <v>9.8774728543804854E-6</v>
      </c>
      <c r="Z3" s="60">
        <f ca="1">IF(Etape_2_Budget_par_risque!AG34="Budget à définir","",IF(SUM(Z4:Z30)&gt;0,SUM(Z4:Z30)/Etape_2_Budget_par_risque!AG34,ROI_SSI!Z3))</f>
        <v>2.3965068803750724E-5</v>
      </c>
      <c r="AA3" s="60">
        <f ca="1">IF(Etape_2_Budget_par_risque!AH34="Budget à définir","",IF(SUM(AA4:AA30)&gt;0,SUM(AA4:AA30)/Etape_2_Budget_par_risque!AH34,ROI_SSI!AA3))</f>
        <v>9.0145161290322568E-5</v>
      </c>
      <c r="AB3" s="60">
        <f ca="1">IF(Etape_2_Budget_par_risque!AI34="Budget à définir","",IF(SUM(AB4:AB30)&gt;0,SUM(AB4:AB30)/Etape_2_Budget_par_risque!AI34,ROI_SSI!AB3))</f>
        <v>1.9576127252135556E-6</v>
      </c>
      <c r="AC3" s="60">
        <f ca="1">IF(Etape_2_Budget_par_risque!AJ34="Budget à définir","",IF(SUM(AC4:AC30)&gt;0,SUM(AC4:AC30)/Etape_2_Budget_par_risque!AJ34,ROI_SSI!AC3))</f>
        <v>4.7086562937694082E-5</v>
      </c>
      <c r="AD3" s="60">
        <f ca="1">IF(Etape_2_Budget_par_risque!AK34="Budget à définir","",IF(SUM(AD4:AD30)&gt;0,SUM(AD4:AD30)/Etape_2_Budget_par_risque!AK34,ROI_SSI!AD3))</f>
        <v>2.4369467194324234E-4</v>
      </c>
      <c r="AE3" s="60">
        <f ca="1">IF(Etape_2_Budget_par_risque!AL34="Budget à définir","",IF(SUM(AE4:AE30)&gt;0,SUM(AE4:AE30)/Etape_2_Budget_par_risque!AL34,ROI_SSI!AE3))</f>
        <v>7.2047498572348781E-5</v>
      </c>
      <c r="AF3" s="60">
        <f ca="1">IF(Etape_2_Budget_par_risque!AM34="Budget à définir","",IF(SUM(AF4:AF30)&gt;0,SUM(AF4:AF30)/Etape_2_Budget_par_risque!AM34,ROI_SSI!AF3))</f>
        <v>2.9825588437159352E-4</v>
      </c>
      <c r="AG3" s="60">
        <f ca="1">IF(Etape_2_Budget_par_risque!AN34="Budget à définir","",IF(SUM(AG4:AG30)&gt;0,SUM(AG4:AG30)/Etape_2_Budget_par_risque!AN34,ROI_SSI!AG3))</f>
        <v>9.8308727642762997E-6</v>
      </c>
      <c r="AH3" s="60">
        <f ca="1">IF(Etape_2_Budget_par_risque!AO34="Budget à définir","",IF(SUM(AH4:AH30)&gt;0,SUM(AH4:AH30)/Etape_2_Budget_par_risque!AO34,ROI_SSI!AH3))</f>
        <v>4.1973838265573904E-5</v>
      </c>
      <c r="AI3" s="60">
        <f ca="1">IF(Etape_2_Budget_par_risque!AP34="Budget à définir","",IF(SUM(AI4:AI30)&gt;0,SUM(AI4:AI30)/Etape_2_Budget_par_risque!AP34,ROI_SSI!AI3))</f>
        <v>3.8716071454702113E-5</v>
      </c>
      <c r="AJ3" s="60">
        <f ca="1">IF(Etape_2_Budget_par_risque!AQ34="Budget à définir","",IF(SUM(AJ4:AJ30)&gt;0,SUM(AJ4:AJ30)/Etape_2_Budget_par_risque!AQ34,ROI_SSI!AJ3))</f>
        <v>1.6076873176782101E-6</v>
      </c>
      <c r="AK3" s="60">
        <f ca="1">IF(Etape_2_Budget_par_risque!AR34="Budget à définir","",IF(SUM(AK4:AK30)&gt;0,SUM(AK4:AK30)/Etape_2_Budget_par_risque!AR34,ROI_SSI!AK3))</f>
        <v>2.4204460361818694E-5</v>
      </c>
      <c r="AL3" s="174">
        <f ca="1">IF(Etape_2_Budget_par_risque!AS34="Budget à définir","",IF(SUM(AL4:AL30)&gt;0,SUM(AL4:AL30)/Etape_2_Budget_par_risque!AS34,ROI_SSI!AL3))</f>
        <v>1.0812909155795124E-4</v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2.708333333333333</v>
      </c>
      <c r="D4" s="56" t="str">
        <f>IF(Abaques_SSI!D4&gt;0,(1-Abaques_SSI!D$3)*Abaques_SSI!D4*5*VLOOKUP($B4,Etape_2_Budget_par_risque!$B$4:$C$30,2,FALSE),"")</f>
        <v/>
      </c>
      <c r="E4" s="55">
        <f ca="1">IF(Abaques_SSI!E4&gt;0,(1-Abaques_SSI!E$3)*Abaques_SSI!E4*5*VLOOKUP($B4,Etape_2_Budget_par_risque!$B$4:$C$30,2,FALSE),"")</f>
        <v>0.28125</v>
      </c>
      <c r="F4" s="55" t="str">
        <f>IF(Abaques_SSI!F4&gt;0,(1-Abaques_SSI!F$3)*Abaques_SSI!F4*5*VLOOKUP($B4,Etape_2_Budget_par_risque!$B$4:$C$30,2,FALSE),"")</f>
        <v/>
      </c>
      <c r="G4" s="55" t="str">
        <f>IF(Abaques_SSI!G4&gt;0,(1-Abaques_SSI!G$3)*Abaques_SSI!G4*5*VLOOKUP($B4,Etape_2_Budget_par_risque!$B$4:$C$30,2,FALSE),"")</f>
        <v/>
      </c>
      <c r="H4" s="55">
        <f ca="1">IF(Abaques_SSI!H4&gt;0,(1-Abaques_SSI!H$3)*Abaques_SSI!H4*5*VLOOKUP($B4,Etape_2_Budget_par_risque!$B$4:$C$30,2,FALSE),"")</f>
        <v>0.55625000000000002</v>
      </c>
      <c r="I4" s="55">
        <f ca="1">IF(Abaques_SSI!I4&gt;0,(1-Abaques_SSI!I$3)*Abaques_SSI!I4*5*VLOOKUP($B4,Etape_2_Budget_par_risque!$B$4:$C$30,2,FALSE),"")</f>
        <v>0.3125</v>
      </c>
      <c r="J4" s="55" t="str">
        <f>IF(Abaques_SSI!J4&gt;0,(1-Abaques_SSI!J$3)*Abaques_SSI!J4*5*VLOOKUP($B4,Etape_2_Budget_par_risque!$B$4:$C$30,2,FALSE),"")</f>
        <v/>
      </c>
      <c r="K4" s="55" t="str">
        <f>IF(Abaques_SSI!K4&gt;0,(1-Abaques_SSI!K$3)*Abaques_SSI!K4*5*VLOOKUP($B4,Etape_2_Budget_par_risque!$B$4:$C$30,2,FALSE),"")</f>
        <v/>
      </c>
      <c r="L4" s="55" t="str">
        <f>IF(Abaques_SSI!L4&gt;0,(1-Abaques_SSI!L$3)*Abaques_SSI!L4*5*VLOOKUP($B4,Etape_2_Budget_par_risque!$B$4:$C$30,2,FALSE),"")</f>
        <v/>
      </c>
      <c r="M4" s="55">
        <f ca="1">IF(Abaques_SSI!M4&gt;0,(1-Abaques_SSI!M$3)*Abaques_SSI!M4*5*VLOOKUP($B4,Etape_2_Budget_par_risque!$B$4:$C$30,2,FALSE),"")</f>
        <v>0.35416666666666663</v>
      </c>
      <c r="N4" s="55" t="str">
        <f>IF(Abaques_SSI!N4&gt;0,(1-Abaques_SSI!N$3)*Abaques_SSI!N4*5*VLOOKUP($B4,Etape_2_Budget_par_risque!$B$4:$C$30,2,FALSE),"")</f>
        <v/>
      </c>
      <c r="O4" s="55" t="str">
        <f>IF(Abaques_SSI!O4&gt;0,(1-Abaques_SSI!O$3)*Abaques_SSI!O4*5*VLOOKUP($B4,Etape_2_Budget_par_risque!$B$4:$C$30,2,FALSE),"")</f>
        <v/>
      </c>
      <c r="P4" s="55" t="str">
        <f>IF(Abaques_SSI!P4&gt;0,(1-Abaques_SSI!P$3)*Abaques_SSI!P4*5*VLOOKUP($B4,Etape_2_Budget_par_risque!$B$4:$C$30,2,FALSE),"")</f>
        <v/>
      </c>
      <c r="Q4" s="55" t="str">
        <f>IF(Abaques_SSI!Q4&gt;0,(1-Abaques_SSI!Q$3)*Abaques_SSI!Q4*5*VLOOKUP($B4,Etape_2_Budget_par_risque!$B$4:$C$30,2,FALSE),"")</f>
        <v/>
      </c>
      <c r="R4" s="55" t="str">
        <f>IF(Abaques_SSI!R4&gt;0,(1-Abaques_SSI!R$3)*Abaques_SSI!R4*5*VLOOKUP($B4,Etape_2_Budget_par_risque!$B$4:$C$30,2,FALSE),"")</f>
        <v/>
      </c>
      <c r="S4" s="55">
        <f ca="1">IF(Abaques_SSI!S4&gt;0,(1-Abaques_SSI!S$3)*Abaques_SSI!S4*5*VLOOKUP($B4,Etape_2_Budget_par_risque!$B$4:$C$30,2,FALSE),"")</f>
        <v>0.83749999999999991</v>
      </c>
      <c r="T4" s="55" t="str">
        <f>IF(Abaques_SSI!T4&gt;0,(1-Abaques_SSI!T$3)*Abaques_SSI!T4*5*VLOOKUP($B4,Etape_2_Budget_par_risque!$B$4:$C$30,2,FALSE),"")</f>
        <v/>
      </c>
      <c r="U4" s="55" t="str">
        <f>IF(Abaques_SSI!U4&gt;0,(1-Abaques_SSI!U$3)*Abaques_SSI!U4*5*VLOOKUP($B4,Etape_2_Budget_par_risque!$B$4:$C$30,2,FALSE),"")</f>
        <v/>
      </c>
      <c r="V4" s="55" t="str">
        <f>IF(Abaques_SSI!V4&gt;0,(1-Abaques_SSI!V$3)*Abaques_SSI!V4*5*VLOOKUP($B4,Etape_2_Budget_par_risque!$B$4:$C$30,2,FALSE),"")</f>
        <v/>
      </c>
      <c r="W4" s="55" t="str">
        <f>IF(Abaques_SSI!W4&gt;0,(1-Abaques_SSI!W$3)*Abaques_SSI!W4*5*VLOOKUP($B4,Etape_2_Budget_par_risque!$B$4:$C$30,2,FALSE),"")</f>
        <v/>
      </c>
      <c r="X4" s="55" t="str">
        <f>IF(Abaques_SSI!X4&gt;0,(1-Abaques_SSI!X$3)*Abaques_SSI!X4*5*VLOOKUP($B4,Etape_2_Budget_par_risque!$B$4:$C$30,2,FALSE),"")</f>
        <v/>
      </c>
      <c r="Y4" s="55">
        <f ca="1">IF(Abaques_SSI!Y4&gt;0,(1-Abaques_SSI!Y$3)*Abaques_SSI!Y4*5*VLOOKUP($B4,Etape_2_Budget_par_risque!$B$4:$C$30,2,FALSE),"")</f>
        <v>0.28750000000000003</v>
      </c>
      <c r="Z4" s="55">
        <f ca="1">IF(Abaques_SSI!Z4&gt;0,(1-Abaques_SSI!Z$3)*Abaques_SSI!Z4*5*VLOOKUP($B4,Etape_2_Budget_par_risque!$B$4:$C$30,2,FALSE),"")</f>
        <v>7.9166666666666663E-2</v>
      </c>
      <c r="AA4" s="55" t="str">
        <f>IF(Abaques_SSI!AA4&gt;0,(1-Abaques_SSI!AA$3)*Abaques_SSI!AA4*5*VLOOKUP($B4,Etape_2_Budget_par_risque!$B$4:$C$30,2,FALSE),"")</f>
        <v/>
      </c>
      <c r="AB4" s="55" t="str">
        <f>IF(Abaques_SSI!AB4&gt;0,(1-Abaques_SSI!AB$3)*Abaques_SSI!AB4*5*VLOOKUP($B4,Etape_2_Budget_par_risque!$B$4:$C$30,2,FALSE),"")</f>
        <v/>
      </c>
      <c r="AC4" s="55" t="str">
        <f>IF(Abaques_SSI!AC4&gt;0,(1-Abaques_SSI!AC$3)*Abaques_SSI!AC4*5*VLOOKUP($B4,Etape_2_Budget_par_risque!$B$4:$C$30,2,FALSE),"")</f>
        <v/>
      </c>
      <c r="AD4" s="55" t="str">
        <f>IF(Abaques_SSI!AD4&gt;0,(1-Abaques_SSI!AD$3)*Abaques_SSI!AD4*5*VLOOKUP($B4,Etape_2_Budget_par_risque!$B$4:$C$30,2,FALSE),"")</f>
        <v/>
      </c>
      <c r="AE4" s="55" t="str">
        <f>IF(Abaques_SSI!AE4&gt;0,(1-Abaques_SSI!AE$3)*Abaques_SSI!AE4*5*VLOOKUP($B4,Etape_2_Budget_par_risque!$B$4:$C$30,2,FALSE),"")</f>
        <v/>
      </c>
      <c r="AF4" s="55" t="str">
        <f>IF(Abaques_SSI!AF4&gt;0,(1-Abaques_SSI!AF$3)*Abaques_SSI!AF4*5*VLOOKUP($B4,Etape_2_Budget_par_risque!$B$4:$C$30,2,FALSE),"")</f>
        <v/>
      </c>
      <c r="AG4" s="55" t="str">
        <f>IF(Abaques_SSI!AG4&gt;0,(1-Abaques_SSI!AG$3)*Abaques_SSI!AG4*5*VLOOKUP($B4,Etape_2_Budget_par_risque!$B$4:$C$30,2,FALSE),"")</f>
        <v/>
      </c>
      <c r="AH4" s="55" t="str">
        <f>IF(Abaques_SSI!AH4&gt;0,(1-Abaques_SSI!AH$3)*Abaques_SSI!AH4*5*VLOOKUP($B4,Etape_2_Budget_par_risque!$B$4:$C$30,2,FALSE),"")</f>
        <v/>
      </c>
      <c r="AI4" s="55" t="str">
        <f>IF(Abaques_SSI!AI4&gt;0,(1-Abaques_SSI!AI$3)*Abaques_SSI!AI4*5*VLOOKUP($B4,Etape_2_Budget_par_risque!$B$4:$C$30,2,FALSE),"")</f>
        <v/>
      </c>
      <c r="AJ4" s="55" t="str">
        <f>IF(Abaques_SSI!AJ4&gt;0,(1-Abaques_SSI!AJ$3)*Abaques_SSI!AJ4*5*VLOOKUP($B4,Etape_2_Budget_par_risque!$B$4:$C$30,2,FALSE),"")</f>
        <v/>
      </c>
      <c r="AK4" s="55" t="str">
        <f>IF(Abaques_SSI!AK4&gt;0,(1-Abaques_SSI!AK$3)*Abaques_SSI!AK4*5*VLOOKUP($B4,Etape_2_Budget_par_risque!$B$4:$C$30,2,FALSE),"")</f>
        <v/>
      </c>
      <c r="AL4" s="175" t="str">
        <f>IF(Abaques_SSI!AL4&gt;0,(1-Abaques_SSI!AL$3)*Abaques_SSI!AL4*5*VLOOKUP($B4,Etape_2_Budget_par_risque!$B$4:$C$30,2,FALSE),"")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5.4857142857142849</v>
      </c>
      <c r="D5" s="56" t="str">
        <f>IF(Abaques_SSI!D5&gt;0,(1-Abaques_SSI!D$3)*Abaques_SSI!D5*5*VLOOKUP($B5,Etape_2_Budget_par_risque!$B$4:$C$30,2,FALSE),"")</f>
        <v/>
      </c>
      <c r="E5" s="55" t="str">
        <f>IF(Abaques_SSI!E5&gt;0,(1-Abaques_SSI!E$3)*Abaques_SSI!E5*5*VLOOKUP($B5,Etape_2_Budget_par_risque!$B$4:$C$30,2,FALSE),"")</f>
        <v/>
      </c>
      <c r="F5" s="55" t="str">
        <f>IF(Abaques_SSI!F5&gt;0,(1-Abaques_SSI!F$3)*Abaques_SSI!F5*5*VLOOKUP($B5,Etape_2_Budget_par_risque!$B$4:$C$30,2,FALSE),"")</f>
        <v/>
      </c>
      <c r="G5" s="55">
        <f ca="1">IF(Abaques_SSI!G5&gt;0,(1-Abaques_SSI!G$3)*Abaques_SSI!G5*5*VLOOKUP($B5,Etape_2_Budget_par_risque!$B$4:$C$30,2,FALSE),"")</f>
        <v>0.18571428571428572</v>
      </c>
      <c r="H5" s="55">
        <f ca="1">IF(Abaques_SSI!H5&gt;0,(1-Abaques_SSI!H$3)*Abaques_SSI!H5*5*VLOOKUP($B5,Etape_2_Budget_par_risque!$B$4:$C$30,2,FALSE),"")</f>
        <v>1.907142857142857</v>
      </c>
      <c r="I5" s="55">
        <f ca="1">IF(Abaques_SSI!I5&gt;0,(1-Abaques_SSI!I$3)*Abaques_SSI!I5*5*VLOOKUP($B5,Etape_2_Budget_par_risque!$B$4:$C$30,2,FALSE),"")</f>
        <v>1.0714285714285712</v>
      </c>
      <c r="J5" s="55" t="str">
        <f>IF(Abaques_SSI!J5&gt;0,(1-Abaques_SSI!J$3)*Abaques_SSI!J5*5*VLOOKUP($B5,Etape_2_Budget_par_risque!$B$4:$C$30,2,FALSE),"")</f>
        <v/>
      </c>
      <c r="K5" s="55" t="str">
        <f>IF(Abaques_SSI!K5&gt;0,(1-Abaques_SSI!K$3)*Abaques_SSI!K5*5*VLOOKUP($B5,Etape_2_Budget_par_risque!$B$4:$C$30,2,FALSE),"")</f>
        <v/>
      </c>
      <c r="L5" s="55" t="str">
        <f>IF(Abaques_SSI!L5&gt;0,(1-Abaques_SSI!L$3)*Abaques_SSI!L5*5*VLOOKUP($B5,Etape_2_Budget_par_risque!$B$4:$C$30,2,FALSE),"")</f>
        <v/>
      </c>
      <c r="M5" s="55">
        <f ca="1">IF(Abaques_SSI!M5&gt;0,(1-Abaques_SSI!M$3)*Abaques_SSI!M5*5*VLOOKUP($B5,Etape_2_Budget_par_risque!$B$4:$C$30,2,FALSE),"")</f>
        <v>0.97142857142857131</v>
      </c>
      <c r="N5" s="55">
        <f ca="1">IF(Abaques_SSI!N5&gt;0,(1-Abaques_SSI!N$3)*Abaques_SSI!N5*5*VLOOKUP($B5,Etape_2_Budget_par_risque!$B$4:$C$30,2,FALSE),"")</f>
        <v>1.3499999999999996</v>
      </c>
      <c r="O5" s="55" t="str">
        <f>IF(Abaques_SSI!O5&gt;0,(1-Abaques_SSI!O$3)*Abaques_SSI!O5*5*VLOOKUP($B5,Etape_2_Budget_par_risque!$B$4:$C$30,2,FALSE),"")</f>
        <v/>
      </c>
      <c r="P5" s="55" t="str">
        <f>IF(Abaques_SSI!P5&gt;0,(1-Abaques_SSI!P$3)*Abaques_SSI!P5*5*VLOOKUP($B5,Etape_2_Budget_par_risque!$B$4:$C$30,2,FALSE),"")</f>
        <v/>
      </c>
      <c r="Q5" s="55" t="str">
        <f>IF(Abaques_SSI!Q5&gt;0,(1-Abaques_SSI!Q$3)*Abaques_SSI!Q5*5*VLOOKUP($B5,Etape_2_Budget_par_risque!$B$4:$C$30,2,FALSE),"")</f>
        <v/>
      </c>
      <c r="R5" s="55" t="str">
        <f>IF(Abaques_SSI!R5&gt;0,(1-Abaques_SSI!R$3)*Abaques_SSI!R5*5*VLOOKUP($B5,Etape_2_Budget_par_risque!$B$4:$C$30,2,FALSE),"")</f>
        <v/>
      </c>
      <c r="S5" s="55" t="str">
        <f>IF(Abaques_SSI!S5&gt;0,(1-Abaques_SSI!S$3)*Abaques_SSI!S5*5*VLOOKUP($B5,Etape_2_Budget_par_risque!$B$4:$C$30,2,FALSE),"")</f>
        <v/>
      </c>
      <c r="T5" s="55" t="str">
        <f>IF(Abaques_SSI!T5&gt;0,(1-Abaques_SSI!T$3)*Abaques_SSI!T5*5*VLOOKUP($B5,Etape_2_Budget_par_risque!$B$4:$C$30,2,FALSE),"")</f>
        <v/>
      </c>
      <c r="U5" s="55" t="str">
        <f>IF(Abaques_SSI!U5&gt;0,(1-Abaques_SSI!U$3)*Abaques_SSI!U5*5*VLOOKUP($B5,Etape_2_Budget_par_risque!$B$4:$C$30,2,FALSE),"")</f>
        <v/>
      </c>
      <c r="V5" s="55" t="str">
        <f>IF(Abaques_SSI!V5&gt;0,(1-Abaques_SSI!V$3)*Abaques_SSI!V5*5*VLOOKUP($B5,Etape_2_Budget_par_risque!$B$4:$C$30,2,FALSE),"")</f>
        <v/>
      </c>
      <c r="W5" s="55" t="str">
        <f>IF(Abaques_SSI!W5&gt;0,(1-Abaques_SSI!W$3)*Abaques_SSI!W5*5*VLOOKUP($B5,Etape_2_Budget_par_risque!$B$4:$C$30,2,FALSE),"")</f>
        <v/>
      </c>
      <c r="X5" s="55" t="str">
        <f>IF(Abaques_SSI!X5&gt;0,(1-Abaques_SSI!X$3)*Abaques_SSI!X5*5*VLOOKUP($B5,Etape_2_Budget_par_risque!$B$4:$C$30,2,FALSE),"")</f>
        <v/>
      </c>
      <c r="Y5" s="55" t="str">
        <f>IF(Abaques_SSI!Y5&gt;0,(1-Abaques_SSI!Y$3)*Abaques_SSI!Y5*5*VLOOKUP($B5,Etape_2_Budget_par_risque!$B$4:$C$30,2,FALSE),"")</f>
        <v/>
      </c>
      <c r="Z5" s="55" t="str">
        <f>IF(Abaques_SSI!Z5&gt;0,(1-Abaques_SSI!Z$3)*Abaques_SSI!Z5*5*VLOOKUP($B5,Etape_2_Budget_par_risque!$B$4:$C$30,2,FALSE),"")</f>
        <v/>
      </c>
      <c r="AA5" s="55" t="str">
        <f>IF(Abaques_SSI!AA5&gt;0,(1-Abaques_SSI!AA$3)*Abaques_SSI!AA5*5*VLOOKUP($B5,Etape_2_Budget_par_risque!$B$4:$C$30,2,FALSE),"")</f>
        <v/>
      </c>
      <c r="AB5" s="55" t="str">
        <f>IF(Abaques_SSI!AB5&gt;0,(1-Abaques_SSI!AB$3)*Abaques_SSI!AB5*5*VLOOKUP($B5,Etape_2_Budget_par_risque!$B$4:$C$30,2,FALSE),"")</f>
        <v/>
      </c>
      <c r="AC5" s="55" t="str">
        <f>IF(Abaques_SSI!AC5&gt;0,(1-Abaques_SSI!AC$3)*Abaques_SSI!AC5*5*VLOOKUP($B5,Etape_2_Budget_par_risque!$B$4:$C$30,2,FALSE),"")</f>
        <v/>
      </c>
      <c r="AD5" s="55" t="str">
        <f>IF(Abaques_SSI!AD5&gt;0,(1-Abaques_SSI!AD$3)*Abaques_SSI!AD5*5*VLOOKUP($B5,Etape_2_Budget_par_risque!$B$4:$C$30,2,FALSE),"")</f>
        <v/>
      </c>
      <c r="AE5" s="55" t="str">
        <f>IF(Abaques_SSI!AE5&gt;0,(1-Abaques_SSI!AE$3)*Abaques_SSI!AE5*5*VLOOKUP($B5,Etape_2_Budget_par_risque!$B$4:$C$30,2,FALSE),"")</f>
        <v/>
      </c>
      <c r="AF5" s="55" t="str">
        <f>IF(Abaques_SSI!AF5&gt;0,(1-Abaques_SSI!AF$3)*Abaques_SSI!AF5*5*VLOOKUP($B5,Etape_2_Budget_par_risque!$B$4:$C$30,2,FALSE),"")</f>
        <v/>
      </c>
      <c r="AG5" s="55" t="str">
        <f>IF(Abaques_SSI!AG5&gt;0,(1-Abaques_SSI!AG$3)*Abaques_SSI!AG5*5*VLOOKUP($B5,Etape_2_Budget_par_risque!$B$4:$C$30,2,FALSE),"")</f>
        <v/>
      </c>
      <c r="AH5" s="55" t="str">
        <f>IF(Abaques_SSI!AH5&gt;0,(1-Abaques_SSI!AH$3)*Abaques_SSI!AH5*5*VLOOKUP($B5,Etape_2_Budget_par_risque!$B$4:$C$30,2,FALSE),"")</f>
        <v/>
      </c>
      <c r="AI5" s="55" t="str">
        <f>IF(Abaques_SSI!AI5&gt;0,(1-Abaques_SSI!AI$3)*Abaques_SSI!AI5*5*VLOOKUP($B5,Etape_2_Budget_par_risque!$B$4:$C$30,2,FALSE),"")</f>
        <v/>
      </c>
      <c r="AJ5" s="55" t="str">
        <f>IF(Abaques_SSI!AJ5&gt;0,(1-Abaques_SSI!AJ$3)*Abaques_SSI!AJ5*5*VLOOKUP($B5,Etape_2_Budget_par_risque!$B$4:$C$30,2,FALSE),"")</f>
        <v/>
      </c>
      <c r="AK5" s="55" t="str">
        <f>IF(Abaques_SSI!AK5&gt;0,(1-Abaques_SSI!AK$3)*Abaques_SSI!AK5*5*VLOOKUP($B5,Etape_2_Budget_par_risque!$B$4:$C$30,2,FALSE),"")</f>
        <v/>
      </c>
      <c r="AL5" s="175" t="str">
        <f>IF(Abaques_SSI!AL5&gt;0,(1-Abaques_SSI!AL$3)*Abaques_SSI!AL5*5*VLOOKUP($B5,Etape_2_Budget_par_risque!$B$4:$C$30,2,FALSE),"")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2.7185185185185183</v>
      </c>
      <c r="D6" s="56" t="str">
        <f>IF(Abaques_SSI!D6&gt;0,(1-Abaques_SSI!D$3)*Abaques_SSI!D6*5*VLOOKUP($B6,Etape_2_Budget_par_risque!$B$4:$C$30,2,FALSE),"")</f>
        <v/>
      </c>
      <c r="E6" s="55" t="str">
        <f>IF(Abaques_SSI!E6&gt;0,(1-Abaques_SSI!E$3)*Abaques_SSI!E6*5*VLOOKUP($B6,Etape_2_Budget_par_risque!$B$4:$C$30,2,FALSE),"")</f>
        <v/>
      </c>
      <c r="F6" s="55" t="str">
        <f>IF(Abaques_SSI!F6&gt;0,(1-Abaques_SSI!F$3)*Abaques_SSI!F6*5*VLOOKUP($B6,Etape_2_Budget_par_risque!$B$4:$C$30,2,FALSE),"")</f>
        <v/>
      </c>
      <c r="G6" s="55">
        <f ca="1">IF(Abaques_SSI!G6&gt;0,(1-Abaques_SSI!G$3)*Abaques_SSI!G6*5*VLOOKUP($B6,Etape_2_Budget_par_risque!$B$4:$C$30,2,FALSE),"")</f>
        <v>4.8148148148148141E-2</v>
      </c>
      <c r="H6" s="55">
        <f ca="1">IF(Abaques_SSI!H6&gt;0,(1-Abaques_SSI!H$3)*Abaques_SSI!H6*5*VLOOKUP($B6,Etape_2_Budget_par_risque!$B$4:$C$30,2,FALSE),"")</f>
        <v>0.49444444444444446</v>
      </c>
      <c r="I6" s="55">
        <f ca="1">IF(Abaques_SSI!I6&gt;0,(1-Abaques_SSI!I$3)*Abaques_SSI!I6*5*VLOOKUP($B6,Etape_2_Budget_par_risque!$B$4:$C$30,2,FALSE),"")</f>
        <v>0.27777777777777779</v>
      </c>
      <c r="J6" s="55" t="str">
        <f>IF(Abaques_SSI!J6&gt;0,(1-Abaques_SSI!J$3)*Abaques_SSI!J6*5*VLOOKUP($B6,Etape_2_Budget_par_risque!$B$4:$C$30,2,FALSE),"")</f>
        <v/>
      </c>
      <c r="K6" s="55" t="str">
        <f>IF(Abaques_SSI!K6&gt;0,(1-Abaques_SSI!K$3)*Abaques_SSI!K6*5*VLOOKUP($B6,Etape_2_Budget_par_risque!$B$4:$C$30,2,FALSE),"")</f>
        <v/>
      </c>
      <c r="L6" s="55" t="str">
        <f>IF(Abaques_SSI!L6&gt;0,(1-Abaques_SSI!L$3)*Abaques_SSI!L6*5*VLOOKUP($B6,Etape_2_Budget_par_risque!$B$4:$C$30,2,FALSE),"")</f>
        <v/>
      </c>
      <c r="M6" s="55">
        <f ca="1">IF(Abaques_SSI!M6&gt;0,(1-Abaques_SSI!M$3)*Abaques_SSI!M6*5*VLOOKUP($B6,Etape_2_Budget_par_risque!$B$4:$C$30,2,FALSE),"")</f>
        <v>0.12592592592592591</v>
      </c>
      <c r="N6" s="55">
        <f ca="1">IF(Abaques_SSI!N6&gt;0,(1-Abaques_SSI!N$3)*Abaques_SSI!N6*5*VLOOKUP($B6,Etape_2_Budget_par_risque!$B$4:$C$30,2,FALSE),"")</f>
        <v>0.34999999999999987</v>
      </c>
      <c r="O6" s="55" t="str">
        <f>IF(Abaques_SSI!O6&gt;0,(1-Abaques_SSI!O$3)*Abaques_SSI!O6*5*VLOOKUP($B6,Etape_2_Budget_par_risque!$B$4:$C$30,2,FALSE),"")</f>
        <v/>
      </c>
      <c r="P6" s="55" t="str">
        <f>IF(Abaques_SSI!P6&gt;0,(1-Abaques_SSI!P$3)*Abaques_SSI!P6*5*VLOOKUP($B6,Etape_2_Budget_par_risque!$B$4:$C$30,2,FALSE),"")</f>
        <v/>
      </c>
      <c r="Q6" s="55" t="str">
        <f>IF(Abaques_SSI!Q6&gt;0,(1-Abaques_SSI!Q$3)*Abaques_SSI!Q6*5*VLOOKUP($B6,Etape_2_Budget_par_risque!$B$4:$C$30,2,FALSE),"")</f>
        <v/>
      </c>
      <c r="R6" s="55" t="str">
        <f>IF(Abaques_SSI!R6&gt;0,(1-Abaques_SSI!R$3)*Abaques_SSI!R6*5*VLOOKUP($B6,Etape_2_Budget_par_risque!$B$4:$C$30,2,FALSE),"")</f>
        <v/>
      </c>
      <c r="S6" s="55" t="str">
        <f>IF(Abaques_SSI!S6&gt;0,(1-Abaques_SSI!S$3)*Abaques_SSI!S6*5*VLOOKUP($B6,Etape_2_Budget_par_risque!$B$4:$C$30,2,FALSE),"")</f>
        <v/>
      </c>
      <c r="T6" s="55" t="str">
        <f>IF(Abaques_SSI!T6&gt;0,(1-Abaques_SSI!T$3)*Abaques_SSI!T6*5*VLOOKUP($B6,Etape_2_Budget_par_risque!$B$4:$C$30,2,FALSE),"")</f>
        <v/>
      </c>
      <c r="U6" s="55" t="str">
        <f>IF(Abaques_SSI!U6&gt;0,(1-Abaques_SSI!U$3)*Abaques_SSI!U6*5*VLOOKUP($B6,Etape_2_Budget_par_risque!$B$4:$C$30,2,FALSE),"")</f>
        <v/>
      </c>
      <c r="V6" s="55" t="str">
        <f>IF(Abaques_SSI!V6&gt;0,(1-Abaques_SSI!V$3)*Abaques_SSI!V6*5*VLOOKUP($B6,Etape_2_Budget_par_risque!$B$4:$C$30,2,FALSE),"")</f>
        <v/>
      </c>
      <c r="W6" s="55" t="str">
        <f>IF(Abaques_SSI!W6&gt;0,(1-Abaques_SSI!W$3)*Abaques_SSI!W6*5*VLOOKUP($B6,Etape_2_Budget_par_risque!$B$4:$C$30,2,FALSE),"")</f>
        <v/>
      </c>
      <c r="X6" s="55" t="str">
        <f>IF(Abaques_SSI!X6&gt;0,(1-Abaques_SSI!X$3)*Abaques_SSI!X6*5*VLOOKUP($B6,Etape_2_Budget_par_risque!$B$4:$C$30,2,FALSE),"")</f>
        <v/>
      </c>
      <c r="Y6" s="55" t="str">
        <f>IF(Abaques_SSI!Y6&gt;0,(1-Abaques_SSI!Y$3)*Abaques_SSI!Y6*5*VLOOKUP($B6,Etape_2_Budget_par_risque!$B$4:$C$30,2,FALSE),"")</f>
        <v/>
      </c>
      <c r="Z6" s="55" t="str">
        <f>IF(Abaques_SSI!Z6&gt;0,(1-Abaques_SSI!Z$3)*Abaques_SSI!Z6*5*VLOOKUP($B6,Etape_2_Budget_par_risque!$B$4:$C$30,2,FALSE),"")</f>
        <v/>
      </c>
      <c r="AA6" s="55" t="str">
        <f>IF(Abaques_SSI!AA6&gt;0,(1-Abaques_SSI!AA$3)*Abaques_SSI!AA6*5*VLOOKUP($B6,Etape_2_Budget_par_risque!$B$4:$C$30,2,FALSE),"")</f>
        <v/>
      </c>
      <c r="AB6" s="55" t="str">
        <f>IF(Abaques_SSI!AB6&gt;0,(1-Abaques_SSI!AB$3)*Abaques_SSI!AB6*5*VLOOKUP($B6,Etape_2_Budget_par_risque!$B$4:$C$30,2,FALSE),"")</f>
        <v/>
      </c>
      <c r="AC6" s="55" t="str">
        <f>IF(Abaques_SSI!AC6&gt;0,(1-Abaques_SSI!AC$3)*Abaques_SSI!AC6*5*VLOOKUP($B6,Etape_2_Budget_par_risque!$B$4:$C$30,2,FALSE),"")</f>
        <v/>
      </c>
      <c r="AD6" s="55">
        <f ca="1">IF(Abaques_SSI!AD6&gt;0,(1-Abaques_SSI!AD$3)*Abaques_SSI!AD6*5*VLOOKUP($B6,Etape_2_Budget_par_risque!$B$4:$C$30,2,FALSE),"")</f>
        <v>1.4222222222222223</v>
      </c>
      <c r="AE6" s="55" t="str">
        <f>IF(Abaques_SSI!AE6&gt;0,(1-Abaques_SSI!AE$3)*Abaques_SSI!AE6*5*VLOOKUP($B6,Etape_2_Budget_par_risque!$B$4:$C$30,2,FALSE),"")</f>
        <v/>
      </c>
      <c r="AF6" s="55" t="str">
        <f>IF(Abaques_SSI!AF6&gt;0,(1-Abaques_SSI!AF$3)*Abaques_SSI!AF6*5*VLOOKUP($B6,Etape_2_Budget_par_risque!$B$4:$C$30,2,FALSE),"")</f>
        <v/>
      </c>
      <c r="AG6" s="55" t="str">
        <f>IF(Abaques_SSI!AG6&gt;0,(1-Abaques_SSI!AG$3)*Abaques_SSI!AG6*5*VLOOKUP($B6,Etape_2_Budget_par_risque!$B$4:$C$30,2,FALSE),"")</f>
        <v/>
      </c>
      <c r="AH6" s="55" t="str">
        <f>IF(Abaques_SSI!AH6&gt;0,(1-Abaques_SSI!AH$3)*Abaques_SSI!AH6*5*VLOOKUP($B6,Etape_2_Budget_par_risque!$B$4:$C$30,2,FALSE),"")</f>
        <v/>
      </c>
      <c r="AI6" s="55" t="str">
        <f>IF(Abaques_SSI!AI6&gt;0,(1-Abaques_SSI!AI$3)*Abaques_SSI!AI6*5*VLOOKUP($B6,Etape_2_Budget_par_risque!$B$4:$C$30,2,FALSE),"")</f>
        <v/>
      </c>
      <c r="AJ6" s="55" t="str">
        <f>IF(Abaques_SSI!AJ6&gt;0,(1-Abaques_SSI!AJ$3)*Abaques_SSI!AJ6*5*VLOOKUP($B6,Etape_2_Budget_par_risque!$B$4:$C$30,2,FALSE),"")</f>
        <v/>
      </c>
      <c r="AK6" s="55" t="str">
        <f>IF(Abaques_SSI!AK6&gt;0,(1-Abaques_SSI!AK$3)*Abaques_SSI!AK6*5*VLOOKUP($B6,Etape_2_Budget_par_risque!$B$4:$C$30,2,FALSE),"")</f>
        <v/>
      </c>
      <c r="AL6" s="175" t="str">
        <f>IF(Abaques_SSI!AL6&gt;0,(1-Abaques_SSI!AL$3)*Abaques_SSI!AL6*5*VLOOKUP($B6,Etape_2_Budget_par_risque!$B$4:$C$30,2,FALSE),"")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6.1428571428571423</v>
      </c>
      <c r="D7" s="56" t="str">
        <f>IF(Abaques_SSI!D7&gt;0,(1-Abaques_SSI!D$3)*Abaques_SSI!D7*5*VLOOKUP($B7,Etape_2_Budget_par_risque!$B$4:$C$30,2,FALSE),"")</f>
        <v/>
      </c>
      <c r="E7" s="55">
        <f ca="1">IF(Abaques_SSI!E7&gt;0,(1-Abaques_SSI!E$3)*Abaques_SSI!E7*5*VLOOKUP($B7,Etape_2_Budget_par_risque!$B$4:$C$30,2,FALSE),"")</f>
        <v>0.48214285714285715</v>
      </c>
      <c r="F7" s="55">
        <f ca="1">IF(Abaques_SSI!F7&gt;0,(1-Abaques_SSI!F$3)*Abaques_SSI!F7*5*VLOOKUP($B7,Etape_2_Budget_par_risque!$B$4:$C$30,2,FALSE),"")</f>
        <v>0.71428571428571441</v>
      </c>
      <c r="G7" s="55" t="str">
        <f>IF(Abaques_SSI!G7&gt;0,(1-Abaques_SSI!G$3)*Abaques_SSI!G7*5*VLOOKUP($B7,Etape_2_Budget_par_risque!$B$4:$C$30,2,FALSE),"")</f>
        <v/>
      </c>
      <c r="H7" s="55">
        <f ca="1">IF(Abaques_SSI!H7&gt;0,(1-Abaques_SSI!H$3)*Abaques_SSI!H7*5*VLOOKUP($B7,Etape_2_Budget_par_risque!$B$4:$C$30,2,FALSE),"")</f>
        <v>0.95357142857142863</v>
      </c>
      <c r="I7" s="55">
        <f ca="1">IF(Abaques_SSI!I7&gt;0,(1-Abaques_SSI!I$3)*Abaques_SSI!I7*5*VLOOKUP($B7,Etape_2_Budget_par_risque!$B$4:$C$30,2,FALSE),"")</f>
        <v>0.53571428571428581</v>
      </c>
      <c r="J7" s="55">
        <f ca="1">IF(Abaques_SSI!J7&gt;0,(1-Abaques_SSI!J$3)*Abaques_SSI!J7*5*VLOOKUP($B7,Etape_2_Budget_par_risque!$B$4:$C$30,2,FALSE),"")</f>
        <v>1.6071428571428572</v>
      </c>
      <c r="K7" s="55" t="str">
        <f>IF(Abaques_SSI!K7&gt;0,(1-Abaques_SSI!K$3)*Abaques_SSI!K7*5*VLOOKUP($B7,Etape_2_Budget_par_risque!$B$4:$C$30,2,FALSE),"")</f>
        <v/>
      </c>
      <c r="L7" s="55" t="str">
        <f>IF(Abaques_SSI!L7&gt;0,(1-Abaques_SSI!L$3)*Abaques_SSI!L7*5*VLOOKUP($B7,Etape_2_Budget_par_risque!$B$4:$C$30,2,FALSE),"")</f>
        <v/>
      </c>
      <c r="M7" s="55">
        <f ca="1">IF(Abaques_SSI!M7&gt;0,(1-Abaques_SSI!M$3)*Abaques_SSI!M7*5*VLOOKUP($B7,Etape_2_Budget_par_risque!$B$4:$C$30,2,FALSE),"")</f>
        <v>0.24285714285714285</v>
      </c>
      <c r="N7" s="55" t="str">
        <f>IF(Abaques_SSI!N7&gt;0,(1-Abaques_SSI!N$3)*Abaques_SSI!N7*5*VLOOKUP($B7,Etape_2_Budget_par_risque!$B$4:$C$30,2,FALSE),"")</f>
        <v/>
      </c>
      <c r="O7" s="55" t="str">
        <f>IF(Abaques_SSI!O7&gt;0,(1-Abaques_SSI!O$3)*Abaques_SSI!O7*5*VLOOKUP($B7,Etape_2_Budget_par_risque!$B$4:$C$30,2,FALSE),"")</f>
        <v/>
      </c>
      <c r="P7" s="55" t="str">
        <f>IF(Abaques_SSI!P7&gt;0,(1-Abaques_SSI!P$3)*Abaques_SSI!P7*5*VLOOKUP($B7,Etape_2_Budget_par_risque!$B$4:$C$30,2,FALSE),"")</f>
        <v/>
      </c>
      <c r="Q7" s="55" t="str">
        <f>IF(Abaques_SSI!Q7&gt;0,(1-Abaques_SSI!Q$3)*Abaques_SSI!Q7*5*VLOOKUP($B7,Etape_2_Budget_par_risque!$B$4:$C$30,2,FALSE),"")</f>
        <v/>
      </c>
      <c r="R7" s="55" t="str">
        <f>IF(Abaques_SSI!R7&gt;0,(1-Abaques_SSI!R$3)*Abaques_SSI!R7*5*VLOOKUP($B7,Etape_2_Budget_par_risque!$B$4:$C$30,2,FALSE),"")</f>
        <v/>
      </c>
      <c r="S7" s="55" t="str">
        <f>IF(Abaques_SSI!S7&gt;0,(1-Abaques_SSI!S$3)*Abaques_SSI!S7*5*VLOOKUP($B7,Etape_2_Budget_par_risque!$B$4:$C$30,2,FALSE),"")</f>
        <v/>
      </c>
      <c r="T7" s="55">
        <f ca="1">IF(Abaques_SSI!T7&gt;0,(1-Abaques_SSI!T$3)*Abaques_SSI!T7*5*VLOOKUP($B7,Etape_2_Budget_par_risque!$B$4:$C$30,2,FALSE),"")</f>
        <v>1.607142857142857</v>
      </c>
      <c r="U7" s="55" t="str">
        <f>IF(Abaques_SSI!U7&gt;0,(1-Abaques_SSI!U$3)*Abaques_SSI!U7*5*VLOOKUP($B7,Etape_2_Budget_par_risque!$B$4:$C$30,2,FALSE),"")</f>
        <v/>
      </c>
      <c r="V7" s="55" t="str">
        <f>IF(Abaques_SSI!V7&gt;0,(1-Abaques_SSI!V$3)*Abaques_SSI!V7*5*VLOOKUP($B7,Etape_2_Budget_par_risque!$B$4:$C$30,2,FALSE),"")</f>
        <v/>
      </c>
      <c r="W7" s="55" t="str">
        <f>IF(Abaques_SSI!W7&gt;0,(1-Abaques_SSI!W$3)*Abaques_SSI!W7*5*VLOOKUP($B7,Etape_2_Budget_par_risque!$B$4:$C$30,2,FALSE),"")</f>
        <v/>
      </c>
      <c r="X7" s="55" t="str">
        <f>IF(Abaques_SSI!X7&gt;0,(1-Abaques_SSI!X$3)*Abaques_SSI!X7*5*VLOOKUP($B7,Etape_2_Budget_par_risque!$B$4:$C$30,2,FALSE),"")</f>
        <v/>
      </c>
      <c r="Y7" s="55" t="str">
        <f>IF(Abaques_SSI!Y7&gt;0,(1-Abaques_SSI!Y$3)*Abaques_SSI!Y7*5*VLOOKUP($B7,Etape_2_Budget_par_risque!$B$4:$C$30,2,FALSE),"")</f>
        <v/>
      </c>
      <c r="Z7" s="55" t="str">
        <f>IF(Abaques_SSI!Z7&gt;0,(1-Abaques_SSI!Z$3)*Abaques_SSI!Z7*5*VLOOKUP($B7,Etape_2_Budget_par_risque!$B$4:$C$30,2,FALSE),"")</f>
        <v/>
      </c>
      <c r="AA7" s="55" t="str">
        <f>IF(Abaques_SSI!AA7&gt;0,(1-Abaques_SSI!AA$3)*Abaques_SSI!AA7*5*VLOOKUP($B7,Etape_2_Budget_par_risque!$B$4:$C$30,2,FALSE),"")</f>
        <v/>
      </c>
      <c r="AB7" s="55" t="str">
        <f>IF(Abaques_SSI!AB7&gt;0,(1-Abaques_SSI!AB$3)*Abaques_SSI!AB7*5*VLOOKUP($B7,Etape_2_Budget_par_risque!$B$4:$C$30,2,FALSE),"")</f>
        <v/>
      </c>
      <c r="AC7" s="55" t="str">
        <f>IF(Abaques_SSI!AC7&gt;0,(1-Abaques_SSI!AC$3)*Abaques_SSI!AC7*5*VLOOKUP($B7,Etape_2_Budget_par_risque!$B$4:$C$30,2,FALSE),"")</f>
        <v/>
      </c>
      <c r="AD7" s="55" t="str">
        <f>IF(Abaques_SSI!AD7&gt;0,(1-Abaques_SSI!AD$3)*Abaques_SSI!AD7*5*VLOOKUP($B7,Etape_2_Budget_par_risque!$B$4:$C$30,2,FALSE),"")</f>
        <v/>
      </c>
      <c r="AE7" s="55" t="str">
        <f>IF(Abaques_SSI!AE7&gt;0,(1-Abaques_SSI!AE$3)*Abaques_SSI!AE7*5*VLOOKUP($B7,Etape_2_Budget_par_risque!$B$4:$C$30,2,FALSE),"")</f>
        <v/>
      </c>
      <c r="AF7" s="55" t="str">
        <f>IF(Abaques_SSI!AF7&gt;0,(1-Abaques_SSI!AF$3)*Abaques_SSI!AF7*5*VLOOKUP($B7,Etape_2_Budget_par_risque!$B$4:$C$30,2,FALSE),"")</f>
        <v/>
      </c>
      <c r="AG7" s="55" t="str">
        <f>IF(Abaques_SSI!AG7&gt;0,(1-Abaques_SSI!AG$3)*Abaques_SSI!AG7*5*VLOOKUP($B7,Etape_2_Budget_par_risque!$B$4:$C$30,2,FALSE),"")</f>
        <v/>
      </c>
      <c r="AH7" s="55" t="str">
        <f>IF(Abaques_SSI!AH7&gt;0,(1-Abaques_SSI!AH$3)*Abaques_SSI!AH7*5*VLOOKUP($B7,Etape_2_Budget_par_risque!$B$4:$C$30,2,FALSE),"")</f>
        <v/>
      </c>
      <c r="AI7" s="55" t="str">
        <f>IF(Abaques_SSI!AI7&gt;0,(1-Abaques_SSI!AI$3)*Abaques_SSI!AI7*5*VLOOKUP($B7,Etape_2_Budget_par_risque!$B$4:$C$30,2,FALSE),"")</f>
        <v/>
      </c>
      <c r="AJ7" s="55" t="str">
        <f>IF(Abaques_SSI!AJ7&gt;0,(1-Abaques_SSI!AJ$3)*Abaques_SSI!AJ7*5*VLOOKUP($B7,Etape_2_Budget_par_risque!$B$4:$C$30,2,FALSE),"")</f>
        <v/>
      </c>
      <c r="AK7" s="55" t="str">
        <f>IF(Abaques_SSI!AK7&gt;0,(1-Abaques_SSI!AK$3)*Abaques_SSI!AK7*5*VLOOKUP($B7,Etape_2_Budget_par_risque!$B$4:$C$30,2,FALSE),"")</f>
        <v/>
      </c>
      <c r="AL7" s="175" t="str">
        <f>IF(Abaques_SSI!AL7&gt;0,(1-Abaques_SSI!AL$3)*Abaques_SSI!AL7*5*VLOOKUP($B7,Etape_2_Budget_par_risque!$B$4:$C$30,2,FALSE),"")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13.277586206896551</v>
      </c>
      <c r="D8" s="56" t="str">
        <f>IF(Abaques_SSI!D8&gt;0,(1-Abaques_SSI!D$3)*Abaques_SSI!D8*5*VLOOKUP($B8,Etape_2_Budget_par_risque!$B$4:$C$30,2,FALSE),"")</f>
        <v/>
      </c>
      <c r="E8" s="55" t="str">
        <f>IF(Abaques_SSI!E8&gt;0,(1-Abaques_SSI!E$3)*Abaques_SSI!E8*5*VLOOKUP($B8,Etape_2_Budget_par_risque!$B$4:$C$30,2,FALSE),"")</f>
        <v/>
      </c>
      <c r="F8" s="55" t="str">
        <f>IF(Abaques_SSI!F8&gt;0,(1-Abaques_SSI!F$3)*Abaques_SSI!F8*5*VLOOKUP($B8,Etape_2_Budget_par_risque!$B$4:$C$30,2,FALSE),"")</f>
        <v/>
      </c>
      <c r="G8" s="55" t="str">
        <f>IF(Abaques_SSI!G8&gt;0,(1-Abaques_SSI!G$3)*Abaques_SSI!G8*5*VLOOKUP($B8,Etape_2_Budget_par_risque!$B$4:$C$30,2,FALSE),"")</f>
        <v/>
      </c>
      <c r="H8" s="55">
        <f ca="1">IF(Abaques_SSI!H8&gt;0,(1-Abaques_SSI!H$3)*Abaques_SSI!H8*5*VLOOKUP($B8,Etape_2_Budget_par_risque!$B$4:$C$30,2,FALSE),"")</f>
        <v>1.3810344827586207</v>
      </c>
      <c r="I8" s="55">
        <f ca="1">IF(Abaques_SSI!I8&gt;0,(1-Abaques_SSI!I$3)*Abaques_SSI!I8*5*VLOOKUP($B8,Etape_2_Budget_par_risque!$B$4:$C$30,2,FALSE),"")</f>
        <v>0.77586206896551735</v>
      </c>
      <c r="J8" s="55" t="str">
        <f>IF(Abaques_SSI!J8&gt;0,(1-Abaques_SSI!J$3)*Abaques_SSI!J8*5*VLOOKUP($B8,Etape_2_Budget_par_risque!$B$4:$C$30,2,FALSE),"")</f>
        <v/>
      </c>
      <c r="K8" s="55" t="str">
        <f>IF(Abaques_SSI!K8&gt;0,(1-Abaques_SSI!K$3)*Abaques_SSI!K8*5*VLOOKUP($B8,Etape_2_Budget_par_risque!$B$4:$C$30,2,FALSE),"")</f>
        <v/>
      </c>
      <c r="L8" s="55" t="str">
        <f>IF(Abaques_SSI!L8&gt;0,(1-Abaques_SSI!L$3)*Abaques_SSI!L8*5*VLOOKUP($B8,Etape_2_Budget_par_risque!$B$4:$C$30,2,FALSE),"")</f>
        <v/>
      </c>
      <c r="M8" s="55">
        <f ca="1">IF(Abaques_SSI!M8&gt;0,(1-Abaques_SSI!M$3)*Abaques_SSI!M8*5*VLOOKUP($B8,Etape_2_Budget_par_risque!$B$4:$C$30,2,FALSE),"")</f>
        <v>0.35172413793103441</v>
      </c>
      <c r="N8" s="55" t="str">
        <f>IF(Abaques_SSI!N8&gt;0,(1-Abaques_SSI!N$3)*Abaques_SSI!N8*5*VLOOKUP($B8,Etape_2_Budget_par_risque!$B$4:$C$30,2,FALSE),"")</f>
        <v/>
      </c>
      <c r="O8" s="55">
        <f ca="1">IF(Abaques_SSI!O8&gt;0,(1-Abaques_SSI!O$3)*Abaques_SSI!O8*5*VLOOKUP($B8,Etape_2_Budget_par_risque!$B$4:$C$30,2,FALSE),"")</f>
        <v>2.0948275862068968</v>
      </c>
      <c r="P8" s="55" t="str">
        <f>IF(Abaques_SSI!P8&gt;0,(1-Abaques_SSI!P$3)*Abaques_SSI!P8*5*VLOOKUP($B8,Etape_2_Budget_par_risque!$B$4:$C$30,2,FALSE),"")</f>
        <v/>
      </c>
      <c r="Q8" s="55" t="str">
        <f>IF(Abaques_SSI!Q8&gt;0,(1-Abaques_SSI!Q$3)*Abaques_SSI!Q8*5*VLOOKUP($B8,Etape_2_Budget_par_risque!$B$4:$C$30,2,FALSE),"")</f>
        <v/>
      </c>
      <c r="R8" s="55" t="str">
        <f>IF(Abaques_SSI!R8&gt;0,(1-Abaques_SSI!R$3)*Abaques_SSI!R8*5*VLOOKUP($B8,Etape_2_Budget_par_risque!$B$4:$C$30,2,FALSE),"")</f>
        <v/>
      </c>
      <c r="S8" s="55" t="str">
        <f>IF(Abaques_SSI!S8&gt;0,(1-Abaques_SSI!S$3)*Abaques_SSI!S8*5*VLOOKUP($B8,Etape_2_Budget_par_risque!$B$4:$C$30,2,FALSE),"")</f>
        <v/>
      </c>
      <c r="T8" s="55" t="str">
        <f>IF(Abaques_SSI!T8&gt;0,(1-Abaques_SSI!T$3)*Abaques_SSI!T8*5*VLOOKUP($B8,Etape_2_Budget_par_risque!$B$4:$C$30,2,FALSE),"")</f>
        <v/>
      </c>
      <c r="U8" s="55">
        <f ca="1">IF(Abaques_SSI!U8&gt;0,(1-Abaques_SSI!U$3)*Abaques_SSI!U8*5*VLOOKUP($B8,Etape_2_Budget_par_risque!$B$4:$C$30,2,FALSE),"")</f>
        <v>2.2500000000000004</v>
      </c>
      <c r="V8" s="55" t="str">
        <f>IF(Abaques_SSI!V8&gt;0,(1-Abaques_SSI!V$3)*Abaques_SSI!V8*5*VLOOKUP($B8,Etape_2_Budget_par_risque!$B$4:$C$30,2,FALSE),"")</f>
        <v/>
      </c>
      <c r="W8" s="55" t="str">
        <f>IF(Abaques_SSI!W8&gt;0,(1-Abaques_SSI!W$3)*Abaques_SSI!W8*5*VLOOKUP($B8,Etape_2_Budget_par_risque!$B$4:$C$30,2,FALSE),"")</f>
        <v/>
      </c>
      <c r="X8" s="55" t="str">
        <f>IF(Abaques_SSI!X8&gt;0,(1-Abaques_SSI!X$3)*Abaques_SSI!X8*5*VLOOKUP($B8,Etape_2_Budget_par_risque!$B$4:$C$30,2,FALSE),"")</f>
        <v/>
      </c>
      <c r="Y8" s="55" t="str">
        <f>IF(Abaques_SSI!Y8&gt;0,(1-Abaques_SSI!Y$3)*Abaques_SSI!Y8*5*VLOOKUP($B8,Etape_2_Budget_par_risque!$B$4:$C$30,2,FALSE),"")</f>
        <v/>
      </c>
      <c r="Z8" s="55" t="str">
        <f>IF(Abaques_SSI!Z8&gt;0,(1-Abaques_SSI!Z$3)*Abaques_SSI!Z8*5*VLOOKUP($B8,Etape_2_Budget_par_risque!$B$4:$C$30,2,FALSE),"")</f>
        <v/>
      </c>
      <c r="AA8" s="55" t="str">
        <f>IF(Abaques_SSI!AA8&gt;0,(1-Abaques_SSI!AA$3)*Abaques_SSI!AA8*5*VLOOKUP($B8,Etape_2_Budget_par_risque!$B$4:$C$30,2,FALSE),"")</f>
        <v/>
      </c>
      <c r="AB8" s="55" t="str">
        <f>IF(Abaques_SSI!AB8&gt;0,(1-Abaques_SSI!AB$3)*Abaques_SSI!AB8*5*VLOOKUP($B8,Etape_2_Budget_par_risque!$B$4:$C$30,2,FALSE),"")</f>
        <v/>
      </c>
      <c r="AC8" s="55">
        <f ca="1">IF(Abaques_SSI!AC8&gt;0,(1-Abaques_SSI!AC$3)*Abaques_SSI!AC8*5*VLOOKUP($B8,Etape_2_Budget_par_risque!$B$4:$C$30,2,FALSE),"")</f>
        <v>0.9620689655172413</v>
      </c>
      <c r="AD8" s="55">
        <f ca="1">IF(Abaques_SSI!AD8&gt;0,(1-Abaques_SSI!AD$3)*Abaques_SSI!AD8*5*VLOOKUP($B8,Etape_2_Budget_par_risque!$B$4:$C$30,2,FALSE),"")</f>
        <v>5.4620689655172407</v>
      </c>
      <c r="AE8" s="55" t="str">
        <f>IF(Abaques_SSI!AE8&gt;0,(1-Abaques_SSI!AE$3)*Abaques_SSI!AE8*5*VLOOKUP($B8,Etape_2_Budget_par_risque!$B$4:$C$30,2,FALSE),"")</f>
        <v/>
      </c>
      <c r="AF8" s="55" t="str">
        <f>IF(Abaques_SSI!AF8&gt;0,(1-Abaques_SSI!AF$3)*Abaques_SSI!AF8*5*VLOOKUP($B8,Etape_2_Budget_par_risque!$B$4:$C$30,2,FALSE),"")</f>
        <v/>
      </c>
      <c r="AG8" s="55" t="str">
        <f>IF(Abaques_SSI!AG8&gt;0,(1-Abaques_SSI!AG$3)*Abaques_SSI!AG8*5*VLOOKUP($B8,Etape_2_Budget_par_risque!$B$4:$C$30,2,FALSE),"")</f>
        <v/>
      </c>
      <c r="AH8" s="55" t="str">
        <f>IF(Abaques_SSI!AH8&gt;0,(1-Abaques_SSI!AH$3)*Abaques_SSI!AH8*5*VLOOKUP($B8,Etape_2_Budget_par_risque!$B$4:$C$30,2,FALSE),"")</f>
        <v/>
      </c>
      <c r="AI8" s="55" t="str">
        <f>IF(Abaques_SSI!AI8&gt;0,(1-Abaques_SSI!AI$3)*Abaques_SSI!AI8*5*VLOOKUP($B8,Etape_2_Budget_par_risque!$B$4:$C$30,2,FALSE),"")</f>
        <v/>
      </c>
      <c r="AJ8" s="55" t="str">
        <f>IF(Abaques_SSI!AJ8&gt;0,(1-Abaques_SSI!AJ$3)*Abaques_SSI!AJ8*5*VLOOKUP($B8,Etape_2_Budget_par_risque!$B$4:$C$30,2,FALSE),"")</f>
        <v/>
      </c>
      <c r="AK8" s="55" t="str">
        <f>IF(Abaques_SSI!AK8&gt;0,(1-Abaques_SSI!AK$3)*Abaques_SSI!AK8*5*VLOOKUP($B8,Etape_2_Budget_par_risque!$B$4:$C$30,2,FALSE),"")</f>
        <v/>
      </c>
      <c r="AL8" s="175" t="str">
        <f>IF(Abaques_SSI!AL8&gt;0,(1-Abaques_SSI!AL$3)*Abaques_SSI!AL8*5*VLOOKUP($B8,Etape_2_Budget_par_risque!$B$4:$C$30,2,FALSE),"")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7.7961538461538469</v>
      </c>
      <c r="D9" s="56" t="str">
        <f>IF(Abaques_SSI!D9&gt;0,(1-Abaques_SSI!D$3)*Abaques_SSI!D9*5*VLOOKUP($B9,Etape_2_Budget_par_risque!$B$4:$C$30,2,FALSE),"")</f>
        <v/>
      </c>
      <c r="E9" s="55" t="str">
        <f>IF(Abaques_SSI!E9&gt;0,(1-Abaques_SSI!E$3)*Abaques_SSI!E9*5*VLOOKUP($B9,Etape_2_Budget_par_risque!$B$4:$C$30,2,FALSE),"")</f>
        <v/>
      </c>
      <c r="F9" s="55" t="str">
        <f>IF(Abaques_SSI!F9&gt;0,(1-Abaques_SSI!F$3)*Abaques_SSI!F9*5*VLOOKUP($B9,Etape_2_Budget_par_risque!$B$4:$C$30,2,FALSE),"")</f>
        <v/>
      </c>
      <c r="G9" s="55" t="str">
        <f>IF(Abaques_SSI!G9&gt;0,(1-Abaques_SSI!G$3)*Abaques_SSI!G9*5*VLOOKUP($B9,Etape_2_Budget_par_risque!$B$4:$C$30,2,FALSE),"")</f>
        <v/>
      </c>
      <c r="H9" s="55">
        <f ca="1">IF(Abaques_SSI!H9&gt;0,(1-Abaques_SSI!H$3)*Abaques_SSI!H9*5*VLOOKUP($B9,Etape_2_Budget_par_risque!$B$4:$C$30,2,FALSE),"")</f>
        <v>1.0269230769230768</v>
      </c>
      <c r="I9" s="55">
        <f ca="1">IF(Abaques_SSI!I9&gt;0,(1-Abaques_SSI!I$3)*Abaques_SSI!I9*5*VLOOKUP($B9,Etape_2_Budget_par_risque!$B$4:$C$30,2,FALSE),"")</f>
        <v>0.57692307692307698</v>
      </c>
      <c r="J9" s="55">
        <f ca="1">IF(Abaques_SSI!J9&gt;0,(1-Abaques_SSI!J$3)*Abaques_SSI!J9*5*VLOOKUP($B9,Etape_2_Budget_par_risque!$B$4:$C$30,2,FALSE),"")</f>
        <v>1.0384615384615383</v>
      </c>
      <c r="K9" s="55">
        <f ca="1">IF(Abaques_SSI!K9&gt;0,(1-Abaques_SSI!K$3)*Abaques_SSI!K9*5*VLOOKUP($B9,Etape_2_Budget_par_risque!$B$4:$C$30,2,FALSE),"")</f>
        <v>0.33076923076923082</v>
      </c>
      <c r="L9" s="55" t="str">
        <f>IF(Abaques_SSI!L9&gt;0,(1-Abaques_SSI!L$3)*Abaques_SSI!L9*5*VLOOKUP($B9,Etape_2_Budget_par_risque!$B$4:$C$30,2,FALSE),"")</f>
        <v/>
      </c>
      <c r="M9" s="55">
        <f ca="1">IF(Abaques_SSI!M9&gt;0,(1-Abaques_SSI!M$3)*Abaques_SSI!M9*5*VLOOKUP($B9,Etape_2_Budget_par_risque!$B$4:$C$30,2,FALSE),"")</f>
        <v>0.2615384615384615</v>
      </c>
      <c r="N9" s="55" t="str">
        <f>IF(Abaques_SSI!N9&gt;0,(1-Abaques_SSI!N$3)*Abaques_SSI!N9*5*VLOOKUP($B9,Etape_2_Budget_par_risque!$B$4:$C$30,2,FALSE),"")</f>
        <v/>
      </c>
      <c r="O9" s="55" t="str">
        <f>IF(Abaques_SSI!O9&gt;0,(1-Abaques_SSI!O$3)*Abaques_SSI!O9*5*VLOOKUP($B9,Etape_2_Budget_par_risque!$B$4:$C$30,2,FALSE),"")</f>
        <v/>
      </c>
      <c r="P9" s="55">
        <f ca="1">IF(Abaques_SSI!P9&gt;0,(1-Abaques_SSI!P$3)*Abaques_SSI!P9*5*VLOOKUP($B9,Etape_2_Budget_par_risque!$B$4:$C$30,2,FALSE),"")</f>
        <v>0</v>
      </c>
      <c r="Q9" s="55" t="str">
        <f>IF(Abaques_SSI!Q9&gt;0,(1-Abaques_SSI!Q$3)*Abaques_SSI!Q9*5*VLOOKUP($B9,Etape_2_Budget_par_risque!$B$4:$C$30,2,FALSE),"")</f>
        <v/>
      </c>
      <c r="R9" s="55">
        <f ca="1">IF(Abaques_SSI!R9&gt;0,(1-Abaques_SSI!R$3)*Abaques_SSI!R9*5*VLOOKUP($B9,Etape_2_Budget_par_risque!$B$4:$C$30,2,FALSE),"")</f>
        <v>2.3153846153846156</v>
      </c>
      <c r="S9" s="55">
        <f ca="1">IF(Abaques_SSI!S9&gt;0,(1-Abaques_SSI!S$3)*Abaques_SSI!S9*5*VLOOKUP($B9,Etape_2_Budget_par_risque!$B$4:$C$30,2,FALSE),"")</f>
        <v>1.8038461538461537</v>
      </c>
      <c r="T9" s="55" t="str">
        <f>IF(Abaques_SSI!T9&gt;0,(1-Abaques_SSI!T$3)*Abaques_SSI!T9*5*VLOOKUP($B9,Etape_2_Budget_par_risque!$B$4:$C$30,2,FALSE),"")</f>
        <v/>
      </c>
      <c r="U9" s="55" t="str">
        <f>IF(Abaques_SSI!U9&gt;0,(1-Abaques_SSI!U$3)*Abaques_SSI!U9*5*VLOOKUP($B9,Etape_2_Budget_par_risque!$B$4:$C$30,2,FALSE),"")</f>
        <v/>
      </c>
      <c r="V9" s="55" t="str">
        <f>IF(Abaques_SSI!V9&gt;0,(1-Abaques_SSI!V$3)*Abaques_SSI!V9*5*VLOOKUP($B9,Etape_2_Budget_par_risque!$B$4:$C$30,2,FALSE),"")</f>
        <v/>
      </c>
      <c r="W9" s="55" t="str">
        <f>IF(Abaques_SSI!W9&gt;0,(1-Abaques_SSI!W$3)*Abaques_SSI!W9*5*VLOOKUP($B9,Etape_2_Budget_par_risque!$B$4:$C$30,2,FALSE),"")</f>
        <v/>
      </c>
      <c r="X9" s="55" t="str">
        <f>IF(Abaques_SSI!X9&gt;0,(1-Abaques_SSI!X$3)*Abaques_SSI!X9*5*VLOOKUP($B9,Etape_2_Budget_par_risque!$B$4:$C$30,2,FALSE),"")</f>
        <v/>
      </c>
      <c r="Y9" s="55" t="str">
        <f>IF(Abaques_SSI!Y9&gt;0,(1-Abaques_SSI!Y$3)*Abaques_SSI!Y9*5*VLOOKUP($B9,Etape_2_Budget_par_risque!$B$4:$C$30,2,FALSE),"")</f>
        <v/>
      </c>
      <c r="Z9" s="55" t="str">
        <f>IF(Abaques_SSI!Z9&gt;0,(1-Abaques_SSI!Z$3)*Abaques_SSI!Z9*5*VLOOKUP($B9,Etape_2_Budget_par_risque!$B$4:$C$30,2,FALSE),"")</f>
        <v/>
      </c>
      <c r="AA9" s="55" t="str">
        <f>IF(Abaques_SSI!AA9&gt;0,(1-Abaques_SSI!AA$3)*Abaques_SSI!AA9*5*VLOOKUP($B9,Etape_2_Budget_par_risque!$B$4:$C$30,2,FALSE),"")</f>
        <v/>
      </c>
      <c r="AB9" s="55" t="str">
        <f>IF(Abaques_SSI!AB9&gt;0,(1-Abaques_SSI!AB$3)*Abaques_SSI!AB9*5*VLOOKUP($B9,Etape_2_Budget_par_risque!$B$4:$C$30,2,FALSE),"")</f>
        <v/>
      </c>
      <c r="AC9" s="55" t="str">
        <f>IF(Abaques_SSI!AC9&gt;0,(1-Abaques_SSI!AC$3)*Abaques_SSI!AC9*5*VLOOKUP($B9,Etape_2_Budget_par_risque!$B$4:$C$30,2,FALSE),"")</f>
        <v/>
      </c>
      <c r="AD9" s="55" t="str">
        <f>IF(Abaques_SSI!AD9&gt;0,(1-Abaques_SSI!AD$3)*Abaques_SSI!AD9*5*VLOOKUP($B9,Etape_2_Budget_par_risque!$B$4:$C$30,2,FALSE),"")</f>
        <v/>
      </c>
      <c r="AE9" s="55" t="str">
        <f>IF(Abaques_SSI!AE9&gt;0,(1-Abaques_SSI!AE$3)*Abaques_SSI!AE9*5*VLOOKUP($B9,Etape_2_Budget_par_risque!$B$4:$C$30,2,FALSE),"")</f>
        <v/>
      </c>
      <c r="AF9" s="55" t="str">
        <f>IF(Abaques_SSI!AF9&gt;0,(1-Abaques_SSI!AF$3)*Abaques_SSI!AF9*5*VLOOKUP($B9,Etape_2_Budget_par_risque!$B$4:$C$30,2,FALSE),"")</f>
        <v/>
      </c>
      <c r="AG9" s="55" t="str">
        <f>IF(Abaques_SSI!AG9&gt;0,(1-Abaques_SSI!AG$3)*Abaques_SSI!AG9*5*VLOOKUP($B9,Etape_2_Budget_par_risque!$B$4:$C$30,2,FALSE),"")</f>
        <v/>
      </c>
      <c r="AH9" s="55" t="str">
        <f>IF(Abaques_SSI!AH9&gt;0,(1-Abaques_SSI!AH$3)*Abaques_SSI!AH9*5*VLOOKUP($B9,Etape_2_Budget_par_risque!$B$4:$C$30,2,FALSE),"")</f>
        <v/>
      </c>
      <c r="AI9" s="55" t="str">
        <f>IF(Abaques_SSI!AI9&gt;0,(1-Abaques_SSI!AI$3)*Abaques_SSI!AI9*5*VLOOKUP($B9,Etape_2_Budget_par_risque!$B$4:$C$30,2,FALSE),"")</f>
        <v/>
      </c>
      <c r="AJ9" s="55" t="str">
        <f>IF(Abaques_SSI!AJ9&gt;0,(1-Abaques_SSI!AJ$3)*Abaques_SSI!AJ9*5*VLOOKUP($B9,Etape_2_Budget_par_risque!$B$4:$C$30,2,FALSE),"")</f>
        <v/>
      </c>
      <c r="AK9" s="55" t="str">
        <f>IF(Abaques_SSI!AK9&gt;0,(1-Abaques_SSI!AK$3)*Abaques_SSI!AK9*5*VLOOKUP($B9,Etape_2_Budget_par_risque!$B$4:$C$30,2,FALSE),"")</f>
        <v/>
      </c>
      <c r="AL9" s="175">
        <f ca="1">IF(Abaques_SSI!AL9&gt;0,(1-Abaques_SSI!AL$3)*Abaques_SSI!AL9*5*VLOOKUP($B9,Etape_2_Budget_par_risque!$B$4:$C$30,2,FALSE),"")</f>
        <v>0.44230769230769229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13.888000000000003</v>
      </c>
      <c r="D10" s="56" t="str">
        <f>IF(Abaques_SSI!D10&gt;0,(1-Abaques_SSI!D$3)*Abaques_SSI!D10*5*VLOOKUP($B10,Etape_2_Budget_par_risque!$B$4:$C$30,2,FALSE),"")</f>
        <v/>
      </c>
      <c r="E10" s="55" t="str">
        <f>IF(Abaques_SSI!E10&gt;0,(1-Abaques_SSI!E$3)*Abaques_SSI!E10*5*VLOOKUP($B10,Etape_2_Budget_par_risque!$B$4:$C$30,2,FALSE),"")</f>
        <v/>
      </c>
      <c r="F10" s="55" t="str">
        <f>IF(Abaques_SSI!F10&gt;0,(1-Abaques_SSI!F$3)*Abaques_SSI!F10*5*VLOOKUP($B10,Etape_2_Budget_par_risque!$B$4:$C$30,2,FALSE),"")</f>
        <v/>
      </c>
      <c r="G10" s="55" t="str">
        <f>IF(Abaques_SSI!G10&gt;0,(1-Abaques_SSI!G$3)*Abaques_SSI!G10*5*VLOOKUP($B10,Etape_2_Budget_par_risque!$B$4:$C$30,2,FALSE),"")</f>
        <v/>
      </c>
      <c r="H10" s="55">
        <f ca="1">IF(Abaques_SSI!H10&gt;0,(1-Abaques_SSI!H$3)*Abaques_SSI!H10*5*VLOOKUP($B10,Etape_2_Budget_par_risque!$B$4:$C$30,2,FALSE),"")</f>
        <v>2.1360000000000006</v>
      </c>
      <c r="I10" s="55">
        <f ca="1">IF(Abaques_SSI!I10&gt;0,(1-Abaques_SSI!I$3)*Abaques_SSI!I10*5*VLOOKUP($B10,Etape_2_Budget_par_risque!$B$4:$C$30,2,FALSE),"")</f>
        <v>1.2000000000000002</v>
      </c>
      <c r="J10" s="55">
        <f ca="1">IF(Abaques_SSI!J10&gt;0,(1-Abaques_SSI!J$3)*Abaques_SSI!J10*5*VLOOKUP($B10,Etape_2_Budget_par_risque!$B$4:$C$30,2,FALSE),"")</f>
        <v>2.1600000000000006</v>
      </c>
      <c r="K10" s="55" t="str">
        <f>IF(Abaques_SSI!K10&gt;0,(1-Abaques_SSI!K$3)*Abaques_SSI!K10*5*VLOOKUP($B10,Etape_2_Budget_par_risque!$B$4:$C$30,2,FALSE),"")</f>
        <v/>
      </c>
      <c r="L10" s="55" t="str">
        <f>IF(Abaques_SSI!L10&gt;0,(1-Abaques_SSI!L$3)*Abaques_SSI!L10*5*VLOOKUP($B10,Etape_2_Budget_par_risque!$B$4:$C$30,2,FALSE),"")</f>
        <v/>
      </c>
      <c r="M10" s="55">
        <f ca="1">IF(Abaques_SSI!M10&gt;0,(1-Abaques_SSI!M$3)*Abaques_SSI!M10*5*VLOOKUP($B10,Etape_2_Budget_par_risque!$B$4:$C$30,2,FALSE),"")</f>
        <v>0.54400000000000004</v>
      </c>
      <c r="N10" s="55" t="str">
        <f>IF(Abaques_SSI!N10&gt;0,(1-Abaques_SSI!N$3)*Abaques_SSI!N10*5*VLOOKUP($B10,Etape_2_Budget_par_risque!$B$4:$C$30,2,FALSE),"")</f>
        <v/>
      </c>
      <c r="O10" s="55" t="str">
        <f>IF(Abaques_SSI!O10&gt;0,(1-Abaques_SSI!O$3)*Abaques_SSI!O10*5*VLOOKUP($B10,Etape_2_Budget_par_risque!$B$4:$C$30,2,FALSE),"")</f>
        <v/>
      </c>
      <c r="P10" s="55" t="str">
        <f>IF(Abaques_SSI!P10&gt;0,(1-Abaques_SSI!P$3)*Abaques_SSI!P10*5*VLOOKUP($B10,Etape_2_Budget_par_risque!$B$4:$C$30,2,FALSE),"")</f>
        <v/>
      </c>
      <c r="Q10" s="55" t="str">
        <f>IF(Abaques_SSI!Q10&gt;0,(1-Abaques_SSI!Q$3)*Abaques_SSI!Q10*5*VLOOKUP($B10,Etape_2_Budget_par_risque!$B$4:$C$30,2,FALSE),"")</f>
        <v/>
      </c>
      <c r="R10" s="55" t="str">
        <f>IF(Abaques_SSI!R10&gt;0,(1-Abaques_SSI!R$3)*Abaques_SSI!R10*5*VLOOKUP($B10,Etape_2_Budget_par_risque!$B$4:$C$30,2,FALSE),"")</f>
        <v/>
      </c>
      <c r="S10" s="55" t="str">
        <f>IF(Abaques_SSI!S10&gt;0,(1-Abaques_SSI!S$3)*Abaques_SSI!S10*5*VLOOKUP($B10,Etape_2_Budget_par_risque!$B$4:$C$30,2,FALSE),"")</f>
        <v/>
      </c>
      <c r="T10" s="55" t="str">
        <f>IF(Abaques_SSI!T10&gt;0,(1-Abaques_SSI!T$3)*Abaques_SSI!T10*5*VLOOKUP($B10,Etape_2_Budget_par_risque!$B$4:$C$30,2,FALSE),"")</f>
        <v/>
      </c>
      <c r="U10" s="55" t="str">
        <f>IF(Abaques_SSI!U10&gt;0,(1-Abaques_SSI!U$3)*Abaques_SSI!U10*5*VLOOKUP($B10,Etape_2_Budget_par_risque!$B$4:$C$30,2,FALSE),"")</f>
        <v/>
      </c>
      <c r="V10" s="55">
        <f ca="1">IF(Abaques_SSI!V10&gt;0,(1-Abaques_SSI!V$3)*Abaques_SSI!V10*5*VLOOKUP($B10,Etape_2_Budget_par_risque!$B$4:$C$30,2,FALSE),"")</f>
        <v>1.1040000000000001</v>
      </c>
      <c r="W10" s="55">
        <f ca="1">IF(Abaques_SSI!W10&gt;0,(1-Abaques_SSI!W$3)*Abaques_SSI!W10*5*VLOOKUP($B10,Etape_2_Budget_par_risque!$B$4:$C$30,2,FALSE),"")</f>
        <v>0.67200000000000026</v>
      </c>
      <c r="X10" s="55">
        <f ca="1">IF(Abaques_SSI!X10&gt;0,(1-Abaques_SSI!X$3)*Abaques_SSI!X10*5*VLOOKUP($B10,Etape_2_Budget_par_risque!$B$4:$C$30,2,FALSE),"")</f>
        <v>5.152000000000001</v>
      </c>
      <c r="Y10" s="55" t="str">
        <f>IF(Abaques_SSI!Y10&gt;0,(1-Abaques_SSI!Y$3)*Abaques_SSI!Y10*5*VLOOKUP($B10,Etape_2_Budget_par_risque!$B$4:$C$30,2,FALSE),"")</f>
        <v/>
      </c>
      <c r="Z10" s="55" t="str">
        <f>IF(Abaques_SSI!Z10&gt;0,(1-Abaques_SSI!Z$3)*Abaques_SSI!Z10*5*VLOOKUP($B10,Etape_2_Budget_par_risque!$B$4:$C$30,2,FALSE),"")</f>
        <v/>
      </c>
      <c r="AA10" s="55" t="str">
        <f>IF(Abaques_SSI!AA10&gt;0,(1-Abaques_SSI!AA$3)*Abaques_SSI!AA10*5*VLOOKUP($B10,Etape_2_Budget_par_risque!$B$4:$C$30,2,FALSE),"")</f>
        <v/>
      </c>
      <c r="AB10" s="55" t="str">
        <f>IF(Abaques_SSI!AB10&gt;0,(1-Abaques_SSI!AB$3)*Abaques_SSI!AB10*5*VLOOKUP($B10,Etape_2_Budget_par_risque!$B$4:$C$30,2,FALSE),"")</f>
        <v/>
      </c>
      <c r="AC10" s="55" t="str">
        <f>IF(Abaques_SSI!AC10&gt;0,(1-Abaques_SSI!AC$3)*Abaques_SSI!AC10*5*VLOOKUP($B10,Etape_2_Budget_par_risque!$B$4:$C$30,2,FALSE),"")</f>
        <v/>
      </c>
      <c r="AD10" s="55" t="str">
        <f>IF(Abaques_SSI!AD10&gt;0,(1-Abaques_SSI!AD$3)*Abaques_SSI!AD10*5*VLOOKUP($B10,Etape_2_Budget_par_risque!$B$4:$C$30,2,FALSE),"")</f>
        <v/>
      </c>
      <c r="AE10" s="55" t="str">
        <f>IF(Abaques_SSI!AE10&gt;0,(1-Abaques_SSI!AE$3)*Abaques_SSI!AE10*5*VLOOKUP($B10,Etape_2_Budget_par_risque!$B$4:$C$30,2,FALSE),"")</f>
        <v/>
      </c>
      <c r="AF10" s="55" t="str">
        <f>IF(Abaques_SSI!AF10&gt;0,(1-Abaques_SSI!AF$3)*Abaques_SSI!AF10*5*VLOOKUP($B10,Etape_2_Budget_par_risque!$B$4:$C$30,2,FALSE),"")</f>
        <v/>
      </c>
      <c r="AG10" s="55" t="str">
        <f>IF(Abaques_SSI!AG10&gt;0,(1-Abaques_SSI!AG$3)*Abaques_SSI!AG10*5*VLOOKUP($B10,Etape_2_Budget_par_risque!$B$4:$C$30,2,FALSE),"")</f>
        <v/>
      </c>
      <c r="AH10" s="55" t="str">
        <f>IF(Abaques_SSI!AH10&gt;0,(1-Abaques_SSI!AH$3)*Abaques_SSI!AH10*5*VLOOKUP($B10,Etape_2_Budget_par_risque!$B$4:$C$30,2,FALSE),"")</f>
        <v/>
      </c>
      <c r="AI10" s="55" t="str">
        <f>IF(Abaques_SSI!AI10&gt;0,(1-Abaques_SSI!AI$3)*Abaques_SSI!AI10*5*VLOOKUP($B10,Etape_2_Budget_par_risque!$B$4:$C$30,2,FALSE),"")</f>
        <v/>
      </c>
      <c r="AJ10" s="55" t="str">
        <f>IF(Abaques_SSI!AJ10&gt;0,(1-Abaques_SSI!AJ$3)*Abaques_SSI!AJ10*5*VLOOKUP($B10,Etape_2_Budget_par_risque!$B$4:$C$30,2,FALSE),"")</f>
        <v/>
      </c>
      <c r="AK10" s="55" t="str">
        <f>IF(Abaques_SSI!AK10&gt;0,(1-Abaques_SSI!AK$3)*Abaques_SSI!AK10*5*VLOOKUP($B10,Etape_2_Budget_par_risque!$B$4:$C$30,2,FALSE),"")</f>
        <v/>
      </c>
      <c r="AL10" s="175">
        <f ca="1">IF(Abaques_SSI!AL10&gt;0,(1-Abaques_SSI!AL$3)*Abaques_SSI!AL10*5*VLOOKUP($B10,Etape_2_Budget_par_risque!$B$4:$C$30,2,FALSE),"")</f>
        <v>0.92000000000000015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4.3540322612580651</v>
      </c>
      <c r="D11" s="56" t="str">
        <f>IF(Abaques_SSI!D11&gt;0,(1-Abaques_SSI!D$3)*Abaques_SSI!D11*5*VLOOKUP($B11,Etape_2_Budget_par_risque!$B$4:$C$30,2,FALSE),"")</f>
        <v/>
      </c>
      <c r="E11" s="55" t="str">
        <f>IF(Abaques_SSI!E11&gt;0,(1-Abaques_SSI!E$3)*Abaques_SSI!E11*5*VLOOKUP($B11,Etape_2_Budget_par_risque!$B$4:$C$30,2,FALSE),"")</f>
        <v/>
      </c>
      <c r="F11" s="55" t="str">
        <f>IF(Abaques_SSI!F11&gt;0,(1-Abaques_SSI!F$3)*Abaques_SSI!F11*5*VLOOKUP($B11,Etape_2_Budget_par_risque!$B$4:$C$30,2,FALSE),"")</f>
        <v/>
      </c>
      <c r="G11" s="55" t="str">
        <f>IF(Abaques_SSI!G11&gt;0,(1-Abaques_SSI!G$3)*Abaques_SSI!G11*5*VLOOKUP($B11,Etape_2_Budget_par_risque!$B$4:$C$30,2,FALSE),"")</f>
        <v/>
      </c>
      <c r="H11" s="55">
        <f ca="1">IF(Abaques_SSI!H11&gt;0,(1-Abaques_SSI!H$3)*Abaques_SSI!H11*5*VLOOKUP($B11,Etape_2_Budget_par_risque!$B$4:$C$30,2,FALSE),"")</f>
        <v>0.21532258064516127</v>
      </c>
      <c r="I11" s="55">
        <f ca="1">IF(Abaques_SSI!I11&gt;0,(1-Abaques_SSI!I$3)*Abaques_SSI!I11*5*VLOOKUP($B11,Etape_2_Budget_par_risque!$B$4:$C$30,2,FALSE),"")</f>
        <v>0.12096774193548387</v>
      </c>
      <c r="J11" s="55">
        <f ca="1">IF(Abaques_SSI!J11&gt;0,(1-Abaques_SSI!J$3)*Abaques_SSI!J11*5*VLOOKUP($B11,Etape_2_Budget_par_risque!$B$4:$C$30,2,FALSE),"")</f>
        <v>0.36290322900000005</v>
      </c>
      <c r="K11" s="55" t="str">
        <f>IF(Abaques_SSI!K11&gt;0,(1-Abaques_SSI!K$3)*Abaques_SSI!K11*5*VLOOKUP($B11,Etape_2_Budget_par_risque!$B$4:$C$30,2,FALSE),"")</f>
        <v/>
      </c>
      <c r="L11" s="55" t="str">
        <f>IF(Abaques_SSI!L11&gt;0,(1-Abaques_SSI!L$3)*Abaques_SSI!L11*5*VLOOKUP($B11,Etape_2_Budget_par_risque!$B$4:$C$30,2,FALSE),"")</f>
        <v/>
      </c>
      <c r="M11" s="55">
        <f ca="1">IF(Abaques_SSI!M11&gt;0,(1-Abaques_SSI!M$3)*Abaques_SSI!M11*5*VLOOKUP($B11,Etape_2_Budget_par_risque!$B$4:$C$30,2,FALSE),"")</f>
        <v>5.4838709677419356E-2</v>
      </c>
      <c r="N11" s="55" t="str">
        <f>IF(Abaques_SSI!N11&gt;0,(1-Abaques_SSI!N$3)*Abaques_SSI!N11*5*VLOOKUP($B11,Etape_2_Budget_par_risque!$B$4:$C$30,2,FALSE),"")</f>
        <v/>
      </c>
      <c r="O11" s="55" t="str">
        <f>IF(Abaques_SSI!O11&gt;0,(1-Abaques_SSI!O$3)*Abaques_SSI!O11*5*VLOOKUP($B11,Etape_2_Budget_par_risque!$B$4:$C$30,2,FALSE),"")</f>
        <v/>
      </c>
      <c r="P11" s="55" t="str">
        <f>IF(Abaques_SSI!P11&gt;0,(1-Abaques_SSI!P$3)*Abaques_SSI!P11*5*VLOOKUP($B11,Etape_2_Budget_par_risque!$B$4:$C$30,2,FALSE),"")</f>
        <v/>
      </c>
      <c r="Q11" s="55" t="str">
        <f>IF(Abaques_SSI!Q11&gt;0,(1-Abaques_SSI!Q$3)*Abaques_SSI!Q11*5*VLOOKUP($B11,Etape_2_Budget_par_risque!$B$4:$C$30,2,FALSE),"")</f>
        <v/>
      </c>
      <c r="R11" s="55" t="str">
        <f>IF(Abaques_SSI!R11&gt;0,(1-Abaques_SSI!R$3)*Abaques_SSI!R11*5*VLOOKUP($B11,Etape_2_Budget_par_risque!$B$4:$C$30,2,FALSE),"")</f>
        <v/>
      </c>
      <c r="S11" s="55" t="str">
        <f>IF(Abaques_SSI!S11&gt;0,(1-Abaques_SSI!S$3)*Abaques_SSI!S11*5*VLOOKUP($B11,Etape_2_Budget_par_risque!$B$4:$C$30,2,FALSE),"")</f>
        <v/>
      </c>
      <c r="T11" s="55" t="str">
        <f>IF(Abaques_SSI!T11&gt;0,(1-Abaques_SSI!T$3)*Abaques_SSI!T11*5*VLOOKUP($B11,Etape_2_Budget_par_risque!$B$4:$C$30,2,FALSE),"")</f>
        <v/>
      </c>
      <c r="U11" s="55" t="str">
        <f>IF(Abaques_SSI!U11&gt;0,(1-Abaques_SSI!U$3)*Abaques_SSI!U11*5*VLOOKUP($B11,Etape_2_Budget_par_risque!$B$4:$C$30,2,FALSE),"")</f>
        <v/>
      </c>
      <c r="V11" s="55" t="str">
        <f>IF(Abaques_SSI!V11&gt;0,(1-Abaques_SSI!V$3)*Abaques_SSI!V11*5*VLOOKUP($B11,Etape_2_Budget_par_risque!$B$4:$C$30,2,FALSE),"")</f>
        <v/>
      </c>
      <c r="W11" s="55" t="str">
        <f>IF(Abaques_SSI!W11&gt;0,(1-Abaques_SSI!W$3)*Abaques_SSI!W11*5*VLOOKUP($B11,Etape_2_Budget_par_risque!$B$4:$C$30,2,FALSE),"")</f>
        <v/>
      </c>
      <c r="X11" s="55" t="str">
        <f>IF(Abaques_SSI!X11&gt;0,(1-Abaques_SSI!X$3)*Abaques_SSI!X11*5*VLOOKUP($B11,Etape_2_Budget_par_risque!$B$4:$C$30,2,FALSE),"")</f>
        <v/>
      </c>
      <c r="Y11" s="55" t="str">
        <f>IF(Abaques_SSI!Y11&gt;0,(1-Abaques_SSI!Y$3)*Abaques_SSI!Y11*5*VLOOKUP($B11,Etape_2_Budget_par_risque!$B$4:$C$30,2,FALSE),"")</f>
        <v/>
      </c>
      <c r="Z11" s="55" t="str">
        <f>IF(Abaques_SSI!Z11&gt;0,(1-Abaques_SSI!Z$3)*Abaques_SSI!Z11*5*VLOOKUP($B11,Etape_2_Budget_par_risque!$B$4:$C$30,2,FALSE),"")</f>
        <v/>
      </c>
      <c r="AA11" s="55">
        <f ca="1">IF(Abaques_SSI!AA11&gt;0,(1-Abaques_SSI!AA$3)*Abaques_SSI!AA11*5*VLOOKUP($B11,Etape_2_Budget_par_risque!$B$4:$C$30,2,FALSE),"")</f>
        <v>0.24999999999999997</v>
      </c>
      <c r="AB11" s="55">
        <f ca="1">IF(Abaques_SSI!AB11&gt;0,(1-Abaques_SSI!AB$3)*Abaques_SSI!AB11*5*VLOOKUP($B11,Etape_2_Budget_par_risque!$B$4:$C$30,2,FALSE),"")</f>
        <v>0.19354838709677419</v>
      </c>
      <c r="AC11" s="55">
        <f ca="1">IF(Abaques_SSI!AC11&gt;0,(1-Abaques_SSI!AC$3)*Abaques_SSI!AC11*5*VLOOKUP($B11,Etape_2_Budget_par_risque!$B$4:$C$30,2,FALSE),"")</f>
        <v>0.15</v>
      </c>
      <c r="AD11" s="55">
        <f ca="1">IF(Abaques_SSI!AD11&gt;0,(1-Abaques_SSI!AD$3)*Abaques_SSI!AD11*5*VLOOKUP($B11,Etape_2_Budget_par_risque!$B$4:$C$30,2,FALSE),"")</f>
        <v>0.85161290322580641</v>
      </c>
      <c r="AE11" s="55">
        <f ca="1">IF(Abaques_SSI!AE11&gt;0,(1-Abaques_SSI!AE$3)*Abaques_SSI!AE11*5*VLOOKUP($B11,Etape_2_Budget_par_risque!$B$4:$C$30,2,FALSE),"")</f>
        <v>0.38951612903225796</v>
      </c>
      <c r="AF11" s="55">
        <f ca="1">IF(Abaques_SSI!AF11&gt;0,(1-Abaques_SSI!AF$3)*Abaques_SSI!AF11*5*VLOOKUP($B11,Etape_2_Budget_par_risque!$B$4:$C$30,2,FALSE),"")</f>
        <v>1.1129032258064517</v>
      </c>
      <c r="AG11" s="55">
        <f ca="1">IF(Abaques_SSI!AG11&gt;0,(1-Abaques_SSI!AG$3)*Abaques_SSI!AG11*5*VLOOKUP($B11,Etape_2_Budget_par_risque!$B$4:$C$30,2,FALSE),"")</f>
        <v>5.7258064516129026E-2</v>
      </c>
      <c r="AH11" s="55">
        <f ca="1">IF(Abaques_SSI!AH11&gt;0,(1-Abaques_SSI!AH$3)*Abaques_SSI!AH11*5*VLOOKUP($B11,Etape_2_Budget_par_risque!$B$4:$C$30,2,FALSE),"")</f>
        <v>0.4838709677419355</v>
      </c>
      <c r="AI11" s="55" t="str">
        <f>IF(Abaques_SSI!AI11&gt;0,(1-Abaques_SSI!AI$3)*Abaques_SSI!AI11*5*VLOOKUP($B11,Etape_2_Budget_par_risque!$B$4:$C$30,2,FALSE),"")</f>
        <v/>
      </c>
      <c r="AJ11" s="55" t="str">
        <f>IF(Abaques_SSI!AJ11&gt;0,(1-Abaques_SSI!AJ$3)*Abaques_SSI!AJ11*5*VLOOKUP($B11,Etape_2_Budget_par_risque!$B$4:$C$30,2,FALSE),"")</f>
        <v/>
      </c>
      <c r="AK11" s="55" t="str">
        <f>IF(Abaques_SSI!AK11&gt;0,(1-Abaques_SSI!AK$3)*Abaques_SSI!AK11*5*VLOOKUP($B11,Etape_2_Budget_par_risque!$B$4:$C$30,2,FALSE),"")</f>
        <v/>
      </c>
      <c r="AL11" s="175">
        <f ca="1">IF(Abaques_SSI!AL11&gt;0,(1-Abaques_SSI!AL$3)*Abaques_SSI!AL11*5*VLOOKUP($B11,Etape_2_Budget_par_risque!$B$4:$C$30,2,FALSE),"")</f>
        <v>0.11129032258064514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15.452419354838707</v>
      </c>
      <c r="D12" s="56" t="str">
        <f>IF(Abaques_SSI!D12&gt;0,(1-Abaques_SSI!D$3)*Abaques_SSI!D12*5*VLOOKUP($B12,Etape_2_Budget_par_risque!$B$4:$C$30,2,FALSE),"")</f>
        <v/>
      </c>
      <c r="E12" s="55" t="str">
        <f>IF(Abaques_SSI!E12&gt;0,(1-Abaques_SSI!E$3)*Abaques_SSI!E12*5*VLOOKUP($B12,Etape_2_Budget_par_risque!$B$4:$C$30,2,FALSE),"")</f>
        <v/>
      </c>
      <c r="F12" s="55" t="str">
        <f>IF(Abaques_SSI!F12&gt;0,(1-Abaques_SSI!F$3)*Abaques_SSI!F12*5*VLOOKUP($B12,Etape_2_Budget_par_risque!$B$4:$C$30,2,FALSE),"")</f>
        <v/>
      </c>
      <c r="G12" s="55" t="str">
        <f>IF(Abaques_SSI!G12&gt;0,(1-Abaques_SSI!G$3)*Abaques_SSI!G12*5*VLOOKUP($B12,Etape_2_Budget_par_risque!$B$4:$C$30,2,FALSE),"")</f>
        <v/>
      </c>
      <c r="H12" s="55">
        <f ca="1">IF(Abaques_SSI!H12&gt;0,(1-Abaques_SSI!H$3)*Abaques_SSI!H12*5*VLOOKUP($B12,Etape_2_Budget_par_risque!$B$4:$C$30,2,FALSE),"")</f>
        <v>1.0766129032258065</v>
      </c>
      <c r="I12" s="55">
        <f ca="1">IF(Abaques_SSI!I12&gt;0,(1-Abaques_SSI!I$3)*Abaques_SSI!I12*5*VLOOKUP($B12,Etape_2_Budget_par_risque!$B$4:$C$30,2,FALSE),"")</f>
        <v>0.36290322580645162</v>
      </c>
      <c r="J12" s="55" t="str">
        <f>IF(Abaques_SSI!J12&gt;0,(1-Abaques_SSI!J$3)*Abaques_SSI!J12*5*VLOOKUP($B12,Etape_2_Budget_par_risque!$B$4:$C$30,2,FALSE),"")</f>
        <v/>
      </c>
      <c r="K12" s="55" t="str">
        <f>IF(Abaques_SSI!K12&gt;0,(1-Abaques_SSI!K$3)*Abaques_SSI!K12*5*VLOOKUP($B12,Etape_2_Budget_par_risque!$B$4:$C$30,2,FALSE),"")</f>
        <v/>
      </c>
      <c r="L12" s="55" t="str">
        <f>IF(Abaques_SSI!L12&gt;0,(1-Abaques_SSI!L$3)*Abaques_SSI!L12*5*VLOOKUP($B12,Etape_2_Budget_par_risque!$B$4:$C$30,2,FALSE),"")</f>
        <v/>
      </c>
      <c r="M12" s="55">
        <f ca="1">IF(Abaques_SSI!M12&gt;0,(1-Abaques_SSI!M$3)*Abaques_SSI!M12*5*VLOOKUP($B12,Etape_2_Budget_par_risque!$B$4:$C$30,2,FALSE),"")</f>
        <v>0.16451612903225807</v>
      </c>
      <c r="N12" s="55" t="str">
        <f>IF(Abaques_SSI!N12&gt;0,(1-Abaques_SSI!N$3)*Abaques_SSI!N12*5*VLOOKUP($B12,Etape_2_Budget_par_risque!$B$4:$C$30,2,FALSE),"")</f>
        <v/>
      </c>
      <c r="O12" s="55" t="str">
        <f>IF(Abaques_SSI!O12&gt;0,(1-Abaques_SSI!O$3)*Abaques_SSI!O12*5*VLOOKUP($B12,Etape_2_Budget_par_risque!$B$4:$C$30,2,FALSE),"")</f>
        <v/>
      </c>
      <c r="P12" s="55" t="str">
        <f>IF(Abaques_SSI!P12&gt;0,(1-Abaques_SSI!P$3)*Abaques_SSI!P12*5*VLOOKUP($B12,Etape_2_Budget_par_risque!$B$4:$C$30,2,FALSE),"")</f>
        <v/>
      </c>
      <c r="Q12" s="55" t="str">
        <f>IF(Abaques_SSI!Q12&gt;0,(1-Abaques_SSI!Q$3)*Abaques_SSI!Q12*5*VLOOKUP($B12,Etape_2_Budget_par_risque!$B$4:$C$30,2,FALSE),"")</f>
        <v/>
      </c>
      <c r="R12" s="55" t="str">
        <f>IF(Abaques_SSI!R12&gt;0,(1-Abaques_SSI!R$3)*Abaques_SSI!R12*5*VLOOKUP($B12,Etape_2_Budget_par_risque!$B$4:$C$30,2,FALSE),"")</f>
        <v/>
      </c>
      <c r="S12" s="55" t="str">
        <f>IF(Abaques_SSI!S12&gt;0,(1-Abaques_SSI!S$3)*Abaques_SSI!S12*5*VLOOKUP($B12,Etape_2_Budget_par_risque!$B$4:$C$30,2,FALSE),"")</f>
        <v/>
      </c>
      <c r="T12" s="55" t="str">
        <f>IF(Abaques_SSI!T12&gt;0,(1-Abaques_SSI!T$3)*Abaques_SSI!T12*5*VLOOKUP($B12,Etape_2_Budget_par_risque!$B$4:$C$30,2,FALSE),"")</f>
        <v/>
      </c>
      <c r="U12" s="55" t="str">
        <f>IF(Abaques_SSI!U12&gt;0,(1-Abaques_SSI!U$3)*Abaques_SSI!U12*5*VLOOKUP($B12,Etape_2_Budget_par_risque!$B$4:$C$30,2,FALSE),"")</f>
        <v/>
      </c>
      <c r="V12" s="55">
        <f ca="1">IF(Abaques_SSI!V12&gt;0,(1-Abaques_SSI!V$3)*Abaques_SSI!V12*5*VLOOKUP($B12,Etape_2_Budget_par_risque!$B$4:$C$30,2,FALSE),"")</f>
        <v>2.6709677419354834</v>
      </c>
      <c r="W12" s="55">
        <f ca="1">IF(Abaques_SSI!W12&gt;0,(1-Abaques_SSI!W$3)*Abaques_SSI!W12*5*VLOOKUP($B12,Etape_2_Budget_par_risque!$B$4:$C$30,2,FALSE),"")</f>
        <v>0.20322580645161292</v>
      </c>
      <c r="X12" s="55">
        <f ca="1">IF(Abaques_SSI!X12&gt;0,(1-Abaques_SSI!X$3)*Abaques_SSI!X12*5*VLOOKUP($B12,Etape_2_Budget_par_risque!$B$4:$C$30,2,FALSE),"")</f>
        <v>1.5580645161290321</v>
      </c>
      <c r="Y12" s="55" t="str">
        <f>IF(Abaques_SSI!Y12&gt;0,(1-Abaques_SSI!Y$3)*Abaques_SSI!Y12*5*VLOOKUP($B12,Etape_2_Budget_par_risque!$B$4:$C$30,2,FALSE),"")</f>
        <v/>
      </c>
      <c r="Z12" s="55" t="str">
        <f>IF(Abaques_SSI!Z12&gt;0,(1-Abaques_SSI!Z$3)*Abaques_SSI!Z12*5*VLOOKUP($B12,Etape_2_Budget_par_risque!$B$4:$C$30,2,FALSE),"")</f>
        <v/>
      </c>
      <c r="AA12" s="55" t="str">
        <f>IF(Abaques_SSI!AA12&gt;0,(1-Abaques_SSI!AA$3)*Abaques_SSI!AA12*5*VLOOKUP($B12,Etape_2_Budget_par_risque!$B$4:$C$30,2,FALSE),"")</f>
        <v/>
      </c>
      <c r="AB12" s="55" t="str">
        <f>IF(Abaques_SSI!AB12&gt;0,(1-Abaques_SSI!AB$3)*Abaques_SSI!AB12*5*VLOOKUP($B12,Etape_2_Budget_par_risque!$B$4:$C$30,2,FALSE),"")</f>
        <v/>
      </c>
      <c r="AC12" s="55">
        <f ca="1">IF(Abaques_SSI!AC12&gt;0,(1-Abaques_SSI!AC$3)*Abaques_SSI!AC12*5*VLOOKUP($B12,Etape_2_Budget_par_risque!$B$4:$C$30,2,FALSE),"")</f>
        <v>0.15000000000000002</v>
      </c>
      <c r="AD12" s="55">
        <f ca="1">IF(Abaques_SSI!AD12&gt;0,(1-Abaques_SSI!AD$3)*Abaques_SSI!AD12*5*VLOOKUP($B12,Etape_2_Budget_par_risque!$B$4:$C$30,2,FALSE),"")</f>
        <v>2.0903225806451613</v>
      </c>
      <c r="AE12" s="55">
        <f ca="1">IF(Abaques_SSI!AE12&gt;0,(1-Abaques_SSI!AE$3)*Abaques_SSI!AE12*5*VLOOKUP($B12,Etape_2_Budget_par_risque!$B$4:$C$30,2,FALSE),"")</f>
        <v>0.83467741935483863</v>
      </c>
      <c r="AF12" s="55">
        <f ca="1">IF(Abaques_SSI!AF12&gt;0,(1-Abaques_SSI!AF$3)*Abaques_SSI!AF12*5*VLOOKUP($B12,Etape_2_Budget_par_risque!$B$4:$C$30,2,FALSE),"")</f>
        <v>3.7838709677419353</v>
      </c>
      <c r="AG12" s="55">
        <f ca="1">IF(Abaques_SSI!AG12&gt;0,(1-Abaques_SSI!AG$3)*Abaques_SSI!AG12*5*VLOOKUP($B12,Etape_2_Budget_par_risque!$B$4:$C$30,2,FALSE),"")</f>
        <v>0.34354838709677415</v>
      </c>
      <c r="AH12" s="55">
        <f ca="1">IF(Abaques_SSI!AH12&gt;0,(1-Abaques_SSI!AH$3)*Abaques_SSI!AH12*5*VLOOKUP($B12,Etape_2_Budget_par_risque!$B$4:$C$30,2,FALSE),"")</f>
        <v>1.935483870967742</v>
      </c>
      <c r="AI12" s="55" t="str">
        <f>IF(Abaques_SSI!AI12&gt;0,(1-Abaques_SSI!AI$3)*Abaques_SSI!AI12*5*VLOOKUP($B12,Etape_2_Budget_par_risque!$B$4:$C$30,2,FALSE),"")</f>
        <v/>
      </c>
      <c r="AJ12" s="55" t="str">
        <f>IF(Abaques_SSI!AJ12&gt;0,(1-Abaques_SSI!AJ$3)*Abaques_SSI!AJ12*5*VLOOKUP($B12,Etape_2_Budget_par_risque!$B$4:$C$30,2,FALSE),"")</f>
        <v/>
      </c>
      <c r="AK12" s="55" t="str">
        <f>IF(Abaques_SSI!AK12&gt;0,(1-Abaques_SSI!AK$3)*Abaques_SSI!AK12*5*VLOOKUP($B12,Etape_2_Budget_par_risque!$B$4:$C$30,2,FALSE),"")</f>
        <v/>
      </c>
      <c r="AL12" s="175">
        <f ca="1">IF(Abaques_SSI!AL12&gt;0,(1-Abaques_SSI!AL$3)*Abaques_SSI!AL12*5*VLOOKUP($B12,Etape_2_Budget_par_risque!$B$4:$C$30,2,FALSE),"")</f>
        <v>0.27822580645161288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4.2784090909090908</v>
      </c>
      <c r="D13" s="56" t="str">
        <f>IF(Abaques_SSI!D13&gt;0,(1-Abaques_SSI!D$3)*Abaques_SSI!D13*5*VLOOKUP($B13,Etape_2_Budget_par_risque!$B$4:$C$30,2,FALSE),"")</f>
        <v/>
      </c>
      <c r="E13" s="55" t="str">
        <f>IF(Abaques_SSI!E13&gt;0,(1-Abaques_SSI!E$3)*Abaques_SSI!E13*5*VLOOKUP($B13,Etape_2_Budget_par_risque!$B$4:$C$30,2,FALSE),"")</f>
        <v/>
      </c>
      <c r="F13" s="55" t="str">
        <f>IF(Abaques_SSI!F13&gt;0,(1-Abaques_SSI!F$3)*Abaques_SSI!F13*5*VLOOKUP($B13,Etape_2_Budget_par_risque!$B$4:$C$30,2,FALSE),"")</f>
        <v/>
      </c>
      <c r="G13" s="55" t="str">
        <f>IF(Abaques_SSI!G13&gt;0,(1-Abaques_SSI!G$3)*Abaques_SSI!G13*5*VLOOKUP($B13,Etape_2_Budget_par_risque!$B$4:$C$30,2,FALSE),"")</f>
        <v/>
      </c>
      <c r="H13" s="55">
        <f ca="1">IF(Abaques_SSI!H13&gt;0,(1-Abaques_SSI!H$3)*Abaques_SSI!H13*5*VLOOKUP($B13,Etape_2_Budget_par_risque!$B$4:$C$30,2,FALSE),"")</f>
        <v>0.80909090909090919</v>
      </c>
      <c r="I13" s="55">
        <f ca="1">IF(Abaques_SSI!I13&gt;0,(1-Abaques_SSI!I$3)*Abaques_SSI!I13*5*VLOOKUP($B13,Etape_2_Budget_par_risque!$B$4:$C$30,2,FALSE),"")</f>
        <v>0.17045454545454544</v>
      </c>
      <c r="J13" s="55">
        <f ca="1">IF(Abaques_SSI!J13&gt;0,(1-Abaques_SSI!J$3)*Abaques_SSI!J13*5*VLOOKUP($B13,Etape_2_Budget_par_risque!$B$4:$C$30,2,FALSE),"")</f>
        <v>0.30681818181818182</v>
      </c>
      <c r="K13" s="55" t="str">
        <f>IF(Abaques_SSI!K13&gt;0,(1-Abaques_SSI!K$3)*Abaques_SSI!K13*5*VLOOKUP($B13,Etape_2_Budget_par_risque!$B$4:$C$30,2,FALSE),"")</f>
        <v/>
      </c>
      <c r="L13" s="55" t="str">
        <f>IF(Abaques_SSI!L13&gt;0,(1-Abaques_SSI!L$3)*Abaques_SSI!L13*5*VLOOKUP($B13,Etape_2_Budget_par_risque!$B$4:$C$30,2,FALSE),"")</f>
        <v/>
      </c>
      <c r="M13" s="55">
        <f ca="1">IF(Abaques_SSI!M13&gt;0,(1-Abaques_SSI!M$3)*Abaques_SSI!M13*5*VLOOKUP($B13,Etape_2_Budget_par_risque!$B$4:$C$30,2,FALSE),"")</f>
        <v>7.7272727272727271E-2</v>
      </c>
      <c r="N13" s="55" t="str">
        <f>IF(Abaques_SSI!N13&gt;0,(1-Abaques_SSI!N$3)*Abaques_SSI!N13*5*VLOOKUP($B13,Etape_2_Budget_par_risque!$B$4:$C$30,2,FALSE),"")</f>
        <v/>
      </c>
      <c r="O13" s="55">
        <f ca="1">IF(Abaques_SSI!O13&gt;0,(1-Abaques_SSI!O$3)*Abaques_SSI!O13*5*VLOOKUP($B13,Etape_2_Budget_par_risque!$B$4:$C$30,2,FALSE),"")</f>
        <v>0.46022727272727276</v>
      </c>
      <c r="P13" s="55" t="str">
        <f>IF(Abaques_SSI!P13&gt;0,(1-Abaques_SSI!P$3)*Abaques_SSI!P13*5*VLOOKUP($B13,Etape_2_Budget_par_risque!$B$4:$C$30,2,FALSE),"")</f>
        <v/>
      </c>
      <c r="Q13" s="55" t="str">
        <f>IF(Abaques_SSI!Q13&gt;0,(1-Abaques_SSI!Q$3)*Abaques_SSI!Q13*5*VLOOKUP($B13,Etape_2_Budget_par_risque!$B$4:$C$30,2,FALSE),"")</f>
        <v/>
      </c>
      <c r="R13" s="55" t="str">
        <f>IF(Abaques_SSI!R13&gt;0,(1-Abaques_SSI!R$3)*Abaques_SSI!R13*5*VLOOKUP($B13,Etape_2_Budget_par_risque!$B$4:$C$30,2,FALSE),"")</f>
        <v/>
      </c>
      <c r="S13" s="55" t="str">
        <f>IF(Abaques_SSI!S13&gt;0,(1-Abaques_SSI!S$3)*Abaques_SSI!S13*5*VLOOKUP($B13,Etape_2_Budget_par_risque!$B$4:$C$30,2,FALSE),"")</f>
        <v/>
      </c>
      <c r="T13" s="55" t="str">
        <f>IF(Abaques_SSI!T13&gt;0,(1-Abaques_SSI!T$3)*Abaques_SSI!T13*5*VLOOKUP($B13,Etape_2_Budget_par_risque!$B$4:$C$30,2,FALSE),"")</f>
        <v/>
      </c>
      <c r="U13" s="55">
        <f ca="1">IF(Abaques_SSI!U13&gt;0,(1-Abaques_SSI!U$3)*Abaques_SSI!U13*5*VLOOKUP($B13,Etape_2_Budget_par_risque!$B$4:$C$30,2,FALSE),"")</f>
        <v>0.49431818181818182</v>
      </c>
      <c r="V13" s="55" t="str">
        <f>IF(Abaques_SSI!V13&gt;0,(1-Abaques_SSI!V$3)*Abaques_SSI!V13*5*VLOOKUP($B13,Etape_2_Budget_par_risque!$B$4:$C$30,2,FALSE),"")</f>
        <v/>
      </c>
      <c r="W13" s="55" t="str">
        <f>IF(Abaques_SSI!W13&gt;0,(1-Abaques_SSI!W$3)*Abaques_SSI!W13*5*VLOOKUP($B13,Etape_2_Budget_par_risque!$B$4:$C$30,2,FALSE),"")</f>
        <v/>
      </c>
      <c r="X13" s="55" t="str">
        <f>IF(Abaques_SSI!X13&gt;0,(1-Abaques_SSI!X$3)*Abaques_SSI!X13*5*VLOOKUP($B13,Etape_2_Budget_par_risque!$B$4:$C$30,2,FALSE),"")</f>
        <v/>
      </c>
      <c r="Y13" s="55" t="str">
        <f>IF(Abaques_SSI!Y13&gt;0,(1-Abaques_SSI!Y$3)*Abaques_SSI!Y13*5*VLOOKUP($B13,Etape_2_Budget_par_risque!$B$4:$C$30,2,FALSE),"")</f>
        <v/>
      </c>
      <c r="Z13" s="55" t="str">
        <f>IF(Abaques_SSI!Z13&gt;0,(1-Abaques_SSI!Z$3)*Abaques_SSI!Z13*5*VLOOKUP($B13,Etape_2_Budget_par_risque!$B$4:$C$30,2,FALSE),"")</f>
        <v/>
      </c>
      <c r="AA13" s="55" t="str">
        <f>IF(Abaques_SSI!AA13&gt;0,(1-Abaques_SSI!AA$3)*Abaques_SSI!AA13*5*VLOOKUP($B13,Etape_2_Budget_par_risque!$B$4:$C$30,2,FALSE),"")</f>
        <v/>
      </c>
      <c r="AB13" s="55" t="str">
        <f>IF(Abaques_SSI!AB13&gt;0,(1-Abaques_SSI!AB$3)*Abaques_SSI!AB13*5*VLOOKUP($B13,Etape_2_Budget_par_risque!$B$4:$C$30,2,FALSE),"")</f>
        <v/>
      </c>
      <c r="AC13" s="55">
        <f ca="1">IF(Abaques_SSI!AC13&gt;0,(1-Abaques_SSI!AC$3)*Abaques_SSI!AC13*5*VLOOKUP($B13,Etape_2_Budget_par_risque!$B$4:$C$30,2,FALSE),"")</f>
        <v>0.21136363636363634</v>
      </c>
      <c r="AD13" s="55">
        <f ca="1">IF(Abaques_SSI!AD13&gt;0,(1-Abaques_SSI!AD$3)*Abaques_SSI!AD13*5*VLOOKUP($B13,Etape_2_Budget_par_risque!$B$4:$C$30,2,FALSE),"")</f>
        <v>1.2</v>
      </c>
      <c r="AE13" s="55">
        <f ca="1">IF(Abaques_SSI!AE13&gt;0,(1-Abaques_SSI!AE$3)*Abaques_SSI!AE13*5*VLOOKUP($B13,Etape_2_Budget_par_risque!$B$4:$C$30,2,FALSE),"")</f>
        <v>0.54886363636363622</v>
      </c>
      <c r="AF13" s="55" t="str">
        <f>IF(Abaques_SSI!AF13&gt;0,(1-Abaques_SSI!AF$3)*Abaques_SSI!AF13*5*VLOOKUP($B13,Etape_2_Budget_par_risque!$B$4:$C$30,2,FALSE),"")</f>
        <v/>
      </c>
      <c r="AG13" s="55" t="str">
        <f>IF(Abaques_SSI!AG13&gt;0,(1-Abaques_SSI!AG$3)*Abaques_SSI!AG13*5*VLOOKUP($B13,Etape_2_Budget_par_risque!$B$4:$C$30,2,FALSE),"")</f>
        <v/>
      </c>
      <c r="AH13" s="55" t="str">
        <f>IF(Abaques_SSI!AH13&gt;0,(1-Abaques_SSI!AH$3)*Abaques_SSI!AH13*5*VLOOKUP($B13,Etape_2_Budget_par_risque!$B$4:$C$30,2,FALSE),"")</f>
        <v/>
      </c>
      <c r="AI13" s="55" t="str">
        <f>IF(Abaques_SSI!AI13&gt;0,(1-Abaques_SSI!AI$3)*Abaques_SSI!AI13*5*VLOOKUP($B13,Etape_2_Budget_par_risque!$B$4:$C$30,2,FALSE),"")</f>
        <v/>
      </c>
      <c r="AJ13" s="55" t="str">
        <f>IF(Abaques_SSI!AJ13&gt;0,(1-Abaques_SSI!AJ$3)*Abaques_SSI!AJ13*5*VLOOKUP($B13,Etape_2_Budget_par_risque!$B$4:$C$30,2,FALSE),"")</f>
        <v/>
      </c>
      <c r="AK13" s="55" t="str">
        <f>IF(Abaques_SSI!AK13&gt;0,(1-Abaques_SSI!AK$3)*Abaques_SSI!AK13*5*VLOOKUP($B13,Etape_2_Budget_par_risque!$B$4:$C$30,2,FALSE),"")</f>
        <v/>
      </c>
      <c r="AL13" s="175" t="str">
        <f>IF(Abaques_SSI!AL13&gt;0,(1-Abaques_SSI!AL$3)*Abaques_SSI!AL13*5*VLOOKUP($B13,Etape_2_Budget_par_risque!$B$4:$C$30,2,FALSE),"")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3.5687499999999988</v>
      </c>
      <c r="D14" s="56" t="str">
        <f>IF(Abaques_SSI!D14&gt;0,(1-Abaques_SSI!D$3)*Abaques_SSI!D14*5*VLOOKUP($B14,Etape_2_Budget_par_risque!$B$4:$C$30,2,FALSE),"")</f>
        <v/>
      </c>
      <c r="E14" s="55">
        <f ca="1">IF(Abaques_SSI!E14&gt;0,(1-Abaques_SSI!E$3)*Abaques_SSI!E14*5*VLOOKUP($B14,Etape_2_Budget_par_risque!$B$4:$C$30,2,FALSE),"")</f>
        <v>0.17578125</v>
      </c>
      <c r="F14" s="55" t="str">
        <f>IF(Abaques_SSI!F14&gt;0,(1-Abaques_SSI!F$3)*Abaques_SSI!F14*5*VLOOKUP($B14,Etape_2_Budget_par_risque!$B$4:$C$30,2,FALSE),"")</f>
        <v/>
      </c>
      <c r="G14" s="55" t="str">
        <f>IF(Abaques_SSI!G14&gt;0,(1-Abaques_SSI!G$3)*Abaques_SSI!G14*5*VLOOKUP($B14,Etape_2_Budget_par_risque!$B$4:$C$30,2,FALSE),"")</f>
        <v/>
      </c>
      <c r="H14" s="55">
        <f ca="1">IF(Abaques_SSI!H14&gt;0,(1-Abaques_SSI!H$3)*Abaques_SSI!H14*5*VLOOKUP($B14,Etape_2_Budget_par_risque!$B$4:$C$30,2,FALSE),"")</f>
        <v>0.55625000000000002</v>
      </c>
      <c r="I14" s="55">
        <f ca="1">IF(Abaques_SSI!I14&gt;0,(1-Abaques_SSI!I$3)*Abaques_SSI!I14*5*VLOOKUP($B14,Etape_2_Budget_par_risque!$B$4:$C$30,2,FALSE),"")</f>
        <v>0.11718749999999999</v>
      </c>
      <c r="J14" s="55" t="str">
        <f>IF(Abaques_SSI!J14&gt;0,(1-Abaques_SSI!J$3)*Abaques_SSI!J14*5*VLOOKUP($B14,Etape_2_Budget_par_risque!$B$4:$C$30,2,FALSE),"")</f>
        <v/>
      </c>
      <c r="K14" s="55">
        <f ca="1">IF(Abaques_SSI!K14&gt;0,(1-Abaques_SSI!K$3)*Abaques_SSI!K14*5*VLOOKUP($B14,Etape_2_Budget_par_risque!$B$4:$C$30,2,FALSE),"")</f>
        <v>0.20156250000000001</v>
      </c>
      <c r="L14" s="55" t="str">
        <f>IF(Abaques_SSI!L14&gt;0,(1-Abaques_SSI!L$3)*Abaques_SSI!L14*5*VLOOKUP($B14,Etape_2_Budget_par_risque!$B$4:$C$30,2,FALSE),"")</f>
        <v/>
      </c>
      <c r="M14" s="55">
        <f ca="1">IF(Abaques_SSI!M14&gt;0,(1-Abaques_SSI!M$3)*Abaques_SSI!M14*5*VLOOKUP($B14,Etape_2_Budget_par_risque!$B$4:$C$30,2,FALSE),"")</f>
        <v>5.3124999999999992E-2</v>
      </c>
      <c r="N14" s="55" t="str">
        <f>IF(Abaques_SSI!N14&gt;0,(1-Abaques_SSI!N$3)*Abaques_SSI!N14*5*VLOOKUP($B14,Etape_2_Budget_par_risque!$B$4:$C$30,2,FALSE),"")</f>
        <v/>
      </c>
      <c r="O14" s="55">
        <f ca="1">IF(Abaques_SSI!O14&gt;0,(1-Abaques_SSI!O$3)*Abaques_SSI!O14*5*VLOOKUP($B14,Etape_2_Budget_par_risque!$B$4:$C$30,2,FALSE),"")</f>
        <v>0.31640625000000006</v>
      </c>
      <c r="P14" s="55" t="str">
        <f>IF(Abaques_SSI!P14&gt;0,(1-Abaques_SSI!P$3)*Abaques_SSI!P14*5*VLOOKUP($B14,Etape_2_Budget_par_risque!$B$4:$C$30,2,FALSE),"")</f>
        <v/>
      </c>
      <c r="Q14" s="55">
        <f ca="1">IF(Abaques_SSI!Q14&gt;0,(1-Abaques_SSI!Q$3)*Abaques_SSI!Q14*5*VLOOKUP($B14,Etape_2_Budget_par_risque!$B$4:$C$30,2,FALSE),"")</f>
        <v>5.6249999999999981E-2</v>
      </c>
      <c r="R14" s="55" t="str">
        <f>IF(Abaques_SSI!R14&gt;0,(1-Abaques_SSI!R$3)*Abaques_SSI!R14*5*VLOOKUP($B14,Etape_2_Budget_par_risque!$B$4:$C$30,2,FALSE),"")</f>
        <v/>
      </c>
      <c r="S14" s="55">
        <f ca="1">IF(Abaques_SSI!S14&gt;0,(1-Abaques_SSI!S$3)*Abaques_SSI!S14*5*VLOOKUP($B14,Etape_2_Budget_par_risque!$B$4:$C$30,2,FALSE),"")</f>
        <v>0.36640624999999988</v>
      </c>
      <c r="T14" s="55" t="str">
        <f>IF(Abaques_SSI!T14&gt;0,(1-Abaques_SSI!T$3)*Abaques_SSI!T14*5*VLOOKUP($B14,Etape_2_Budget_par_risque!$B$4:$C$30,2,FALSE),"")</f>
        <v/>
      </c>
      <c r="U14" s="55" t="str">
        <f>IF(Abaques_SSI!U14&gt;0,(1-Abaques_SSI!U$3)*Abaques_SSI!U14*5*VLOOKUP($B14,Etape_2_Budget_par_risque!$B$4:$C$30,2,FALSE),"")</f>
        <v/>
      </c>
      <c r="V14" s="55">
        <f ca="1">IF(Abaques_SSI!V14&gt;0,(1-Abaques_SSI!V$3)*Abaques_SSI!V14*5*VLOOKUP($B14,Etape_2_Budget_par_risque!$B$4:$C$30,2,FALSE),"")</f>
        <v>0.75468749999999984</v>
      </c>
      <c r="W14" s="55">
        <f ca="1">IF(Abaques_SSI!W14&gt;0,(1-Abaques_SSI!W$3)*Abaques_SSI!W14*5*VLOOKUP($B14,Etape_2_Budget_par_risque!$B$4:$C$30,2,FALSE),"")</f>
        <v>6.5625000000000003E-2</v>
      </c>
      <c r="X14" s="55">
        <f ca="1">IF(Abaques_SSI!X14&gt;0,(1-Abaques_SSI!X$3)*Abaques_SSI!X14*5*VLOOKUP($B14,Etape_2_Budget_par_risque!$B$4:$C$30,2,FALSE),"")</f>
        <v>0.57499999999999996</v>
      </c>
      <c r="Y14" s="55" t="str">
        <f>IF(Abaques_SSI!Y14&gt;0,(1-Abaques_SSI!Y$3)*Abaques_SSI!Y14*5*VLOOKUP($B14,Etape_2_Budget_par_risque!$B$4:$C$30,2,FALSE),"")</f>
        <v/>
      </c>
      <c r="Z14" s="55" t="str">
        <f>IF(Abaques_SSI!Z14&gt;0,(1-Abaques_SSI!Z$3)*Abaques_SSI!Z14*5*VLOOKUP($B14,Etape_2_Budget_par_risque!$B$4:$C$30,2,FALSE),"")</f>
        <v/>
      </c>
      <c r="AA14" s="55" t="str">
        <f>IF(Abaques_SSI!AA14&gt;0,(1-Abaques_SSI!AA$3)*Abaques_SSI!AA14*5*VLOOKUP($B14,Etape_2_Budget_par_risque!$B$4:$C$30,2,FALSE),"")</f>
        <v/>
      </c>
      <c r="AB14" s="55" t="str">
        <f>IF(Abaques_SSI!AB14&gt;0,(1-Abaques_SSI!AB$3)*Abaques_SSI!AB14*5*VLOOKUP($B14,Etape_2_Budget_par_risque!$B$4:$C$30,2,FALSE),"")</f>
        <v/>
      </c>
      <c r="AC14" s="55" t="str">
        <f>IF(Abaques_SSI!AC14&gt;0,(1-Abaques_SSI!AC$3)*Abaques_SSI!AC14*5*VLOOKUP($B14,Etape_2_Budget_par_risque!$B$4:$C$30,2,FALSE),"")</f>
        <v/>
      </c>
      <c r="AD14" s="55" t="str">
        <f>IF(Abaques_SSI!AD14&gt;0,(1-Abaques_SSI!AD$3)*Abaques_SSI!AD14*5*VLOOKUP($B14,Etape_2_Budget_par_risque!$B$4:$C$30,2,FALSE),"")</f>
        <v/>
      </c>
      <c r="AE14" s="55" t="str">
        <f>IF(Abaques_SSI!AE14&gt;0,(1-Abaques_SSI!AE$3)*Abaques_SSI!AE14*5*VLOOKUP($B14,Etape_2_Budget_par_risque!$B$4:$C$30,2,FALSE),"")</f>
        <v/>
      </c>
      <c r="AF14" s="55" t="str">
        <f>IF(Abaques_SSI!AF14&gt;0,(1-Abaques_SSI!AF$3)*Abaques_SSI!AF14*5*VLOOKUP($B14,Etape_2_Budget_par_risque!$B$4:$C$30,2,FALSE),"")</f>
        <v/>
      </c>
      <c r="AG14" s="55" t="str">
        <f>IF(Abaques_SSI!AG14&gt;0,(1-Abaques_SSI!AG$3)*Abaques_SSI!AG14*5*VLOOKUP($B14,Etape_2_Budget_par_risque!$B$4:$C$30,2,FALSE),"")</f>
        <v/>
      </c>
      <c r="AH14" s="55" t="str">
        <f>IF(Abaques_SSI!AH14&gt;0,(1-Abaques_SSI!AH$3)*Abaques_SSI!AH14*5*VLOOKUP($B14,Etape_2_Budget_par_risque!$B$4:$C$30,2,FALSE),"")</f>
        <v/>
      </c>
      <c r="AI14" s="55">
        <f ca="1">IF(Abaques_SSI!AI14&gt;0,(1-Abaques_SSI!AI$3)*Abaques_SSI!AI14*5*VLOOKUP($B14,Etape_2_Budget_par_risque!$B$4:$C$30,2,FALSE),"")</f>
        <v>5.8593749999999993E-2</v>
      </c>
      <c r="AJ14" s="55" t="str">
        <f>IF(Abaques_SSI!AJ14&gt;0,(1-Abaques_SSI!AJ$3)*Abaques_SSI!AJ14*5*VLOOKUP($B14,Etape_2_Budget_par_risque!$B$4:$C$30,2,FALSE),"")</f>
        <v/>
      </c>
      <c r="AK14" s="55">
        <f ca="1">IF(Abaques_SSI!AK14&gt;0,(1-Abaques_SSI!AK$3)*Abaques_SSI!AK14*5*VLOOKUP($B14,Etape_2_Budget_par_risque!$B$4:$C$30,2,FALSE),"")</f>
        <v>0.21796874999999996</v>
      </c>
      <c r="AL14" s="175">
        <f ca="1">IF(Abaques_SSI!AL14&gt;0,(1-Abaques_SSI!AL$3)*Abaques_SSI!AL14*5*VLOOKUP($B14,Etape_2_Budget_par_risque!$B$4:$C$30,2,FALSE),"")</f>
        <v>5.3906249999999989E-2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6.9163636363636369</v>
      </c>
      <c r="D15" s="56" t="str">
        <f>IF(Abaques_SSI!D15&gt;0,(1-Abaques_SSI!D$3)*Abaques_SSI!D15*5*VLOOKUP($B15,Etape_2_Budget_par_risque!$B$4:$C$30,2,FALSE),"")</f>
        <v/>
      </c>
      <c r="E15" s="55">
        <f ca="1">IF(Abaques_SSI!E15&gt;0,(1-Abaques_SSI!E$3)*Abaques_SSI!E15*5*VLOOKUP($B15,Etape_2_Budget_par_risque!$B$4:$C$30,2,FALSE),"")</f>
        <v>0.40909090909090906</v>
      </c>
      <c r="F15" s="55" t="str">
        <f>IF(Abaques_SSI!F15&gt;0,(1-Abaques_SSI!F$3)*Abaques_SSI!F15*5*VLOOKUP($B15,Etape_2_Budget_par_risque!$B$4:$C$30,2,FALSE),"")</f>
        <v/>
      </c>
      <c r="G15" s="55" t="str">
        <f>IF(Abaques_SSI!G15&gt;0,(1-Abaques_SSI!G$3)*Abaques_SSI!G15*5*VLOOKUP($B15,Etape_2_Budget_par_risque!$B$4:$C$30,2,FALSE),"")</f>
        <v/>
      </c>
      <c r="H15" s="55">
        <f ca="1">IF(Abaques_SSI!H15&gt;0,(1-Abaques_SSI!H$3)*Abaques_SSI!H15*5*VLOOKUP($B15,Etape_2_Budget_par_risque!$B$4:$C$30,2,FALSE),"")</f>
        <v>1.2945454545454549</v>
      </c>
      <c r="I15" s="55">
        <f ca="1">IF(Abaques_SSI!I15&gt;0,(1-Abaques_SSI!I$3)*Abaques_SSI!I15*5*VLOOKUP($B15,Etape_2_Budget_par_risque!$B$4:$C$30,2,FALSE),"")</f>
        <v>0.27272727272727271</v>
      </c>
      <c r="J15" s="55">
        <f ca="1">IF(Abaques_SSI!J15&gt;0,(1-Abaques_SSI!J$3)*Abaques_SSI!J15*5*VLOOKUP($B15,Etape_2_Budget_par_risque!$B$4:$C$30,2,FALSE),"")</f>
        <v>0.49090909090909085</v>
      </c>
      <c r="K15" s="55" t="str">
        <f>IF(Abaques_SSI!K15&gt;0,(1-Abaques_SSI!K$3)*Abaques_SSI!K15*5*VLOOKUP($B15,Etape_2_Budget_par_risque!$B$4:$C$30,2,FALSE),"")</f>
        <v/>
      </c>
      <c r="L15" s="55">
        <f ca="1">IF(Abaques_SSI!L15&gt;0,(1-Abaques_SSI!L$3)*Abaques_SSI!L15*5*VLOOKUP($B15,Etape_2_Budget_par_risque!$B$4:$C$30,2,FALSE),"")</f>
        <v>8.7272727272727363E-2</v>
      </c>
      <c r="M15" s="55">
        <f ca="1">IF(Abaques_SSI!M15&gt;0,(1-Abaques_SSI!M$3)*Abaques_SSI!M15*5*VLOOKUP($B15,Etape_2_Budget_par_risque!$B$4:$C$30,2,FALSE),"")</f>
        <v>0.12363636363636366</v>
      </c>
      <c r="N15" s="55" t="str">
        <f>IF(Abaques_SSI!N15&gt;0,(1-Abaques_SSI!N$3)*Abaques_SSI!N15*5*VLOOKUP($B15,Etape_2_Budget_par_risque!$B$4:$C$30,2,FALSE),"")</f>
        <v/>
      </c>
      <c r="O15" s="55" t="str">
        <f>IF(Abaques_SSI!O15&gt;0,(1-Abaques_SSI!O$3)*Abaques_SSI!O15*5*VLOOKUP($B15,Etape_2_Budget_par_risque!$B$4:$C$30,2,FALSE),"")</f>
        <v/>
      </c>
      <c r="P15" s="55" t="str">
        <f>IF(Abaques_SSI!P15&gt;0,(1-Abaques_SSI!P$3)*Abaques_SSI!P15*5*VLOOKUP($B15,Etape_2_Budget_par_risque!$B$4:$C$30,2,FALSE),"")</f>
        <v/>
      </c>
      <c r="Q15" s="55">
        <f ca="1">IF(Abaques_SSI!Q15&gt;0,(1-Abaques_SSI!Q$3)*Abaques_SSI!Q15*5*VLOOKUP($B15,Etape_2_Budget_par_risque!$B$4:$C$30,2,FALSE),"")</f>
        <v>9.8181818181818148E-2</v>
      </c>
      <c r="R15" s="55" t="str">
        <f>IF(Abaques_SSI!R15&gt;0,(1-Abaques_SSI!R$3)*Abaques_SSI!R15*5*VLOOKUP($B15,Etape_2_Budget_par_risque!$B$4:$C$30,2,FALSE),"")</f>
        <v/>
      </c>
      <c r="S15" s="55" t="str">
        <f>IF(Abaques_SSI!S15&gt;0,(1-Abaques_SSI!S$3)*Abaques_SSI!S15*5*VLOOKUP($B15,Etape_2_Budget_par_risque!$B$4:$C$30,2,FALSE),"")</f>
        <v/>
      </c>
      <c r="T15" s="55" t="str">
        <f>IF(Abaques_SSI!T15&gt;0,(1-Abaques_SSI!T$3)*Abaques_SSI!T15*5*VLOOKUP($B15,Etape_2_Budget_par_risque!$B$4:$C$30,2,FALSE),"")</f>
        <v/>
      </c>
      <c r="U15" s="55" t="str">
        <f>IF(Abaques_SSI!U15&gt;0,(1-Abaques_SSI!U$3)*Abaques_SSI!U15*5*VLOOKUP($B15,Etape_2_Budget_par_risque!$B$4:$C$30,2,FALSE),"")</f>
        <v/>
      </c>
      <c r="V15" s="55">
        <f ca="1">IF(Abaques_SSI!V15&gt;0,(1-Abaques_SSI!V$3)*Abaques_SSI!V15*5*VLOOKUP($B15,Etape_2_Budget_par_risque!$B$4:$C$30,2,FALSE),"")</f>
        <v>0.87818181818181817</v>
      </c>
      <c r="W15" s="55">
        <f ca="1">IF(Abaques_SSI!W15&gt;0,(1-Abaques_SSI!W$3)*Abaques_SSI!W15*5*VLOOKUP($B15,Etape_2_Budget_par_risque!$B$4:$C$30,2,FALSE),"")</f>
        <v>0.15272727272727277</v>
      </c>
      <c r="X15" s="55">
        <f ca="1">IF(Abaques_SSI!X15&gt;0,(1-Abaques_SSI!X$3)*Abaques_SSI!X15*5*VLOOKUP($B15,Etape_2_Budget_par_risque!$B$4:$C$30,2,FALSE),"")</f>
        <v>1.1709090909090911</v>
      </c>
      <c r="Y15" s="55" t="str">
        <f>IF(Abaques_SSI!Y15&gt;0,(1-Abaques_SSI!Y$3)*Abaques_SSI!Y15*5*VLOOKUP($B15,Etape_2_Budget_par_risque!$B$4:$C$30,2,FALSE),"")</f>
        <v/>
      </c>
      <c r="Z15" s="55" t="str">
        <f>IF(Abaques_SSI!Z15&gt;0,(1-Abaques_SSI!Z$3)*Abaques_SSI!Z15*5*VLOOKUP($B15,Etape_2_Budget_par_risque!$B$4:$C$30,2,FALSE),"")</f>
        <v/>
      </c>
      <c r="AA15" s="55" t="str">
        <f>IF(Abaques_SSI!AA15&gt;0,(1-Abaques_SSI!AA$3)*Abaques_SSI!AA15*5*VLOOKUP($B15,Etape_2_Budget_par_risque!$B$4:$C$30,2,FALSE),"")</f>
        <v/>
      </c>
      <c r="AB15" s="55" t="str">
        <f>IF(Abaques_SSI!AB15&gt;0,(1-Abaques_SSI!AB$3)*Abaques_SSI!AB15*5*VLOOKUP($B15,Etape_2_Budget_par_risque!$B$4:$C$30,2,FALSE),"")</f>
        <v/>
      </c>
      <c r="AC15" s="55" t="str">
        <f>IF(Abaques_SSI!AC15&gt;0,(1-Abaques_SSI!AC$3)*Abaques_SSI!AC15*5*VLOOKUP($B15,Etape_2_Budget_par_risque!$B$4:$C$30,2,FALSE),"")</f>
        <v/>
      </c>
      <c r="AD15" s="55" t="str">
        <f>IF(Abaques_SSI!AD15&gt;0,(1-Abaques_SSI!AD$3)*Abaques_SSI!AD15*5*VLOOKUP($B15,Etape_2_Budget_par_risque!$B$4:$C$30,2,FALSE),"")</f>
        <v/>
      </c>
      <c r="AE15" s="55" t="str">
        <f>IF(Abaques_SSI!AE15&gt;0,(1-Abaques_SSI!AE$3)*Abaques_SSI!AE15*5*VLOOKUP($B15,Etape_2_Budget_par_risque!$B$4:$C$30,2,FALSE),"")</f>
        <v/>
      </c>
      <c r="AF15" s="55" t="str">
        <f>IF(Abaques_SSI!AF15&gt;0,(1-Abaques_SSI!AF$3)*Abaques_SSI!AF15*5*VLOOKUP($B15,Etape_2_Budget_par_risque!$B$4:$C$30,2,FALSE),"")</f>
        <v/>
      </c>
      <c r="AG15" s="55" t="str">
        <f>IF(Abaques_SSI!AG15&gt;0,(1-Abaques_SSI!AG$3)*Abaques_SSI!AG15*5*VLOOKUP($B15,Etape_2_Budget_par_risque!$B$4:$C$30,2,FALSE),"")</f>
        <v/>
      </c>
      <c r="AH15" s="55" t="str">
        <f>IF(Abaques_SSI!AH15&gt;0,(1-Abaques_SSI!AH$3)*Abaques_SSI!AH15*5*VLOOKUP($B15,Etape_2_Budget_par_risque!$B$4:$C$30,2,FALSE),"")</f>
        <v/>
      </c>
      <c r="AI15" s="55">
        <f ca="1">IF(Abaques_SSI!AI15&gt;0,(1-Abaques_SSI!AI$3)*Abaques_SSI!AI15*5*VLOOKUP($B15,Etape_2_Budget_par_risque!$B$4:$C$30,2,FALSE),"")</f>
        <v>0.36363636363636365</v>
      </c>
      <c r="AJ15" s="55">
        <f ca="1">IF(Abaques_SSI!AJ15&gt;0,(1-Abaques_SSI!AJ$3)*Abaques_SSI!AJ15*5*VLOOKUP($B15,Etape_2_Budget_par_risque!$B$4:$C$30,2,FALSE),"")</f>
        <v>1.2727272727272719E-2</v>
      </c>
      <c r="AK15" s="55">
        <f ca="1">IF(Abaques_SSI!AK15&gt;0,(1-Abaques_SSI!AK$3)*Abaques_SSI!AK15*5*VLOOKUP($B15,Etape_2_Budget_par_risque!$B$4:$C$30,2,FALSE),"")</f>
        <v>1.3527272727272726</v>
      </c>
      <c r="AL15" s="175">
        <f ca="1">IF(Abaques_SSI!AL15&gt;0,(1-Abaques_SSI!AL$3)*Abaques_SSI!AL15*5*VLOOKUP($B15,Etape_2_Budget_par_risque!$B$4:$C$30,2,FALSE),"")</f>
        <v>0.20909090909090908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3.7808823529411764</v>
      </c>
      <c r="D16" s="56" t="str">
        <f>IF(Abaques_SSI!D16&gt;0,(1-Abaques_SSI!D$3)*Abaques_SSI!D16*5*VLOOKUP($B16,Etape_2_Budget_par_risque!$B$4:$C$30,2,FALSE),"")</f>
        <v/>
      </c>
      <c r="E16" s="55">
        <f ca="1">IF(Abaques_SSI!E16&gt;0,(1-Abaques_SSI!E$3)*Abaques_SSI!E16*5*VLOOKUP($B16,Etape_2_Budget_par_risque!$B$4:$C$30,2,FALSE),"")</f>
        <v>0.33088235294117646</v>
      </c>
      <c r="F16" s="55" t="str">
        <f>IF(Abaques_SSI!F16&gt;0,(1-Abaques_SSI!F$3)*Abaques_SSI!F16*5*VLOOKUP($B16,Etape_2_Budget_par_risque!$B$4:$C$30,2,FALSE),"")</f>
        <v/>
      </c>
      <c r="G16" s="55" t="str">
        <f>IF(Abaques_SSI!G16&gt;0,(1-Abaques_SSI!G$3)*Abaques_SSI!G16*5*VLOOKUP($B16,Etape_2_Budget_par_risque!$B$4:$C$30,2,FALSE),"")</f>
        <v/>
      </c>
      <c r="H16" s="55">
        <f ca="1">IF(Abaques_SSI!H16&gt;0,(1-Abaques_SSI!H$3)*Abaques_SSI!H16*5*VLOOKUP($B16,Etape_2_Budget_par_risque!$B$4:$C$30,2,FALSE),"")</f>
        <v>0.39264705882352946</v>
      </c>
      <c r="I16" s="55">
        <f ca="1">IF(Abaques_SSI!I16&gt;0,(1-Abaques_SSI!I$3)*Abaques_SSI!I16*5*VLOOKUP($B16,Etape_2_Budget_par_risque!$B$4:$C$30,2,FALSE),"")</f>
        <v>0.22058823529411767</v>
      </c>
      <c r="J16" s="55" t="str">
        <f>IF(Abaques_SSI!J16&gt;0,(1-Abaques_SSI!J$3)*Abaques_SSI!J16*5*VLOOKUP($B16,Etape_2_Budget_par_risque!$B$4:$C$30,2,FALSE),"")</f>
        <v/>
      </c>
      <c r="K16" s="55" t="str">
        <f>IF(Abaques_SSI!K16&gt;0,(1-Abaques_SSI!K$3)*Abaques_SSI!K16*5*VLOOKUP($B16,Etape_2_Budget_par_risque!$B$4:$C$30,2,FALSE),"")</f>
        <v/>
      </c>
      <c r="L16" s="55" t="str">
        <f>IF(Abaques_SSI!L16&gt;0,(1-Abaques_SSI!L$3)*Abaques_SSI!L16*5*VLOOKUP($B16,Etape_2_Budget_par_risque!$B$4:$C$30,2,FALSE),"")</f>
        <v/>
      </c>
      <c r="M16" s="55">
        <f ca="1">IF(Abaques_SSI!M16&gt;0,(1-Abaques_SSI!M$3)*Abaques_SSI!M16*5*VLOOKUP($B16,Etape_2_Budget_par_risque!$B$4:$C$30,2,FALSE),"")</f>
        <v>0.1</v>
      </c>
      <c r="N16" s="55" t="str">
        <f>IF(Abaques_SSI!N16&gt;0,(1-Abaques_SSI!N$3)*Abaques_SSI!N16*5*VLOOKUP($B16,Etape_2_Budget_par_risque!$B$4:$C$30,2,FALSE),"")</f>
        <v/>
      </c>
      <c r="O16" s="55">
        <f ca="1">IF(Abaques_SSI!O16&gt;0,(1-Abaques_SSI!O$3)*Abaques_SSI!O16*5*VLOOKUP($B16,Etape_2_Budget_par_risque!$B$4:$C$30,2,FALSE),"")</f>
        <v>0.59558823529411764</v>
      </c>
      <c r="P16" s="55" t="str">
        <f>IF(Abaques_SSI!P16&gt;0,(1-Abaques_SSI!P$3)*Abaques_SSI!P16*5*VLOOKUP($B16,Etape_2_Budget_par_risque!$B$4:$C$30,2,FALSE),"")</f>
        <v/>
      </c>
      <c r="Q16" s="55" t="str">
        <f>IF(Abaques_SSI!Q16&gt;0,(1-Abaques_SSI!Q$3)*Abaques_SSI!Q16*5*VLOOKUP($B16,Etape_2_Budget_par_risque!$B$4:$C$30,2,FALSE),"")</f>
        <v/>
      </c>
      <c r="R16" s="55">
        <f ca="1">IF(Abaques_SSI!R16&gt;0,(1-Abaques_SSI!R$3)*Abaques_SSI!R16*5*VLOOKUP($B16,Etape_2_Budget_par_risque!$B$4:$C$30,2,FALSE),"")</f>
        <v>1.0117647058823529</v>
      </c>
      <c r="S16" s="55" t="str">
        <f>IF(Abaques_SSI!S16&gt;0,(1-Abaques_SSI!S$3)*Abaques_SSI!S16*5*VLOOKUP($B16,Etape_2_Budget_par_risque!$B$4:$C$30,2,FALSE),"")</f>
        <v/>
      </c>
      <c r="T16" s="55" t="str">
        <f>IF(Abaques_SSI!T16&gt;0,(1-Abaques_SSI!T$3)*Abaques_SSI!T16*5*VLOOKUP($B16,Etape_2_Budget_par_risque!$B$4:$C$30,2,FALSE),"")</f>
        <v/>
      </c>
      <c r="U16" s="55" t="str">
        <f>IF(Abaques_SSI!U16&gt;0,(1-Abaques_SSI!U$3)*Abaques_SSI!U16*5*VLOOKUP($B16,Etape_2_Budget_par_risque!$B$4:$C$30,2,FALSE),"")</f>
        <v/>
      </c>
      <c r="V16" s="55" t="str">
        <f>IF(Abaques_SSI!V16&gt;0,(1-Abaques_SSI!V$3)*Abaques_SSI!V16*5*VLOOKUP($B16,Etape_2_Budget_par_risque!$B$4:$C$30,2,FALSE),"")</f>
        <v/>
      </c>
      <c r="W16" s="55" t="str">
        <f>IF(Abaques_SSI!W16&gt;0,(1-Abaques_SSI!W$3)*Abaques_SSI!W16*5*VLOOKUP($B16,Etape_2_Budget_par_risque!$B$4:$C$30,2,FALSE),"")</f>
        <v/>
      </c>
      <c r="X16" s="55" t="str">
        <f>IF(Abaques_SSI!X16&gt;0,(1-Abaques_SSI!X$3)*Abaques_SSI!X16*5*VLOOKUP($B16,Etape_2_Budget_par_risque!$B$4:$C$30,2,FALSE),"")</f>
        <v/>
      </c>
      <c r="Y16" s="55" t="str">
        <f>IF(Abaques_SSI!Y16&gt;0,(1-Abaques_SSI!Y$3)*Abaques_SSI!Y16*5*VLOOKUP($B16,Etape_2_Budget_par_risque!$B$4:$C$30,2,FALSE),"")</f>
        <v/>
      </c>
      <c r="Z16" s="55" t="str">
        <f>IF(Abaques_SSI!Z16&gt;0,(1-Abaques_SSI!Z$3)*Abaques_SSI!Z16*5*VLOOKUP($B16,Etape_2_Budget_par_risque!$B$4:$C$30,2,FALSE),"")</f>
        <v/>
      </c>
      <c r="AA16" s="55" t="str">
        <f>IF(Abaques_SSI!AA16&gt;0,(1-Abaques_SSI!AA$3)*Abaques_SSI!AA16*5*VLOOKUP($B16,Etape_2_Budget_par_risque!$B$4:$C$30,2,FALSE),"")</f>
        <v/>
      </c>
      <c r="AB16" s="55" t="str">
        <f>IF(Abaques_SSI!AB16&gt;0,(1-Abaques_SSI!AB$3)*Abaques_SSI!AB16*5*VLOOKUP($B16,Etape_2_Budget_par_risque!$B$4:$C$30,2,FALSE),"")</f>
        <v/>
      </c>
      <c r="AC16" s="55" t="str">
        <f>IF(Abaques_SSI!AC16&gt;0,(1-Abaques_SSI!AC$3)*Abaques_SSI!AC16*5*VLOOKUP($B16,Etape_2_Budget_par_risque!$B$4:$C$30,2,FALSE),"")</f>
        <v/>
      </c>
      <c r="AD16" s="55">
        <f ca="1">IF(Abaques_SSI!AD16&gt;0,(1-Abaques_SSI!AD$3)*Abaques_SSI!AD16*5*VLOOKUP($B16,Etape_2_Budget_par_risque!$B$4:$C$30,2,FALSE),"")</f>
        <v>1.1294117647058823</v>
      </c>
      <c r="AE16" s="55" t="str">
        <f>IF(Abaques_SSI!AE16&gt;0,(1-Abaques_SSI!AE$3)*Abaques_SSI!AE16*5*VLOOKUP($B16,Etape_2_Budget_par_risque!$B$4:$C$30,2,FALSE),"")</f>
        <v/>
      </c>
      <c r="AF16" s="55" t="str">
        <f>IF(Abaques_SSI!AF16&gt;0,(1-Abaques_SSI!AF$3)*Abaques_SSI!AF16*5*VLOOKUP($B16,Etape_2_Budget_par_risque!$B$4:$C$30,2,FALSE),"")</f>
        <v/>
      </c>
      <c r="AG16" s="55" t="str">
        <f>IF(Abaques_SSI!AG16&gt;0,(1-Abaques_SSI!AG$3)*Abaques_SSI!AG16*5*VLOOKUP($B16,Etape_2_Budget_par_risque!$B$4:$C$30,2,FALSE),"")</f>
        <v/>
      </c>
      <c r="AH16" s="55" t="str">
        <f>IF(Abaques_SSI!AH16&gt;0,(1-Abaques_SSI!AH$3)*Abaques_SSI!AH16*5*VLOOKUP($B16,Etape_2_Budget_par_risque!$B$4:$C$30,2,FALSE),"")</f>
        <v/>
      </c>
      <c r="AI16" s="55" t="str">
        <f>IF(Abaques_SSI!AI16&gt;0,(1-Abaques_SSI!AI$3)*Abaques_SSI!AI16*5*VLOOKUP($B16,Etape_2_Budget_par_risque!$B$4:$C$30,2,FALSE),"")</f>
        <v/>
      </c>
      <c r="AJ16" s="55" t="str">
        <f>IF(Abaques_SSI!AJ16&gt;0,(1-Abaques_SSI!AJ$3)*Abaques_SSI!AJ16*5*VLOOKUP($B16,Etape_2_Budget_par_risque!$B$4:$C$30,2,FALSE),"")</f>
        <v/>
      </c>
      <c r="AK16" s="55" t="str">
        <f>IF(Abaques_SSI!AK16&gt;0,(1-Abaques_SSI!AK$3)*Abaques_SSI!AK16*5*VLOOKUP($B16,Etape_2_Budget_par_risque!$B$4:$C$30,2,FALSE),"")</f>
        <v/>
      </c>
      <c r="AL16" s="175" t="str">
        <f>IF(Abaques_SSI!AL16&gt;0,(1-Abaques_SSI!AL$3)*Abaques_SSI!AL16*5*VLOOKUP($B16,Etape_2_Budget_par_risque!$B$4:$C$30,2,FALSE),"")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7.8256410256410254</v>
      </c>
      <c r="D17" s="56" t="str">
        <f>IF(Abaques_SSI!D17&gt;0,(1-Abaques_SSI!D$3)*Abaques_SSI!D17*5*VLOOKUP($B17,Etape_2_Budget_par_risque!$B$4:$C$30,2,FALSE),"")</f>
        <v/>
      </c>
      <c r="E17" s="55">
        <f ca="1">IF(Abaques_SSI!E17&gt;0,(1-Abaques_SSI!E$3)*Abaques_SSI!E17*5*VLOOKUP($B17,Etape_2_Budget_par_risque!$B$4:$C$30,2,FALSE),"")</f>
        <v>1.8461538461538463</v>
      </c>
      <c r="F17" s="55" t="str">
        <f>IF(Abaques_SSI!F17&gt;0,(1-Abaques_SSI!F$3)*Abaques_SSI!F17*5*VLOOKUP($B17,Etape_2_Budget_par_risque!$B$4:$C$30,2,FALSE),"")</f>
        <v/>
      </c>
      <c r="G17" s="55">
        <f ca="1">IF(Abaques_SSI!G17&gt;0,(1-Abaques_SSI!G$3)*Abaques_SSI!G17*5*VLOOKUP($B17,Etape_2_Budget_par_risque!$B$4:$C$30,2,FALSE),"")</f>
        <v>0.2</v>
      </c>
      <c r="H17" s="55">
        <f ca="1">IF(Abaques_SSI!H17&gt;0,(1-Abaques_SSI!H$3)*Abaques_SSI!H17*5*VLOOKUP($B17,Etape_2_Budget_par_risque!$B$4:$C$30,2,FALSE),"")</f>
        <v>1.3692307692307693</v>
      </c>
      <c r="I17" s="55">
        <f ca="1">IF(Abaques_SSI!I17&gt;0,(1-Abaques_SSI!I$3)*Abaques_SSI!I17*5*VLOOKUP($B17,Etape_2_Budget_par_risque!$B$4:$C$30,2,FALSE),"")</f>
        <v>0.76923076923076927</v>
      </c>
      <c r="J17" s="55">
        <f ca="1">IF(Abaques_SSI!J17&gt;0,(1-Abaques_SSI!J$3)*Abaques_SSI!J17*5*VLOOKUP($B17,Etape_2_Budget_par_risque!$B$4:$C$30,2,FALSE),"")</f>
        <v>2.7692307692307692</v>
      </c>
      <c r="K17" s="55" t="str">
        <f>IF(Abaques_SSI!K17&gt;0,(1-Abaques_SSI!K$3)*Abaques_SSI!K17*5*VLOOKUP($B17,Etape_2_Budget_par_risque!$B$4:$C$30,2,FALSE),"")</f>
        <v/>
      </c>
      <c r="L17" s="55">
        <f ca="1">IF(Abaques_SSI!L17&gt;0,(1-Abaques_SSI!L$3)*Abaques_SSI!L17*5*VLOOKUP($B17,Etape_2_Budget_par_risque!$B$4:$C$30,2,FALSE),"")</f>
        <v>0.24615384615384639</v>
      </c>
      <c r="M17" s="55">
        <f ca="1">IF(Abaques_SSI!M17&gt;0,(1-Abaques_SSI!M$3)*Abaques_SSI!M17*5*VLOOKUP($B17,Etape_2_Budget_par_risque!$B$4:$C$30,2,FALSE),"")</f>
        <v>0.3487179487179487</v>
      </c>
      <c r="N17" s="55" t="str">
        <f>IF(Abaques_SSI!N17&gt;0,(1-Abaques_SSI!N$3)*Abaques_SSI!N17*5*VLOOKUP($B17,Etape_2_Budget_par_risque!$B$4:$C$30,2,FALSE),"")</f>
        <v/>
      </c>
      <c r="O17" s="55" t="str">
        <f>IF(Abaques_SSI!O17&gt;0,(1-Abaques_SSI!O$3)*Abaques_SSI!O17*5*VLOOKUP($B17,Etape_2_Budget_par_risque!$B$4:$C$30,2,FALSE),"")</f>
        <v/>
      </c>
      <c r="P17" s="55" t="str">
        <f>IF(Abaques_SSI!P17&gt;0,(1-Abaques_SSI!P$3)*Abaques_SSI!P17*5*VLOOKUP($B17,Etape_2_Budget_par_risque!$B$4:$C$30,2,FALSE),"")</f>
        <v/>
      </c>
      <c r="Q17" s="55">
        <f ca="1">IF(Abaques_SSI!Q17&gt;0,(1-Abaques_SSI!Q$3)*Abaques_SSI!Q17*5*VLOOKUP($B17,Etape_2_Budget_par_risque!$B$4:$C$30,2,FALSE),"")</f>
        <v>0.27692307692307683</v>
      </c>
      <c r="R17" s="55" t="str">
        <f>IF(Abaques_SSI!R17&gt;0,(1-Abaques_SSI!R$3)*Abaques_SSI!R17*5*VLOOKUP($B17,Etape_2_Budget_par_risque!$B$4:$C$30,2,FALSE),"")</f>
        <v/>
      </c>
      <c r="S17" s="55" t="str">
        <f>IF(Abaques_SSI!S17&gt;0,(1-Abaques_SSI!S$3)*Abaques_SSI!S17*5*VLOOKUP($B17,Etape_2_Budget_par_risque!$B$4:$C$30,2,FALSE),"")</f>
        <v/>
      </c>
      <c r="T17" s="55" t="str">
        <f>IF(Abaques_SSI!T17&gt;0,(1-Abaques_SSI!T$3)*Abaques_SSI!T17*5*VLOOKUP($B17,Etape_2_Budget_par_risque!$B$4:$C$30,2,FALSE),"")</f>
        <v/>
      </c>
      <c r="U17" s="55" t="str">
        <f>IF(Abaques_SSI!U17&gt;0,(1-Abaques_SSI!U$3)*Abaques_SSI!U17*5*VLOOKUP($B17,Etape_2_Budget_par_risque!$B$4:$C$30,2,FALSE),"")</f>
        <v/>
      </c>
      <c r="V17" s="55" t="str">
        <f>IF(Abaques_SSI!V17&gt;0,(1-Abaques_SSI!V$3)*Abaques_SSI!V17*5*VLOOKUP($B17,Etape_2_Budget_par_risque!$B$4:$C$30,2,FALSE),"")</f>
        <v/>
      </c>
      <c r="W17" s="55" t="str">
        <f>IF(Abaques_SSI!W17&gt;0,(1-Abaques_SSI!W$3)*Abaques_SSI!W17*5*VLOOKUP($B17,Etape_2_Budget_par_risque!$B$4:$C$30,2,FALSE),"")</f>
        <v/>
      </c>
      <c r="X17" s="55" t="str">
        <f>IF(Abaques_SSI!X17&gt;0,(1-Abaques_SSI!X$3)*Abaques_SSI!X17*5*VLOOKUP($B17,Etape_2_Budget_par_risque!$B$4:$C$30,2,FALSE),"")</f>
        <v/>
      </c>
      <c r="Y17" s="55" t="str">
        <f>IF(Abaques_SSI!Y17&gt;0,(1-Abaques_SSI!Y$3)*Abaques_SSI!Y17*5*VLOOKUP($B17,Etape_2_Budget_par_risque!$B$4:$C$30,2,FALSE),"")</f>
        <v/>
      </c>
      <c r="Z17" s="55" t="str">
        <f>IF(Abaques_SSI!Z17&gt;0,(1-Abaques_SSI!Z$3)*Abaques_SSI!Z17*5*VLOOKUP($B17,Etape_2_Budget_par_risque!$B$4:$C$30,2,FALSE),"")</f>
        <v/>
      </c>
      <c r="AA17" s="55" t="str">
        <f>IF(Abaques_SSI!AA17&gt;0,(1-Abaques_SSI!AA$3)*Abaques_SSI!AA17*5*VLOOKUP($B17,Etape_2_Budget_par_risque!$B$4:$C$30,2,FALSE),"")</f>
        <v/>
      </c>
      <c r="AB17" s="55" t="str">
        <f>IF(Abaques_SSI!AB17&gt;0,(1-Abaques_SSI!AB$3)*Abaques_SSI!AB17*5*VLOOKUP($B17,Etape_2_Budget_par_risque!$B$4:$C$30,2,FALSE),"")</f>
        <v/>
      </c>
      <c r="AC17" s="55" t="str">
        <f>IF(Abaques_SSI!AC17&gt;0,(1-Abaques_SSI!AC$3)*Abaques_SSI!AC17*5*VLOOKUP($B17,Etape_2_Budget_par_risque!$B$4:$C$30,2,FALSE),"")</f>
        <v/>
      </c>
      <c r="AD17" s="55" t="str">
        <f>IF(Abaques_SSI!AD17&gt;0,(1-Abaques_SSI!AD$3)*Abaques_SSI!AD17*5*VLOOKUP($B17,Etape_2_Budget_par_risque!$B$4:$C$30,2,FALSE),"")</f>
        <v/>
      </c>
      <c r="AE17" s="55" t="str">
        <f>IF(Abaques_SSI!AE17&gt;0,(1-Abaques_SSI!AE$3)*Abaques_SSI!AE17*5*VLOOKUP($B17,Etape_2_Budget_par_risque!$B$4:$C$30,2,FALSE),"")</f>
        <v/>
      </c>
      <c r="AF17" s="55" t="str">
        <f>IF(Abaques_SSI!AF17&gt;0,(1-Abaques_SSI!AF$3)*Abaques_SSI!AF17*5*VLOOKUP($B17,Etape_2_Budget_par_risque!$B$4:$C$30,2,FALSE),"")</f>
        <v/>
      </c>
      <c r="AG17" s="55" t="str">
        <f>IF(Abaques_SSI!AG17&gt;0,(1-Abaques_SSI!AG$3)*Abaques_SSI!AG17*5*VLOOKUP($B17,Etape_2_Budget_par_risque!$B$4:$C$30,2,FALSE),"")</f>
        <v/>
      </c>
      <c r="AH17" s="55" t="str">
        <f>IF(Abaques_SSI!AH17&gt;0,(1-Abaques_SSI!AH$3)*Abaques_SSI!AH17*5*VLOOKUP($B17,Etape_2_Budget_par_risque!$B$4:$C$30,2,FALSE),"")</f>
        <v/>
      </c>
      <c r="AI17" s="55" t="str">
        <f>IF(Abaques_SSI!AI17&gt;0,(1-Abaques_SSI!AI$3)*Abaques_SSI!AI17*5*VLOOKUP($B17,Etape_2_Budget_par_risque!$B$4:$C$30,2,FALSE),"")</f>
        <v/>
      </c>
      <c r="AJ17" s="55" t="str">
        <f>IF(Abaques_SSI!AJ17&gt;0,(1-Abaques_SSI!AJ$3)*Abaques_SSI!AJ17*5*VLOOKUP($B17,Etape_2_Budget_par_risque!$B$4:$C$30,2,FALSE),"")</f>
        <v/>
      </c>
      <c r="AK17" s="55" t="str">
        <f>IF(Abaques_SSI!AK17&gt;0,(1-Abaques_SSI!AK$3)*Abaques_SSI!AK17*5*VLOOKUP($B17,Etape_2_Budget_par_risque!$B$4:$C$30,2,FALSE),"")</f>
        <v/>
      </c>
      <c r="AL17" s="175" t="str">
        <f>IF(Abaques_SSI!AL17&gt;0,(1-Abaques_SSI!AL$3)*Abaques_SSI!AL17*5*VLOOKUP($B17,Etape_2_Budget_par_risque!$B$4:$C$30,2,FALSE),"")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16.176190476190477</v>
      </c>
      <c r="D18" s="56" t="str">
        <f>IF(Abaques_SSI!D18&gt;0,(1-Abaques_SSI!D$3)*Abaques_SSI!D18*5*VLOOKUP($B18,Etape_2_Budget_par_risque!$B$4:$C$30,2,FALSE),"")</f>
        <v/>
      </c>
      <c r="E18" s="55">
        <f ca="1">IF(Abaques_SSI!E18&gt;0,(1-Abaques_SSI!E$3)*Abaques_SSI!E18*5*VLOOKUP($B18,Etape_2_Budget_par_risque!$B$4:$C$30,2,FALSE),"")</f>
        <v>0.64285714285714279</v>
      </c>
      <c r="F18" s="55" t="str">
        <f>IF(Abaques_SSI!F18&gt;0,(1-Abaques_SSI!F$3)*Abaques_SSI!F18*5*VLOOKUP($B18,Etape_2_Budget_par_risque!$B$4:$C$30,2,FALSE),"")</f>
        <v/>
      </c>
      <c r="G18" s="55" t="str">
        <f>IF(Abaques_SSI!G18&gt;0,(1-Abaques_SSI!G$3)*Abaques_SSI!G18*5*VLOOKUP($B18,Etape_2_Budget_par_risque!$B$4:$C$30,2,FALSE),"")</f>
        <v/>
      </c>
      <c r="H18" s="55">
        <f ca="1">IF(Abaques_SSI!H18&gt;0,(1-Abaques_SSI!H$3)*Abaques_SSI!H18*5*VLOOKUP($B18,Etape_2_Budget_par_risque!$B$4:$C$30,2,FALSE),"")</f>
        <v>1.2714285714285714</v>
      </c>
      <c r="I18" s="55">
        <f ca="1">IF(Abaques_SSI!I18&gt;0,(1-Abaques_SSI!I$3)*Abaques_SSI!I18*5*VLOOKUP($B18,Etape_2_Budget_par_risque!$B$4:$C$30,2,FALSE),"")</f>
        <v>1.4285714285714284</v>
      </c>
      <c r="J18" s="55">
        <f ca="1">IF(Abaques_SSI!J18&gt;0,(1-Abaques_SSI!J$3)*Abaques_SSI!J18*5*VLOOKUP($B18,Etape_2_Budget_par_risque!$B$4:$C$30,2,FALSE),"")</f>
        <v>2.1428571428571428</v>
      </c>
      <c r="K18" s="55" t="str">
        <f>IF(Abaques_SSI!K18&gt;0,(1-Abaques_SSI!K$3)*Abaques_SSI!K18*5*VLOOKUP($B18,Etape_2_Budget_par_risque!$B$4:$C$30,2,FALSE),"")</f>
        <v/>
      </c>
      <c r="L18" s="55" t="str">
        <f>IF(Abaques_SSI!L18&gt;0,(1-Abaques_SSI!L$3)*Abaques_SSI!L18*5*VLOOKUP($B18,Etape_2_Budget_par_risque!$B$4:$C$30,2,FALSE),"")</f>
        <v/>
      </c>
      <c r="M18" s="55">
        <f ca="1">IF(Abaques_SSI!M18&gt;0,(1-Abaques_SSI!M$3)*Abaques_SSI!M18*5*VLOOKUP($B18,Etape_2_Budget_par_risque!$B$4:$C$30,2,FALSE),"")</f>
        <v>0.32380952380952377</v>
      </c>
      <c r="N18" s="55" t="str">
        <f>IF(Abaques_SSI!N18&gt;0,(1-Abaques_SSI!N$3)*Abaques_SSI!N18*5*VLOOKUP($B18,Etape_2_Budget_par_risque!$B$4:$C$30,2,FALSE),"")</f>
        <v/>
      </c>
      <c r="O18" s="55">
        <f ca="1">IF(Abaques_SSI!O18&gt;0,(1-Abaques_SSI!O$3)*Abaques_SSI!O18*5*VLOOKUP($B18,Etape_2_Budget_par_risque!$B$4:$C$30,2,FALSE),"")</f>
        <v>1.9285714285714286</v>
      </c>
      <c r="P18" s="55" t="str">
        <f>IF(Abaques_SSI!P18&gt;0,(1-Abaques_SSI!P$3)*Abaques_SSI!P18*5*VLOOKUP($B18,Etape_2_Budget_par_risque!$B$4:$C$30,2,FALSE),"")</f>
        <v/>
      </c>
      <c r="Q18" s="55" t="str">
        <f>IF(Abaques_SSI!Q18&gt;0,(1-Abaques_SSI!Q$3)*Abaques_SSI!Q18*5*VLOOKUP($B18,Etape_2_Budget_par_risque!$B$4:$C$30,2,FALSE),"")</f>
        <v/>
      </c>
      <c r="R18" s="55">
        <f ca="1">IF(Abaques_SSI!R18&gt;0,(1-Abaques_SSI!R$3)*Abaques_SSI!R18*5*VLOOKUP($B18,Etape_2_Budget_par_risque!$B$4:$C$30,2,FALSE),"")</f>
        <v>3.2761904761904761</v>
      </c>
      <c r="S18" s="55" t="str">
        <f>IF(Abaques_SSI!S18&gt;0,(1-Abaques_SSI!S$3)*Abaques_SSI!S18*5*VLOOKUP($B18,Etape_2_Budget_par_risque!$B$4:$C$30,2,FALSE),"")</f>
        <v/>
      </c>
      <c r="T18" s="55" t="str">
        <f>IF(Abaques_SSI!T18&gt;0,(1-Abaques_SSI!T$3)*Abaques_SSI!T18*5*VLOOKUP($B18,Etape_2_Budget_par_risque!$B$4:$C$30,2,FALSE),"")</f>
        <v/>
      </c>
      <c r="U18" s="55" t="str">
        <f>IF(Abaques_SSI!U18&gt;0,(1-Abaques_SSI!U$3)*Abaques_SSI!U18*5*VLOOKUP($B18,Etape_2_Budget_par_risque!$B$4:$C$30,2,FALSE),"")</f>
        <v/>
      </c>
      <c r="V18" s="55" t="str">
        <f>IF(Abaques_SSI!V18&gt;0,(1-Abaques_SSI!V$3)*Abaques_SSI!V18*5*VLOOKUP($B18,Etape_2_Budget_par_risque!$B$4:$C$30,2,FALSE),"")</f>
        <v/>
      </c>
      <c r="W18" s="55" t="str">
        <f>IF(Abaques_SSI!W18&gt;0,(1-Abaques_SSI!W$3)*Abaques_SSI!W18*5*VLOOKUP($B18,Etape_2_Budget_par_risque!$B$4:$C$30,2,FALSE),"")</f>
        <v/>
      </c>
      <c r="X18" s="55" t="str">
        <f>IF(Abaques_SSI!X18&gt;0,(1-Abaques_SSI!X$3)*Abaques_SSI!X18*5*VLOOKUP($B18,Etape_2_Budget_par_risque!$B$4:$C$30,2,FALSE),"")</f>
        <v/>
      </c>
      <c r="Y18" s="55" t="str">
        <f>IF(Abaques_SSI!Y18&gt;0,(1-Abaques_SSI!Y$3)*Abaques_SSI!Y18*5*VLOOKUP($B18,Etape_2_Budget_par_risque!$B$4:$C$30,2,FALSE),"")</f>
        <v/>
      </c>
      <c r="Z18" s="55" t="str">
        <f>IF(Abaques_SSI!Z18&gt;0,(1-Abaques_SSI!Z$3)*Abaques_SSI!Z18*5*VLOOKUP($B18,Etape_2_Budget_par_risque!$B$4:$C$30,2,FALSE),"")</f>
        <v/>
      </c>
      <c r="AA18" s="55" t="str">
        <f>IF(Abaques_SSI!AA18&gt;0,(1-Abaques_SSI!AA$3)*Abaques_SSI!AA18*5*VLOOKUP($B18,Etape_2_Budget_par_risque!$B$4:$C$30,2,FALSE),"")</f>
        <v/>
      </c>
      <c r="AB18" s="55" t="str">
        <f>IF(Abaques_SSI!AB18&gt;0,(1-Abaques_SSI!AB$3)*Abaques_SSI!AB18*5*VLOOKUP($B18,Etape_2_Budget_par_risque!$B$4:$C$30,2,FALSE),"")</f>
        <v/>
      </c>
      <c r="AC18" s="55">
        <f ca="1">IF(Abaques_SSI!AC18&gt;0,(1-Abaques_SSI!AC$3)*Abaques_SSI!AC18*5*VLOOKUP($B18,Etape_2_Budget_par_risque!$B$4:$C$30,2,FALSE),"")</f>
        <v>0.59047619047619038</v>
      </c>
      <c r="AD18" s="55">
        <f ca="1">IF(Abaques_SSI!AD18&gt;0,(1-Abaques_SSI!AD$3)*Abaques_SSI!AD18*5*VLOOKUP($B18,Etape_2_Budget_par_risque!$B$4:$C$30,2,FALSE),"")</f>
        <v>4.5714285714285712</v>
      </c>
      <c r="AE18" s="55" t="str">
        <f>IF(Abaques_SSI!AE18&gt;0,(1-Abaques_SSI!AE$3)*Abaques_SSI!AE18*5*VLOOKUP($B18,Etape_2_Budget_par_risque!$B$4:$C$30,2,FALSE),"")</f>
        <v/>
      </c>
      <c r="AF18" s="55" t="str">
        <f>IF(Abaques_SSI!AF18&gt;0,(1-Abaques_SSI!AF$3)*Abaques_SSI!AF18*5*VLOOKUP($B18,Etape_2_Budget_par_risque!$B$4:$C$30,2,FALSE),"")</f>
        <v/>
      </c>
      <c r="AG18" s="55" t="str">
        <f>IF(Abaques_SSI!AG18&gt;0,(1-Abaques_SSI!AG$3)*Abaques_SSI!AG18*5*VLOOKUP($B18,Etape_2_Budget_par_risque!$B$4:$C$30,2,FALSE),"")</f>
        <v/>
      </c>
      <c r="AH18" s="55" t="str">
        <f>IF(Abaques_SSI!AH18&gt;0,(1-Abaques_SSI!AH$3)*Abaques_SSI!AH18*5*VLOOKUP($B18,Etape_2_Budget_par_risque!$B$4:$C$30,2,FALSE),"")</f>
        <v/>
      </c>
      <c r="AI18" s="55" t="str">
        <f>IF(Abaques_SSI!AI18&gt;0,(1-Abaques_SSI!AI$3)*Abaques_SSI!AI18*5*VLOOKUP($B18,Etape_2_Budget_par_risque!$B$4:$C$30,2,FALSE),"")</f>
        <v/>
      </c>
      <c r="AJ18" s="55" t="str">
        <f>IF(Abaques_SSI!AJ18&gt;0,(1-Abaques_SSI!AJ$3)*Abaques_SSI!AJ18*5*VLOOKUP($B18,Etape_2_Budget_par_risque!$B$4:$C$30,2,FALSE),"")</f>
        <v/>
      </c>
      <c r="AK18" s="55" t="str">
        <f>IF(Abaques_SSI!AK18&gt;0,(1-Abaques_SSI!AK$3)*Abaques_SSI!AK18*5*VLOOKUP($B18,Etape_2_Budget_par_risque!$B$4:$C$30,2,FALSE),"")</f>
        <v/>
      </c>
      <c r="AL18" s="175" t="str">
        <f>IF(Abaques_SSI!AL18&gt;0,(1-Abaques_SSI!AL$3)*Abaques_SSI!AL18*5*VLOOKUP($B18,Etape_2_Budget_par_risque!$B$4:$C$30,2,FALSE),"")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2.4759999999999995</v>
      </c>
      <c r="D19" s="56">
        <f ca="1">IF(Abaques_SSI!D19&gt;0,(1-Abaques_SSI!D$3)*Abaques_SSI!D19*5*VLOOKUP($B19,Etape_2_Budget_par_risque!$B$4:$C$30,2,FALSE),"")</f>
        <v>0.44399999999999995</v>
      </c>
      <c r="E19" s="55">
        <f ca="1">IF(Abaques_SSI!E19&gt;0,(1-Abaques_SSI!E$3)*Abaques_SSI!E19*5*VLOOKUP($B19,Etape_2_Budget_par_risque!$B$4:$C$30,2,FALSE),"")</f>
        <v>0.44999999999999996</v>
      </c>
      <c r="F19" s="55" t="str">
        <f>IF(Abaques_SSI!F19&gt;0,(1-Abaques_SSI!F$3)*Abaques_SSI!F19*5*VLOOKUP($B19,Etape_2_Budget_par_risque!$B$4:$C$30,2,FALSE),"")</f>
        <v/>
      </c>
      <c r="G19" s="55">
        <f ca="1">IF(Abaques_SSI!G19&gt;0,(1-Abaques_SSI!G$3)*Abaques_SSI!G19*5*VLOOKUP($B19,Etape_2_Budget_par_risque!$B$4:$C$30,2,FALSE),"")</f>
        <v>7.8E-2</v>
      </c>
      <c r="H19" s="55">
        <f ca="1">IF(Abaques_SSI!H19&gt;0,(1-Abaques_SSI!H$3)*Abaques_SSI!H19*5*VLOOKUP($B19,Etape_2_Budget_par_risque!$B$4:$C$30,2,FALSE),"")</f>
        <v>1.0679999999999998</v>
      </c>
      <c r="I19" s="55">
        <f ca="1">IF(Abaques_SSI!I19&gt;0,(1-Abaques_SSI!I$3)*Abaques_SSI!I19*5*VLOOKUP($B19,Etape_2_Budget_par_risque!$B$4:$C$30,2,FALSE),"")</f>
        <v>0.3</v>
      </c>
      <c r="J19" s="55" t="str">
        <f>IF(Abaques_SSI!J19&gt;0,(1-Abaques_SSI!J$3)*Abaques_SSI!J19*5*VLOOKUP($B19,Etape_2_Budget_par_risque!$B$4:$C$30,2,FALSE),"")</f>
        <v/>
      </c>
      <c r="K19" s="55" t="str">
        <f>IF(Abaques_SSI!K19&gt;0,(1-Abaques_SSI!K$3)*Abaques_SSI!K19*5*VLOOKUP($B19,Etape_2_Budget_par_risque!$B$4:$C$30,2,FALSE),"")</f>
        <v/>
      </c>
      <c r="L19" s="55" t="str">
        <f>IF(Abaques_SSI!L19&gt;0,(1-Abaques_SSI!L$3)*Abaques_SSI!L19*5*VLOOKUP($B19,Etape_2_Budget_par_risque!$B$4:$C$30,2,FALSE),"")</f>
        <v/>
      </c>
      <c r="M19" s="55">
        <f ca="1">IF(Abaques_SSI!M19&gt;0,(1-Abaques_SSI!M$3)*Abaques_SSI!M19*5*VLOOKUP($B19,Etape_2_Budget_par_risque!$B$4:$C$30,2,FALSE),"")</f>
        <v>0.13599999999999998</v>
      </c>
      <c r="N19" s="55" t="str">
        <f>IF(Abaques_SSI!N19&gt;0,(1-Abaques_SSI!N$3)*Abaques_SSI!N19*5*VLOOKUP($B19,Etape_2_Budget_par_risque!$B$4:$C$30,2,FALSE),"")</f>
        <v/>
      </c>
      <c r="O19" s="55" t="str">
        <f>IF(Abaques_SSI!O19&gt;0,(1-Abaques_SSI!O$3)*Abaques_SSI!O19*5*VLOOKUP($B19,Etape_2_Budget_par_risque!$B$4:$C$30,2,FALSE),"")</f>
        <v/>
      </c>
      <c r="P19" s="55" t="str">
        <f>IF(Abaques_SSI!P19&gt;0,(1-Abaques_SSI!P$3)*Abaques_SSI!P19*5*VLOOKUP($B19,Etape_2_Budget_par_risque!$B$4:$C$30,2,FALSE),"")</f>
        <v/>
      </c>
      <c r="Q19" s="55" t="str">
        <f>IF(Abaques_SSI!Q19&gt;0,(1-Abaques_SSI!Q$3)*Abaques_SSI!Q19*5*VLOOKUP($B19,Etape_2_Budget_par_risque!$B$4:$C$30,2,FALSE),"")</f>
        <v/>
      </c>
      <c r="R19" s="55" t="str">
        <f>IF(Abaques_SSI!R19&gt;0,(1-Abaques_SSI!R$3)*Abaques_SSI!R19*5*VLOOKUP($B19,Etape_2_Budget_par_risque!$B$4:$C$30,2,FALSE),"")</f>
        <v/>
      </c>
      <c r="S19" s="55" t="str">
        <f>IF(Abaques_SSI!S19&gt;0,(1-Abaques_SSI!S$3)*Abaques_SSI!S19*5*VLOOKUP($B19,Etape_2_Budget_par_risque!$B$4:$C$30,2,FALSE),"")</f>
        <v/>
      </c>
      <c r="T19" s="55" t="str">
        <f>IF(Abaques_SSI!T19&gt;0,(1-Abaques_SSI!T$3)*Abaques_SSI!T19*5*VLOOKUP($B19,Etape_2_Budget_par_risque!$B$4:$C$30,2,FALSE),"")</f>
        <v/>
      </c>
      <c r="U19" s="55" t="str">
        <f>IF(Abaques_SSI!U19&gt;0,(1-Abaques_SSI!U$3)*Abaques_SSI!U19*5*VLOOKUP($B19,Etape_2_Budget_par_risque!$B$4:$C$30,2,FALSE),"")</f>
        <v/>
      </c>
      <c r="V19" s="55" t="str">
        <f>IF(Abaques_SSI!V19&gt;0,(1-Abaques_SSI!V$3)*Abaques_SSI!V19*5*VLOOKUP($B19,Etape_2_Budget_par_risque!$B$4:$C$30,2,FALSE),"")</f>
        <v/>
      </c>
      <c r="W19" s="55" t="str">
        <f>IF(Abaques_SSI!W19&gt;0,(1-Abaques_SSI!W$3)*Abaques_SSI!W19*5*VLOOKUP($B19,Etape_2_Budget_par_risque!$B$4:$C$30,2,FALSE),"")</f>
        <v/>
      </c>
      <c r="X19" s="55" t="str">
        <f>IF(Abaques_SSI!X19&gt;0,(1-Abaques_SSI!X$3)*Abaques_SSI!X19*5*VLOOKUP($B19,Etape_2_Budget_par_risque!$B$4:$C$30,2,FALSE),"")</f>
        <v/>
      </c>
      <c r="Y19" s="55" t="str">
        <f>IF(Abaques_SSI!Y19&gt;0,(1-Abaques_SSI!Y$3)*Abaques_SSI!Y19*5*VLOOKUP($B19,Etape_2_Budget_par_risque!$B$4:$C$30,2,FALSE),"")</f>
        <v/>
      </c>
      <c r="Z19" s="55" t="str">
        <f>IF(Abaques_SSI!Z19&gt;0,(1-Abaques_SSI!Z$3)*Abaques_SSI!Z19*5*VLOOKUP($B19,Etape_2_Budget_par_risque!$B$4:$C$30,2,FALSE),"")</f>
        <v/>
      </c>
      <c r="AA19" s="55" t="str">
        <f>IF(Abaques_SSI!AA19&gt;0,(1-Abaques_SSI!AA$3)*Abaques_SSI!AA19*5*VLOOKUP($B19,Etape_2_Budget_par_risque!$B$4:$C$30,2,FALSE),"")</f>
        <v/>
      </c>
      <c r="AB19" s="55" t="str">
        <f>IF(Abaques_SSI!AB19&gt;0,(1-Abaques_SSI!AB$3)*Abaques_SSI!AB19*5*VLOOKUP($B19,Etape_2_Budget_par_risque!$B$4:$C$30,2,FALSE),"")</f>
        <v/>
      </c>
      <c r="AC19" s="55" t="str">
        <f>IF(Abaques_SSI!AC19&gt;0,(1-Abaques_SSI!AC$3)*Abaques_SSI!AC19*5*VLOOKUP($B19,Etape_2_Budget_par_risque!$B$4:$C$30,2,FALSE),"")</f>
        <v/>
      </c>
      <c r="AD19" s="55" t="str">
        <f>IF(Abaques_SSI!AD19&gt;0,(1-Abaques_SSI!AD$3)*Abaques_SSI!AD19*5*VLOOKUP($B19,Etape_2_Budget_par_risque!$B$4:$C$30,2,FALSE),"")</f>
        <v/>
      </c>
      <c r="AE19" s="55" t="str">
        <f>IF(Abaques_SSI!AE19&gt;0,(1-Abaques_SSI!AE$3)*Abaques_SSI!AE19*5*VLOOKUP($B19,Etape_2_Budget_par_risque!$B$4:$C$30,2,FALSE),"")</f>
        <v/>
      </c>
      <c r="AF19" s="55" t="str">
        <f>IF(Abaques_SSI!AF19&gt;0,(1-Abaques_SSI!AF$3)*Abaques_SSI!AF19*5*VLOOKUP($B19,Etape_2_Budget_par_risque!$B$4:$C$30,2,FALSE),"")</f>
        <v/>
      </c>
      <c r="AG19" s="55" t="str">
        <f>IF(Abaques_SSI!AG19&gt;0,(1-Abaques_SSI!AG$3)*Abaques_SSI!AG19*5*VLOOKUP($B19,Etape_2_Budget_par_risque!$B$4:$C$30,2,FALSE),"")</f>
        <v/>
      </c>
      <c r="AH19" s="55" t="str">
        <f>IF(Abaques_SSI!AH19&gt;0,(1-Abaques_SSI!AH$3)*Abaques_SSI!AH19*5*VLOOKUP($B19,Etape_2_Budget_par_risque!$B$4:$C$30,2,FALSE),"")</f>
        <v/>
      </c>
      <c r="AI19" s="55" t="str">
        <f>IF(Abaques_SSI!AI19&gt;0,(1-Abaques_SSI!AI$3)*Abaques_SSI!AI19*5*VLOOKUP($B19,Etape_2_Budget_par_risque!$B$4:$C$30,2,FALSE),"")</f>
        <v/>
      </c>
      <c r="AJ19" s="55" t="str">
        <f>IF(Abaques_SSI!AJ19&gt;0,(1-Abaques_SSI!AJ$3)*Abaques_SSI!AJ19*5*VLOOKUP($B19,Etape_2_Budget_par_risque!$B$4:$C$30,2,FALSE),"")</f>
        <v/>
      </c>
      <c r="AK19" s="55" t="str">
        <f>IF(Abaques_SSI!AK19&gt;0,(1-Abaques_SSI!AK$3)*Abaques_SSI!AK19*5*VLOOKUP($B19,Etape_2_Budget_par_risque!$B$4:$C$30,2,FALSE),"")</f>
        <v/>
      </c>
      <c r="AL19" s="175" t="str">
        <f>IF(Abaques_SSI!AL19&gt;0,(1-Abaques_SSI!AL$3)*Abaques_SSI!AL19*5*VLOOKUP($B19,Etape_2_Budget_par_risque!$B$4:$C$30,2,FALSE),"")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9.3118421052631586</v>
      </c>
      <c r="D20" s="56" t="str">
        <f>IF(Abaques_SSI!D20&gt;0,(1-Abaques_SSI!D$3)*Abaques_SSI!D20*5*VLOOKUP($B20,Etape_2_Budget_par_risque!$B$4:$C$30,2,FALSE),"")</f>
        <v/>
      </c>
      <c r="E20" s="55">
        <f ca="1">IF(Abaques_SSI!E20&gt;0,(1-Abaques_SSI!E$3)*Abaques_SSI!E20*5*VLOOKUP($B20,Etape_2_Budget_par_risque!$B$4:$C$30,2,FALSE),"")</f>
        <v>0.5328947368421052</v>
      </c>
      <c r="F20" s="55" t="str">
        <f>IF(Abaques_SSI!F20&gt;0,(1-Abaques_SSI!F$3)*Abaques_SSI!F20*5*VLOOKUP($B20,Etape_2_Budget_par_risque!$B$4:$C$30,2,FALSE),"")</f>
        <v/>
      </c>
      <c r="G20" s="55" t="str">
        <f>IF(Abaques_SSI!G20&gt;0,(1-Abaques_SSI!G$3)*Abaques_SSI!G20*5*VLOOKUP($B20,Etape_2_Budget_par_risque!$B$4:$C$30,2,FALSE),"")</f>
        <v/>
      </c>
      <c r="H20" s="55">
        <f ca="1">IF(Abaques_SSI!H20&gt;0,(1-Abaques_SSI!H$3)*Abaques_SSI!H20*5*VLOOKUP($B20,Etape_2_Budget_par_risque!$B$4:$C$30,2,FALSE),"")</f>
        <v>2.810526315789474</v>
      </c>
      <c r="I20" s="55">
        <f ca="1">IF(Abaques_SSI!I20&gt;0,(1-Abaques_SSI!I$3)*Abaques_SSI!I20*5*VLOOKUP($B20,Etape_2_Budget_par_risque!$B$4:$C$30,2,FALSE),"")</f>
        <v>0.59210526315789469</v>
      </c>
      <c r="J20" s="55" t="str">
        <f>IF(Abaques_SSI!J20&gt;0,(1-Abaques_SSI!J$3)*Abaques_SSI!J20*5*VLOOKUP($B20,Etape_2_Budget_par_risque!$B$4:$C$30,2,FALSE),"")</f>
        <v/>
      </c>
      <c r="K20" s="55" t="str">
        <f>IF(Abaques_SSI!K20&gt;0,(1-Abaques_SSI!K$3)*Abaques_SSI!K20*5*VLOOKUP($B20,Etape_2_Budget_par_risque!$B$4:$C$30,2,FALSE),"")</f>
        <v/>
      </c>
      <c r="L20" s="55" t="str">
        <f>IF(Abaques_SSI!L20&gt;0,(1-Abaques_SSI!L$3)*Abaques_SSI!L20*5*VLOOKUP($B20,Etape_2_Budget_par_risque!$B$4:$C$30,2,FALSE),"")</f>
        <v/>
      </c>
      <c r="M20" s="55">
        <f ca="1">IF(Abaques_SSI!M20&gt;0,(1-Abaques_SSI!M$3)*Abaques_SSI!M20*5*VLOOKUP($B20,Etape_2_Budget_par_risque!$B$4:$C$30,2,FALSE),"")</f>
        <v>0.26842105263157895</v>
      </c>
      <c r="N20" s="55" t="str">
        <f>IF(Abaques_SSI!N20&gt;0,(1-Abaques_SSI!N$3)*Abaques_SSI!N20*5*VLOOKUP($B20,Etape_2_Budget_par_risque!$B$4:$C$30,2,FALSE),"")</f>
        <v/>
      </c>
      <c r="O20" s="55">
        <f ca="1">IF(Abaques_SSI!O20&gt;0,(1-Abaques_SSI!O$3)*Abaques_SSI!O20*5*VLOOKUP($B20,Etape_2_Budget_par_risque!$B$4:$C$30,2,FALSE),"")</f>
        <v>2.5578947368421057</v>
      </c>
      <c r="P20" s="55" t="str">
        <f>IF(Abaques_SSI!P20&gt;0,(1-Abaques_SSI!P$3)*Abaques_SSI!P20*5*VLOOKUP($B20,Etape_2_Budget_par_risque!$B$4:$C$30,2,FALSE),"")</f>
        <v/>
      </c>
      <c r="Q20" s="55" t="str">
        <f>IF(Abaques_SSI!Q20&gt;0,(1-Abaques_SSI!Q$3)*Abaques_SSI!Q20*5*VLOOKUP($B20,Etape_2_Budget_par_risque!$B$4:$C$30,2,FALSE),"")</f>
        <v/>
      </c>
      <c r="R20" s="55" t="str">
        <f>IF(Abaques_SSI!R20&gt;0,(1-Abaques_SSI!R$3)*Abaques_SSI!R20*5*VLOOKUP($B20,Etape_2_Budget_par_risque!$B$4:$C$30,2,FALSE),"")</f>
        <v/>
      </c>
      <c r="S20" s="55" t="str">
        <f>IF(Abaques_SSI!S20&gt;0,(1-Abaques_SSI!S$3)*Abaques_SSI!S20*5*VLOOKUP($B20,Etape_2_Budget_par_risque!$B$4:$C$30,2,FALSE),"")</f>
        <v/>
      </c>
      <c r="T20" s="55">
        <f ca="1">IF(Abaques_SSI!T20&gt;0,(1-Abaques_SSI!T$3)*Abaques_SSI!T20*5*VLOOKUP($B20,Etape_2_Budget_par_risque!$B$4:$C$30,2,FALSE),"")</f>
        <v>0.88815789473684204</v>
      </c>
      <c r="U20" s="55" t="str">
        <f>IF(Abaques_SSI!U20&gt;0,(1-Abaques_SSI!U$3)*Abaques_SSI!U20*5*VLOOKUP($B20,Etape_2_Budget_par_risque!$B$4:$C$30,2,FALSE),"")</f>
        <v/>
      </c>
      <c r="V20" s="55" t="str">
        <f>IF(Abaques_SSI!V20&gt;0,(1-Abaques_SSI!V$3)*Abaques_SSI!V20*5*VLOOKUP($B20,Etape_2_Budget_par_risque!$B$4:$C$30,2,FALSE),"")</f>
        <v/>
      </c>
      <c r="W20" s="55" t="str">
        <f>IF(Abaques_SSI!W20&gt;0,(1-Abaques_SSI!W$3)*Abaques_SSI!W20*5*VLOOKUP($B20,Etape_2_Budget_par_risque!$B$4:$C$30,2,FALSE),"")</f>
        <v/>
      </c>
      <c r="X20" s="55" t="str">
        <f>IF(Abaques_SSI!X20&gt;0,(1-Abaques_SSI!X$3)*Abaques_SSI!X20*5*VLOOKUP($B20,Etape_2_Budget_par_risque!$B$4:$C$30,2,FALSE),"")</f>
        <v/>
      </c>
      <c r="Y20" s="55" t="str">
        <f>IF(Abaques_SSI!Y20&gt;0,(1-Abaques_SSI!Y$3)*Abaques_SSI!Y20*5*VLOOKUP($B20,Etape_2_Budget_par_risque!$B$4:$C$30,2,FALSE),"")</f>
        <v/>
      </c>
      <c r="Z20" s="55">
        <f ca="1">IF(Abaques_SSI!Z20&gt;0,(1-Abaques_SSI!Z$3)*Abaques_SSI!Z20*5*VLOOKUP($B20,Etape_2_Budget_par_risque!$B$4:$C$30,2,FALSE),"")</f>
        <v>0.29999999999999993</v>
      </c>
      <c r="AA20" s="55" t="str">
        <f>IF(Abaques_SSI!AA20&gt;0,(1-Abaques_SSI!AA$3)*Abaques_SSI!AA20*5*VLOOKUP($B20,Etape_2_Budget_par_risque!$B$4:$C$30,2,FALSE),"")</f>
        <v/>
      </c>
      <c r="AB20" s="55" t="str">
        <f>IF(Abaques_SSI!AB20&gt;0,(1-Abaques_SSI!AB$3)*Abaques_SSI!AB20*5*VLOOKUP($B20,Etape_2_Budget_par_risque!$B$4:$C$30,2,FALSE),"")</f>
        <v/>
      </c>
      <c r="AC20" s="55" t="str">
        <f>IF(Abaques_SSI!AC20&gt;0,(1-Abaques_SSI!AC$3)*Abaques_SSI!AC20*5*VLOOKUP($B20,Etape_2_Budget_par_risque!$B$4:$C$30,2,FALSE),"")</f>
        <v/>
      </c>
      <c r="AD20" s="55" t="str">
        <f>IF(Abaques_SSI!AD20&gt;0,(1-Abaques_SSI!AD$3)*Abaques_SSI!AD20*5*VLOOKUP($B20,Etape_2_Budget_par_risque!$B$4:$C$30,2,FALSE),"")</f>
        <v/>
      </c>
      <c r="AE20" s="55">
        <f ca="1">IF(Abaques_SSI!AE20&gt;0,(1-Abaques_SSI!AE$3)*Abaques_SSI!AE20*5*VLOOKUP($B20,Etape_2_Budget_par_risque!$B$4:$C$30,2,FALSE),"")</f>
        <v>1.3618421052631577</v>
      </c>
      <c r="AF20" s="55" t="str">
        <f>IF(Abaques_SSI!AF20&gt;0,(1-Abaques_SSI!AF$3)*Abaques_SSI!AF20*5*VLOOKUP($B20,Etape_2_Budget_par_risque!$B$4:$C$30,2,FALSE),"")</f>
        <v/>
      </c>
      <c r="AG20" s="55" t="str">
        <f>IF(Abaques_SSI!AG20&gt;0,(1-Abaques_SSI!AG$3)*Abaques_SSI!AG20*5*VLOOKUP($B20,Etape_2_Budget_par_risque!$B$4:$C$30,2,FALSE),"")</f>
        <v/>
      </c>
      <c r="AH20" s="55" t="str">
        <f>IF(Abaques_SSI!AH20&gt;0,(1-Abaques_SSI!AH$3)*Abaques_SSI!AH20*5*VLOOKUP($B20,Etape_2_Budget_par_risque!$B$4:$C$30,2,FALSE),"")</f>
        <v/>
      </c>
      <c r="AI20" s="55" t="str">
        <f>IF(Abaques_SSI!AI20&gt;0,(1-Abaques_SSI!AI$3)*Abaques_SSI!AI20*5*VLOOKUP($B20,Etape_2_Budget_par_risque!$B$4:$C$30,2,FALSE),"")</f>
        <v/>
      </c>
      <c r="AJ20" s="55" t="str">
        <f>IF(Abaques_SSI!AJ20&gt;0,(1-Abaques_SSI!AJ$3)*Abaques_SSI!AJ20*5*VLOOKUP($B20,Etape_2_Budget_par_risque!$B$4:$C$30,2,FALSE),"")</f>
        <v/>
      </c>
      <c r="AK20" s="55" t="str">
        <f>IF(Abaques_SSI!AK20&gt;0,(1-Abaques_SSI!AK$3)*Abaques_SSI!AK20*5*VLOOKUP($B20,Etape_2_Budget_par_risque!$B$4:$C$30,2,FALSE),"")</f>
        <v/>
      </c>
      <c r="AL20" s="175" t="str">
        <f>IF(Abaques_SSI!AL20&gt;0,(1-Abaques_SSI!AL$3)*Abaques_SSI!AL20*5*VLOOKUP($B20,Etape_2_Budget_par_risque!$B$4:$C$30,2,FALSE),"")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2.36625</v>
      </c>
      <c r="D21" s="56" t="str">
        <f>IF(Abaques_SSI!D21&gt;0,(1-Abaques_SSI!D$3)*Abaques_SSI!D21*5*VLOOKUP($B21,Etape_2_Budget_par_risque!$B$4:$C$30,2,FALSE),"")</f>
        <v/>
      </c>
      <c r="E21" s="55">
        <f ca="1">IF(Abaques_SSI!E21&gt;0,(1-Abaques_SSI!E$3)*Abaques_SSI!E21*5*VLOOKUP($B21,Etape_2_Budget_par_risque!$B$4:$C$30,2,FALSE),"")</f>
        <v>0.16874999999999998</v>
      </c>
      <c r="F21" s="55" t="str">
        <f>IF(Abaques_SSI!F21&gt;0,(1-Abaques_SSI!F$3)*Abaques_SSI!F21*5*VLOOKUP($B21,Etape_2_Budget_par_risque!$B$4:$C$30,2,FALSE),"")</f>
        <v/>
      </c>
      <c r="G21" s="55" t="str">
        <f>IF(Abaques_SSI!G21&gt;0,(1-Abaques_SSI!G$3)*Abaques_SSI!G21*5*VLOOKUP($B21,Etape_2_Budget_par_risque!$B$4:$C$30,2,FALSE),"")</f>
        <v/>
      </c>
      <c r="H21" s="55">
        <f ca="1">IF(Abaques_SSI!H21&gt;0,(1-Abaques_SSI!H$3)*Abaques_SSI!H21*5*VLOOKUP($B21,Etape_2_Budget_par_risque!$B$4:$C$30,2,FALSE),"")</f>
        <v>0.33374999999999999</v>
      </c>
      <c r="I21" s="55">
        <f ca="1">IF(Abaques_SSI!I21&gt;0,(1-Abaques_SSI!I$3)*Abaques_SSI!I21*5*VLOOKUP($B21,Etape_2_Budget_par_risque!$B$4:$C$30,2,FALSE),"")</f>
        <v>0.1875</v>
      </c>
      <c r="J21" s="55" t="str">
        <f>IF(Abaques_SSI!J21&gt;0,(1-Abaques_SSI!J$3)*Abaques_SSI!J21*5*VLOOKUP($B21,Etape_2_Budget_par_risque!$B$4:$C$30,2,FALSE),"")</f>
        <v/>
      </c>
      <c r="K21" s="55" t="str">
        <f>IF(Abaques_SSI!K21&gt;0,(1-Abaques_SSI!K$3)*Abaques_SSI!K21*5*VLOOKUP($B21,Etape_2_Budget_par_risque!$B$4:$C$30,2,FALSE),"")</f>
        <v/>
      </c>
      <c r="L21" s="55" t="str">
        <f>IF(Abaques_SSI!L21&gt;0,(1-Abaques_SSI!L$3)*Abaques_SSI!L21*5*VLOOKUP($B21,Etape_2_Budget_par_risque!$B$4:$C$30,2,FALSE),"")</f>
        <v/>
      </c>
      <c r="M21" s="55">
        <f ca="1">IF(Abaques_SSI!M21&gt;0,(1-Abaques_SSI!M$3)*Abaques_SSI!M21*5*VLOOKUP($B21,Etape_2_Budget_par_risque!$B$4:$C$30,2,FALSE),"")</f>
        <v>8.4999999999999992E-2</v>
      </c>
      <c r="N21" s="55" t="str">
        <f>IF(Abaques_SSI!N21&gt;0,(1-Abaques_SSI!N$3)*Abaques_SSI!N21*5*VLOOKUP($B21,Etape_2_Budget_par_risque!$B$4:$C$30,2,FALSE),"")</f>
        <v/>
      </c>
      <c r="O21" s="55" t="str">
        <f>IF(Abaques_SSI!O21&gt;0,(1-Abaques_SSI!O$3)*Abaques_SSI!O21*5*VLOOKUP($B21,Etape_2_Budget_par_risque!$B$4:$C$30,2,FALSE),"")</f>
        <v/>
      </c>
      <c r="P21" s="55" t="str">
        <f>IF(Abaques_SSI!P21&gt;0,(1-Abaques_SSI!P$3)*Abaques_SSI!P21*5*VLOOKUP($B21,Etape_2_Budget_par_risque!$B$4:$C$30,2,FALSE),"")</f>
        <v/>
      </c>
      <c r="Q21" s="55" t="str">
        <f>IF(Abaques_SSI!Q21&gt;0,(1-Abaques_SSI!Q$3)*Abaques_SSI!Q21*5*VLOOKUP($B21,Etape_2_Budget_par_risque!$B$4:$C$30,2,FALSE),"")</f>
        <v/>
      </c>
      <c r="R21" s="55" t="str">
        <f>IF(Abaques_SSI!R21&gt;0,(1-Abaques_SSI!R$3)*Abaques_SSI!R21*5*VLOOKUP($B21,Etape_2_Budget_par_risque!$B$4:$C$30,2,FALSE),"")</f>
        <v/>
      </c>
      <c r="S21" s="55" t="str">
        <f>IF(Abaques_SSI!S21&gt;0,(1-Abaques_SSI!S$3)*Abaques_SSI!S21*5*VLOOKUP($B21,Etape_2_Budget_par_risque!$B$4:$C$30,2,FALSE),"")</f>
        <v/>
      </c>
      <c r="T21" s="55" t="str">
        <f>IF(Abaques_SSI!T21&gt;0,(1-Abaques_SSI!T$3)*Abaques_SSI!T21*5*VLOOKUP($B21,Etape_2_Budget_par_risque!$B$4:$C$30,2,FALSE),"")</f>
        <v/>
      </c>
      <c r="U21" s="55" t="str">
        <f>IF(Abaques_SSI!U21&gt;0,(1-Abaques_SSI!U$3)*Abaques_SSI!U21*5*VLOOKUP($B21,Etape_2_Budget_par_risque!$B$4:$C$30,2,FALSE),"")</f>
        <v/>
      </c>
      <c r="V21" s="55" t="str">
        <f>IF(Abaques_SSI!V21&gt;0,(1-Abaques_SSI!V$3)*Abaques_SSI!V21*5*VLOOKUP($B21,Etape_2_Budget_par_risque!$B$4:$C$30,2,FALSE),"")</f>
        <v/>
      </c>
      <c r="W21" s="55" t="str">
        <f>IF(Abaques_SSI!W21&gt;0,(1-Abaques_SSI!W$3)*Abaques_SSI!W21*5*VLOOKUP($B21,Etape_2_Budget_par_risque!$B$4:$C$30,2,FALSE),"")</f>
        <v/>
      </c>
      <c r="X21" s="55" t="str">
        <f>IF(Abaques_SSI!X21&gt;0,(1-Abaques_SSI!X$3)*Abaques_SSI!X21*5*VLOOKUP($B21,Etape_2_Budget_par_risque!$B$4:$C$30,2,FALSE),"")</f>
        <v/>
      </c>
      <c r="Y21" s="55">
        <f ca="1">IF(Abaques_SSI!Y21&gt;0,(1-Abaques_SSI!Y$3)*Abaques_SSI!Y21*5*VLOOKUP($B21,Etape_2_Budget_par_risque!$B$4:$C$30,2,FALSE),"")</f>
        <v>0.69</v>
      </c>
      <c r="Z21" s="55">
        <f ca="1">IF(Abaques_SSI!Z21&gt;0,(1-Abaques_SSI!Z$3)*Abaques_SSI!Z21*5*VLOOKUP($B21,Etape_2_Budget_par_risque!$B$4:$C$30,2,FALSE),"")</f>
        <v>0.14249999999999996</v>
      </c>
      <c r="AA21" s="55">
        <f ca="1">IF(Abaques_SSI!AA21&gt;0,(1-Abaques_SSI!AA$3)*Abaques_SSI!AA21*5*VLOOKUP($B21,Etape_2_Budget_par_risque!$B$4:$C$30,2,FALSE),"")</f>
        <v>0.15500000000000003</v>
      </c>
      <c r="AB21" s="55" t="str">
        <f>IF(Abaques_SSI!AB21&gt;0,(1-Abaques_SSI!AB$3)*Abaques_SSI!AB21*5*VLOOKUP($B21,Etape_2_Budget_par_risque!$B$4:$C$30,2,FALSE),"")</f>
        <v/>
      </c>
      <c r="AC21" s="55" t="str">
        <f>IF(Abaques_SSI!AC21&gt;0,(1-Abaques_SSI!AC$3)*Abaques_SSI!AC21*5*VLOOKUP($B21,Etape_2_Budget_par_risque!$B$4:$C$30,2,FALSE),"")</f>
        <v/>
      </c>
      <c r="AD21" s="55" t="str">
        <f>IF(Abaques_SSI!AD21&gt;0,(1-Abaques_SSI!AD$3)*Abaques_SSI!AD21*5*VLOOKUP($B21,Etape_2_Budget_par_risque!$B$4:$C$30,2,FALSE),"")</f>
        <v/>
      </c>
      <c r="AE21" s="55">
        <f ca="1">IF(Abaques_SSI!AE21&gt;0,(1-Abaques_SSI!AE$3)*Abaques_SSI!AE21*5*VLOOKUP($B21,Etape_2_Budget_par_risque!$B$4:$C$30,2,FALSE),"")</f>
        <v>0.43124999999999997</v>
      </c>
      <c r="AF21" s="55" t="str">
        <f>IF(Abaques_SSI!AF21&gt;0,(1-Abaques_SSI!AF$3)*Abaques_SSI!AF21*5*VLOOKUP($B21,Etape_2_Budget_par_risque!$B$4:$C$30,2,FALSE),"")</f>
        <v/>
      </c>
      <c r="AG21" s="55" t="str">
        <f>IF(Abaques_SSI!AG21&gt;0,(1-Abaques_SSI!AG$3)*Abaques_SSI!AG21*5*VLOOKUP($B21,Etape_2_Budget_par_risque!$B$4:$C$30,2,FALSE),"")</f>
        <v/>
      </c>
      <c r="AH21" s="55" t="str">
        <f>IF(Abaques_SSI!AH21&gt;0,(1-Abaques_SSI!AH$3)*Abaques_SSI!AH21*5*VLOOKUP($B21,Etape_2_Budget_par_risque!$B$4:$C$30,2,FALSE),"")</f>
        <v/>
      </c>
      <c r="AI21" s="55" t="str">
        <f>IF(Abaques_SSI!AI21&gt;0,(1-Abaques_SSI!AI$3)*Abaques_SSI!AI21*5*VLOOKUP($B21,Etape_2_Budget_par_risque!$B$4:$C$30,2,FALSE),"")</f>
        <v/>
      </c>
      <c r="AJ21" s="55" t="str">
        <f>IF(Abaques_SSI!AJ21&gt;0,(1-Abaques_SSI!AJ$3)*Abaques_SSI!AJ21*5*VLOOKUP($B21,Etape_2_Budget_par_risque!$B$4:$C$30,2,FALSE),"")</f>
        <v/>
      </c>
      <c r="AK21" s="55" t="str">
        <f>IF(Abaques_SSI!AK21&gt;0,(1-Abaques_SSI!AK$3)*Abaques_SSI!AK21*5*VLOOKUP($B21,Etape_2_Budget_par_risque!$B$4:$C$30,2,FALSE),"")</f>
        <v/>
      </c>
      <c r="AL21" s="175">
        <f ca="1">IF(Abaques_SSI!AL21&gt;0,(1-Abaques_SSI!AL$3)*Abaques_SSI!AL21*5*VLOOKUP($B21,Etape_2_Budget_par_risque!$B$4:$C$30,2,FALSE),"")</f>
        <v>0.17249999999999999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3.4969696969696979</v>
      </c>
      <c r="D22" s="56" t="str">
        <f>IF(Abaques_SSI!D22&gt;0,(1-Abaques_SSI!D$3)*Abaques_SSI!D22*5*VLOOKUP($B22,Etape_2_Budget_par_risque!$B$4:$C$30,2,FALSE),"")</f>
        <v/>
      </c>
      <c r="E22" s="55" t="str">
        <f>IF(Abaques_SSI!E22&gt;0,(1-Abaques_SSI!E$3)*Abaques_SSI!E22*5*VLOOKUP($B22,Etape_2_Budget_par_risque!$B$4:$C$30,2,FALSE),"")</f>
        <v/>
      </c>
      <c r="F22" s="55">
        <f ca="1">IF(Abaques_SSI!F22&gt;0,(1-Abaques_SSI!F$3)*Abaques_SSI!F22*5*VLOOKUP($B22,Etape_2_Budget_par_risque!$B$4:$C$30,2,FALSE),"")</f>
        <v>1.2121212121212124</v>
      </c>
      <c r="G22" s="55" t="str">
        <f>IF(Abaques_SSI!G22&gt;0,(1-Abaques_SSI!G$3)*Abaques_SSI!G22*5*VLOOKUP($B22,Etape_2_Budget_par_risque!$B$4:$C$30,2,FALSE),"")</f>
        <v/>
      </c>
      <c r="H22" s="55">
        <f ca="1">IF(Abaques_SSI!H22&gt;0,(1-Abaques_SSI!H$3)*Abaques_SSI!H22*5*VLOOKUP($B22,Etape_2_Budget_par_risque!$B$4:$C$30,2,FALSE),"")</f>
        <v>0.67424242424242431</v>
      </c>
      <c r="I22" s="55">
        <f ca="1">IF(Abaques_SSI!I22&gt;0,(1-Abaques_SSI!I$3)*Abaques_SSI!I22*5*VLOOKUP($B22,Etape_2_Budget_par_risque!$B$4:$C$30,2,FALSE),"")</f>
        <v>0.22727272727272729</v>
      </c>
      <c r="J22" s="55" t="str">
        <f>IF(Abaques_SSI!J22&gt;0,(1-Abaques_SSI!J$3)*Abaques_SSI!J22*5*VLOOKUP($B22,Etape_2_Budget_par_risque!$B$4:$C$30,2,FALSE),"")</f>
        <v/>
      </c>
      <c r="K22" s="55" t="str">
        <f>IF(Abaques_SSI!K22&gt;0,(1-Abaques_SSI!K$3)*Abaques_SSI!K22*5*VLOOKUP($B22,Etape_2_Budget_par_risque!$B$4:$C$30,2,FALSE),"")</f>
        <v/>
      </c>
      <c r="L22" s="55" t="str">
        <f>IF(Abaques_SSI!L22&gt;0,(1-Abaques_SSI!L$3)*Abaques_SSI!L22*5*VLOOKUP($B22,Etape_2_Budget_par_risque!$B$4:$C$30,2,FALSE),"")</f>
        <v/>
      </c>
      <c r="M22" s="55">
        <f ca="1">IF(Abaques_SSI!M22&gt;0,(1-Abaques_SSI!M$3)*Abaques_SSI!M22*5*VLOOKUP($B22,Etape_2_Budget_par_risque!$B$4:$C$30,2,FALSE),"")</f>
        <v>0.10303030303030303</v>
      </c>
      <c r="N22" s="55" t="str">
        <f>IF(Abaques_SSI!N22&gt;0,(1-Abaques_SSI!N$3)*Abaques_SSI!N22*5*VLOOKUP($B22,Etape_2_Budget_par_risque!$B$4:$C$30,2,FALSE),"")</f>
        <v/>
      </c>
      <c r="O22" s="55">
        <f ca="1">IF(Abaques_SSI!O22&gt;0,(1-Abaques_SSI!O$3)*Abaques_SSI!O22*5*VLOOKUP($B22,Etape_2_Budget_par_risque!$B$4:$C$30,2,FALSE),"")</f>
        <v>0.61363636363636376</v>
      </c>
      <c r="P22" s="55" t="str">
        <f>IF(Abaques_SSI!P22&gt;0,(1-Abaques_SSI!P$3)*Abaques_SSI!P22*5*VLOOKUP($B22,Etape_2_Budget_par_risque!$B$4:$C$30,2,FALSE),"")</f>
        <v/>
      </c>
      <c r="Q22" s="55" t="str">
        <f>IF(Abaques_SSI!Q22&gt;0,(1-Abaques_SSI!Q$3)*Abaques_SSI!Q22*5*VLOOKUP($B22,Etape_2_Budget_par_risque!$B$4:$C$30,2,FALSE),"")</f>
        <v/>
      </c>
      <c r="R22" s="55" t="str">
        <f>IF(Abaques_SSI!R22&gt;0,(1-Abaques_SSI!R$3)*Abaques_SSI!R22*5*VLOOKUP($B22,Etape_2_Budget_par_risque!$B$4:$C$30,2,FALSE),"")</f>
        <v/>
      </c>
      <c r="S22" s="55" t="str">
        <f>IF(Abaques_SSI!S22&gt;0,(1-Abaques_SSI!S$3)*Abaques_SSI!S22*5*VLOOKUP($B22,Etape_2_Budget_par_risque!$B$4:$C$30,2,FALSE),"")</f>
        <v/>
      </c>
      <c r="T22" s="55" t="str">
        <f>IF(Abaques_SSI!T22&gt;0,(1-Abaques_SSI!T$3)*Abaques_SSI!T22*5*VLOOKUP($B22,Etape_2_Budget_par_risque!$B$4:$C$30,2,FALSE),"")</f>
        <v/>
      </c>
      <c r="U22" s="55" t="str">
        <f>IF(Abaques_SSI!U22&gt;0,(1-Abaques_SSI!U$3)*Abaques_SSI!U22*5*VLOOKUP($B22,Etape_2_Budget_par_risque!$B$4:$C$30,2,FALSE),"")</f>
        <v/>
      </c>
      <c r="V22" s="55" t="str">
        <f>IF(Abaques_SSI!V22&gt;0,(1-Abaques_SSI!V$3)*Abaques_SSI!V22*5*VLOOKUP($B22,Etape_2_Budget_par_risque!$B$4:$C$30,2,FALSE),"")</f>
        <v/>
      </c>
      <c r="W22" s="55" t="str">
        <f>IF(Abaques_SSI!W22&gt;0,(1-Abaques_SSI!W$3)*Abaques_SSI!W22*5*VLOOKUP($B22,Etape_2_Budget_par_risque!$B$4:$C$30,2,FALSE),"")</f>
        <v/>
      </c>
      <c r="X22" s="55" t="str">
        <f>IF(Abaques_SSI!X22&gt;0,(1-Abaques_SSI!X$3)*Abaques_SSI!X22*5*VLOOKUP($B22,Etape_2_Budget_par_risque!$B$4:$C$30,2,FALSE),"")</f>
        <v/>
      </c>
      <c r="Y22" s="55" t="str">
        <f>IF(Abaques_SSI!Y22&gt;0,(1-Abaques_SSI!Y$3)*Abaques_SSI!Y22*5*VLOOKUP($B22,Etape_2_Budget_par_risque!$B$4:$C$30,2,FALSE),"")</f>
        <v/>
      </c>
      <c r="Z22" s="55">
        <f ca="1">IF(Abaques_SSI!Z22&gt;0,(1-Abaques_SSI!Z$3)*Abaques_SSI!Z22*5*VLOOKUP($B22,Etape_2_Budget_par_risque!$B$4:$C$30,2,FALSE),"")</f>
        <v>0.14393939393939389</v>
      </c>
      <c r="AA22" s="55" t="str">
        <f>IF(Abaques_SSI!AA22&gt;0,(1-Abaques_SSI!AA$3)*Abaques_SSI!AA22*5*VLOOKUP($B22,Etape_2_Budget_par_risque!$B$4:$C$30,2,FALSE),"")</f>
        <v/>
      </c>
      <c r="AB22" s="55" t="str">
        <f>IF(Abaques_SSI!AB22&gt;0,(1-Abaques_SSI!AB$3)*Abaques_SSI!AB22*5*VLOOKUP($B22,Etape_2_Budget_par_risque!$B$4:$C$30,2,FALSE),"")</f>
        <v/>
      </c>
      <c r="AC22" s="55" t="str">
        <f>IF(Abaques_SSI!AC22&gt;0,(1-Abaques_SSI!AC$3)*Abaques_SSI!AC22*5*VLOOKUP($B22,Etape_2_Budget_par_risque!$B$4:$C$30,2,FALSE),"")</f>
        <v/>
      </c>
      <c r="AD22" s="55" t="str">
        <f>IF(Abaques_SSI!AD22&gt;0,(1-Abaques_SSI!AD$3)*Abaques_SSI!AD22*5*VLOOKUP($B22,Etape_2_Budget_par_risque!$B$4:$C$30,2,FALSE),"")</f>
        <v/>
      </c>
      <c r="AE22" s="55">
        <f ca="1">IF(Abaques_SSI!AE22&gt;0,(1-Abaques_SSI!AE$3)*Abaques_SSI!AE22*5*VLOOKUP($B22,Etape_2_Budget_par_risque!$B$4:$C$30,2,FALSE),"")</f>
        <v>0.52272727272727271</v>
      </c>
      <c r="AF22" s="55" t="str">
        <f>IF(Abaques_SSI!AF22&gt;0,(1-Abaques_SSI!AF$3)*Abaques_SSI!AF22*5*VLOOKUP($B22,Etape_2_Budget_par_risque!$B$4:$C$30,2,FALSE),"")</f>
        <v/>
      </c>
      <c r="AG22" s="55" t="str">
        <f>IF(Abaques_SSI!AG22&gt;0,(1-Abaques_SSI!AG$3)*Abaques_SSI!AG22*5*VLOOKUP($B22,Etape_2_Budget_par_risque!$B$4:$C$30,2,FALSE),"")</f>
        <v/>
      </c>
      <c r="AH22" s="55" t="str">
        <f>IF(Abaques_SSI!AH22&gt;0,(1-Abaques_SSI!AH$3)*Abaques_SSI!AH22*5*VLOOKUP($B22,Etape_2_Budget_par_risque!$B$4:$C$30,2,FALSE),"")</f>
        <v/>
      </c>
      <c r="AI22" s="55" t="str">
        <f>IF(Abaques_SSI!AI22&gt;0,(1-Abaques_SSI!AI$3)*Abaques_SSI!AI22*5*VLOOKUP($B22,Etape_2_Budget_par_risque!$B$4:$C$30,2,FALSE),"")</f>
        <v/>
      </c>
      <c r="AJ22" s="55" t="str">
        <f>IF(Abaques_SSI!AJ22&gt;0,(1-Abaques_SSI!AJ$3)*Abaques_SSI!AJ22*5*VLOOKUP($B22,Etape_2_Budget_par_risque!$B$4:$C$30,2,FALSE),"")</f>
        <v/>
      </c>
      <c r="AK22" s="55" t="str">
        <f>IF(Abaques_SSI!AK22&gt;0,(1-Abaques_SSI!AK$3)*Abaques_SSI!AK22*5*VLOOKUP($B22,Etape_2_Budget_par_risque!$B$4:$C$30,2,FALSE),"")</f>
        <v/>
      </c>
      <c r="AL22" s="175" t="str">
        <f>IF(Abaques_SSI!AL22&gt;0,(1-Abaques_SSI!AL$3)*Abaques_SSI!AL22*5*VLOOKUP($B22,Etape_2_Budget_par_risque!$B$4:$C$30,2,FALSE),"")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16.247619047619047</v>
      </c>
      <c r="D23" s="56" t="str">
        <f>IF(Abaques_SSI!D23&gt;0,(1-Abaques_SSI!D$3)*Abaques_SSI!D23*5*VLOOKUP($B23,Etape_2_Budget_par_risque!$B$4:$C$30,2,FALSE),"")</f>
        <v/>
      </c>
      <c r="E23" s="55">
        <f ca="1">IF(Abaques_SSI!E23&gt;0,(1-Abaques_SSI!E$3)*Abaques_SSI!E23*5*VLOOKUP($B23,Etape_2_Budget_par_risque!$B$4:$C$30,2,FALSE),"")</f>
        <v>0.64285714285714279</v>
      </c>
      <c r="F23" s="55" t="str">
        <f>IF(Abaques_SSI!F23&gt;0,(1-Abaques_SSI!F$3)*Abaques_SSI!F23*5*VLOOKUP($B23,Etape_2_Budget_par_risque!$B$4:$C$30,2,FALSE),"")</f>
        <v/>
      </c>
      <c r="G23" s="55" t="str">
        <f>IF(Abaques_SSI!G23&gt;0,(1-Abaques_SSI!G$3)*Abaques_SSI!G23*5*VLOOKUP($B23,Etape_2_Budget_par_risque!$B$4:$C$30,2,FALSE),"")</f>
        <v/>
      </c>
      <c r="H23" s="55">
        <f ca="1">IF(Abaques_SSI!H23&gt;0,(1-Abaques_SSI!H$3)*Abaques_SSI!H23*5*VLOOKUP($B23,Etape_2_Budget_par_risque!$B$4:$C$30,2,FALSE),"")</f>
        <v>1.2714285714285714</v>
      </c>
      <c r="I23" s="55">
        <f ca="1">IF(Abaques_SSI!I23&gt;0,(1-Abaques_SSI!I$3)*Abaques_SSI!I23*5*VLOOKUP($B23,Etape_2_Budget_par_risque!$B$4:$C$30,2,FALSE),"")</f>
        <v>0.71428571428571419</v>
      </c>
      <c r="J23" s="55">
        <f ca="1">IF(Abaques_SSI!J23&gt;0,(1-Abaques_SSI!J$3)*Abaques_SSI!J23*5*VLOOKUP($B23,Etape_2_Budget_par_risque!$B$4:$C$30,2,FALSE),"")</f>
        <v>1.2857142857142856</v>
      </c>
      <c r="K23" s="55" t="str">
        <f>IF(Abaques_SSI!K23&gt;0,(1-Abaques_SSI!K$3)*Abaques_SSI!K23*5*VLOOKUP($B23,Etape_2_Budget_par_risque!$B$4:$C$30,2,FALSE),"")</f>
        <v/>
      </c>
      <c r="L23" s="55" t="str">
        <f>IF(Abaques_SSI!L23&gt;0,(1-Abaques_SSI!L$3)*Abaques_SSI!L23*5*VLOOKUP($B23,Etape_2_Budget_par_risque!$B$4:$C$30,2,FALSE),"")</f>
        <v/>
      </c>
      <c r="M23" s="55">
        <f ca="1">IF(Abaques_SSI!M23&gt;0,(1-Abaques_SSI!M$3)*Abaques_SSI!M23*5*VLOOKUP($B23,Etape_2_Budget_par_risque!$B$4:$C$30,2,FALSE),"")</f>
        <v>0.32380952380952377</v>
      </c>
      <c r="N23" s="55" t="str">
        <f>IF(Abaques_SSI!N23&gt;0,(1-Abaques_SSI!N$3)*Abaques_SSI!N23*5*VLOOKUP($B23,Etape_2_Budget_par_risque!$B$4:$C$30,2,FALSE),"")</f>
        <v/>
      </c>
      <c r="O23" s="55">
        <f ca="1">IF(Abaques_SSI!O23&gt;0,(1-Abaques_SSI!O$3)*Abaques_SSI!O23*5*VLOOKUP($B23,Etape_2_Budget_par_risque!$B$4:$C$30,2,FALSE),"")</f>
        <v>1.9285714285714286</v>
      </c>
      <c r="P23" s="55" t="str">
        <f>IF(Abaques_SSI!P23&gt;0,(1-Abaques_SSI!P$3)*Abaques_SSI!P23*5*VLOOKUP($B23,Etape_2_Budget_par_risque!$B$4:$C$30,2,FALSE),"")</f>
        <v/>
      </c>
      <c r="Q23" s="55" t="str">
        <f>IF(Abaques_SSI!Q23&gt;0,(1-Abaques_SSI!Q$3)*Abaques_SSI!Q23*5*VLOOKUP($B23,Etape_2_Budget_par_risque!$B$4:$C$30,2,FALSE),"")</f>
        <v/>
      </c>
      <c r="R23" s="55">
        <f ca="1">IF(Abaques_SSI!R23&gt;0,(1-Abaques_SSI!R$3)*Abaques_SSI!R23*5*VLOOKUP($B23,Etape_2_Budget_par_risque!$B$4:$C$30,2,FALSE),"")</f>
        <v>3.2761904761904761</v>
      </c>
      <c r="S23" s="55" t="str">
        <f>IF(Abaques_SSI!S23&gt;0,(1-Abaques_SSI!S$3)*Abaques_SSI!S23*5*VLOOKUP($B23,Etape_2_Budget_par_risque!$B$4:$C$30,2,FALSE),"")</f>
        <v/>
      </c>
      <c r="T23" s="55" t="str">
        <f>IF(Abaques_SSI!T23&gt;0,(1-Abaques_SSI!T$3)*Abaques_SSI!T23*5*VLOOKUP($B23,Etape_2_Budget_par_risque!$B$4:$C$30,2,FALSE),"")</f>
        <v/>
      </c>
      <c r="U23" s="55" t="str">
        <f>IF(Abaques_SSI!U23&gt;0,(1-Abaques_SSI!U$3)*Abaques_SSI!U23*5*VLOOKUP($B23,Etape_2_Budget_par_risque!$B$4:$C$30,2,FALSE),"")</f>
        <v/>
      </c>
      <c r="V23" s="55" t="str">
        <f>IF(Abaques_SSI!V23&gt;0,(1-Abaques_SSI!V$3)*Abaques_SSI!V23*5*VLOOKUP($B23,Etape_2_Budget_par_risque!$B$4:$C$30,2,FALSE),"")</f>
        <v/>
      </c>
      <c r="W23" s="55" t="str">
        <f>IF(Abaques_SSI!W23&gt;0,(1-Abaques_SSI!W$3)*Abaques_SSI!W23*5*VLOOKUP($B23,Etape_2_Budget_par_risque!$B$4:$C$30,2,FALSE),"")</f>
        <v/>
      </c>
      <c r="X23" s="55" t="str">
        <f>IF(Abaques_SSI!X23&gt;0,(1-Abaques_SSI!X$3)*Abaques_SSI!X23*5*VLOOKUP($B23,Etape_2_Budget_par_risque!$B$4:$C$30,2,FALSE),"")</f>
        <v/>
      </c>
      <c r="Y23" s="55" t="str">
        <f>IF(Abaques_SSI!Y23&gt;0,(1-Abaques_SSI!Y$3)*Abaques_SSI!Y23*5*VLOOKUP($B23,Etape_2_Budget_par_risque!$B$4:$C$30,2,FALSE),"")</f>
        <v/>
      </c>
      <c r="Z23" s="55" t="str">
        <f>IF(Abaques_SSI!Z23&gt;0,(1-Abaques_SSI!Z$3)*Abaques_SSI!Z23*5*VLOOKUP($B23,Etape_2_Budget_par_risque!$B$4:$C$30,2,FALSE),"")</f>
        <v/>
      </c>
      <c r="AA23" s="55" t="str">
        <f>IF(Abaques_SSI!AA23&gt;0,(1-Abaques_SSI!AA$3)*Abaques_SSI!AA23*5*VLOOKUP($B23,Etape_2_Budget_par_risque!$B$4:$C$30,2,FALSE),"")</f>
        <v/>
      </c>
      <c r="AB23" s="55" t="str">
        <f>IF(Abaques_SSI!AB23&gt;0,(1-Abaques_SSI!AB$3)*Abaques_SSI!AB23*5*VLOOKUP($B23,Etape_2_Budget_par_risque!$B$4:$C$30,2,FALSE),"")</f>
        <v/>
      </c>
      <c r="AC23" s="55">
        <f ca="1">IF(Abaques_SSI!AC23&gt;0,(1-Abaques_SSI!AC$3)*Abaques_SSI!AC23*5*VLOOKUP($B23,Etape_2_Budget_par_risque!$B$4:$C$30,2,FALSE),"")</f>
        <v>0.59047619047619038</v>
      </c>
      <c r="AD23" s="55">
        <f ca="1">IF(Abaques_SSI!AD23&gt;0,(1-Abaques_SSI!AD$3)*Abaques_SSI!AD23*5*VLOOKUP($B23,Etape_2_Budget_par_risque!$B$4:$C$30,2,FALSE),"")</f>
        <v>4.5714285714285712</v>
      </c>
      <c r="AE23" s="55">
        <f ca="1">IF(Abaques_SSI!AE23&gt;0,(1-Abaques_SSI!AE$3)*Abaques_SSI!AE23*5*VLOOKUP($B23,Etape_2_Budget_par_risque!$B$4:$C$30,2,FALSE),"")</f>
        <v>1.6428571428571426</v>
      </c>
      <c r="AF23" s="55" t="str">
        <f>IF(Abaques_SSI!AF23&gt;0,(1-Abaques_SSI!AF$3)*Abaques_SSI!AF23*5*VLOOKUP($B23,Etape_2_Budget_par_risque!$B$4:$C$30,2,FALSE),"")</f>
        <v/>
      </c>
      <c r="AG23" s="55" t="str">
        <f>IF(Abaques_SSI!AG23&gt;0,(1-Abaques_SSI!AG$3)*Abaques_SSI!AG23*5*VLOOKUP($B23,Etape_2_Budget_par_risque!$B$4:$C$30,2,FALSE),"")</f>
        <v/>
      </c>
      <c r="AH23" s="55" t="str">
        <f>IF(Abaques_SSI!AH23&gt;0,(1-Abaques_SSI!AH$3)*Abaques_SSI!AH23*5*VLOOKUP($B23,Etape_2_Budget_par_risque!$B$4:$C$30,2,FALSE),"")</f>
        <v/>
      </c>
      <c r="AI23" s="55" t="str">
        <f>IF(Abaques_SSI!AI23&gt;0,(1-Abaques_SSI!AI$3)*Abaques_SSI!AI23*5*VLOOKUP($B23,Etape_2_Budget_par_risque!$B$4:$C$30,2,FALSE),"")</f>
        <v/>
      </c>
      <c r="AJ23" s="55" t="str">
        <f>IF(Abaques_SSI!AJ23&gt;0,(1-Abaques_SSI!AJ$3)*Abaques_SSI!AJ23*5*VLOOKUP($B23,Etape_2_Budget_par_risque!$B$4:$C$30,2,FALSE),"")</f>
        <v/>
      </c>
      <c r="AK23" s="55" t="str">
        <f>IF(Abaques_SSI!AK23&gt;0,(1-Abaques_SSI!AK$3)*Abaques_SSI!AK23*5*VLOOKUP($B23,Etape_2_Budget_par_risque!$B$4:$C$30,2,FALSE),"")</f>
        <v/>
      </c>
      <c r="AL23" s="175" t="str">
        <f>IF(Abaques_SSI!AL23&gt;0,(1-Abaques_SSI!AL$3)*Abaques_SSI!AL23*5*VLOOKUP($B23,Etape_2_Budget_par_risque!$B$4:$C$30,2,FALSE),"")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8.889705882352942</v>
      </c>
      <c r="D24" s="56" t="str">
        <f>IF(Abaques_SSI!D24&gt;0,(1-Abaques_SSI!D$3)*Abaques_SSI!D24*5*VLOOKUP($B24,Etape_2_Budget_par_risque!$B$4:$C$30,2,FALSE),"")</f>
        <v/>
      </c>
      <c r="E24" s="55" t="str">
        <f>IF(Abaques_SSI!E24&gt;0,(1-Abaques_SSI!E$3)*Abaques_SSI!E24*5*VLOOKUP($B24,Etape_2_Budget_par_risque!$B$4:$C$30,2,FALSE),"")</f>
        <v/>
      </c>
      <c r="F24" s="55" t="str">
        <f>IF(Abaques_SSI!F24&gt;0,(1-Abaques_SSI!F$3)*Abaques_SSI!F24*5*VLOOKUP($B24,Etape_2_Budget_par_risque!$B$4:$C$30,2,FALSE),"")</f>
        <v/>
      </c>
      <c r="G24" s="55">
        <f ca="1">IF(Abaques_SSI!G24&gt;0,(1-Abaques_SSI!G$3)*Abaques_SSI!G24*5*VLOOKUP($B24,Etape_2_Budget_par_risque!$B$4:$C$30,2,FALSE),"")</f>
        <v>0.17205882352941179</v>
      </c>
      <c r="H24" s="55">
        <f ca="1">IF(Abaques_SSI!H24&gt;0,(1-Abaques_SSI!H$3)*Abaques_SSI!H24*5*VLOOKUP($B24,Etape_2_Budget_par_risque!$B$4:$C$30,2,FALSE),"")</f>
        <v>2.355882352941177</v>
      </c>
      <c r="I24" s="55">
        <f ca="1">IF(Abaques_SSI!I24&gt;0,(1-Abaques_SSI!I$3)*Abaques_SSI!I24*5*VLOOKUP($B24,Etape_2_Budget_par_risque!$B$4:$C$30,2,FALSE),"")</f>
        <v>1.9852941176470589</v>
      </c>
      <c r="J24" s="55">
        <f ca="1">IF(Abaques_SSI!J24&gt;0,(1-Abaques_SSI!J$3)*Abaques_SSI!J24*5*VLOOKUP($B24,Etape_2_Budget_par_risque!$B$4:$C$30,2,FALSE),"")</f>
        <v>3.1764705882352948</v>
      </c>
      <c r="K24" s="55" t="str">
        <f>IF(Abaques_SSI!K24&gt;0,(1-Abaques_SSI!K$3)*Abaques_SSI!K24*5*VLOOKUP($B24,Etape_2_Budget_par_risque!$B$4:$C$30,2,FALSE),"")</f>
        <v/>
      </c>
      <c r="L24" s="55" t="str">
        <f>IF(Abaques_SSI!L24&gt;0,(1-Abaques_SSI!L$3)*Abaques_SSI!L24*5*VLOOKUP($B24,Etape_2_Budget_par_risque!$B$4:$C$30,2,FALSE),"")</f>
        <v/>
      </c>
      <c r="M24" s="55">
        <f ca="1">IF(Abaques_SSI!M24&gt;0,(1-Abaques_SSI!M$3)*Abaques_SSI!M24*5*VLOOKUP($B24,Etape_2_Budget_par_risque!$B$4:$C$30,2,FALSE),"")</f>
        <v>1.2000000000000002</v>
      </c>
      <c r="N24" s="55" t="str">
        <f>IF(Abaques_SSI!N24&gt;0,(1-Abaques_SSI!N$3)*Abaques_SSI!N24*5*VLOOKUP($B24,Etape_2_Budget_par_risque!$B$4:$C$30,2,FALSE),"")</f>
        <v/>
      </c>
      <c r="O24" s="55" t="str">
        <f>IF(Abaques_SSI!O24&gt;0,(1-Abaques_SSI!O$3)*Abaques_SSI!O24*5*VLOOKUP($B24,Etape_2_Budget_par_risque!$B$4:$C$30,2,FALSE),"")</f>
        <v/>
      </c>
      <c r="P24" s="55" t="str">
        <f>IF(Abaques_SSI!P24&gt;0,(1-Abaques_SSI!P$3)*Abaques_SSI!P24*5*VLOOKUP($B24,Etape_2_Budget_par_risque!$B$4:$C$30,2,FALSE),"")</f>
        <v/>
      </c>
      <c r="Q24" s="55" t="str">
        <f>IF(Abaques_SSI!Q24&gt;0,(1-Abaques_SSI!Q$3)*Abaques_SSI!Q24*5*VLOOKUP($B24,Etape_2_Budget_par_risque!$B$4:$C$30,2,FALSE),"")</f>
        <v/>
      </c>
      <c r="R24" s="55" t="str">
        <f>IF(Abaques_SSI!R24&gt;0,(1-Abaques_SSI!R$3)*Abaques_SSI!R24*5*VLOOKUP($B24,Etape_2_Budget_par_risque!$B$4:$C$30,2,FALSE),"")</f>
        <v/>
      </c>
      <c r="S24" s="55" t="str">
        <f>IF(Abaques_SSI!S24&gt;0,(1-Abaques_SSI!S$3)*Abaques_SSI!S24*5*VLOOKUP($B24,Etape_2_Budget_par_risque!$B$4:$C$30,2,FALSE),"")</f>
        <v/>
      </c>
      <c r="T24" s="55" t="str">
        <f>IF(Abaques_SSI!T24&gt;0,(1-Abaques_SSI!T$3)*Abaques_SSI!T24*5*VLOOKUP($B24,Etape_2_Budget_par_risque!$B$4:$C$30,2,FALSE),"")</f>
        <v/>
      </c>
      <c r="U24" s="55" t="str">
        <f>IF(Abaques_SSI!U24&gt;0,(1-Abaques_SSI!U$3)*Abaques_SSI!U24*5*VLOOKUP($B24,Etape_2_Budget_par_risque!$B$4:$C$30,2,FALSE),"")</f>
        <v/>
      </c>
      <c r="V24" s="55" t="str">
        <f>IF(Abaques_SSI!V24&gt;0,(1-Abaques_SSI!V$3)*Abaques_SSI!V24*5*VLOOKUP($B24,Etape_2_Budget_par_risque!$B$4:$C$30,2,FALSE),"")</f>
        <v/>
      </c>
      <c r="W24" s="55" t="str">
        <f>IF(Abaques_SSI!W24&gt;0,(1-Abaques_SSI!W$3)*Abaques_SSI!W24*5*VLOOKUP($B24,Etape_2_Budget_par_risque!$B$4:$C$30,2,FALSE),"")</f>
        <v/>
      </c>
      <c r="X24" s="55" t="str">
        <f>IF(Abaques_SSI!X24&gt;0,(1-Abaques_SSI!X$3)*Abaques_SSI!X24*5*VLOOKUP($B24,Etape_2_Budget_par_risque!$B$4:$C$30,2,FALSE),"")</f>
        <v/>
      </c>
      <c r="Y24" s="55" t="str">
        <f>IF(Abaques_SSI!Y24&gt;0,(1-Abaques_SSI!Y$3)*Abaques_SSI!Y24*5*VLOOKUP($B24,Etape_2_Budget_par_risque!$B$4:$C$30,2,FALSE),"")</f>
        <v/>
      </c>
      <c r="Z24" s="55" t="str">
        <f>IF(Abaques_SSI!Z24&gt;0,(1-Abaques_SSI!Z$3)*Abaques_SSI!Z24*5*VLOOKUP($B24,Etape_2_Budget_par_risque!$B$4:$C$30,2,FALSE),"")</f>
        <v/>
      </c>
      <c r="AA24" s="55" t="str">
        <f>IF(Abaques_SSI!AA24&gt;0,(1-Abaques_SSI!AA$3)*Abaques_SSI!AA24*5*VLOOKUP($B24,Etape_2_Budget_par_risque!$B$4:$C$30,2,FALSE),"")</f>
        <v/>
      </c>
      <c r="AB24" s="55" t="str">
        <f>IF(Abaques_SSI!AB24&gt;0,(1-Abaques_SSI!AB$3)*Abaques_SSI!AB24*5*VLOOKUP($B24,Etape_2_Budget_par_risque!$B$4:$C$30,2,FALSE),"")</f>
        <v/>
      </c>
      <c r="AC24" s="55" t="str">
        <f>IF(Abaques_SSI!AC24&gt;0,(1-Abaques_SSI!AC$3)*Abaques_SSI!AC24*5*VLOOKUP($B24,Etape_2_Budget_par_risque!$B$4:$C$30,2,FALSE),"")</f>
        <v/>
      </c>
      <c r="AD24" s="55" t="str">
        <f>IF(Abaques_SSI!AD24&gt;0,(1-Abaques_SSI!AD$3)*Abaques_SSI!AD24*5*VLOOKUP($B24,Etape_2_Budget_par_risque!$B$4:$C$30,2,FALSE),"")</f>
        <v/>
      </c>
      <c r="AE24" s="55" t="str">
        <f>IF(Abaques_SSI!AE24&gt;0,(1-Abaques_SSI!AE$3)*Abaques_SSI!AE24*5*VLOOKUP($B24,Etape_2_Budget_par_risque!$B$4:$C$30,2,FALSE),"")</f>
        <v/>
      </c>
      <c r="AF24" s="55" t="str">
        <f>IF(Abaques_SSI!AF24&gt;0,(1-Abaques_SSI!AF$3)*Abaques_SSI!AF24*5*VLOOKUP($B24,Etape_2_Budget_par_risque!$B$4:$C$30,2,FALSE),"")</f>
        <v/>
      </c>
      <c r="AG24" s="55" t="str">
        <f>IF(Abaques_SSI!AG24&gt;0,(1-Abaques_SSI!AG$3)*Abaques_SSI!AG24*5*VLOOKUP($B24,Etape_2_Budget_par_risque!$B$4:$C$30,2,FALSE),"")</f>
        <v/>
      </c>
      <c r="AH24" s="55" t="str">
        <f>IF(Abaques_SSI!AH24&gt;0,(1-Abaques_SSI!AH$3)*Abaques_SSI!AH24*5*VLOOKUP($B24,Etape_2_Budget_par_risque!$B$4:$C$30,2,FALSE),"")</f>
        <v/>
      </c>
      <c r="AI24" s="55" t="str">
        <f>IF(Abaques_SSI!AI24&gt;0,(1-Abaques_SSI!AI$3)*Abaques_SSI!AI24*5*VLOOKUP($B24,Etape_2_Budget_par_risque!$B$4:$C$30,2,FALSE),"")</f>
        <v/>
      </c>
      <c r="AJ24" s="55" t="str">
        <f>IF(Abaques_SSI!AJ24&gt;0,(1-Abaques_SSI!AJ$3)*Abaques_SSI!AJ24*5*VLOOKUP($B24,Etape_2_Budget_par_risque!$B$4:$C$30,2,FALSE),"")</f>
        <v/>
      </c>
      <c r="AK24" s="55" t="str">
        <f>IF(Abaques_SSI!AK24&gt;0,(1-Abaques_SSI!AK$3)*Abaques_SSI!AK24*5*VLOOKUP($B24,Etape_2_Budget_par_risque!$B$4:$C$30,2,FALSE),"")</f>
        <v/>
      </c>
      <c r="AL24" s="175" t="str">
        <f>IF(Abaques_SSI!AL24&gt;0,(1-Abaques_SSI!AL$3)*Abaques_SSI!AL24*5*VLOOKUP($B24,Etape_2_Budget_par_risque!$B$4:$C$30,2,FALSE),"")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2.8613636363636363</v>
      </c>
      <c r="D25" s="56" t="str">
        <f>IF(Abaques_SSI!D25&gt;0,(1-Abaques_SSI!D$3)*Abaques_SSI!D25*5*VLOOKUP($B25,Etape_2_Budget_par_risque!$B$4:$C$30,2,FALSE),"")</f>
        <v/>
      </c>
      <c r="E25" s="55" t="str">
        <f>IF(Abaques_SSI!E25&gt;0,(1-Abaques_SSI!E$3)*Abaques_SSI!E25*5*VLOOKUP($B25,Etape_2_Budget_par_risque!$B$4:$C$30,2,FALSE),"")</f>
        <v/>
      </c>
      <c r="F25" s="55" t="str">
        <f>IF(Abaques_SSI!F25&gt;0,(1-Abaques_SSI!F$3)*Abaques_SSI!F25*5*VLOOKUP($B25,Etape_2_Budget_par_risque!$B$4:$C$30,2,FALSE),"")</f>
        <v/>
      </c>
      <c r="G25" s="55">
        <f ca="1">IF(Abaques_SSI!G25&gt;0,(1-Abaques_SSI!G$3)*Abaques_SSI!G25*5*VLOOKUP($B25,Etape_2_Budget_par_risque!$B$4:$C$30,2,FALSE),"")</f>
        <v>0.17727272727272728</v>
      </c>
      <c r="H25" s="55">
        <f ca="1">IF(Abaques_SSI!H25&gt;0,(1-Abaques_SSI!H$3)*Abaques_SSI!H25*5*VLOOKUP($B25,Etape_2_Budget_par_risque!$B$4:$C$30,2,FALSE),"")</f>
        <v>0.60681818181818181</v>
      </c>
      <c r="I25" s="55">
        <f ca="1">IF(Abaques_SSI!I25&gt;0,(1-Abaques_SSI!I$3)*Abaques_SSI!I25*5*VLOOKUP($B25,Etape_2_Budget_par_risque!$B$4:$C$30,2,FALSE),"")</f>
        <v>0.34090909090909088</v>
      </c>
      <c r="J25" s="55" t="str">
        <f>IF(Abaques_SSI!J25&gt;0,(1-Abaques_SSI!J$3)*Abaques_SSI!J25*5*VLOOKUP($B25,Etape_2_Budget_par_risque!$B$4:$C$30,2,FALSE),"")</f>
        <v/>
      </c>
      <c r="K25" s="55" t="str">
        <f>IF(Abaques_SSI!K25&gt;0,(1-Abaques_SSI!K$3)*Abaques_SSI!K25*5*VLOOKUP($B25,Etape_2_Budget_par_risque!$B$4:$C$30,2,FALSE),"")</f>
        <v/>
      </c>
      <c r="L25" s="55" t="str">
        <f>IF(Abaques_SSI!L25&gt;0,(1-Abaques_SSI!L$3)*Abaques_SSI!L25*5*VLOOKUP($B25,Etape_2_Budget_par_risque!$B$4:$C$30,2,FALSE),"")</f>
        <v/>
      </c>
      <c r="M25" s="55">
        <f ca="1">IF(Abaques_SSI!M25&gt;0,(1-Abaques_SSI!M$3)*Abaques_SSI!M25*5*VLOOKUP($B25,Etape_2_Budget_par_risque!$B$4:$C$30,2,FALSE),"")</f>
        <v>0.15454545454545454</v>
      </c>
      <c r="N25" s="55" t="str">
        <f>IF(Abaques_SSI!N25&gt;0,(1-Abaques_SSI!N$3)*Abaques_SSI!N25*5*VLOOKUP($B25,Etape_2_Budget_par_risque!$B$4:$C$30,2,FALSE),"")</f>
        <v/>
      </c>
      <c r="O25" s="55" t="str">
        <f>IF(Abaques_SSI!O25&gt;0,(1-Abaques_SSI!O$3)*Abaques_SSI!O25*5*VLOOKUP($B25,Etape_2_Budget_par_risque!$B$4:$C$30,2,FALSE),"")</f>
        <v/>
      </c>
      <c r="P25" s="55" t="str">
        <f>IF(Abaques_SSI!P25&gt;0,(1-Abaques_SSI!P$3)*Abaques_SSI!P25*5*VLOOKUP($B25,Etape_2_Budget_par_risque!$B$4:$C$30,2,FALSE),"")</f>
        <v/>
      </c>
      <c r="Q25" s="55" t="str">
        <f>IF(Abaques_SSI!Q25&gt;0,(1-Abaques_SSI!Q$3)*Abaques_SSI!Q25*5*VLOOKUP($B25,Etape_2_Budget_par_risque!$B$4:$C$30,2,FALSE),"")</f>
        <v/>
      </c>
      <c r="R25" s="55" t="str">
        <f>IF(Abaques_SSI!R25&gt;0,(1-Abaques_SSI!R$3)*Abaques_SSI!R25*5*VLOOKUP($B25,Etape_2_Budget_par_risque!$B$4:$C$30,2,FALSE),"")</f>
        <v/>
      </c>
      <c r="S25" s="55" t="str">
        <f>IF(Abaques_SSI!S25&gt;0,(1-Abaques_SSI!S$3)*Abaques_SSI!S25*5*VLOOKUP($B25,Etape_2_Budget_par_risque!$B$4:$C$30,2,FALSE),"")</f>
        <v/>
      </c>
      <c r="T25" s="55" t="str">
        <f>IF(Abaques_SSI!T25&gt;0,(1-Abaques_SSI!T$3)*Abaques_SSI!T25*5*VLOOKUP($B25,Etape_2_Budget_par_risque!$B$4:$C$30,2,FALSE),"")</f>
        <v/>
      </c>
      <c r="U25" s="55">
        <f ca="1">IF(Abaques_SSI!U25&gt;0,(1-Abaques_SSI!U$3)*Abaques_SSI!U25*5*VLOOKUP($B25,Etape_2_Budget_par_risque!$B$4:$C$30,2,FALSE),"")</f>
        <v>1.5818181818181818</v>
      </c>
      <c r="V25" s="55" t="str">
        <f>IF(Abaques_SSI!V25&gt;0,(1-Abaques_SSI!V$3)*Abaques_SSI!V25*5*VLOOKUP($B25,Etape_2_Budget_par_risque!$B$4:$C$30,2,FALSE),"")</f>
        <v/>
      </c>
      <c r="W25" s="55" t="str">
        <f>IF(Abaques_SSI!W25&gt;0,(1-Abaques_SSI!W$3)*Abaques_SSI!W25*5*VLOOKUP($B25,Etape_2_Budget_par_risque!$B$4:$C$30,2,FALSE),"")</f>
        <v/>
      </c>
      <c r="X25" s="55" t="str">
        <f>IF(Abaques_SSI!X25&gt;0,(1-Abaques_SSI!X$3)*Abaques_SSI!X25*5*VLOOKUP($B25,Etape_2_Budget_par_risque!$B$4:$C$30,2,FALSE),"")</f>
        <v/>
      </c>
      <c r="Y25" s="55" t="str">
        <f>IF(Abaques_SSI!Y25&gt;0,(1-Abaques_SSI!Y$3)*Abaques_SSI!Y25*5*VLOOKUP($B25,Etape_2_Budget_par_risque!$B$4:$C$30,2,FALSE),"")</f>
        <v/>
      </c>
      <c r="Z25" s="55" t="str">
        <f>IF(Abaques_SSI!Z25&gt;0,(1-Abaques_SSI!Z$3)*Abaques_SSI!Z25*5*VLOOKUP($B25,Etape_2_Budget_par_risque!$B$4:$C$30,2,FALSE),"")</f>
        <v/>
      </c>
      <c r="AA25" s="55" t="str">
        <f>IF(Abaques_SSI!AA25&gt;0,(1-Abaques_SSI!AA$3)*Abaques_SSI!AA25*5*VLOOKUP($B25,Etape_2_Budget_par_risque!$B$4:$C$30,2,FALSE),"")</f>
        <v/>
      </c>
      <c r="AB25" s="55" t="str">
        <f>IF(Abaques_SSI!AB25&gt;0,(1-Abaques_SSI!AB$3)*Abaques_SSI!AB25*5*VLOOKUP($B25,Etape_2_Budget_par_risque!$B$4:$C$30,2,FALSE),"")</f>
        <v/>
      </c>
      <c r="AC25" s="55" t="str">
        <f>IF(Abaques_SSI!AC25&gt;0,(1-Abaques_SSI!AC$3)*Abaques_SSI!AC25*5*VLOOKUP($B25,Etape_2_Budget_par_risque!$B$4:$C$30,2,FALSE),"")</f>
        <v/>
      </c>
      <c r="AD25" s="55" t="str">
        <f>IF(Abaques_SSI!AD25&gt;0,(1-Abaques_SSI!AD$3)*Abaques_SSI!AD25*5*VLOOKUP($B25,Etape_2_Budget_par_risque!$B$4:$C$30,2,FALSE),"")</f>
        <v/>
      </c>
      <c r="AE25" s="55" t="str">
        <f>IF(Abaques_SSI!AE25&gt;0,(1-Abaques_SSI!AE$3)*Abaques_SSI!AE25*5*VLOOKUP($B25,Etape_2_Budget_par_risque!$B$4:$C$30,2,FALSE),"")</f>
        <v/>
      </c>
      <c r="AF25" s="55" t="str">
        <f>IF(Abaques_SSI!AF25&gt;0,(1-Abaques_SSI!AF$3)*Abaques_SSI!AF25*5*VLOOKUP($B25,Etape_2_Budget_par_risque!$B$4:$C$30,2,FALSE),"")</f>
        <v/>
      </c>
      <c r="AG25" s="55" t="str">
        <f>IF(Abaques_SSI!AG25&gt;0,(1-Abaques_SSI!AG$3)*Abaques_SSI!AG25*5*VLOOKUP($B25,Etape_2_Budget_par_risque!$B$4:$C$30,2,FALSE),"")</f>
        <v/>
      </c>
      <c r="AH25" s="55" t="str">
        <f>IF(Abaques_SSI!AH25&gt;0,(1-Abaques_SSI!AH$3)*Abaques_SSI!AH25*5*VLOOKUP($B25,Etape_2_Budget_par_risque!$B$4:$C$30,2,FALSE),"")</f>
        <v/>
      </c>
      <c r="AI25" s="55" t="str">
        <f>IF(Abaques_SSI!AI25&gt;0,(1-Abaques_SSI!AI$3)*Abaques_SSI!AI25*5*VLOOKUP($B25,Etape_2_Budget_par_risque!$B$4:$C$30,2,FALSE),"")</f>
        <v/>
      </c>
      <c r="AJ25" s="55" t="str">
        <f>IF(Abaques_SSI!AJ25&gt;0,(1-Abaques_SSI!AJ$3)*Abaques_SSI!AJ25*5*VLOOKUP($B25,Etape_2_Budget_par_risque!$B$4:$C$30,2,FALSE),"")</f>
        <v/>
      </c>
      <c r="AK25" s="55" t="str">
        <f>IF(Abaques_SSI!AK25&gt;0,(1-Abaques_SSI!AK$3)*Abaques_SSI!AK25*5*VLOOKUP($B25,Etape_2_Budget_par_risque!$B$4:$C$30,2,FALSE),"")</f>
        <v/>
      </c>
      <c r="AL25" s="175" t="str">
        <f>IF(Abaques_SSI!AL25&gt;0,(1-Abaques_SSI!AL$3)*Abaques_SSI!AL25*5*VLOOKUP($B25,Etape_2_Budget_par_risque!$B$4:$C$30,2,FALSE),"")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14.807999999999996</v>
      </c>
      <c r="D26" s="56" t="str">
        <f>IF(Abaques_SSI!D26&gt;0,(1-Abaques_SSI!D$3)*Abaques_SSI!D26*5*VLOOKUP($B26,Etape_2_Budget_par_risque!$B$4:$C$30,2,FALSE),"")</f>
        <v/>
      </c>
      <c r="E26" s="55">
        <f ca="1">IF(Abaques_SSI!E26&gt;0,(1-Abaques_SSI!E$3)*Abaques_SSI!E26*5*VLOOKUP($B26,Etape_2_Budget_par_risque!$B$4:$C$30,2,FALSE),"")</f>
        <v>0.53999999999999992</v>
      </c>
      <c r="F26" s="55">
        <f ca="1">IF(Abaques_SSI!F26&gt;0,(1-Abaques_SSI!F$3)*Abaques_SSI!F26*5*VLOOKUP($B26,Etape_2_Budget_par_risque!$B$4:$C$30,2,FALSE),"")</f>
        <v>3.2</v>
      </c>
      <c r="G26" s="55" t="str">
        <f>IF(Abaques_SSI!G26&gt;0,(1-Abaques_SSI!G$3)*Abaques_SSI!G26*5*VLOOKUP($B26,Etape_2_Budget_par_risque!$B$4:$C$30,2,FALSE),"")</f>
        <v/>
      </c>
      <c r="H26" s="55">
        <f ca="1">IF(Abaques_SSI!H26&gt;0,(1-Abaques_SSI!H$3)*Abaques_SSI!H26*5*VLOOKUP($B26,Etape_2_Budget_par_risque!$B$4:$C$30,2,FALSE),"")</f>
        <v>2.8479999999999999</v>
      </c>
      <c r="I26" s="55">
        <f ca="1">IF(Abaques_SSI!I26&gt;0,(1-Abaques_SSI!I$3)*Abaques_SSI!I26*5*VLOOKUP($B26,Etape_2_Budget_par_risque!$B$4:$C$30,2,FALSE),"")</f>
        <v>0.6</v>
      </c>
      <c r="J26" s="55">
        <f ca="1">IF(Abaques_SSI!J26&gt;0,(1-Abaques_SSI!J$3)*Abaques_SSI!J26*5*VLOOKUP($B26,Etape_2_Budget_par_risque!$B$4:$C$30,2,FALSE),"")</f>
        <v>1.8000000000000003</v>
      </c>
      <c r="K26" s="55" t="str">
        <f>IF(Abaques_SSI!K26&gt;0,(1-Abaques_SSI!K$3)*Abaques_SSI!K26*5*VLOOKUP($B26,Etape_2_Budget_par_risque!$B$4:$C$30,2,FALSE),"")</f>
        <v/>
      </c>
      <c r="L26" s="55" t="str">
        <f>IF(Abaques_SSI!L26&gt;0,(1-Abaques_SSI!L$3)*Abaques_SSI!L26*5*VLOOKUP($B26,Etape_2_Budget_par_risque!$B$4:$C$30,2,FALSE),"")</f>
        <v/>
      </c>
      <c r="M26" s="55">
        <f ca="1">IF(Abaques_SSI!M26&gt;0,(1-Abaques_SSI!M$3)*Abaques_SSI!M26*5*VLOOKUP($B26,Etape_2_Budget_par_risque!$B$4:$C$30,2,FALSE),"")</f>
        <v>1.0879999999999999</v>
      </c>
      <c r="N26" s="55" t="str">
        <f>IF(Abaques_SSI!N26&gt;0,(1-Abaques_SSI!N$3)*Abaques_SSI!N26*5*VLOOKUP($B26,Etape_2_Budget_par_risque!$B$4:$C$30,2,FALSE),"")</f>
        <v/>
      </c>
      <c r="O26" s="55" t="str">
        <f>IF(Abaques_SSI!O26&gt;0,(1-Abaques_SSI!O$3)*Abaques_SSI!O26*5*VLOOKUP($B26,Etape_2_Budget_par_risque!$B$4:$C$30,2,FALSE),"")</f>
        <v/>
      </c>
      <c r="P26" s="55" t="str">
        <f>IF(Abaques_SSI!P26&gt;0,(1-Abaques_SSI!P$3)*Abaques_SSI!P26*5*VLOOKUP($B26,Etape_2_Budget_par_risque!$B$4:$C$30,2,FALSE),"")</f>
        <v/>
      </c>
      <c r="Q26" s="55" t="str">
        <f>IF(Abaques_SSI!Q26&gt;0,(1-Abaques_SSI!Q$3)*Abaques_SSI!Q26*5*VLOOKUP($B26,Etape_2_Budget_par_risque!$B$4:$C$30,2,FALSE),"")</f>
        <v/>
      </c>
      <c r="R26" s="55" t="str">
        <f>IF(Abaques_SSI!R26&gt;0,(1-Abaques_SSI!R$3)*Abaques_SSI!R26*5*VLOOKUP($B26,Etape_2_Budget_par_risque!$B$4:$C$30,2,FALSE),"")</f>
        <v/>
      </c>
      <c r="S26" s="55" t="str">
        <f>IF(Abaques_SSI!S26&gt;0,(1-Abaques_SSI!S$3)*Abaques_SSI!S26*5*VLOOKUP($B26,Etape_2_Budget_par_risque!$B$4:$C$30,2,FALSE),"")</f>
        <v/>
      </c>
      <c r="T26" s="55" t="str">
        <f>IF(Abaques_SSI!T26&gt;0,(1-Abaques_SSI!T$3)*Abaques_SSI!T26*5*VLOOKUP($B26,Etape_2_Budget_par_risque!$B$4:$C$30,2,FALSE),"")</f>
        <v/>
      </c>
      <c r="U26" s="55" t="str">
        <f>IF(Abaques_SSI!U26&gt;0,(1-Abaques_SSI!U$3)*Abaques_SSI!U26*5*VLOOKUP($B26,Etape_2_Budget_par_risque!$B$4:$C$30,2,FALSE),"")</f>
        <v/>
      </c>
      <c r="V26" s="55">
        <f ca="1">IF(Abaques_SSI!V26&gt;0,(1-Abaques_SSI!V$3)*Abaques_SSI!V26*5*VLOOKUP($B26,Etape_2_Budget_par_risque!$B$4:$C$30,2,FALSE),"")</f>
        <v>1.9320000000000002</v>
      </c>
      <c r="W26" s="55">
        <f ca="1">IF(Abaques_SSI!W26&gt;0,(1-Abaques_SSI!W$3)*Abaques_SSI!W26*5*VLOOKUP($B26,Etape_2_Budget_par_risque!$B$4:$C$30,2,FALSE),"")</f>
        <v>0.16800000000000004</v>
      </c>
      <c r="X26" s="55">
        <f ca="1">IF(Abaques_SSI!X26&gt;0,(1-Abaques_SSI!X$3)*Abaques_SSI!X26*5*VLOOKUP($B26,Etape_2_Budget_par_risque!$B$4:$C$30,2,FALSE),"")</f>
        <v>1.1040000000000001</v>
      </c>
      <c r="Y26" s="55" t="str">
        <f>IF(Abaques_SSI!Y26&gt;0,(1-Abaques_SSI!Y$3)*Abaques_SSI!Y26*5*VLOOKUP($B26,Etape_2_Budget_par_risque!$B$4:$C$30,2,FALSE),"")</f>
        <v/>
      </c>
      <c r="Z26" s="55" t="str">
        <f>IF(Abaques_SSI!Z26&gt;0,(1-Abaques_SSI!Z$3)*Abaques_SSI!Z26*5*VLOOKUP($B26,Etape_2_Budget_par_risque!$B$4:$C$30,2,FALSE),"")</f>
        <v/>
      </c>
      <c r="AA26" s="55" t="str">
        <f>IF(Abaques_SSI!AA26&gt;0,(1-Abaques_SSI!AA$3)*Abaques_SSI!AA26*5*VLOOKUP($B26,Etape_2_Budget_par_risque!$B$4:$C$30,2,FALSE),"")</f>
        <v/>
      </c>
      <c r="AB26" s="55" t="str">
        <f>IF(Abaques_SSI!AB26&gt;0,(1-Abaques_SSI!AB$3)*Abaques_SSI!AB26*5*VLOOKUP($B26,Etape_2_Budget_par_risque!$B$4:$C$30,2,FALSE),"")</f>
        <v/>
      </c>
      <c r="AC26" s="55" t="str">
        <f>IF(Abaques_SSI!AC26&gt;0,(1-Abaques_SSI!AC$3)*Abaques_SSI!AC26*5*VLOOKUP($B26,Etape_2_Budget_par_risque!$B$4:$C$30,2,FALSE),"")</f>
        <v/>
      </c>
      <c r="AD26" s="55" t="str">
        <f>IF(Abaques_SSI!AD26&gt;0,(1-Abaques_SSI!AD$3)*Abaques_SSI!AD26*5*VLOOKUP($B26,Etape_2_Budget_par_risque!$B$4:$C$30,2,FALSE),"")</f>
        <v/>
      </c>
      <c r="AE26" s="55" t="str">
        <f>IF(Abaques_SSI!AE26&gt;0,(1-Abaques_SSI!AE$3)*Abaques_SSI!AE26*5*VLOOKUP($B26,Etape_2_Budget_par_risque!$B$4:$C$30,2,FALSE),"")</f>
        <v/>
      </c>
      <c r="AF26" s="55" t="str">
        <f>IF(Abaques_SSI!AF26&gt;0,(1-Abaques_SSI!AF$3)*Abaques_SSI!AF26*5*VLOOKUP($B26,Etape_2_Budget_par_risque!$B$4:$C$30,2,FALSE),"")</f>
        <v/>
      </c>
      <c r="AG26" s="55" t="str">
        <f>IF(Abaques_SSI!AG26&gt;0,(1-Abaques_SSI!AG$3)*Abaques_SSI!AG26*5*VLOOKUP($B26,Etape_2_Budget_par_risque!$B$4:$C$30,2,FALSE),"")</f>
        <v/>
      </c>
      <c r="AH26" s="55" t="str">
        <f>IF(Abaques_SSI!AH26&gt;0,(1-Abaques_SSI!AH$3)*Abaques_SSI!AH26*5*VLOOKUP($B26,Etape_2_Budget_par_risque!$B$4:$C$30,2,FALSE),"")</f>
        <v/>
      </c>
      <c r="AI26" s="55">
        <f ca="1">IF(Abaques_SSI!AI26&gt;0,(1-Abaques_SSI!AI$3)*Abaques_SSI!AI26*5*VLOOKUP($B26,Etape_2_Budget_par_risque!$B$4:$C$30,2,FALSE),"")</f>
        <v>0.6</v>
      </c>
      <c r="AJ26" s="55" t="str">
        <f>IF(Abaques_SSI!AJ26&gt;0,(1-Abaques_SSI!AJ$3)*Abaques_SSI!AJ26*5*VLOOKUP($B26,Etape_2_Budget_par_risque!$B$4:$C$30,2,FALSE),"")</f>
        <v/>
      </c>
      <c r="AK26" s="55">
        <f ca="1">IF(Abaques_SSI!AK26&gt;0,(1-Abaques_SSI!AK$3)*Abaques_SSI!AK26*5*VLOOKUP($B26,Etape_2_Budget_par_risque!$B$4:$C$30,2,FALSE),"")</f>
        <v>0.74399999999999999</v>
      </c>
      <c r="AL26" s="175">
        <f ca="1">IF(Abaques_SSI!AL26&gt;0,(1-Abaques_SSI!AL$3)*Abaques_SSI!AL26*5*VLOOKUP($B26,Etape_2_Budget_par_risque!$B$4:$C$30,2,FALSE),"")</f>
        <v>0.184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14.825735294117646</v>
      </c>
      <c r="D27" s="56" t="str">
        <f>IF(Abaques_SSI!D27&gt;0,(1-Abaques_SSI!D$3)*Abaques_SSI!D27*5*VLOOKUP($B27,Etape_2_Budget_par_risque!$B$4:$C$30,2,FALSE),"")</f>
        <v/>
      </c>
      <c r="E27" s="55">
        <f ca="1">IF(Abaques_SSI!E27&gt;0,(1-Abaques_SSI!E$3)*Abaques_SSI!E27*5*VLOOKUP($B27,Etape_2_Budget_par_risque!$B$4:$C$30,2,FALSE),"")</f>
        <v>0.29779411764705882</v>
      </c>
      <c r="F27" s="55" t="str">
        <f>IF(Abaques_SSI!F27&gt;0,(1-Abaques_SSI!F$3)*Abaques_SSI!F27*5*VLOOKUP($B27,Etape_2_Budget_par_risque!$B$4:$C$30,2,FALSE),"")</f>
        <v/>
      </c>
      <c r="G27" s="55" t="str">
        <f>IF(Abaques_SSI!G27&gt;0,(1-Abaques_SSI!G$3)*Abaques_SSI!G27*5*VLOOKUP($B27,Etape_2_Budget_par_risque!$B$4:$C$30,2,FALSE),"")</f>
        <v/>
      </c>
      <c r="H27" s="55">
        <f ca="1">IF(Abaques_SSI!H27&gt;0,(1-Abaques_SSI!H$3)*Abaques_SSI!H27*5*VLOOKUP($B27,Etape_2_Budget_par_risque!$B$4:$C$30,2,FALSE),"")</f>
        <v>0.58897058823529425</v>
      </c>
      <c r="I27" s="55">
        <f ca="1">IF(Abaques_SSI!I27&gt;0,(1-Abaques_SSI!I$3)*Abaques_SSI!I27*5*VLOOKUP($B27,Etape_2_Budget_par_risque!$B$4:$C$30,2,FALSE),"")</f>
        <v>0.33088235294117652</v>
      </c>
      <c r="J27" s="55">
        <f ca="1">IF(Abaques_SSI!J27&gt;0,(1-Abaques_SSI!J$3)*Abaques_SSI!J27*5*VLOOKUP($B27,Etape_2_Budget_par_risque!$B$4:$C$30,2,FALSE),"")</f>
        <v>0.59558823529411775</v>
      </c>
      <c r="K27" s="55" t="str">
        <f>IF(Abaques_SSI!K27&gt;0,(1-Abaques_SSI!K$3)*Abaques_SSI!K27*5*VLOOKUP($B27,Etape_2_Budget_par_risque!$B$4:$C$30,2,FALSE),"")</f>
        <v/>
      </c>
      <c r="L27" s="55" t="str">
        <f>IF(Abaques_SSI!L27&gt;0,(1-Abaques_SSI!L$3)*Abaques_SSI!L27*5*VLOOKUP($B27,Etape_2_Budget_par_risque!$B$4:$C$30,2,FALSE),"")</f>
        <v/>
      </c>
      <c r="M27" s="55">
        <f ca="1">IF(Abaques_SSI!M27&gt;0,(1-Abaques_SSI!M$3)*Abaques_SSI!M27*5*VLOOKUP($B27,Etape_2_Budget_par_risque!$B$4:$C$30,2,FALSE),"")</f>
        <v>0.15000000000000002</v>
      </c>
      <c r="N27" s="55" t="str">
        <f>IF(Abaques_SSI!N27&gt;0,(1-Abaques_SSI!N$3)*Abaques_SSI!N27*5*VLOOKUP($B27,Etape_2_Budget_par_risque!$B$4:$C$30,2,FALSE),"")</f>
        <v/>
      </c>
      <c r="O27" s="55">
        <f ca="1">IF(Abaques_SSI!O27&gt;0,(1-Abaques_SSI!O$3)*Abaques_SSI!O27*5*VLOOKUP($B27,Etape_2_Budget_par_risque!$B$4:$C$30,2,FALSE),"")</f>
        <v>0.89338235294117641</v>
      </c>
      <c r="P27" s="55" t="str">
        <f>IF(Abaques_SSI!P27&gt;0,(1-Abaques_SSI!P$3)*Abaques_SSI!P27*5*VLOOKUP($B27,Etape_2_Budget_par_risque!$B$4:$C$30,2,FALSE),"")</f>
        <v/>
      </c>
      <c r="Q27" s="55" t="str">
        <f>IF(Abaques_SSI!Q27&gt;0,(1-Abaques_SSI!Q$3)*Abaques_SSI!Q27*5*VLOOKUP($B27,Etape_2_Budget_par_risque!$B$4:$C$30,2,FALSE),"")</f>
        <v/>
      </c>
      <c r="R27" s="55">
        <f ca="1">IF(Abaques_SSI!R27&gt;0,(1-Abaques_SSI!R$3)*Abaques_SSI!R27*5*VLOOKUP($B27,Etape_2_Budget_par_risque!$B$4:$C$30,2,FALSE),"")</f>
        <v>0.94852941176470584</v>
      </c>
      <c r="S27" s="55" t="str">
        <f>IF(Abaques_SSI!S27&gt;0,(1-Abaques_SSI!S$3)*Abaques_SSI!S27*5*VLOOKUP($B27,Etape_2_Budget_par_risque!$B$4:$C$30,2,FALSE),"")</f>
        <v/>
      </c>
      <c r="T27" s="55" t="str">
        <f>IF(Abaques_SSI!T27&gt;0,(1-Abaques_SSI!T$3)*Abaques_SSI!T27*5*VLOOKUP($B27,Etape_2_Budget_par_risque!$B$4:$C$30,2,FALSE),"")</f>
        <v/>
      </c>
      <c r="U27" s="55">
        <f ca="1">IF(Abaques_SSI!U27&gt;0,(1-Abaques_SSI!U$3)*Abaques_SSI!U27*5*VLOOKUP($B27,Etape_2_Budget_par_risque!$B$4:$C$30,2,FALSE),"")</f>
        <v>0.95955882352941191</v>
      </c>
      <c r="V27" s="55">
        <f ca="1">IF(Abaques_SSI!V27&gt;0,(1-Abaques_SSI!V$3)*Abaques_SSI!V27*5*VLOOKUP($B27,Etape_2_Budget_par_risque!$B$4:$C$30,2,FALSE),"")</f>
        <v>2.1308823529411764</v>
      </c>
      <c r="W27" s="55" t="str">
        <f>IF(Abaques_SSI!W27&gt;0,(1-Abaques_SSI!W$3)*Abaques_SSI!W27*5*VLOOKUP($B27,Etape_2_Budget_par_risque!$B$4:$C$30,2,FALSE),"")</f>
        <v/>
      </c>
      <c r="X27" s="55">
        <f ca="1">IF(Abaques_SSI!X27&gt;0,(1-Abaques_SSI!X$3)*Abaques_SSI!X27*5*VLOOKUP($B27,Etape_2_Budget_par_risque!$B$4:$C$30,2,FALSE),"")</f>
        <v>1.0147058823529411</v>
      </c>
      <c r="Y27" s="55" t="str">
        <f>IF(Abaques_SSI!Y27&gt;0,(1-Abaques_SSI!Y$3)*Abaques_SSI!Y27*5*VLOOKUP($B27,Etape_2_Budget_par_risque!$B$4:$C$30,2,FALSE),"")</f>
        <v/>
      </c>
      <c r="Z27" s="55" t="str">
        <f>IF(Abaques_SSI!Z27&gt;0,(1-Abaques_SSI!Z$3)*Abaques_SSI!Z27*5*VLOOKUP($B27,Etape_2_Budget_par_risque!$B$4:$C$30,2,FALSE),"")</f>
        <v/>
      </c>
      <c r="AA27" s="55" t="str">
        <f>IF(Abaques_SSI!AA27&gt;0,(1-Abaques_SSI!AA$3)*Abaques_SSI!AA27*5*VLOOKUP($B27,Etape_2_Budget_par_risque!$B$4:$C$30,2,FALSE),"")</f>
        <v/>
      </c>
      <c r="AB27" s="55" t="str">
        <f>IF(Abaques_SSI!AB27&gt;0,(1-Abaques_SSI!AB$3)*Abaques_SSI!AB27*5*VLOOKUP($B27,Etape_2_Budget_par_risque!$B$4:$C$30,2,FALSE),"")</f>
        <v/>
      </c>
      <c r="AC27" s="55">
        <f ca="1">IF(Abaques_SSI!AC27&gt;0,(1-Abaques_SSI!AC$3)*Abaques_SSI!AC27*5*VLOOKUP($B27,Etape_2_Budget_par_risque!$B$4:$C$30,2,FALSE),"")</f>
        <v>0.27352941176470591</v>
      </c>
      <c r="AD27" s="55">
        <f ca="1">IF(Abaques_SSI!AD27&gt;0,(1-Abaques_SSI!AD$3)*Abaques_SSI!AD27*5*VLOOKUP($B27,Etape_2_Budget_par_risque!$B$4:$C$30,2,FALSE),"")</f>
        <v>2.117647058823529</v>
      </c>
      <c r="AE27" s="55" t="str">
        <f>IF(Abaques_SSI!AE27&gt;0,(1-Abaques_SSI!AE$3)*Abaques_SSI!AE27*5*VLOOKUP($B27,Etape_2_Budget_par_risque!$B$4:$C$30,2,FALSE),"")</f>
        <v/>
      </c>
      <c r="AF27" s="55">
        <f ca="1">IF(Abaques_SSI!AF27&gt;0,(1-Abaques_SSI!AF$3)*Abaques_SSI!AF27*5*VLOOKUP($B27,Etape_2_Budget_par_risque!$B$4:$C$30,2,FALSE),"")</f>
        <v>3.0441176470588234</v>
      </c>
      <c r="AG27" s="55">
        <f ca="1">IF(Abaques_SSI!AG27&gt;0,(1-Abaques_SSI!AG$3)*Abaques_SSI!AG27*5*VLOOKUP($B27,Etape_2_Budget_par_risque!$B$4:$C$30,2,FALSE),"")</f>
        <v>0.15661764705882356</v>
      </c>
      <c r="AH27" s="55">
        <f ca="1">IF(Abaques_SSI!AH27&gt;0,(1-Abaques_SSI!AH$3)*Abaques_SSI!AH27*5*VLOOKUP($B27,Etape_2_Budget_par_risque!$B$4:$C$30,2,FALSE),"")</f>
        <v>1.3235294117647061</v>
      </c>
      <c r="AI27" s="55" t="str">
        <f>IF(Abaques_SSI!AI27&gt;0,(1-Abaques_SSI!AI$3)*Abaques_SSI!AI27*5*VLOOKUP($B27,Etape_2_Budget_par_risque!$B$4:$C$30,2,FALSE),"")</f>
        <v/>
      </c>
      <c r="AJ27" s="55" t="str">
        <f>IF(Abaques_SSI!AJ27&gt;0,(1-Abaques_SSI!AJ$3)*Abaques_SSI!AJ27*5*VLOOKUP($B27,Etape_2_Budget_par_risque!$B$4:$C$30,2,FALSE),"")</f>
        <v/>
      </c>
      <c r="AK27" s="55" t="str">
        <f>IF(Abaques_SSI!AK27&gt;0,(1-Abaques_SSI!AK$3)*Abaques_SSI!AK27*5*VLOOKUP($B27,Etape_2_Budget_par_risque!$B$4:$C$30,2,FALSE),"")</f>
        <v/>
      </c>
      <c r="AL27" s="175" t="str">
        <f>IF(Abaques_SSI!AL27&gt;0,(1-Abaques_SSI!AL$3)*Abaques_SSI!AL27*5*VLOOKUP($B27,Etape_2_Budget_par_risque!$B$4:$C$30,2,FALSE),"")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12.345000000000001</v>
      </c>
      <c r="D28" s="56" t="str">
        <f>IF(Abaques_SSI!D28&gt;0,(1-Abaques_SSI!D$3)*Abaques_SSI!D28*5*VLOOKUP($B28,Etape_2_Budget_par_risque!$B$4:$C$30,2,FALSE),"")</f>
        <v/>
      </c>
      <c r="E28" s="55">
        <f ca="1">IF(Abaques_SSI!E28&gt;0,(1-Abaques_SSI!E$3)*Abaques_SSI!E28*5*VLOOKUP($B28,Etape_2_Budget_par_risque!$B$4:$C$30,2,FALSE),"")</f>
        <v>1.125</v>
      </c>
      <c r="F28" s="55" t="str">
        <f>IF(Abaques_SSI!F28&gt;0,(1-Abaques_SSI!F$3)*Abaques_SSI!F28*5*VLOOKUP($B28,Etape_2_Budget_par_risque!$B$4:$C$30,2,FALSE),"")</f>
        <v/>
      </c>
      <c r="G28" s="55">
        <f ca="1">IF(Abaques_SSI!G28&gt;0,(1-Abaques_SSI!G$3)*Abaques_SSI!G28*5*VLOOKUP($B28,Etape_2_Budget_par_risque!$B$4:$C$30,2,FALSE),"")</f>
        <v>0.39</v>
      </c>
      <c r="H28" s="55">
        <f ca="1">IF(Abaques_SSI!H28&gt;0,(1-Abaques_SSI!H$3)*Abaques_SSI!H28*5*VLOOKUP($B28,Etape_2_Budget_par_risque!$B$4:$C$30,2,FALSE),"")</f>
        <v>3.5600000000000005</v>
      </c>
      <c r="I28" s="55">
        <f ca="1">IF(Abaques_SSI!I28&gt;0,(1-Abaques_SSI!I$3)*Abaques_SSI!I28*5*VLOOKUP($B28,Etape_2_Budget_par_risque!$B$4:$C$30,2,FALSE),"")</f>
        <v>0.75</v>
      </c>
      <c r="J28" s="55">
        <f ca="1">IF(Abaques_SSI!J28&gt;0,(1-Abaques_SSI!J$3)*Abaques_SSI!J28*5*VLOOKUP($B28,Etape_2_Budget_par_risque!$B$4:$C$30,2,FALSE),"")</f>
        <v>1.35</v>
      </c>
      <c r="K28" s="55" t="str">
        <f>IF(Abaques_SSI!K28&gt;0,(1-Abaques_SSI!K$3)*Abaques_SSI!K28*5*VLOOKUP($B28,Etape_2_Budget_par_risque!$B$4:$C$30,2,FALSE),"")</f>
        <v/>
      </c>
      <c r="L28" s="55" t="str">
        <f>IF(Abaques_SSI!L28&gt;0,(1-Abaques_SSI!L$3)*Abaques_SSI!L28*5*VLOOKUP($B28,Etape_2_Budget_par_risque!$B$4:$C$30,2,FALSE),"")</f>
        <v/>
      </c>
      <c r="M28" s="55">
        <f ca="1">IF(Abaques_SSI!M28&gt;0,(1-Abaques_SSI!M$3)*Abaques_SSI!M28*5*VLOOKUP($B28,Etape_2_Budget_par_risque!$B$4:$C$30,2,FALSE),"")</f>
        <v>0.33999999999999997</v>
      </c>
      <c r="N28" s="55" t="str">
        <f>IF(Abaques_SSI!N28&gt;0,(1-Abaques_SSI!N$3)*Abaques_SSI!N28*5*VLOOKUP($B28,Etape_2_Budget_par_risque!$B$4:$C$30,2,FALSE),"")</f>
        <v/>
      </c>
      <c r="O28" s="55" t="str">
        <f>IF(Abaques_SSI!O28&gt;0,(1-Abaques_SSI!O$3)*Abaques_SSI!O28*5*VLOOKUP($B28,Etape_2_Budget_par_risque!$B$4:$C$30,2,FALSE),"")</f>
        <v/>
      </c>
      <c r="P28" s="55" t="str">
        <f>IF(Abaques_SSI!P28&gt;0,(1-Abaques_SSI!P$3)*Abaques_SSI!P28*5*VLOOKUP($B28,Etape_2_Budget_par_risque!$B$4:$C$30,2,FALSE),"")</f>
        <v/>
      </c>
      <c r="Q28" s="55" t="str">
        <f>IF(Abaques_SSI!Q28&gt;0,(1-Abaques_SSI!Q$3)*Abaques_SSI!Q28*5*VLOOKUP($B28,Etape_2_Budget_par_risque!$B$4:$C$30,2,FALSE),"")</f>
        <v/>
      </c>
      <c r="R28" s="55">
        <f ca="1">IF(Abaques_SSI!R28&gt;0,(1-Abaques_SSI!R$3)*Abaques_SSI!R28*5*VLOOKUP($B28,Etape_2_Budget_par_risque!$B$4:$C$30,2,FALSE),"")</f>
        <v>2.15</v>
      </c>
      <c r="S28" s="55">
        <f ca="1">IF(Abaques_SSI!S28&gt;0,(1-Abaques_SSI!S$3)*Abaques_SSI!S28*5*VLOOKUP($B28,Etape_2_Budget_par_risque!$B$4:$C$30,2,FALSE),"")</f>
        <v>2.6799999999999997</v>
      </c>
      <c r="T28" s="55" t="str">
        <f>IF(Abaques_SSI!T28&gt;0,(1-Abaques_SSI!T$3)*Abaques_SSI!T28*5*VLOOKUP($B28,Etape_2_Budget_par_risque!$B$4:$C$30,2,FALSE),"")</f>
        <v/>
      </c>
      <c r="U28" s="55" t="str">
        <f>IF(Abaques_SSI!U28&gt;0,(1-Abaques_SSI!U$3)*Abaques_SSI!U28*5*VLOOKUP($B28,Etape_2_Budget_par_risque!$B$4:$C$30,2,FALSE),"")</f>
        <v/>
      </c>
      <c r="V28" s="55" t="str">
        <f>IF(Abaques_SSI!V28&gt;0,(1-Abaques_SSI!V$3)*Abaques_SSI!V28*5*VLOOKUP($B28,Etape_2_Budget_par_risque!$B$4:$C$30,2,FALSE),"")</f>
        <v/>
      </c>
      <c r="W28" s="55" t="str">
        <f>IF(Abaques_SSI!W28&gt;0,(1-Abaques_SSI!W$3)*Abaques_SSI!W28*5*VLOOKUP($B28,Etape_2_Budget_par_risque!$B$4:$C$30,2,FALSE),"")</f>
        <v/>
      </c>
      <c r="X28" s="55" t="str">
        <f>IF(Abaques_SSI!X28&gt;0,(1-Abaques_SSI!X$3)*Abaques_SSI!X28*5*VLOOKUP($B28,Etape_2_Budget_par_risque!$B$4:$C$30,2,FALSE),"")</f>
        <v/>
      </c>
      <c r="Y28" s="55" t="str">
        <f>IF(Abaques_SSI!Y28&gt;0,(1-Abaques_SSI!Y$3)*Abaques_SSI!Y28*5*VLOOKUP($B28,Etape_2_Budget_par_risque!$B$4:$C$30,2,FALSE),"")</f>
        <v/>
      </c>
      <c r="Z28" s="55" t="str">
        <f>IF(Abaques_SSI!Z28&gt;0,(1-Abaques_SSI!Z$3)*Abaques_SSI!Z28*5*VLOOKUP($B28,Etape_2_Budget_par_risque!$B$4:$C$30,2,FALSE),"")</f>
        <v/>
      </c>
      <c r="AA28" s="55" t="str">
        <f>IF(Abaques_SSI!AA28&gt;0,(1-Abaques_SSI!AA$3)*Abaques_SSI!AA28*5*VLOOKUP($B28,Etape_2_Budget_par_risque!$B$4:$C$30,2,FALSE),"")</f>
        <v/>
      </c>
      <c r="AB28" s="55" t="str">
        <f>IF(Abaques_SSI!AB28&gt;0,(1-Abaques_SSI!AB$3)*Abaques_SSI!AB28*5*VLOOKUP($B28,Etape_2_Budget_par_risque!$B$4:$C$30,2,FALSE),"")</f>
        <v/>
      </c>
      <c r="AC28" s="55" t="str">
        <f>IF(Abaques_SSI!AC28&gt;0,(1-Abaques_SSI!AC$3)*Abaques_SSI!AC28*5*VLOOKUP($B28,Etape_2_Budget_par_risque!$B$4:$C$30,2,FALSE),"")</f>
        <v/>
      </c>
      <c r="AD28" s="55" t="str">
        <f>IF(Abaques_SSI!AD28&gt;0,(1-Abaques_SSI!AD$3)*Abaques_SSI!AD28*5*VLOOKUP($B28,Etape_2_Budget_par_risque!$B$4:$C$30,2,FALSE),"")</f>
        <v/>
      </c>
      <c r="AE28" s="55" t="str">
        <f>IF(Abaques_SSI!AE28&gt;0,(1-Abaques_SSI!AE$3)*Abaques_SSI!AE28*5*VLOOKUP($B28,Etape_2_Budget_par_risque!$B$4:$C$30,2,FALSE),"")</f>
        <v/>
      </c>
      <c r="AF28" s="55" t="str">
        <f>IF(Abaques_SSI!AF28&gt;0,(1-Abaques_SSI!AF$3)*Abaques_SSI!AF28*5*VLOOKUP($B28,Etape_2_Budget_par_risque!$B$4:$C$30,2,FALSE),"")</f>
        <v/>
      </c>
      <c r="AG28" s="55" t="str">
        <f>IF(Abaques_SSI!AG28&gt;0,(1-Abaques_SSI!AG$3)*Abaques_SSI!AG28*5*VLOOKUP($B28,Etape_2_Budget_par_risque!$B$4:$C$30,2,FALSE),"")</f>
        <v/>
      </c>
      <c r="AH28" s="55" t="str">
        <f>IF(Abaques_SSI!AH28&gt;0,(1-Abaques_SSI!AH$3)*Abaques_SSI!AH28*5*VLOOKUP($B28,Etape_2_Budget_par_risque!$B$4:$C$30,2,FALSE),"")</f>
        <v/>
      </c>
      <c r="AI28" s="55" t="str">
        <f>IF(Abaques_SSI!AI28&gt;0,(1-Abaques_SSI!AI$3)*Abaques_SSI!AI28*5*VLOOKUP($B28,Etape_2_Budget_par_risque!$B$4:$C$30,2,FALSE),"")</f>
        <v/>
      </c>
      <c r="AJ28" s="55" t="str">
        <f>IF(Abaques_SSI!AJ28&gt;0,(1-Abaques_SSI!AJ$3)*Abaques_SSI!AJ28*5*VLOOKUP($B28,Etape_2_Budget_par_risque!$B$4:$C$30,2,FALSE),"")</f>
        <v/>
      </c>
      <c r="AK28" s="55" t="str">
        <f>IF(Abaques_SSI!AK28&gt;0,(1-Abaques_SSI!AK$3)*Abaques_SSI!AK28*5*VLOOKUP($B28,Etape_2_Budget_par_risque!$B$4:$C$30,2,FALSE),"")</f>
        <v/>
      </c>
      <c r="AL28" s="175" t="str">
        <f>IF(Abaques_SSI!AL28&gt;0,(1-Abaques_SSI!AL$3)*Abaques_SSI!AL28*5*VLOOKUP($B28,Etape_2_Budget_par_risque!$B$4:$C$30,2,FALSE),"")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14.508695652173914</v>
      </c>
      <c r="D29" s="56" t="str">
        <f>IF(Abaques_SSI!D29&gt;0,(1-Abaques_SSI!D$3)*Abaques_SSI!D29*5*VLOOKUP($B29,Etape_2_Budget_par_risque!$B$4:$C$30,2,FALSE),"")</f>
        <v/>
      </c>
      <c r="E29" s="55">
        <f ca="1">IF(Abaques_SSI!E29&gt;0,(1-Abaques_SSI!E$3)*Abaques_SSI!E29*5*VLOOKUP($B29,Etape_2_Budget_par_risque!$B$4:$C$30,2,FALSE),"")</f>
        <v>0.58695652173913038</v>
      </c>
      <c r="F29" s="55" t="str">
        <f>IF(Abaques_SSI!F29&gt;0,(1-Abaques_SSI!F$3)*Abaques_SSI!F29*5*VLOOKUP($B29,Etape_2_Budget_par_risque!$B$4:$C$30,2,FALSE),"")</f>
        <v/>
      </c>
      <c r="G29" s="55" t="str">
        <f>IF(Abaques_SSI!G29&gt;0,(1-Abaques_SSI!G$3)*Abaques_SSI!G29*5*VLOOKUP($B29,Etape_2_Budget_par_risque!$B$4:$C$30,2,FALSE),"")</f>
        <v/>
      </c>
      <c r="H29" s="55">
        <f ca="1">IF(Abaques_SSI!H29&gt;0,(1-Abaques_SSI!H$3)*Abaques_SSI!H29*5*VLOOKUP($B29,Etape_2_Budget_par_risque!$B$4:$C$30,2,FALSE),"")</f>
        <v>1.1608695652173913</v>
      </c>
      <c r="I29" s="55">
        <f ca="1">IF(Abaques_SSI!I29&gt;0,(1-Abaques_SSI!I$3)*Abaques_SSI!I29*5*VLOOKUP($B29,Etape_2_Budget_par_risque!$B$4:$C$30,2,FALSE),"")</f>
        <v>0.65217391304347827</v>
      </c>
      <c r="J29" s="55" t="str">
        <f>IF(Abaques_SSI!J29&gt;0,(1-Abaques_SSI!J$3)*Abaques_SSI!J29*5*VLOOKUP($B29,Etape_2_Budget_par_risque!$B$4:$C$30,2,FALSE),"")</f>
        <v/>
      </c>
      <c r="K29" s="55">
        <f ca="1">IF(Abaques_SSI!K29&gt;0,(1-Abaques_SSI!K$3)*Abaques_SSI!K29*5*VLOOKUP($B29,Etape_2_Budget_par_risque!$B$4:$C$30,2,FALSE),"")</f>
        <v>0.37391304347826093</v>
      </c>
      <c r="L29" s="55" t="str">
        <f>IF(Abaques_SSI!L29&gt;0,(1-Abaques_SSI!L$3)*Abaques_SSI!L29*5*VLOOKUP($B29,Etape_2_Budget_par_risque!$B$4:$C$30,2,FALSE),"")</f>
        <v/>
      </c>
      <c r="M29" s="55">
        <f ca="1">IF(Abaques_SSI!M29&gt;0,(1-Abaques_SSI!M$3)*Abaques_SSI!M29*5*VLOOKUP($B29,Etape_2_Budget_par_risque!$B$4:$C$30,2,FALSE),"")</f>
        <v>0.29565217391304349</v>
      </c>
      <c r="N29" s="55" t="str">
        <f>IF(Abaques_SSI!N29&gt;0,(1-Abaques_SSI!N$3)*Abaques_SSI!N29*5*VLOOKUP($B29,Etape_2_Budget_par_risque!$B$4:$C$30,2,FALSE),"")</f>
        <v/>
      </c>
      <c r="O29" s="55" t="str">
        <f>IF(Abaques_SSI!O29&gt;0,(1-Abaques_SSI!O$3)*Abaques_SSI!O29*5*VLOOKUP($B29,Etape_2_Budget_par_risque!$B$4:$C$30,2,FALSE),"")</f>
        <v/>
      </c>
      <c r="P29" s="55" t="str">
        <f>IF(Abaques_SSI!P29&gt;0,(1-Abaques_SSI!P$3)*Abaques_SSI!P29*5*VLOOKUP($B29,Etape_2_Budget_par_risque!$B$4:$C$30,2,FALSE),"")</f>
        <v/>
      </c>
      <c r="Q29" s="55">
        <f ca="1">IF(Abaques_SSI!Q29&gt;0,(1-Abaques_SSI!Q$3)*Abaques_SSI!Q29*5*VLOOKUP($B29,Etape_2_Budget_par_risque!$B$4:$C$30,2,FALSE),"")</f>
        <v>0.19565217391304343</v>
      </c>
      <c r="R29" s="55" t="str">
        <f>IF(Abaques_SSI!R29&gt;0,(1-Abaques_SSI!R$3)*Abaques_SSI!R29*5*VLOOKUP($B29,Etape_2_Budget_par_risque!$B$4:$C$30,2,FALSE),"")</f>
        <v/>
      </c>
      <c r="S29" s="55" t="str">
        <f>IF(Abaques_SSI!S29&gt;0,(1-Abaques_SSI!S$3)*Abaques_SSI!S29*5*VLOOKUP($B29,Etape_2_Budget_par_risque!$B$4:$C$30,2,FALSE),"")</f>
        <v/>
      </c>
      <c r="T29" s="55">
        <f ca="1">IF(Abaques_SSI!T29&gt;0,(1-Abaques_SSI!T$3)*Abaques_SSI!T29*5*VLOOKUP($B29,Etape_2_Budget_par_risque!$B$4:$C$30,2,FALSE),"")</f>
        <v>1.5652173913043479</v>
      </c>
      <c r="U29" s="55" t="str">
        <f>IF(Abaques_SSI!U29&gt;0,(1-Abaques_SSI!U$3)*Abaques_SSI!U29*5*VLOOKUP($B29,Etape_2_Budget_par_risque!$B$4:$C$30,2,FALSE),"")</f>
        <v/>
      </c>
      <c r="V29" s="55">
        <f ca="1">IF(Abaques_SSI!V29&gt;0,(1-Abaques_SSI!V$3)*Abaques_SSI!V29*5*VLOOKUP($B29,Etape_2_Budget_par_risque!$B$4:$C$30,2,FALSE),"")</f>
        <v>1.8000000000000003</v>
      </c>
      <c r="W29" s="55">
        <f ca="1">IF(Abaques_SSI!W29&gt;0,(1-Abaques_SSI!W$3)*Abaques_SSI!W29*5*VLOOKUP($B29,Etape_2_Budget_par_risque!$B$4:$C$30,2,FALSE),"")</f>
        <v>0.36521739130434794</v>
      </c>
      <c r="X29" s="55">
        <f ca="1">IF(Abaques_SSI!X29&gt;0,(1-Abaques_SSI!X$3)*Abaques_SSI!X29*5*VLOOKUP($B29,Etape_2_Budget_par_risque!$B$4:$C$30,2,FALSE),"")</f>
        <v>2.4000000000000004</v>
      </c>
      <c r="Y29" s="55" t="str">
        <f>IF(Abaques_SSI!Y29&gt;0,(1-Abaques_SSI!Y$3)*Abaques_SSI!Y29*5*VLOOKUP($B29,Etape_2_Budget_par_risque!$B$4:$C$30,2,FALSE),"")</f>
        <v/>
      </c>
      <c r="Z29" s="55" t="str">
        <f>IF(Abaques_SSI!Z29&gt;0,(1-Abaques_SSI!Z$3)*Abaques_SSI!Z29*5*VLOOKUP($B29,Etape_2_Budget_par_risque!$B$4:$C$30,2,FALSE),"")</f>
        <v/>
      </c>
      <c r="AA29" s="55" t="str">
        <f>IF(Abaques_SSI!AA29&gt;0,(1-Abaques_SSI!AA$3)*Abaques_SSI!AA29*5*VLOOKUP($B29,Etape_2_Budget_par_risque!$B$4:$C$30,2,FALSE),"")</f>
        <v/>
      </c>
      <c r="AB29" s="55" t="str">
        <f>IF(Abaques_SSI!AB29&gt;0,(1-Abaques_SSI!AB$3)*Abaques_SSI!AB29*5*VLOOKUP($B29,Etape_2_Budget_par_risque!$B$4:$C$30,2,FALSE),"")</f>
        <v/>
      </c>
      <c r="AC29" s="55">
        <f ca="1">IF(Abaques_SSI!AC29&gt;0,(1-Abaques_SSI!AC$3)*Abaques_SSI!AC29*5*VLOOKUP($B29,Etape_2_Budget_par_risque!$B$4:$C$30,2,FALSE),"")</f>
        <v>0.5391304347826088</v>
      </c>
      <c r="AD29" s="55">
        <f ca="1">IF(Abaques_SSI!AD29&gt;0,(1-Abaques_SSI!AD$3)*Abaques_SSI!AD29*5*VLOOKUP($B29,Etape_2_Budget_par_risque!$B$4:$C$30,2,FALSE),"")</f>
        <v>4.1739130434782616</v>
      </c>
      <c r="AE29" s="55" t="str">
        <f>IF(Abaques_SSI!AE29&gt;0,(1-Abaques_SSI!AE$3)*Abaques_SSI!AE29*5*VLOOKUP($B29,Etape_2_Budget_par_risque!$B$4:$C$30,2,FALSE),"")</f>
        <v/>
      </c>
      <c r="AF29" s="55" t="str">
        <f>IF(Abaques_SSI!AF29&gt;0,(1-Abaques_SSI!AF$3)*Abaques_SSI!AF29*5*VLOOKUP($B29,Etape_2_Budget_par_risque!$B$4:$C$30,2,FALSE),"")</f>
        <v/>
      </c>
      <c r="AG29" s="55" t="str">
        <f>IF(Abaques_SSI!AG29&gt;0,(1-Abaques_SSI!AG$3)*Abaques_SSI!AG29*5*VLOOKUP($B29,Etape_2_Budget_par_risque!$B$4:$C$30,2,FALSE),"")</f>
        <v/>
      </c>
      <c r="AH29" s="55" t="str">
        <f>IF(Abaques_SSI!AH29&gt;0,(1-Abaques_SSI!AH$3)*Abaques_SSI!AH29*5*VLOOKUP($B29,Etape_2_Budget_par_risque!$B$4:$C$30,2,FALSE),"")</f>
        <v/>
      </c>
      <c r="AI29" s="55" t="str">
        <f>IF(Abaques_SSI!AI29&gt;0,(1-Abaques_SSI!AI$3)*Abaques_SSI!AI29*5*VLOOKUP($B29,Etape_2_Budget_par_risque!$B$4:$C$30,2,FALSE),"")</f>
        <v/>
      </c>
      <c r="AJ29" s="55" t="str">
        <f>IF(Abaques_SSI!AJ29&gt;0,(1-Abaques_SSI!AJ$3)*Abaques_SSI!AJ29*5*VLOOKUP($B29,Etape_2_Budget_par_risque!$B$4:$C$30,2,FALSE),"")</f>
        <v/>
      </c>
      <c r="AK29" s="55" t="str">
        <f>IF(Abaques_SSI!AK29&gt;0,(1-Abaques_SSI!AK$3)*Abaques_SSI!AK29*5*VLOOKUP($B29,Etape_2_Budget_par_risque!$B$4:$C$30,2,FALSE),"")</f>
        <v/>
      </c>
      <c r="AL29" s="175">
        <f ca="1">IF(Abaques_SSI!AL29&gt;0,(1-Abaques_SSI!AL$3)*Abaques_SSI!AL29*5*VLOOKUP($B29,Etape_2_Budget_par_risque!$B$4:$C$30,2,FALSE),"")</f>
        <v>0.4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15.842553191489362</v>
      </c>
      <c r="D30" s="57" t="str">
        <f>IF(Abaques_SSI!D30&gt;0,(1-Abaques_SSI!D$3)*Abaques_SSI!D30*5*VLOOKUP($B30,Etape_2_Budget_par_risque!$B$4:$C$30,2,FALSE),"")</f>
        <v/>
      </c>
      <c r="E30" s="58">
        <f ca="1">IF(Abaques_SSI!E30&gt;0,(1-Abaques_SSI!E$3)*Abaques_SSI!E30*5*VLOOKUP($B30,Etape_2_Budget_par_risque!$B$4:$C$30,2,FALSE),"")</f>
        <v>0.43085106382978722</v>
      </c>
      <c r="F30" s="58" t="str">
        <f>IF(Abaques_SSI!F30&gt;0,(1-Abaques_SSI!F$3)*Abaques_SSI!F30*5*VLOOKUP($B30,Etape_2_Budget_par_risque!$B$4:$C$30,2,FALSE),"")</f>
        <v/>
      </c>
      <c r="G30" s="58" t="str">
        <f>IF(Abaques_SSI!G30&gt;0,(1-Abaques_SSI!G$3)*Abaques_SSI!G30*5*VLOOKUP($B30,Etape_2_Budget_par_risque!$B$4:$C$30,2,FALSE),"")</f>
        <v/>
      </c>
      <c r="H30" s="58">
        <f ca="1">IF(Abaques_SSI!H30&gt;0,(1-Abaques_SSI!H$3)*Abaques_SSI!H30*5*VLOOKUP($B30,Etape_2_Budget_par_risque!$B$4:$C$30,2,FALSE),"")</f>
        <v>1.4202127659574468</v>
      </c>
      <c r="I30" s="58">
        <f ca="1">IF(Abaques_SSI!I30&gt;0,(1-Abaques_SSI!I$3)*Abaques_SSI!I30*5*VLOOKUP($B30,Etape_2_Budget_par_risque!$B$4:$C$30,2,FALSE),"")</f>
        <v>0.47872340425531912</v>
      </c>
      <c r="J30" s="58" t="str">
        <f>IF(Abaques_SSI!J30&gt;0,(1-Abaques_SSI!J$3)*Abaques_SSI!J30*5*VLOOKUP($B30,Etape_2_Budget_par_risque!$B$4:$C$30,2,FALSE),"")</f>
        <v/>
      </c>
      <c r="K30" s="58">
        <f ca="1">IF(Abaques_SSI!K30&gt;0,(1-Abaques_SSI!K$3)*Abaques_SSI!K30*5*VLOOKUP($B30,Etape_2_Budget_par_risque!$B$4:$C$30,2,FALSE),"")</f>
        <v>0.27446808510638304</v>
      </c>
      <c r="L30" s="58" t="str">
        <f>IF(Abaques_SSI!L30&gt;0,(1-Abaques_SSI!L$3)*Abaques_SSI!L30*5*VLOOKUP($B30,Etape_2_Budget_par_risque!$B$4:$C$30,2,FALSE),"")</f>
        <v/>
      </c>
      <c r="M30" s="58">
        <f ca="1">IF(Abaques_SSI!M30&gt;0,(1-Abaques_SSI!M$3)*Abaques_SSI!M30*5*VLOOKUP($B30,Etape_2_Budget_par_risque!$B$4:$C$30,2,FALSE),"")</f>
        <v>0.21702127659574466</v>
      </c>
      <c r="N30" s="58" t="str">
        <f>IF(Abaques_SSI!N30&gt;0,(1-Abaques_SSI!N$3)*Abaques_SSI!N30*5*VLOOKUP($B30,Etape_2_Budget_par_risque!$B$4:$C$30,2,FALSE),"")</f>
        <v/>
      </c>
      <c r="O30" s="58" t="str">
        <f>IF(Abaques_SSI!O30&gt;0,(1-Abaques_SSI!O$3)*Abaques_SSI!O30*5*VLOOKUP($B30,Etape_2_Budget_par_risque!$B$4:$C$30,2,FALSE),"")</f>
        <v/>
      </c>
      <c r="P30" s="58" t="str">
        <f>IF(Abaques_SSI!P30&gt;0,(1-Abaques_SSI!P$3)*Abaques_SSI!P30*5*VLOOKUP($B30,Etape_2_Budget_par_risque!$B$4:$C$30,2,FALSE),"")</f>
        <v/>
      </c>
      <c r="Q30" s="58" t="str">
        <f>IF(Abaques_SSI!Q30&gt;0,(1-Abaques_SSI!Q$3)*Abaques_SSI!Q30*5*VLOOKUP($B30,Etape_2_Budget_par_risque!$B$4:$C$30,2,FALSE),"")</f>
        <v/>
      </c>
      <c r="R30" s="58" t="str">
        <f>IF(Abaques_SSI!R30&gt;0,(1-Abaques_SSI!R$3)*Abaques_SSI!R30*5*VLOOKUP($B30,Etape_2_Budget_par_risque!$B$4:$C$30,2,FALSE),"")</f>
        <v/>
      </c>
      <c r="S30" s="58" t="str">
        <f>IF(Abaques_SSI!S30&gt;0,(1-Abaques_SSI!S$3)*Abaques_SSI!S30*5*VLOOKUP($B30,Etape_2_Budget_par_risque!$B$4:$C$30,2,FALSE),"")</f>
        <v/>
      </c>
      <c r="T30" s="58" t="str">
        <f>IF(Abaques_SSI!T30&gt;0,(1-Abaques_SSI!T$3)*Abaques_SSI!T30*5*VLOOKUP($B30,Etape_2_Budget_par_risque!$B$4:$C$30,2,FALSE),"")</f>
        <v/>
      </c>
      <c r="U30" s="58" t="str">
        <f>IF(Abaques_SSI!U30&gt;0,(1-Abaques_SSI!U$3)*Abaques_SSI!U30*5*VLOOKUP($B30,Etape_2_Budget_par_risque!$B$4:$C$30,2,FALSE),"")</f>
        <v/>
      </c>
      <c r="V30" s="58">
        <f ca="1">IF(Abaques_SSI!V30&gt;0,(1-Abaques_SSI!V$3)*Abaques_SSI!V30*5*VLOOKUP($B30,Etape_2_Budget_par_risque!$B$4:$C$30,2,FALSE),"")</f>
        <v>1.7617021276595743</v>
      </c>
      <c r="W30" s="58">
        <f ca="1">IF(Abaques_SSI!W30&gt;0,(1-Abaques_SSI!W$3)*Abaques_SSI!W30*5*VLOOKUP($B30,Etape_2_Budget_par_risque!$B$4:$C$30,2,FALSE),"")</f>
        <v>0.26808510638297872</v>
      </c>
      <c r="X30" s="58">
        <f ca="1">IF(Abaques_SSI!X30&gt;0,(1-Abaques_SSI!X$3)*Abaques_SSI!X30*5*VLOOKUP($B30,Etape_2_Budget_par_risque!$B$4:$C$30,2,FALSE),"")</f>
        <v>2.3489361702127658</v>
      </c>
      <c r="Y30" s="58" t="str">
        <f>IF(Abaques_SSI!Y30&gt;0,(1-Abaques_SSI!Y$3)*Abaques_SSI!Y30*5*VLOOKUP($B30,Etape_2_Budget_par_risque!$B$4:$C$30,2,FALSE),"")</f>
        <v/>
      </c>
      <c r="Z30" s="58" t="str">
        <f>IF(Abaques_SSI!Z30&gt;0,(1-Abaques_SSI!Z$3)*Abaques_SSI!Z30*5*VLOOKUP($B30,Etape_2_Budget_par_risque!$B$4:$C$30,2,FALSE),"")</f>
        <v/>
      </c>
      <c r="AA30" s="58" t="str">
        <f>IF(Abaques_SSI!AA30&gt;0,(1-Abaques_SSI!AA$3)*Abaques_SSI!AA30*5*VLOOKUP($B30,Etape_2_Budget_par_risque!$B$4:$C$30,2,FALSE),"")</f>
        <v/>
      </c>
      <c r="AB30" s="58" t="str">
        <f>IF(Abaques_SSI!AB30&gt;0,(1-Abaques_SSI!AB$3)*Abaques_SSI!AB30*5*VLOOKUP($B30,Etape_2_Budget_par_risque!$B$4:$C$30,2,FALSE),"")</f>
        <v/>
      </c>
      <c r="AC30" s="58">
        <f ca="1">IF(Abaques_SSI!AC30&gt;0,(1-Abaques_SSI!AC$3)*Abaques_SSI!AC30*5*VLOOKUP($B30,Etape_2_Budget_par_risque!$B$4:$C$30,2,FALSE),"")</f>
        <v>0.39574468085106385</v>
      </c>
      <c r="AD30" s="58">
        <f ca="1">IF(Abaques_SSI!AD30&gt;0,(1-Abaques_SSI!AD$3)*Abaques_SSI!AD30*5*VLOOKUP($B30,Etape_2_Budget_par_risque!$B$4:$C$30,2,FALSE),"")</f>
        <v>2.451063829787234</v>
      </c>
      <c r="AE30" s="58" t="str">
        <f>IF(Abaques_SSI!AE30&gt;0,(1-Abaques_SSI!AE$3)*Abaques_SSI!AE30*5*VLOOKUP($B30,Etape_2_Budget_par_risque!$B$4:$C$30,2,FALSE),"")</f>
        <v/>
      </c>
      <c r="AF30" s="58">
        <f ca="1">IF(Abaques_SSI!AF30&gt;0,(1-Abaques_SSI!AF$3)*Abaques_SSI!AF30*5*VLOOKUP($B30,Etape_2_Budget_par_risque!$B$4:$C$30,2,FALSE),"")</f>
        <v>2.3489361702127658</v>
      </c>
      <c r="AG30" s="58">
        <f ca="1">IF(Abaques_SSI!AG30&gt;0,(1-Abaques_SSI!AG$3)*Abaques_SSI!AG30*5*VLOOKUP($B30,Etape_2_Budget_par_risque!$B$4:$C$30,2,FALSE),"")</f>
        <v>0.45319148936170212</v>
      </c>
      <c r="AH30" s="58">
        <f ca="1">IF(Abaques_SSI!AH30&gt;0,(1-Abaques_SSI!AH$3)*Abaques_SSI!AH30*5*VLOOKUP($B30,Etape_2_Budget_par_risque!$B$4:$C$30,2,FALSE),"")</f>
        <v>2.5531914893617023</v>
      </c>
      <c r="AI30" s="58" t="str">
        <f>IF(Abaques_SSI!AI30&gt;0,(1-Abaques_SSI!AI$3)*Abaques_SSI!AI30*5*VLOOKUP($B30,Etape_2_Budget_par_risque!$B$4:$C$30,2,FALSE),"")</f>
        <v/>
      </c>
      <c r="AJ30" s="58" t="str">
        <f>IF(Abaques_SSI!AJ30&gt;0,(1-Abaques_SSI!AJ$3)*Abaques_SSI!AJ30*5*VLOOKUP($B30,Etape_2_Budget_par_risque!$B$4:$C$30,2,FALSE),"")</f>
        <v/>
      </c>
      <c r="AK30" s="58" t="str">
        <f>IF(Abaques_SSI!AK30&gt;0,(1-Abaques_SSI!AK$3)*Abaques_SSI!AK30*5*VLOOKUP($B30,Etape_2_Budget_par_risque!$B$4:$C$30,2,FALSE),"")</f>
        <v/>
      </c>
      <c r="AL30" s="176">
        <f ca="1">IF(Abaques_SSI!AL30&gt;0,(1-Abaques_SSI!AL$3)*Abaques_SSI!AL30*5*VLOOKUP($B30,Etape_2_Budget_par_risque!$B$4:$C$30,2,FALSE),"")</f>
        <v>0.44042553191489359</v>
      </c>
    </row>
  </sheetData>
  <autoFilter ref="B2:AL30" xr:uid="{9F30727D-78D6-4458-BD20-52459E98A9EE}"/>
  <conditionalFormatting sqref="B4:AL30">
    <cfRule type="expression" dxfId="11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FCC-AC76-4749-B04C-1D13C8D6A104}">
  <sheetPr>
    <tabColor theme="0" tint="-0.14999847407452621"/>
  </sheetPr>
  <dimension ref="B1:AM30"/>
  <sheetViews>
    <sheetView showGridLines="0" zoomScaleNormal="100" workbookViewId="0">
      <pane xSplit="3" ySplit="3" topLeftCell="D4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124" t="s">
        <v>101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84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3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 t="str">
        <f ca="1">IF(SUM(D4:D30)&gt;0,SUM(D4:D30)/(Etape_2_Budget_par_risque!K39),"")</f>
        <v/>
      </c>
      <c r="E3" s="60">
        <f ca="1">IF(SUM(E4:E30)&gt;0,SUM(E4:E30)/(Etape_2_Budget_par_risque!L39),"")</f>
        <v>1.7544683273305235E-4</v>
      </c>
      <c r="F3" s="60">
        <f ca="1">IF(SUM(F4:F30)&gt;0,SUM(F4:F30)/(Etape_2_Budget_par_risque!M39),"")</f>
        <v>1.7088023088023091E-4</v>
      </c>
      <c r="G3" s="60">
        <f ca="1">IF(SUM(G4:G30)&gt;0,SUM(G4:G30)/(Etape_2_Budget_par_risque!N39),"")</f>
        <v>6.8526657976535467E-5</v>
      </c>
      <c r="H3" s="60">
        <f ca="1">IF(SUM(H4:H30)&gt;0,SUM(H4:H30)/(Etape_2_Budget_par_risque!O39),"")</f>
        <v>2.9842958266043548E-4</v>
      </c>
      <c r="I3" s="60">
        <f ca="1">IF(SUM(I4:I30)&gt;0,SUM(I4:I30)/(Etape_2_Budget_par_risque!P39),"")</f>
        <v>2.1938977098122877E-4</v>
      </c>
      <c r="J3" s="60">
        <f ca="1">IF(SUM(J4:J30)&gt;0,SUM(J4:J30)/(Etape_2_Budget_par_risque!Q39),"")</f>
        <v>1.9834985636349282E-4</v>
      </c>
      <c r="K3" s="60">
        <f ca="1">IF(SUM(K4:K30)&gt;0,SUM(K4:K30)/(Etape_2_Budget_par_risque!R39),"")</f>
        <v>7.825654998043121E-5</v>
      </c>
      <c r="L3" s="60" t="str">
        <f ca="1">IF(SUM(L4:L30)&gt;0,SUM(L4:L30)/(Etape_2_Budget_par_risque!S39),"")</f>
        <v/>
      </c>
      <c r="M3" s="60">
        <f ca="1">IF(SUM(M4:M30)&gt;0,SUM(M4:M30)/(Etape_2_Budget_par_risque!T39),"")</f>
        <v>1.6634031464747364E-4</v>
      </c>
      <c r="N3" s="60">
        <f ca="1">IF(SUM(N4:N30)&gt;0,SUM(N4:N30)/(Etape_2_Budget_par_risque!U39),"")</f>
        <v>7.1663374366938377E-5</v>
      </c>
      <c r="O3" s="60">
        <f ca="1">IF(SUM(O4:O30)&gt;0,SUM(O4:O30)/(Etape_2_Budget_par_risque!V39),"")</f>
        <v>1.0597235695251665E-4</v>
      </c>
      <c r="P3" s="60" t="str">
        <f ca="1">IF(SUM(P4:P30)&gt;0,SUM(P4:P30)/(Etape_2_Budget_par_risque!W39),"")</f>
        <v/>
      </c>
      <c r="Q3" s="60" t="str">
        <f ca="1">IF(SUM(Q4:Q30)&gt;0,SUM(Q4:Q30)/(Etape_2_Budget_par_risque!X39),"")</f>
        <v/>
      </c>
      <c r="R3" s="60">
        <f ca="1">IF(SUM(R4:R30)&gt;0,SUM(R4:R30)/(Etape_2_Budget_par_risque!Y39),"")</f>
        <v>1.5065908327321112E-4</v>
      </c>
      <c r="S3" s="60">
        <f ca="1">IF(SUM(S4:S30)&gt;0,SUM(S4:S30)/(Etape_2_Budget_par_risque!Z39),"")</f>
        <v>8.3197101956228558E-5</v>
      </c>
      <c r="T3" s="60">
        <f ca="1">IF(SUM(T4:T30)&gt;0,SUM(T4:T30)/(Etape_2_Budget_par_risque!AA39),"")</f>
        <v>7.1058019399934671E-5</v>
      </c>
      <c r="U3" s="60" t="str">
        <f ca="1">IF(SUM(U4:U30)&gt;0,SUM(U4:U30)/(Etape_2_Budget_par_risque!AB39),"")</f>
        <v/>
      </c>
      <c r="V3" s="60">
        <f ca="1">IF(SUM(V4:V30)&gt;0,SUM(V4:V30)/(Etape_2_Budget_par_risque!AC39),"")</f>
        <v>1.6419260082164262E-4</v>
      </c>
      <c r="W3" s="60" t="str">
        <f ca="1">IF(SUM(W4:W30)&gt;0,SUM(W4:W30)/(Etape_2_Budget_par_risque!AD39),"")</f>
        <v/>
      </c>
      <c r="X3" s="60">
        <f ca="1">IF(SUM(X4:X30)&gt;0,SUM(X4:X30)/(Etape_2_Budget_par_risque!AE39),"")</f>
        <v>1.2700622199894964E-4</v>
      </c>
      <c r="Y3" s="60" t="str">
        <f ca="1">IF(SUM(Y4:Y30)&gt;0,SUM(Y4:Y30)/(Etape_2_Budget_par_risque!AF39),"")</f>
        <v/>
      </c>
      <c r="Z3" s="60">
        <f ca="1">IF(SUM(Z4:Z30)&gt;0,SUM(Z4:Z30)/(Etape_2_Budget_par_risque!AG39),"")</f>
        <v>2.3965068803750724E-5</v>
      </c>
      <c r="AA3" s="60">
        <f ca="1">IF(SUM(AA4:AA30)&gt;0,SUM(AA4:AA30)/(Etape_2_Budget_par_risque!AH39),"")</f>
        <v>9.0145161290322568E-5</v>
      </c>
      <c r="AB3" s="60" t="str">
        <f ca="1">IF(SUM(AB4:AB30)&gt;0,SUM(AB4:AB30)/(Etape_2_Budget_par_risque!AI39),"")</f>
        <v/>
      </c>
      <c r="AC3" s="60" t="str">
        <f ca="1">IF(SUM(AC4:AC30)&gt;0,SUM(AC4:AC30)/(Etape_2_Budget_par_risque!AJ39),"")</f>
        <v/>
      </c>
      <c r="AD3" s="60">
        <f ca="1">IF(SUM(AD4:AD30)&gt;0,SUM(AD4:AD30)/(Etape_2_Budget_par_risque!AK39),"")</f>
        <v>2.4369467194324237E-4</v>
      </c>
      <c r="AE3" s="60">
        <f ca="1">IF(SUM(AE4:AE30)&gt;0,SUM(AE4:AE30)/(Etape_2_Budget_par_risque!AL39),"")</f>
        <v>7.2047498572348781E-5</v>
      </c>
      <c r="AF3" s="60">
        <f ca="1">IF(SUM(AF4:AF30)&gt;0,SUM(AF4:AF30)/(Etape_2_Budget_par_risque!AM39),"")</f>
        <v>2.9825588437159352E-4</v>
      </c>
      <c r="AG3" s="60" t="str">
        <f ca="1">IF(SUM(AG4:AG30)&gt;0,SUM(AG4:AG30)/(Etape_2_Budget_par_risque!AN39),"")</f>
        <v/>
      </c>
      <c r="AH3" s="60" t="str">
        <f ca="1">IF(SUM(AH4:AH30)&gt;0,SUM(AH4:AH30)/(Etape_2_Budget_par_risque!AO39),"")</f>
        <v/>
      </c>
      <c r="AI3" s="60">
        <f ca="1">IF(SUM(AI4:AI30)&gt;0,SUM(AI4:AI30)/(Etape_2_Budget_par_risque!AP39),"")</f>
        <v>3.8716071454702113E-5</v>
      </c>
      <c r="AJ3" s="60">
        <f ca="1">IF(SUM(AJ4:AJ30)&gt;0,SUM(AJ4:AJ30)/(Etape_2_Budget_par_risque!AQ39),"")</f>
        <v>1.6076873176782103E-6</v>
      </c>
      <c r="AK3" s="60" t="str">
        <f ca="1">IF(SUM(AK4:AK30)&gt;0,SUM(AK4:AK30)/(Etape_2_Budget_par_risque!AR39),"")</f>
        <v/>
      </c>
      <c r="AL3" s="174">
        <f ca="1">IF(SUM(AL4:AL30)&gt;0,SUM(AL4:AL30)/(Etape_2_Budget_par_risque!AS39),"")</f>
        <v>1.0812909155795121E-4</v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2.8177083333333335</v>
      </c>
      <c r="D4" s="56" t="str">
        <f>IF(Abaques_SSI!D4&gt;0,HLOOKUP(D$2,Etape_2_Budget_par_risque!$K$1:$AS$37,37,FALSE)*Abaques_SSI!D4*5*VLOOKUP($B4,Etape_2_Budget_par_risque!$B$4:$C$30,2,FALSE),"")</f>
        <v/>
      </c>
      <c r="E4" s="55">
        <f ca="1">IF(Abaques_SSI!E4&gt;0,HLOOKUP(E$2,Etape_2_Budget_par_risque!$K$1:$AS$37,37,FALSE)*Abaques_SSI!E4*5*VLOOKUP($B4,Etape_2_Budget_par_risque!$B$4:$C$30,2,FALSE),"")</f>
        <v>0.484375</v>
      </c>
      <c r="F4" s="55" t="str">
        <f>IF(Abaques_SSI!F4&gt;0,HLOOKUP(F$2,Etape_2_Budget_par_risque!$K$1:$AS$37,37,FALSE)*Abaques_SSI!F4*5*VLOOKUP($B4,Etape_2_Budget_par_risque!$B$4:$C$30,2,FALSE),"")</f>
        <v/>
      </c>
      <c r="G4" s="55" t="str">
        <f>IF(Abaques_SSI!G4&gt;0,HLOOKUP(G$2,Etape_2_Budget_par_risque!$K$1:$AS$37,37,FALSE)*Abaques_SSI!G4*5*VLOOKUP($B4,Etape_2_Budget_par_risque!$B$4:$C$30,2,FALSE),"")</f>
        <v/>
      </c>
      <c r="H4" s="55">
        <f ca="1">IF(Abaques_SSI!H4&gt;0,HLOOKUP(H$2,Etape_2_Budget_par_risque!$K$1:$AS$37,37,FALSE)*Abaques_SSI!H4*5*VLOOKUP($B4,Etape_2_Budget_par_risque!$B$4:$C$30,2,FALSE),"")</f>
        <v>0.625</v>
      </c>
      <c r="I4" s="55">
        <f ca="1">IF(Abaques_SSI!I4&gt;0,HLOOKUP(I$2,Etape_2_Budget_par_risque!$K$1:$AS$37,37,FALSE)*Abaques_SSI!I4*5*VLOOKUP($B4,Etape_2_Budget_par_risque!$B$4:$C$30,2,FALSE),"")</f>
        <v>0.46875</v>
      </c>
      <c r="J4" s="55" t="str">
        <f>IF(Abaques_SSI!J4&gt;0,HLOOKUP(J$2,Etape_2_Budget_par_risque!$K$1:$AS$37,37,FALSE)*Abaques_SSI!J4*5*VLOOKUP($B4,Etape_2_Budget_par_risque!$B$4:$C$30,2,FALSE),"")</f>
        <v/>
      </c>
      <c r="K4" s="55" t="str">
        <f>IF(Abaques_SSI!K4&gt;0,HLOOKUP(K$2,Etape_2_Budget_par_risque!$K$1:$AS$37,37,FALSE)*Abaques_SSI!K4*5*VLOOKUP($B4,Etape_2_Budget_par_risque!$B$4:$C$30,2,FALSE),"")</f>
        <v/>
      </c>
      <c r="L4" s="55" t="str">
        <f>IF(Abaques_SSI!L4&gt;0,HLOOKUP(L$2,Etape_2_Budget_par_risque!$K$1:$AS$37,37,FALSE)*Abaques_SSI!L4*5*VLOOKUP($B4,Etape_2_Budget_par_risque!$B$4:$C$30,2,FALSE),"")</f>
        <v/>
      </c>
      <c r="M4" s="55">
        <f ca="1">IF(Abaques_SSI!M4&gt;0,HLOOKUP(M$2,Etape_2_Budget_par_risque!$K$1:$AS$37,37,FALSE)*Abaques_SSI!M4*5*VLOOKUP($B4,Etape_2_Budget_par_risque!$B$4:$C$30,2,FALSE),"")</f>
        <v>0.86458333333333348</v>
      </c>
      <c r="N4" s="55" t="str">
        <f>IF(Abaques_SSI!N4&gt;0,HLOOKUP(N$2,Etape_2_Budget_par_risque!$K$1:$AS$37,37,FALSE)*Abaques_SSI!N4*5*VLOOKUP($B4,Etape_2_Budget_par_risque!$B$4:$C$30,2,FALSE),"")</f>
        <v/>
      </c>
      <c r="O4" s="55" t="str">
        <f>IF(Abaques_SSI!O4&gt;0,HLOOKUP(O$2,Etape_2_Budget_par_risque!$K$1:$AS$37,37,FALSE)*Abaques_SSI!O4*5*VLOOKUP($B4,Etape_2_Budget_par_risque!$B$4:$C$30,2,FALSE),"")</f>
        <v/>
      </c>
      <c r="P4" s="55" t="str">
        <f>IF(Abaques_SSI!P4&gt;0,HLOOKUP(P$2,Etape_2_Budget_par_risque!$K$1:$AS$37,37,FALSE)*Abaques_SSI!P4*5*VLOOKUP($B4,Etape_2_Budget_par_risque!$B$4:$C$30,2,FALSE),"")</f>
        <v/>
      </c>
      <c r="Q4" s="55" t="str">
        <f>IF(Abaques_SSI!Q4&gt;0,HLOOKUP(Q$2,Etape_2_Budget_par_risque!$K$1:$AS$37,37,FALSE)*Abaques_SSI!Q4*5*VLOOKUP($B4,Etape_2_Budget_par_risque!$B$4:$C$30,2,FALSE),"")</f>
        <v/>
      </c>
      <c r="R4" s="55" t="str">
        <f>IF(Abaques_SSI!R4&gt;0,HLOOKUP(R$2,Etape_2_Budget_par_risque!$K$1:$AS$37,37,FALSE)*Abaques_SSI!R4*5*VLOOKUP($B4,Etape_2_Budget_par_risque!$B$4:$C$30,2,FALSE),"")</f>
        <v/>
      </c>
      <c r="S4" s="55">
        <f ca="1">IF(Abaques_SSI!S4&gt;0,HLOOKUP(S$2,Etape_2_Budget_par_risque!$K$1:$AS$37,37,FALSE)*Abaques_SSI!S4*5*VLOOKUP($B4,Etape_2_Budget_par_risque!$B$4:$C$30,2,FALSE),"")</f>
        <v>0.20625000000000002</v>
      </c>
      <c r="T4" s="55" t="str">
        <f>IF(Abaques_SSI!T4&gt;0,HLOOKUP(T$2,Etape_2_Budget_par_risque!$K$1:$AS$37,37,FALSE)*Abaques_SSI!T4*5*VLOOKUP($B4,Etape_2_Budget_par_risque!$B$4:$C$30,2,FALSE),"")</f>
        <v/>
      </c>
      <c r="U4" s="55" t="str">
        <f>IF(Abaques_SSI!U4&gt;0,HLOOKUP(U$2,Etape_2_Budget_par_risque!$K$1:$AS$37,37,FALSE)*Abaques_SSI!U4*5*VLOOKUP($B4,Etape_2_Budget_par_risque!$B$4:$C$30,2,FALSE),"")</f>
        <v/>
      </c>
      <c r="V4" s="55" t="str">
        <f>IF(Abaques_SSI!V4&gt;0,HLOOKUP(V$2,Etape_2_Budget_par_risque!$K$1:$AS$37,37,FALSE)*Abaques_SSI!V4*5*VLOOKUP($B4,Etape_2_Budget_par_risque!$B$4:$C$30,2,FALSE),"")</f>
        <v/>
      </c>
      <c r="W4" s="55" t="str">
        <f>IF(Abaques_SSI!W4&gt;0,HLOOKUP(W$2,Etape_2_Budget_par_risque!$K$1:$AS$37,37,FALSE)*Abaques_SSI!W4*5*VLOOKUP($B4,Etape_2_Budget_par_risque!$B$4:$C$30,2,FALSE),"")</f>
        <v/>
      </c>
      <c r="X4" s="55" t="str">
        <f>IF(Abaques_SSI!X4&gt;0,HLOOKUP(X$2,Etape_2_Budget_par_risque!$K$1:$AS$37,37,FALSE)*Abaques_SSI!X4*5*VLOOKUP($B4,Etape_2_Budget_par_risque!$B$4:$C$30,2,FALSE),"")</f>
        <v/>
      </c>
      <c r="Y4" s="55">
        <f ca="1">IF(Abaques_SSI!Y4&gt;0,HLOOKUP(Y$2,Etape_2_Budget_par_risque!$K$1:$AS$37,37,FALSE)*Abaques_SSI!Y4*5*VLOOKUP($B4,Etape_2_Budget_par_risque!$B$4:$C$30,2,FALSE),"")</f>
        <v>0</v>
      </c>
      <c r="Z4" s="55">
        <f ca="1">IF(Abaques_SSI!Z4&gt;0,HLOOKUP(Z$2,Etape_2_Budget_par_risque!$K$1:$AS$37,37,FALSE)*Abaques_SSI!Z4*5*VLOOKUP($B4,Etape_2_Budget_par_risque!$B$4:$C$30,2,FALSE),"")</f>
        <v>0.16875000000000004</v>
      </c>
      <c r="AA4" s="55" t="str">
        <f>IF(Abaques_SSI!AA4&gt;0,HLOOKUP(AA$2,Etape_2_Budget_par_risque!$K$1:$AS$37,37,FALSE)*Abaques_SSI!AA4*5*VLOOKUP($B4,Etape_2_Budget_par_risque!$B$4:$C$30,2,FALSE),"")</f>
        <v/>
      </c>
      <c r="AB4" s="55" t="str">
        <f>IF(Abaques_SSI!AB4&gt;0,HLOOKUP(AB$2,Etape_2_Budget_par_risque!$K$1:$AS$37,37,FALSE)*Abaques_SSI!AB4*5*VLOOKUP($B4,Etape_2_Budget_par_risque!$B$4:$C$30,2,FALSE),"")</f>
        <v/>
      </c>
      <c r="AC4" s="55" t="str">
        <f>IF(Abaques_SSI!AC4&gt;0,HLOOKUP(AC$2,Etape_2_Budget_par_risque!$K$1:$AS$37,37,FALSE)*Abaques_SSI!AC4*5*VLOOKUP($B4,Etape_2_Budget_par_risque!$B$4:$C$30,2,FALSE),"")</f>
        <v/>
      </c>
      <c r="AD4" s="55" t="str">
        <f>IF(Abaques_SSI!AD4&gt;0,HLOOKUP(AD$2,Etape_2_Budget_par_risque!$K$1:$AS$37,37,FALSE)*Abaques_SSI!AD4*5*VLOOKUP($B4,Etape_2_Budget_par_risque!$B$4:$C$30,2,FALSE),"")</f>
        <v/>
      </c>
      <c r="AE4" s="55" t="str">
        <f>IF(Abaques_SSI!AE4&gt;0,HLOOKUP(AE$2,Etape_2_Budget_par_risque!$K$1:$AS$37,37,FALSE)*Abaques_SSI!AE4*5*VLOOKUP($B4,Etape_2_Budget_par_risque!$B$4:$C$30,2,FALSE),"")</f>
        <v/>
      </c>
      <c r="AF4" s="55" t="str">
        <f>IF(Abaques_SSI!AF4&gt;0,HLOOKUP(AF$2,Etape_2_Budget_par_risque!$K$1:$AS$37,37,FALSE)*Abaques_SSI!AF4*5*VLOOKUP($B4,Etape_2_Budget_par_risque!$B$4:$C$30,2,FALSE),"")</f>
        <v/>
      </c>
      <c r="AG4" s="55" t="str">
        <f>IF(Abaques_SSI!AG4&gt;0,HLOOKUP(AG$2,Etape_2_Budget_par_risque!$K$1:$AS$37,37,FALSE)*Abaques_SSI!AG4*5*VLOOKUP($B4,Etape_2_Budget_par_risque!$B$4:$C$30,2,FALSE),"")</f>
        <v/>
      </c>
      <c r="AH4" s="55" t="str">
        <f>IF(Abaques_SSI!AH4&gt;0,HLOOKUP(AH$2,Etape_2_Budget_par_risque!$K$1:$AS$37,37,FALSE)*Abaques_SSI!AH4*5*VLOOKUP($B4,Etape_2_Budget_par_risque!$B$4:$C$30,2,FALSE),"")</f>
        <v/>
      </c>
      <c r="AI4" s="55" t="str">
        <f>IF(Abaques_SSI!AI4&gt;0,HLOOKUP(AI$2,Etape_2_Budget_par_risque!$K$1:$AS$37,37,FALSE)*Abaques_SSI!AI4*5*VLOOKUP($B4,Etape_2_Budget_par_risque!$B$4:$C$30,2,FALSE),"")</f>
        <v/>
      </c>
      <c r="AJ4" s="55" t="str">
        <f>IF(Abaques_SSI!AJ4&gt;0,HLOOKUP(AJ$2,Etape_2_Budget_par_risque!$K$1:$AS$37,37,FALSE)*Abaques_SSI!AJ4*5*VLOOKUP($B4,Etape_2_Budget_par_risque!$B$4:$C$30,2,FALSE),"")</f>
        <v/>
      </c>
      <c r="AK4" s="55" t="str">
        <f>IF(Abaques_SSI!AK4&gt;0,HLOOKUP(AK$2,Etape_2_Budget_par_risque!$K$1:$AS$37,37,FALSE)*Abaques_SSI!AK4*5*VLOOKUP($B4,Etape_2_Budget_par_risque!$B$4:$C$30,2,FALSE),"")</f>
        <v/>
      </c>
      <c r="AL4" s="175" t="str">
        <f>IF(Abaques_SSI!AL4&gt;0,HLOOKUP(AL$2,Etape_2_Budget_par_risque!$K$1:$AS$37,37,FALSE)*Abaques_SSI!AL4*5*VLOOKUP($B4,Etape_2_Budget_par_risque!$B$4:$C$30,2,FALSE),"")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9.2821428571428566</v>
      </c>
      <c r="D5" s="56" t="str">
        <f>IF(Abaques_SSI!D5&gt;0,HLOOKUP(D$2,Etape_2_Budget_par_risque!$K$1:$AS$37,37,FALSE)*Abaques_SSI!D5*5*VLOOKUP($B5,Etape_2_Budget_par_risque!$B$4:$C$30,2,FALSE),"")</f>
        <v/>
      </c>
      <c r="E5" s="55" t="str">
        <f>IF(Abaques_SSI!E5&gt;0,HLOOKUP(E$2,Etape_2_Budget_par_risque!$K$1:$AS$37,37,FALSE)*Abaques_SSI!E5*5*VLOOKUP($B5,Etape_2_Budget_par_risque!$B$4:$C$30,2,FALSE),"")</f>
        <v/>
      </c>
      <c r="F5" s="55" t="str">
        <f>IF(Abaques_SSI!F5&gt;0,HLOOKUP(F$2,Etape_2_Budget_par_risque!$K$1:$AS$37,37,FALSE)*Abaques_SSI!F5*5*VLOOKUP($B5,Etape_2_Budget_par_risque!$B$4:$C$30,2,FALSE),"")</f>
        <v/>
      </c>
      <c r="G5" s="55">
        <f ca="1">IF(Abaques_SSI!G5&gt;0,HLOOKUP(G$2,Etape_2_Budget_par_risque!$K$1:$AS$37,37,FALSE)*Abaques_SSI!G5*5*VLOOKUP($B5,Etape_2_Budget_par_risque!$B$4:$C$30,2,FALSE),"")</f>
        <v>0.62142857142857144</v>
      </c>
      <c r="H5" s="55">
        <f ca="1">IF(Abaques_SSI!H5&gt;0,HLOOKUP(H$2,Etape_2_Budget_par_risque!$K$1:$AS$37,37,FALSE)*Abaques_SSI!H5*5*VLOOKUP($B5,Etape_2_Budget_par_risque!$B$4:$C$30,2,FALSE),"")</f>
        <v>2.1428571428571423</v>
      </c>
      <c r="I5" s="55">
        <f ca="1">IF(Abaques_SSI!I5&gt;0,HLOOKUP(I$2,Etape_2_Budget_par_risque!$K$1:$AS$37,37,FALSE)*Abaques_SSI!I5*5*VLOOKUP($B5,Etape_2_Budget_par_risque!$B$4:$C$30,2,FALSE),"")</f>
        <v>1.6071428571428572</v>
      </c>
      <c r="J5" s="55" t="str">
        <f>IF(Abaques_SSI!J5&gt;0,HLOOKUP(J$2,Etape_2_Budget_par_risque!$K$1:$AS$37,37,FALSE)*Abaques_SSI!J5*5*VLOOKUP($B5,Etape_2_Budget_par_risque!$B$4:$C$30,2,FALSE),"")</f>
        <v/>
      </c>
      <c r="K5" s="55" t="str">
        <f>IF(Abaques_SSI!K5&gt;0,HLOOKUP(K$2,Etape_2_Budget_par_risque!$K$1:$AS$37,37,FALSE)*Abaques_SSI!K5*5*VLOOKUP($B5,Etape_2_Budget_par_risque!$B$4:$C$30,2,FALSE),"")</f>
        <v/>
      </c>
      <c r="L5" s="55" t="str">
        <f>IF(Abaques_SSI!L5&gt;0,HLOOKUP(L$2,Etape_2_Budget_par_risque!$K$1:$AS$37,37,FALSE)*Abaques_SSI!L5*5*VLOOKUP($B5,Etape_2_Budget_par_risque!$B$4:$C$30,2,FALSE),"")</f>
        <v/>
      </c>
      <c r="M5" s="55">
        <f ca="1">IF(Abaques_SSI!M5&gt;0,HLOOKUP(M$2,Etape_2_Budget_par_risque!$K$1:$AS$37,37,FALSE)*Abaques_SSI!M5*5*VLOOKUP($B5,Etape_2_Budget_par_risque!$B$4:$C$30,2,FALSE),"")</f>
        <v>2.3714285714285714</v>
      </c>
      <c r="N5" s="55">
        <f ca="1">IF(Abaques_SSI!N5&gt;0,HLOOKUP(N$2,Etape_2_Budget_par_risque!$K$1:$AS$37,37,FALSE)*Abaques_SSI!N5*5*VLOOKUP($B5,Etape_2_Budget_par_risque!$B$4:$C$30,2,FALSE),"")</f>
        <v>2.5392857142857141</v>
      </c>
      <c r="O5" s="55" t="str">
        <f>IF(Abaques_SSI!O5&gt;0,HLOOKUP(O$2,Etape_2_Budget_par_risque!$K$1:$AS$37,37,FALSE)*Abaques_SSI!O5*5*VLOOKUP($B5,Etape_2_Budget_par_risque!$B$4:$C$30,2,FALSE),"")</f>
        <v/>
      </c>
      <c r="P5" s="55" t="str">
        <f>IF(Abaques_SSI!P5&gt;0,HLOOKUP(P$2,Etape_2_Budget_par_risque!$K$1:$AS$37,37,FALSE)*Abaques_SSI!P5*5*VLOOKUP($B5,Etape_2_Budget_par_risque!$B$4:$C$30,2,FALSE),"")</f>
        <v/>
      </c>
      <c r="Q5" s="55" t="str">
        <f>IF(Abaques_SSI!Q5&gt;0,HLOOKUP(Q$2,Etape_2_Budget_par_risque!$K$1:$AS$37,37,FALSE)*Abaques_SSI!Q5*5*VLOOKUP($B5,Etape_2_Budget_par_risque!$B$4:$C$30,2,FALSE),"")</f>
        <v/>
      </c>
      <c r="R5" s="55" t="str">
        <f>IF(Abaques_SSI!R5&gt;0,HLOOKUP(R$2,Etape_2_Budget_par_risque!$K$1:$AS$37,37,FALSE)*Abaques_SSI!R5*5*VLOOKUP($B5,Etape_2_Budget_par_risque!$B$4:$C$30,2,FALSE),"")</f>
        <v/>
      </c>
      <c r="S5" s="55" t="str">
        <f>IF(Abaques_SSI!S5&gt;0,HLOOKUP(S$2,Etape_2_Budget_par_risque!$K$1:$AS$37,37,FALSE)*Abaques_SSI!S5*5*VLOOKUP($B5,Etape_2_Budget_par_risque!$B$4:$C$30,2,FALSE),"")</f>
        <v/>
      </c>
      <c r="T5" s="55" t="str">
        <f>IF(Abaques_SSI!T5&gt;0,HLOOKUP(T$2,Etape_2_Budget_par_risque!$K$1:$AS$37,37,FALSE)*Abaques_SSI!T5*5*VLOOKUP($B5,Etape_2_Budget_par_risque!$B$4:$C$30,2,FALSE),"")</f>
        <v/>
      </c>
      <c r="U5" s="55" t="str">
        <f>IF(Abaques_SSI!U5&gt;0,HLOOKUP(U$2,Etape_2_Budget_par_risque!$K$1:$AS$37,37,FALSE)*Abaques_SSI!U5*5*VLOOKUP($B5,Etape_2_Budget_par_risque!$B$4:$C$30,2,FALSE),"")</f>
        <v/>
      </c>
      <c r="V5" s="55" t="str">
        <f>IF(Abaques_SSI!V5&gt;0,HLOOKUP(V$2,Etape_2_Budget_par_risque!$K$1:$AS$37,37,FALSE)*Abaques_SSI!V5*5*VLOOKUP($B5,Etape_2_Budget_par_risque!$B$4:$C$30,2,FALSE),"")</f>
        <v/>
      </c>
      <c r="W5" s="55" t="str">
        <f>IF(Abaques_SSI!W5&gt;0,HLOOKUP(W$2,Etape_2_Budget_par_risque!$K$1:$AS$37,37,FALSE)*Abaques_SSI!W5*5*VLOOKUP($B5,Etape_2_Budget_par_risque!$B$4:$C$30,2,FALSE),"")</f>
        <v/>
      </c>
      <c r="X5" s="55" t="str">
        <f>IF(Abaques_SSI!X5&gt;0,HLOOKUP(X$2,Etape_2_Budget_par_risque!$K$1:$AS$37,37,FALSE)*Abaques_SSI!X5*5*VLOOKUP($B5,Etape_2_Budget_par_risque!$B$4:$C$30,2,FALSE),"")</f>
        <v/>
      </c>
      <c r="Y5" s="55" t="str">
        <f>IF(Abaques_SSI!Y5&gt;0,HLOOKUP(Y$2,Etape_2_Budget_par_risque!$K$1:$AS$37,37,FALSE)*Abaques_SSI!Y5*5*VLOOKUP($B5,Etape_2_Budget_par_risque!$B$4:$C$30,2,FALSE),"")</f>
        <v/>
      </c>
      <c r="Z5" s="55" t="str">
        <f>IF(Abaques_SSI!Z5&gt;0,HLOOKUP(Z$2,Etape_2_Budget_par_risque!$K$1:$AS$37,37,FALSE)*Abaques_SSI!Z5*5*VLOOKUP($B5,Etape_2_Budget_par_risque!$B$4:$C$30,2,FALSE),"")</f>
        <v/>
      </c>
      <c r="AA5" s="55" t="str">
        <f>IF(Abaques_SSI!AA5&gt;0,HLOOKUP(AA$2,Etape_2_Budget_par_risque!$K$1:$AS$37,37,FALSE)*Abaques_SSI!AA5*5*VLOOKUP($B5,Etape_2_Budget_par_risque!$B$4:$C$30,2,FALSE),"")</f>
        <v/>
      </c>
      <c r="AB5" s="55" t="str">
        <f>IF(Abaques_SSI!AB5&gt;0,HLOOKUP(AB$2,Etape_2_Budget_par_risque!$K$1:$AS$37,37,FALSE)*Abaques_SSI!AB5*5*VLOOKUP($B5,Etape_2_Budget_par_risque!$B$4:$C$30,2,FALSE),"")</f>
        <v/>
      </c>
      <c r="AC5" s="55" t="str">
        <f>IF(Abaques_SSI!AC5&gt;0,HLOOKUP(AC$2,Etape_2_Budget_par_risque!$K$1:$AS$37,37,FALSE)*Abaques_SSI!AC5*5*VLOOKUP($B5,Etape_2_Budget_par_risque!$B$4:$C$30,2,FALSE),"")</f>
        <v/>
      </c>
      <c r="AD5" s="55" t="str">
        <f>IF(Abaques_SSI!AD5&gt;0,HLOOKUP(AD$2,Etape_2_Budget_par_risque!$K$1:$AS$37,37,FALSE)*Abaques_SSI!AD5*5*VLOOKUP($B5,Etape_2_Budget_par_risque!$B$4:$C$30,2,FALSE),"")</f>
        <v/>
      </c>
      <c r="AE5" s="55" t="str">
        <f>IF(Abaques_SSI!AE5&gt;0,HLOOKUP(AE$2,Etape_2_Budget_par_risque!$K$1:$AS$37,37,FALSE)*Abaques_SSI!AE5*5*VLOOKUP($B5,Etape_2_Budget_par_risque!$B$4:$C$30,2,FALSE),"")</f>
        <v/>
      </c>
      <c r="AF5" s="55" t="str">
        <f>IF(Abaques_SSI!AF5&gt;0,HLOOKUP(AF$2,Etape_2_Budget_par_risque!$K$1:$AS$37,37,FALSE)*Abaques_SSI!AF5*5*VLOOKUP($B5,Etape_2_Budget_par_risque!$B$4:$C$30,2,FALSE),"")</f>
        <v/>
      </c>
      <c r="AG5" s="55" t="str">
        <f>IF(Abaques_SSI!AG5&gt;0,HLOOKUP(AG$2,Etape_2_Budget_par_risque!$K$1:$AS$37,37,FALSE)*Abaques_SSI!AG5*5*VLOOKUP($B5,Etape_2_Budget_par_risque!$B$4:$C$30,2,FALSE),"")</f>
        <v/>
      </c>
      <c r="AH5" s="55" t="str">
        <f>IF(Abaques_SSI!AH5&gt;0,HLOOKUP(AH$2,Etape_2_Budget_par_risque!$K$1:$AS$37,37,FALSE)*Abaques_SSI!AH5*5*VLOOKUP($B5,Etape_2_Budget_par_risque!$B$4:$C$30,2,FALSE),"")</f>
        <v/>
      </c>
      <c r="AI5" s="55" t="str">
        <f>IF(Abaques_SSI!AI5&gt;0,HLOOKUP(AI$2,Etape_2_Budget_par_risque!$K$1:$AS$37,37,FALSE)*Abaques_SSI!AI5*5*VLOOKUP($B5,Etape_2_Budget_par_risque!$B$4:$C$30,2,FALSE),"")</f>
        <v/>
      </c>
      <c r="AJ5" s="55" t="str">
        <f>IF(Abaques_SSI!AJ5&gt;0,HLOOKUP(AJ$2,Etape_2_Budget_par_risque!$K$1:$AS$37,37,FALSE)*Abaques_SSI!AJ5*5*VLOOKUP($B5,Etape_2_Budget_par_risque!$B$4:$C$30,2,FALSE),"")</f>
        <v/>
      </c>
      <c r="AK5" s="55" t="str">
        <f>IF(Abaques_SSI!AK5&gt;0,HLOOKUP(AK$2,Etape_2_Budget_par_risque!$K$1:$AS$37,37,FALSE)*Abaques_SSI!AK5*5*VLOOKUP($B5,Etape_2_Budget_par_risque!$B$4:$C$30,2,FALSE),"")</f>
        <v/>
      </c>
      <c r="AL5" s="175" t="str">
        <f>IF(Abaques_SSI!AL5&gt;0,HLOOKUP(AL$2,Etape_2_Budget_par_risque!$K$1:$AS$37,37,FALSE)*Abaques_SSI!AL5*5*VLOOKUP($B5,Etape_2_Budget_par_risque!$B$4:$C$30,2,FALSE),"")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3.5805555555555553</v>
      </c>
      <c r="D6" s="56" t="str">
        <f>IF(Abaques_SSI!D6&gt;0,HLOOKUP(D$2,Etape_2_Budget_par_risque!$K$1:$AS$37,37,FALSE)*Abaques_SSI!D6*5*VLOOKUP($B6,Etape_2_Budget_par_risque!$B$4:$C$30,2,FALSE),"")</f>
        <v/>
      </c>
      <c r="E6" s="55" t="str">
        <f>IF(Abaques_SSI!E6&gt;0,HLOOKUP(E$2,Etape_2_Budget_par_risque!$K$1:$AS$37,37,FALSE)*Abaques_SSI!E6*5*VLOOKUP($B6,Etape_2_Budget_par_risque!$B$4:$C$30,2,FALSE),"")</f>
        <v/>
      </c>
      <c r="F6" s="55" t="str">
        <f>IF(Abaques_SSI!F6&gt;0,HLOOKUP(F$2,Etape_2_Budget_par_risque!$K$1:$AS$37,37,FALSE)*Abaques_SSI!F6*5*VLOOKUP($B6,Etape_2_Budget_par_risque!$B$4:$C$30,2,FALSE),"")</f>
        <v/>
      </c>
      <c r="G6" s="55">
        <f ca="1">IF(Abaques_SSI!G6&gt;0,HLOOKUP(G$2,Etape_2_Budget_par_risque!$K$1:$AS$37,37,FALSE)*Abaques_SSI!G6*5*VLOOKUP($B6,Etape_2_Budget_par_risque!$B$4:$C$30,2,FALSE),"")</f>
        <v>0.16111111111111109</v>
      </c>
      <c r="H6" s="55">
        <f ca="1">IF(Abaques_SSI!H6&gt;0,HLOOKUP(H$2,Etape_2_Budget_par_risque!$K$1:$AS$37,37,FALSE)*Abaques_SSI!H6*5*VLOOKUP($B6,Etape_2_Budget_par_risque!$B$4:$C$30,2,FALSE),"")</f>
        <v>0.55555555555555558</v>
      </c>
      <c r="I6" s="55">
        <f ca="1">IF(Abaques_SSI!I6&gt;0,HLOOKUP(I$2,Etape_2_Budget_par_risque!$K$1:$AS$37,37,FALSE)*Abaques_SSI!I6*5*VLOOKUP($B6,Etape_2_Budget_par_risque!$B$4:$C$30,2,FALSE),"")</f>
        <v>0.41666666666666663</v>
      </c>
      <c r="J6" s="55" t="str">
        <f>IF(Abaques_SSI!J6&gt;0,HLOOKUP(J$2,Etape_2_Budget_par_risque!$K$1:$AS$37,37,FALSE)*Abaques_SSI!J6*5*VLOOKUP($B6,Etape_2_Budget_par_risque!$B$4:$C$30,2,FALSE),"")</f>
        <v/>
      </c>
      <c r="K6" s="55" t="str">
        <f>IF(Abaques_SSI!K6&gt;0,HLOOKUP(K$2,Etape_2_Budget_par_risque!$K$1:$AS$37,37,FALSE)*Abaques_SSI!K6*5*VLOOKUP($B6,Etape_2_Budget_par_risque!$B$4:$C$30,2,FALSE),"")</f>
        <v/>
      </c>
      <c r="L6" s="55" t="str">
        <f>IF(Abaques_SSI!L6&gt;0,HLOOKUP(L$2,Etape_2_Budget_par_risque!$K$1:$AS$37,37,FALSE)*Abaques_SSI!L6*5*VLOOKUP($B6,Etape_2_Budget_par_risque!$B$4:$C$30,2,FALSE),"")</f>
        <v/>
      </c>
      <c r="M6" s="55">
        <f ca="1">IF(Abaques_SSI!M6&gt;0,HLOOKUP(M$2,Etape_2_Budget_par_risque!$K$1:$AS$37,37,FALSE)*Abaques_SSI!M6*5*VLOOKUP($B6,Etape_2_Budget_par_risque!$B$4:$C$30,2,FALSE),"")</f>
        <v>0.30740740740740741</v>
      </c>
      <c r="N6" s="55">
        <f ca="1">IF(Abaques_SSI!N6&gt;0,HLOOKUP(N$2,Etape_2_Budget_par_risque!$K$1:$AS$37,37,FALSE)*Abaques_SSI!N6*5*VLOOKUP($B6,Etape_2_Budget_par_risque!$B$4:$C$30,2,FALSE),"")</f>
        <v>0.65833333333333321</v>
      </c>
      <c r="O6" s="55" t="str">
        <f>IF(Abaques_SSI!O6&gt;0,HLOOKUP(O$2,Etape_2_Budget_par_risque!$K$1:$AS$37,37,FALSE)*Abaques_SSI!O6*5*VLOOKUP($B6,Etape_2_Budget_par_risque!$B$4:$C$30,2,FALSE),"")</f>
        <v/>
      </c>
      <c r="P6" s="55" t="str">
        <f>IF(Abaques_SSI!P6&gt;0,HLOOKUP(P$2,Etape_2_Budget_par_risque!$K$1:$AS$37,37,FALSE)*Abaques_SSI!P6*5*VLOOKUP($B6,Etape_2_Budget_par_risque!$B$4:$C$30,2,FALSE),"")</f>
        <v/>
      </c>
      <c r="Q6" s="55" t="str">
        <f>IF(Abaques_SSI!Q6&gt;0,HLOOKUP(Q$2,Etape_2_Budget_par_risque!$K$1:$AS$37,37,FALSE)*Abaques_SSI!Q6*5*VLOOKUP($B6,Etape_2_Budget_par_risque!$B$4:$C$30,2,FALSE),"")</f>
        <v/>
      </c>
      <c r="R6" s="55" t="str">
        <f>IF(Abaques_SSI!R6&gt;0,HLOOKUP(R$2,Etape_2_Budget_par_risque!$K$1:$AS$37,37,FALSE)*Abaques_SSI!R6*5*VLOOKUP($B6,Etape_2_Budget_par_risque!$B$4:$C$30,2,FALSE),"")</f>
        <v/>
      </c>
      <c r="S6" s="55" t="str">
        <f>IF(Abaques_SSI!S6&gt;0,HLOOKUP(S$2,Etape_2_Budget_par_risque!$K$1:$AS$37,37,FALSE)*Abaques_SSI!S6*5*VLOOKUP($B6,Etape_2_Budget_par_risque!$B$4:$C$30,2,FALSE),"")</f>
        <v/>
      </c>
      <c r="T6" s="55" t="str">
        <f>IF(Abaques_SSI!T6&gt;0,HLOOKUP(T$2,Etape_2_Budget_par_risque!$K$1:$AS$37,37,FALSE)*Abaques_SSI!T6*5*VLOOKUP($B6,Etape_2_Budget_par_risque!$B$4:$C$30,2,FALSE),"")</f>
        <v/>
      </c>
      <c r="U6" s="55" t="str">
        <f>IF(Abaques_SSI!U6&gt;0,HLOOKUP(U$2,Etape_2_Budget_par_risque!$K$1:$AS$37,37,FALSE)*Abaques_SSI!U6*5*VLOOKUP($B6,Etape_2_Budget_par_risque!$B$4:$C$30,2,FALSE),"")</f>
        <v/>
      </c>
      <c r="V6" s="55" t="str">
        <f>IF(Abaques_SSI!V6&gt;0,HLOOKUP(V$2,Etape_2_Budget_par_risque!$K$1:$AS$37,37,FALSE)*Abaques_SSI!V6*5*VLOOKUP($B6,Etape_2_Budget_par_risque!$B$4:$C$30,2,FALSE),"")</f>
        <v/>
      </c>
      <c r="W6" s="55" t="str">
        <f>IF(Abaques_SSI!W6&gt;0,HLOOKUP(W$2,Etape_2_Budget_par_risque!$K$1:$AS$37,37,FALSE)*Abaques_SSI!W6*5*VLOOKUP($B6,Etape_2_Budget_par_risque!$B$4:$C$30,2,FALSE),"")</f>
        <v/>
      </c>
      <c r="X6" s="55" t="str">
        <f>IF(Abaques_SSI!X6&gt;0,HLOOKUP(X$2,Etape_2_Budget_par_risque!$K$1:$AS$37,37,FALSE)*Abaques_SSI!X6*5*VLOOKUP($B6,Etape_2_Budget_par_risque!$B$4:$C$30,2,FALSE),"")</f>
        <v/>
      </c>
      <c r="Y6" s="55" t="str">
        <f>IF(Abaques_SSI!Y6&gt;0,HLOOKUP(Y$2,Etape_2_Budget_par_risque!$K$1:$AS$37,37,FALSE)*Abaques_SSI!Y6*5*VLOOKUP($B6,Etape_2_Budget_par_risque!$B$4:$C$30,2,FALSE),"")</f>
        <v/>
      </c>
      <c r="Z6" s="55" t="str">
        <f>IF(Abaques_SSI!Z6&gt;0,HLOOKUP(Z$2,Etape_2_Budget_par_risque!$K$1:$AS$37,37,FALSE)*Abaques_SSI!Z6*5*VLOOKUP($B6,Etape_2_Budget_par_risque!$B$4:$C$30,2,FALSE),"")</f>
        <v/>
      </c>
      <c r="AA6" s="55" t="str">
        <f>IF(Abaques_SSI!AA6&gt;0,HLOOKUP(AA$2,Etape_2_Budget_par_risque!$K$1:$AS$37,37,FALSE)*Abaques_SSI!AA6*5*VLOOKUP($B6,Etape_2_Budget_par_risque!$B$4:$C$30,2,FALSE),"")</f>
        <v/>
      </c>
      <c r="AB6" s="55" t="str">
        <f>IF(Abaques_SSI!AB6&gt;0,HLOOKUP(AB$2,Etape_2_Budget_par_risque!$K$1:$AS$37,37,FALSE)*Abaques_SSI!AB6*5*VLOOKUP($B6,Etape_2_Budget_par_risque!$B$4:$C$30,2,FALSE),"")</f>
        <v/>
      </c>
      <c r="AC6" s="55" t="str">
        <f>IF(Abaques_SSI!AC6&gt;0,HLOOKUP(AC$2,Etape_2_Budget_par_risque!$K$1:$AS$37,37,FALSE)*Abaques_SSI!AC6*5*VLOOKUP($B6,Etape_2_Budget_par_risque!$B$4:$C$30,2,FALSE),"")</f>
        <v/>
      </c>
      <c r="AD6" s="55">
        <f ca="1">IF(Abaques_SSI!AD6&gt;0,HLOOKUP(AD$2,Etape_2_Budget_par_risque!$K$1:$AS$37,37,FALSE)*Abaques_SSI!AD6*5*VLOOKUP($B6,Etape_2_Budget_par_risque!$B$4:$C$30,2,FALSE),"")</f>
        <v>1.4814814814814814</v>
      </c>
      <c r="AE6" s="55" t="str">
        <f>IF(Abaques_SSI!AE6&gt;0,HLOOKUP(AE$2,Etape_2_Budget_par_risque!$K$1:$AS$37,37,FALSE)*Abaques_SSI!AE6*5*VLOOKUP($B6,Etape_2_Budget_par_risque!$B$4:$C$30,2,FALSE),"")</f>
        <v/>
      </c>
      <c r="AF6" s="55" t="str">
        <f>IF(Abaques_SSI!AF6&gt;0,HLOOKUP(AF$2,Etape_2_Budget_par_risque!$K$1:$AS$37,37,FALSE)*Abaques_SSI!AF6*5*VLOOKUP($B6,Etape_2_Budget_par_risque!$B$4:$C$30,2,FALSE),"")</f>
        <v/>
      </c>
      <c r="AG6" s="55" t="str">
        <f>IF(Abaques_SSI!AG6&gt;0,HLOOKUP(AG$2,Etape_2_Budget_par_risque!$K$1:$AS$37,37,FALSE)*Abaques_SSI!AG6*5*VLOOKUP($B6,Etape_2_Budget_par_risque!$B$4:$C$30,2,FALSE),"")</f>
        <v/>
      </c>
      <c r="AH6" s="55" t="str">
        <f>IF(Abaques_SSI!AH6&gt;0,HLOOKUP(AH$2,Etape_2_Budget_par_risque!$K$1:$AS$37,37,FALSE)*Abaques_SSI!AH6*5*VLOOKUP($B6,Etape_2_Budget_par_risque!$B$4:$C$30,2,FALSE),"")</f>
        <v/>
      </c>
      <c r="AI6" s="55" t="str">
        <f>IF(Abaques_SSI!AI6&gt;0,HLOOKUP(AI$2,Etape_2_Budget_par_risque!$K$1:$AS$37,37,FALSE)*Abaques_SSI!AI6*5*VLOOKUP($B6,Etape_2_Budget_par_risque!$B$4:$C$30,2,FALSE),"")</f>
        <v/>
      </c>
      <c r="AJ6" s="55" t="str">
        <f>IF(Abaques_SSI!AJ6&gt;0,HLOOKUP(AJ$2,Etape_2_Budget_par_risque!$K$1:$AS$37,37,FALSE)*Abaques_SSI!AJ6*5*VLOOKUP($B6,Etape_2_Budget_par_risque!$B$4:$C$30,2,FALSE),"")</f>
        <v/>
      </c>
      <c r="AK6" s="55" t="str">
        <f>IF(Abaques_SSI!AK6&gt;0,HLOOKUP(AK$2,Etape_2_Budget_par_risque!$K$1:$AS$37,37,FALSE)*Abaques_SSI!AK6*5*VLOOKUP($B6,Etape_2_Budget_par_risque!$B$4:$C$30,2,FALSE),"")</f>
        <v/>
      </c>
      <c r="AL6" s="175" t="str">
        <f>IF(Abaques_SSI!AL6&gt;0,HLOOKUP(AL$2,Etape_2_Budget_par_risque!$K$1:$AS$37,37,FALSE)*Abaques_SSI!AL6*5*VLOOKUP($B6,Etape_2_Budget_par_risque!$B$4:$C$30,2,FALSE),"")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5.9767857142857164</v>
      </c>
      <c r="D7" s="56" t="str">
        <f>IF(Abaques_SSI!D7&gt;0,HLOOKUP(D$2,Etape_2_Budget_par_risque!$K$1:$AS$37,37,FALSE)*Abaques_SSI!D7*5*VLOOKUP($B7,Etape_2_Budget_par_risque!$B$4:$C$30,2,FALSE),"")</f>
        <v/>
      </c>
      <c r="E7" s="55">
        <f ca="1">IF(Abaques_SSI!E7&gt;0,HLOOKUP(E$2,Etape_2_Budget_par_risque!$K$1:$AS$37,37,FALSE)*Abaques_SSI!E7*5*VLOOKUP($B7,Etape_2_Budget_par_risque!$B$4:$C$30,2,FALSE),"")</f>
        <v>0.83035714285714302</v>
      </c>
      <c r="F7" s="55">
        <f ca="1">IF(Abaques_SSI!F7&gt;0,HLOOKUP(F$2,Etape_2_Budget_par_risque!$K$1:$AS$37,37,FALSE)*Abaques_SSI!F7*5*VLOOKUP($B7,Etape_2_Budget_par_risque!$B$4:$C$30,2,FALSE),"")</f>
        <v>0.71428571428571441</v>
      </c>
      <c r="G7" s="55" t="str">
        <f>IF(Abaques_SSI!G7&gt;0,HLOOKUP(G$2,Etape_2_Budget_par_risque!$K$1:$AS$37,37,FALSE)*Abaques_SSI!G7*5*VLOOKUP($B7,Etape_2_Budget_par_risque!$B$4:$C$30,2,FALSE),"")</f>
        <v/>
      </c>
      <c r="H7" s="55">
        <f ca="1">IF(Abaques_SSI!H7&gt;0,HLOOKUP(H$2,Etape_2_Budget_par_risque!$K$1:$AS$37,37,FALSE)*Abaques_SSI!H7*5*VLOOKUP($B7,Etape_2_Budget_par_risque!$B$4:$C$30,2,FALSE),"")</f>
        <v>1.0714285714285716</v>
      </c>
      <c r="I7" s="55">
        <f ca="1">IF(Abaques_SSI!I7&gt;0,HLOOKUP(I$2,Etape_2_Budget_par_risque!$K$1:$AS$37,37,FALSE)*Abaques_SSI!I7*5*VLOOKUP($B7,Etape_2_Budget_par_risque!$B$4:$C$30,2,FALSE),"")</f>
        <v>0.8035714285714286</v>
      </c>
      <c r="J7" s="55">
        <f ca="1">IF(Abaques_SSI!J7&gt;0,HLOOKUP(J$2,Etape_2_Budget_par_risque!$K$1:$AS$37,37,FALSE)*Abaques_SSI!J7*5*VLOOKUP($B7,Etape_2_Budget_par_risque!$B$4:$C$30,2,FALSE),"")</f>
        <v>0.98214285714285721</v>
      </c>
      <c r="K7" s="55" t="str">
        <f>IF(Abaques_SSI!K7&gt;0,HLOOKUP(K$2,Etape_2_Budget_par_risque!$K$1:$AS$37,37,FALSE)*Abaques_SSI!K7*5*VLOOKUP($B7,Etape_2_Budget_par_risque!$B$4:$C$30,2,FALSE),"")</f>
        <v/>
      </c>
      <c r="L7" s="55" t="str">
        <f>IF(Abaques_SSI!L7&gt;0,HLOOKUP(L$2,Etape_2_Budget_par_risque!$K$1:$AS$37,37,FALSE)*Abaques_SSI!L7*5*VLOOKUP($B7,Etape_2_Budget_par_risque!$B$4:$C$30,2,FALSE),"")</f>
        <v/>
      </c>
      <c r="M7" s="55">
        <f ca="1">IF(Abaques_SSI!M7&gt;0,HLOOKUP(M$2,Etape_2_Budget_par_risque!$K$1:$AS$37,37,FALSE)*Abaques_SSI!M7*5*VLOOKUP($B7,Etape_2_Budget_par_risque!$B$4:$C$30,2,FALSE),"")</f>
        <v>0.59285714285714297</v>
      </c>
      <c r="N7" s="55" t="str">
        <f>IF(Abaques_SSI!N7&gt;0,HLOOKUP(N$2,Etape_2_Budget_par_risque!$K$1:$AS$37,37,FALSE)*Abaques_SSI!N7*5*VLOOKUP($B7,Etape_2_Budget_par_risque!$B$4:$C$30,2,FALSE),"")</f>
        <v/>
      </c>
      <c r="O7" s="55" t="str">
        <f>IF(Abaques_SSI!O7&gt;0,HLOOKUP(O$2,Etape_2_Budget_par_risque!$K$1:$AS$37,37,FALSE)*Abaques_SSI!O7*5*VLOOKUP($B7,Etape_2_Budget_par_risque!$B$4:$C$30,2,FALSE),"")</f>
        <v/>
      </c>
      <c r="P7" s="55" t="str">
        <f>IF(Abaques_SSI!P7&gt;0,HLOOKUP(P$2,Etape_2_Budget_par_risque!$K$1:$AS$37,37,FALSE)*Abaques_SSI!P7*5*VLOOKUP($B7,Etape_2_Budget_par_risque!$B$4:$C$30,2,FALSE),"")</f>
        <v/>
      </c>
      <c r="Q7" s="55" t="str">
        <f>IF(Abaques_SSI!Q7&gt;0,HLOOKUP(Q$2,Etape_2_Budget_par_risque!$K$1:$AS$37,37,FALSE)*Abaques_SSI!Q7*5*VLOOKUP($B7,Etape_2_Budget_par_risque!$B$4:$C$30,2,FALSE),"")</f>
        <v/>
      </c>
      <c r="R7" s="55" t="str">
        <f>IF(Abaques_SSI!R7&gt;0,HLOOKUP(R$2,Etape_2_Budget_par_risque!$K$1:$AS$37,37,FALSE)*Abaques_SSI!R7*5*VLOOKUP($B7,Etape_2_Budget_par_risque!$B$4:$C$30,2,FALSE),"")</f>
        <v/>
      </c>
      <c r="S7" s="55" t="str">
        <f>IF(Abaques_SSI!S7&gt;0,HLOOKUP(S$2,Etape_2_Budget_par_risque!$K$1:$AS$37,37,FALSE)*Abaques_SSI!S7*5*VLOOKUP($B7,Etape_2_Budget_par_risque!$B$4:$C$30,2,FALSE),"")</f>
        <v/>
      </c>
      <c r="T7" s="55">
        <f ca="1">IF(Abaques_SSI!T7&gt;0,HLOOKUP(T$2,Etape_2_Budget_par_risque!$K$1:$AS$37,37,FALSE)*Abaques_SSI!T7*5*VLOOKUP($B7,Etape_2_Budget_par_risque!$B$4:$C$30,2,FALSE),"")</f>
        <v>0.98214285714285721</v>
      </c>
      <c r="U7" s="55" t="str">
        <f>IF(Abaques_SSI!U7&gt;0,HLOOKUP(U$2,Etape_2_Budget_par_risque!$K$1:$AS$37,37,FALSE)*Abaques_SSI!U7*5*VLOOKUP($B7,Etape_2_Budget_par_risque!$B$4:$C$30,2,FALSE),"")</f>
        <v/>
      </c>
      <c r="V7" s="55" t="str">
        <f>IF(Abaques_SSI!V7&gt;0,HLOOKUP(V$2,Etape_2_Budget_par_risque!$K$1:$AS$37,37,FALSE)*Abaques_SSI!V7*5*VLOOKUP($B7,Etape_2_Budget_par_risque!$B$4:$C$30,2,FALSE),"")</f>
        <v/>
      </c>
      <c r="W7" s="55" t="str">
        <f>IF(Abaques_SSI!W7&gt;0,HLOOKUP(W$2,Etape_2_Budget_par_risque!$K$1:$AS$37,37,FALSE)*Abaques_SSI!W7*5*VLOOKUP($B7,Etape_2_Budget_par_risque!$B$4:$C$30,2,FALSE),"")</f>
        <v/>
      </c>
      <c r="X7" s="55" t="str">
        <f>IF(Abaques_SSI!X7&gt;0,HLOOKUP(X$2,Etape_2_Budget_par_risque!$K$1:$AS$37,37,FALSE)*Abaques_SSI!X7*5*VLOOKUP($B7,Etape_2_Budget_par_risque!$B$4:$C$30,2,FALSE),"")</f>
        <v/>
      </c>
      <c r="Y7" s="55" t="str">
        <f>IF(Abaques_SSI!Y7&gt;0,HLOOKUP(Y$2,Etape_2_Budget_par_risque!$K$1:$AS$37,37,FALSE)*Abaques_SSI!Y7*5*VLOOKUP($B7,Etape_2_Budget_par_risque!$B$4:$C$30,2,FALSE),"")</f>
        <v/>
      </c>
      <c r="Z7" s="55" t="str">
        <f>IF(Abaques_SSI!Z7&gt;0,HLOOKUP(Z$2,Etape_2_Budget_par_risque!$K$1:$AS$37,37,FALSE)*Abaques_SSI!Z7*5*VLOOKUP($B7,Etape_2_Budget_par_risque!$B$4:$C$30,2,FALSE),"")</f>
        <v/>
      </c>
      <c r="AA7" s="55" t="str">
        <f>IF(Abaques_SSI!AA7&gt;0,HLOOKUP(AA$2,Etape_2_Budget_par_risque!$K$1:$AS$37,37,FALSE)*Abaques_SSI!AA7*5*VLOOKUP($B7,Etape_2_Budget_par_risque!$B$4:$C$30,2,FALSE),"")</f>
        <v/>
      </c>
      <c r="AB7" s="55" t="str">
        <f>IF(Abaques_SSI!AB7&gt;0,HLOOKUP(AB$2,Etape_2_Budget_par_risque!$K$1:$AS$37,37,FALSE)*Abaques_SSI!AB7*5*VLOOKUP($B7,Etape_2_Budget_par_risque!$B$4:$C$30,2,FALSE),"")</f>
        <v/>
      </c>
      <c r="AC7" s="55" t="str">
        <f>IF(Abaques_SSI!AC7&gt;0,HLOOKUP(AC$2,Etape_2_Budget_par_risque!$K$1:$AS$37,37,FALSE)*Abaques_SSI!AC7*5*VLOOKUP($B7,Etape_2_Budget_par_risque!$B$4:$C$30,2,FALSE),"")</f>
        <v/>
      </c>
      <c r="AD7" s="55" t="str">
        <f>IF(Abaques_SSI!AD7&gt;0,HLOOKUP(AD$2,Etape_2_Budget_par_risque!$K$1:$AS$37,37,FALSE)*Abaques_SSI!AD7*5*VLOOKUP($B7,Etape_2_Budget_par_risque!$B$4:$C$30,2,FALSE),"")</f>
        <v/>
      </c>
      <c r="AE7" s="55" t="str">
        <f>IF(Abaques_SSI!AE7&gt;0,HLOOKUP(AE$2,Etape_2_Budget_par_risque!$K$1:$AS$37,37,FALSE)*Abaques_SSI!AE7*5*VLOOKUP($B7,Etape_2_Budget_par_risque!$B$4:$C$30,2,FALSE),"")</f>
        <v/>
      </c>
      <c r="AF7" s="55" t="str">
        <f>IF(Abaques_SSI!AF7&gt;0,HLOOKUP(AF$2,Etape_2_Budget_par_risque!$K$1:$AS$37,37,FALSE)*Abaques_SSI!AF7*5*VLOOKUP($B7,Etape_2_Budget_par_risque!$B$4:$C$30,2,FALSE),"")</f>
        <v/>
      </c>
      <c r="AG7" s="55" t="str">
        <f>IF(Abaques_SSI!AG7&gt;0,HLOOKUP(AG$2,Etape_2_Budget_par_risque!$K$1:$AS$37,37,FALSE)*Abaques_SSI!AG7*5*VLOOKUP($B7,Etape_2_Budget_par_risque!$B$4:$C$30,2,FALSE),"")</f>
        <v/>
      </c>
      <c r="AH7" s="55" t="str">
        <f>IF(Abaques_SSI!AH7&gt;0,HLOOKUP(AH$2,Etape_2_Budget_par_risque!$K$1:$AS$37,37,FALSE)*Abaques_SSI!AH7*5*VLOOKUP($B7,Etape_2_Budget_par_risque!$B$4:$C$30,2,FALSE),"")</f>
        <v/>
      </c>
      <c r="AI7" s="55" t="str">
        <f>IF(Abaques_SSI!AI7&gt;0,HLOOKUP(AI$2,Etape_2_Budget_par_risque!$K$1:$AS$37,37,FALSE)*Abaques_SSI!AI7*5*VLOOKUP($B7,Etape_2_Budget_par_risque!$B$4:$C$30,2,FALSE),"")</f>
        <v/>
      </c>
      <c r="AJ7" s="55" t="str">
        <f>IF(Abaques_SSI!AJ7&gt;0,HLOOKUP(AJ$2,Etape_2_Budget_par_risque!$K$1:$AS$37,37,FALSE)*Abaques_SSI!AJ7*5*VLOOKUP($B7,Etape_2_Budget_par_risque!$B$4:$C$30,2,FALSE),"")</f>
        <v/>
      </c>
      <c r="AK7" s="55" t="str">
        <f>IF(Abaques_SSI!AK7&gt;0,HLOOKUP(AK$2,Etape_2_Budget_par_risque!$K$1:$AS$37,37,FALSE)*Abaques_SSI!AK7*5*VLOOKUP($B7,Etape_2_Budget_par_risque!$B$4:$C$30,2,FALSE),"")</f>
        <v/>
      </c>
      <c r="AL7" s="175" t="str">
        <f>IF(Abaques_SSI!AL7&gt;0,HLOOKUP(AL$2,Etape_2_Budget_par_risque!$K$1:$AS$37,37,FALSE)*Abaques_SSI!AL7*5*VLOOKUP($B7,Etape_2_Budget_par_risque!$B$4:$C$30,2,FALSE),"")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9.50948275862069</v>
      </c>
      <c r="D8" s="56" t="str">
        <f>IF(Abaques_SSI!D8&gt;0,HLOOKUP(D$2,Etape_2_Budget_par_risque!$K$1:$AS$37,37,FALSE)*Abaques_SSI!D8*5*VLOOKUP($B8,Etape_2_Budget_par_risque!$B$4:$C$30,2,FALSE),"")</f>
        <v/>
      </c>
      <c r="E8" s="55" t="str">
        <f>IF(Abaques_SSI!E8&gt;0,HLOOKUP(E$2,Etape_2_Budget_par_risque!$K$1:$AS$37,37,FALSE)*Abaques_SSI!E8*5*VLOOKUP($B8,Etape_2_Budget_par_risque!$B$4:$C$30,2,FALSE),"")</f>
        <v/>
      </c>
      <c r="F8" s="55" t="str">
        <f>IF(Abaques_SSI!F8&gt;0,HLOOKUP(F$2,Etape_2_Budget_par_risque!$K$1:$AS$37,37,FALSE)*Abaques_SSI!F8*5*VLOOKUP($B8,Etape_2_Budget_par_risque!$B$4:$C$30,2,FALSE),"")</f>
        <v/>
      </c>
      <c r="G8" s="55" t="str">
        <f>IF(Abaques_SSI!G8&gt;0,HLOOKUP(G$2,Etape_2_Budget_par_risque!$K$1:$AS$37,37,FALSE)*Abaques_SSI!G8*5*VLOOKUP($B8,Etape_2_Budget_par_risque!$B$4:$C$30,2,FALSE),"")</f>
        <v/>
      </c>
      <c r="H8" s="55">
        <f ca="1">IF(Abaques_SSI!H8&gt;0,HLOOKUP(H$2,Etape_2_Budget_par_risque!$K$1:$AS$37,37,FALSE)*Abaques_SSI!H8*5*VLOOKUP($B8,Etape_2_Budget_par_risque!$B$4:$C$30,2,FALSE),"")</f>
        <v>1.5517241379310347</v>
      </c>
      <c r="I8" s="55">
        <f ca="1">IF(Abaques_SSI!I8&gt;0,HLOOKUP(I$2,Etape_2_Budget_par_risque!$K$1:$AS$37,37,FALSE)*Abaques_SSI!I8*5*VLOOKUP($B8,Etape_2_Budget_par_risque!$B$4:$C$30,2,FALSE),"")</f>
        <v>1.1637931034482758</v>
      </c>
      <c r="J8" s="55" t="str">
        <f>IF(Abaques_SSI!J8&gt;0,HLOOKUP(J$2,Etape_2_Budget_par_risque!$K$1:$AS$37,37,FALSE)*Abaques_SSI!J8*5*VLOOKUP($B8,Etape_2_Budget_par_risque!$B$4:$C$30,2,FALSE),"")</f>
        <v/>
      </c>
      <c r="K8" s="55" t="str">
        <f>IF(Abaques_SSI!K8&gt;0,HLOOKUP(K$2,Etape_2_Budget_par_risque!$K$1:$AS$37,37,FALSE)*Abaques_SSI!K8*5*VLOOKUP($B8,Etape_2_Budget_par_risque!$B$4:$C$30,2,FALSE),"")</f>
        <v/>
      </c>
      <c r="L8" s="55" t="str">
        <f>IF(Abaques_SSI!L8&gt;0,HLOOKUP(L$2,Etape_2_Budget_par_risque!$K$1:$AS$37,37,FALSE)*Abaques_SSI!L8*5*VLOOKUP($B8,Etape_2_Budget_par_risque!$B$4:$C$30,2,FALSE),"")</f>
        <v/>
      </c>
      <c r="M8" s="55">
        <f ca="1">IF(Abaques_SSI!M8&gt;0,HLOOKUP(M$2,Etape_2_Budget_par_risque!$K$1:$AS$37,37,FALSE)*Abaques_SSI!M8*5*VLOOKUP($B8,Etape_2_Budget_par_risque!$B$4:$C$30,2,FALSE),"")</f>
        <v>0.85862068965517246</v>
      </c>
      <c r="N8" s="55" t="str">
        <f>IF(Abaques_SSI!N8&gt;0,HLOOKUP(N$2,Etape_2_Budget_par_risque!$K$1:$AS$37,37,FALSE)*Abaques_SSI!N8*5*VLOOKUP($B8,Etape_2_Budget_par_risque!$B$4:$C$30,2,FALSE),"")</f>
        <v/>
      </c>
      <c r="O8" s="55">
        <f ca="1">IF(Abaques_SSI!O8&gt;0,HLOOKUP(O$2,Etape_2_Budget_par_risque!$K$1:$AS$37,37,FALSE)*Abaques_SSI!O8*5*VLOOKUP($B8,Etape_2_Budget_par_risque!$B$4:$C$30,2,FALSE),"")</f>
        <v>0.24568965517241381</v>
      </c>
      <c r="P8" s="55" t="str">
        <f>IF(Abaques_SSI!P8&gt;0,HLOOKUP(P$2,Etape_2_Budget_par_risque!$K$1:$AS$37,37,FALSE)*Abaques_SSI!P8*5*VLOOKUP($B8,Etape_2_Budget_par_risque!$B$4:$C$30,2,FALSE),"")</f>
        <v/>
      </c>
      <c r="Q8" s="55" t="str">
        <f>IF(Abaques_SSI!Q8&gt;0,HLOOKUP(Q$2,Etape_2_Budget_par_risque!$K$1:$AS$37,37,FALSE)*Abaques_SSI!Q8*5*VLOOKUP($B8,Etape_2_Budget_par_risque!$B$4:$C$30,2,FALSE),"")</f>
        <v/>
      </c>
      <c r="R8" s="55" t="str">
        <f>IF(Abaques_SSI!R8&gt;0,HLOOKUP(R$2,Etape_2_Budget_par_risque!$K$1:$AS$37,37,FALSE)*Abaques_SSI!R8*5*VLOOKUP($B8,Etape_2_Budget_par_risque!$B$4:$C$30,2,FALSE),"")</f>
        <v/>
      </c>
      <c r="S8" s="55" t="str">
        <f>IF(Abaques_SSI!S8&gt;0,HLOOKUP(S$2,Etape_2_Budget_par_risque!$K$1:$AS$37,37,FALSE)*Abaques_SSI!S8*5*VLOOKUP($B8,Etape_2_Budget_par_risque!$B$4:$C$30,2,FALSE),"")</f>
        <v/>
      </c>
      <c r="T8" s="55" t="str">
        <f>IF(Abaques_SSI!T8&gt;0,HLOOKUP(T$2,Etape_2_Budget_par_risque!$K$1:$AS$37,37,FALSE)*Abaques_SSI!T8*5*VLOOKUP($B8,Etape_2_Budget_par_risque!$B$4:$C$30,2,FALSE),"")</f>
        <v/>
      </c>
      <c r="U8" s="55">
        <f ca="1">IF(Abaques_SSI!U8&gt;0,HLOOKUP(U$2,Etape_2_Budget_par_risque!$K$1:$AS$37,37,FALSE)*Abaques_SSI!U8*5*VLOOKUP($B8,Etape_2_Budget_par_risque!$B$4:$C$30,2,FALSE),"")</f>
        <v>0</v>
      </c>
      <c r="V8" s="55" t="str">
        <f>IF(Abaques_SSI!V8&gt;0,HLOOKUP(V$2,Etape_2_Budget_par_risque!$K$1:$AS$37,37,FALSE)*Abaques_SSI!V8*5*VLOOKUP($B8,Etape_2_Budget_par_risque!$B$4:$C$30,2,FALSE),"")</f>
        <v/>
      </c>
      <c r="W8" s="55" t="str">
        <f>IF(Abaques_SSI!W8&gt;0,HLOOKUP(W$2,Etape_2_Budget_par_risque!$K$1:$AS$37,37,FALSE)*Abaques_SSI!W8*5*VLOOKUP($B8,Etape_2_Budget_par_risque!$B$4:$C$30,2,FALSE),"")</f>
        <v/>
      </c>
      <c r="X8" s="55" t="str">
        <f>IF(Abaques_SSI!X8&gt;0,HLOOKUP(X$2,Etape_2_Budget_par_risque!$K$1:$AS$37,37,FALSE)*Abaques_SSI!X8*5*VLOOKUP($B8,Etape_2_Budget_par_risque!$B$4:$C$30,2,FALSE),"")</f>
        <v/>
      </c>
      <c r="Y8" s="55" t="str">
        <f>IF(Abaques_SSI!Y8&gt;0,HLOOKUP(Y$2,Etape_2_Budget_par_risque!$K$1:$AS$37,37,FALSE)*Abaques_SSI!Y8*5*VLOOKUP($B8,Etape_2_Budget_par_risque!$B$4:$C$30,2,FALSE),"")</f>
        <v/>
      </c>
      <c r="Z8" s="55" t="str">
        <f>IF(Abaques_SSI!Z8&gt;0,HLOOKUP(Z$2,Etape_2_Budget_par_risque!$K$1:$AS$37,37,FALSE)*Abaques_SSI!Z8*5*VLOOKUP($B8,Etape_2_Budget_par_risque!$B$4:$C$30,2,FALSE),"")</f>
        <v/>
      </c>
      <c r="AA8" s="55" t="str">
        <f>IF(Abaques_SSI!AA8&gt;0,HLOOKUP(AA$2,Etape_2_Budget_par_risque!$K$1:$AS$37,37,FALSE)*Abaques_SSI!AA8*5*VLOOKUP($B8,Etape_2_Budget_par_risque!$B$4:$C$30,2,FALSE),"")</f>
        <v/>
      </c>
      <c r="AB8" s="55" t="str">
        <f>IF(Abaques_SSI!AB8&gt;0,HLOOKUP(AB$2,Etape_2_Budget_par_risque!$K$1:$AS$37,37,FALSE)*Abaques_SSI!AB8*5*VLOOKUP($B8,Etape_2_Budget_par_risque!$B$4:$C$30,2,FALSE),"")</f>
        <v/>
      </c>
      <c r="AC8" s="55">
        <f ca="1">IF(Abaques_SSI!AC8&gt;0,HLOOKUP(AC$2,Etape_2_Budget_par_risque!$K$1:$AS$37,37,FALSE)*Abaques_SSI!AC8*5*VLOOKUP($B8,Etape_2_Budget_par_risque!$B$4:$C$30,2,FALSE),"")</f>
        <v>0</v>
      </c>
      <c r="AD8" s="55">
        <f ca="1">IF(Abaques_SSI!AD8&gt;0,HLOOKUP(AD$2,Etape_2_Budget_par_risque!$K$1:$AS$37,37,FALSE)*Abaques_SSI!AD8*5*VLOOKUP($B8,Etape_2_Budget_par_risque!$B$4:$C$30,2,FALSE),"")</f>
        <v>5.6896551724137936</v>
      </c>
      <c r="AE8" s="55" t="str">
        <f>IF(Abaques_SSI!AE8&gt;0,HLOOKUP(AE$2,Etape_2_Budget_par_risque!$K$1:$AS$37,37,FALSE)*Abaques_SSI!AE8*5*VLOOKUP($B8,Etape_2_Budget_par_risque!$B$4:$C$30,2,FALSE),"")</f>
        <v/>
      </c>
      <c r="AF8" s="55" t="str">
        <f>IF(Abaques_SSI!AF8&gt;0,HLOOKUP(AF$2,Etape_2_Budget_par_risque!$K$1:$AS$37,37,FALSE)*Abaques_SSI!AF8*5*VLOOKUP($B8,Etape_2_Budget_par_risque!$B$4:$C$30,2,FALSE),"")</f>
        <v/>
      </c>
      <c r="AG8" s="55" t="str">
        <f>IF(Abaques_SSI!AG8&gt;0,HLOOKUP(AG$2,Etape_2_Budget_par_risque!$K$1:$AS$37,37,FALSE)*Abaques_SSI!AG8*5*VLOOKUP($B8,Etape_2_Budget_par_risque!$B$4:$C$30,2,FALSE),"")</f>
        <v/>
      </c>
      <c r="AH8" s="55" t="str">
        <f>IF(Abaques_SSI!AH8&gt;0,HLOOKUP(AH$2,Etape_2_Budget_par_risque!$K$1:$AS$37,37,FALSE)*Abaques_SSI!AH8*5*VLOOKUP($B8,Etape_2_Budget_par_risque!$B$4:$C$30,2,FALSE),"")</f>
        <v/>
      </c>
      <c r="AI8" s="55" t="str">
        <f>IF(Abaques_SSI!AI8&gt;0,HLOOKUP(AI$2,Etape_2_Budget_par_risque!$K$1:$AS$37,37,FALSE)*Abaques_SSI!AI8*5*VLOOKUP($B8,Etape_2_Budget_par_risque!$B$4:$C$30,2,FALSE),"")</f>
        <v/>
      </c>
      <c r="AJ8" s="55" t="str">
        <f>IF(Abaques_SSI!AJ8&gt;0,HLOOKUP(AJ$2,Etape_2_Budget_par_risque!$K$1:$AS$37,37,FALSE)*Abaques_SSI!AJ8*5*VLOOKUP($B8,Etape_2_Budget_par_risque!$B$4:$C$30,2,FALSE),"")</f>
        <v/>
      </c>
      <c r="AK8" s="55" t="str">
        <f>IF(Abaques_SSI!AK8&gt;0,HLOOKUP(AK$2,Etape_2_Budget_par_risque!$K$1:$AS$37,37,FALSE)*Abaques_SSI!AK8*5*VLOOKUP($B8,Etape_2_Budget_par_risque!$B$4:$C$30,2,FALSE),"")</f>
        <v/>
      </c>
      <c r="AL8" s="175" t="str">
        <f>IF(Abaques_SSI!AL8&gt;0,HLOOKUP(AL$2,Etape_2_Budget_par_risque!$K$1:$AS$37,37,FALSE)*Abaques_SSI!AL8*5*VLOOKUP($B8,Etape_2_Budget_par_risque!$B$4:$C$30,2,FALSE),"")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7.388461538461538</v>
      </c>
      <c r="D9" s="56" t="str">
        <f>IF(Abaques_SSI!D9&gt;0,HLOOKUP(D$2,Etape_2_Budget_par_risque!$K$1:$AS$37,37,FALSE)*Abaques_SSI!D9*5*VLOOKUP($B9,Etape_2_Budget_par_risque!$B$4:$C$30,2,FALSE),"")</f>
        <v/>
      </c>
      <c r="E9" s="55" t="str">
        <f>IF(Abaques_SSI!E9&gt;0,HLOOKUP(E$2,Etape_2_Budget_par_risque!$K$1:$AS$37,37,FALSE)*Abaques_SSI!E9*5*VLOOKUP($B9,Etape_2_Budget_par_risque!$B$4:$C$30,2,FALSE),"")</f>
        <v/>
      </c>
      <c r="F9" s="55" t="str">
        <f>IF(Abaques_SSI!F9&gt;0,HLOOKUP(F$2,Etape_2_Budget_par_risque!$K$1:$AS$37,37,FALSE)*Abaques_SSI!F9*5*VLOOKUP($B9,Etape_2_Budget_par_risque!$B$4:$C$30,2,FALSE),"")</f>
        <v/>
      </c>
      <c r="G9" s="55" t="str">
        <f>IF(Abaques_SSI!G9&gt;0,HLOOKUP(G$2,Etape_2_Budget_par_risque!$K$1:$AS$37,37,FALSE)*Abaques_SSI!G9*5*VLOOKUP($B9,Etape_2_Budget_par_risque!$B$4:$C$30,2,FALSE),"")</f>
        <v/>
      </c>
      <c r="H9" s="55">
        <f ca="1">IF(Abaques_SSI!H9&gt;0,HLOOKUP(H$2,Etape_2_Budget_par_risque!$K$1:$AS$37,37,FALSE)*Abaques_SSI!H9*5*VLOOKUP($B9,Etape_2_Budget_par_risque!$B$4:$C$30,2,FALSE),"")</f>
        <v>1.153846153846154</v>
      </c>
      <c r="I9" s="55">
        <f ca="1">IF(Abaques_SSI!I9&gt;0,HLOOKUP(I$2,Etape_2_Budget_par_risque!$K$1:$AS$37,37,FALSE)*Abaques_SSI!I9*5*VLOOKUP($B9,Etape_2_Budget_par_risque!$B$4:$C$30,2,FALSE),"")</f>
        <v>0.86538461538461542</v>
      </c>
      <c r="J9" s="55">
        <f ca="1">IF(Abaques_SSI!J9&gt;0,HLOOKUP(J$2,Etape_2_Budget_par_risque!$K$1:$AS$37,37,FALSE)*Abaques_SSI!J9*5*VLOOKUP($B9,Etape_2_Budget_par_risque!$B$4:$C$30,2,FALSE),"")</f>
        <v>0.63461538461538469</v>
      </c>
      <c r="K9" s="55">
        <f ca="1">IF(Abaques_SSI!K9&gt;0,HLOOKUP(K$2,Etape_2_Budget_par_risque!$K$1:$AS$37,37,FALSE)*Abaques_SSI!K9*5*VLOOKUP($B9,Etape_2_Budget_par_risque!$B$4:$C$30,2,FALSE),"")</f>
        <v>0.21923076923076923</v>
      </c>
      <c r="L9" s="55" t="str">
        <f>IF(Abaques_SSI!L9&gt;0,HLOOKUP(L$2,Etape_2_Budget_par_risque!$K$1:$AS$37,37,FALSE)*Abaques_SSI!L9*5*VLOOKUP($B9,Etape_2_Budget_par_risque!$B$4:$C$30,2,FALSE),"")</f>
        <v/>
      </c>
      <c r="M9" s="55">
        <f ca="1">IF(Abaques_SSI!M9&gt;0,HLOOKUP(M$2,Etape_2_Budget_par_risque!$K$1:$AS$37,37,FALSE)*Abaques_SSI!M9*5*VLOOKUP($B9,Etape_2_Budget_par_risque!$B$4:$C$30,2,FALSE),"")</f>
        <v>0.63846153846153852</v>
      </c>
      <c r="N9" s="55" t="str">
        <f>IF(Abaques_SSI!N9&gt;0,HLOOKUP(N$2,Etape_2_Budget_par_risque!$K$1:$AS$37,37,FALSE)*Abaques_SSI!N9*5*VLOOKUP($B9,Etape_2_Budget_par_risque!$B$4:$C$30,2,FALSE),"")</f>
        <v/>
      </c>
      <c r="O9" s="55" t="str">
        <f>IF(Abaques_SSI!O9&gt;0,HLOOKUP(O$2,Etape_2_Budget_par_risque!$K$1:$AS$37,37,FALSE)*Abaques_SSI!O9*5*VLOOKUP($B9,Etape_2_Budget_par_risque!$B$4:$C$30,2,FALSE),"")</f>
        <v/>
      </c>
      <c r="P9" s="140">
        <f ca="1">IF(Abaques_SSI!P9&gt;0,HLOOKUP(P$2,Etape_2_Budget_par_risque!$K$1:$AS$37,37,FALSE)*Abaques_SSI!P9*5*VLOOKUP($B9,Etape_2_Budget_par_risque!$B$4:$C$30,2,FALSE),"")</f>
        <v>0</v>
      </c>
      <c r="Q9" s="55" t="str">
        <f>IF(Abaques_SSI!Q9&gt;0,HLOOKUP(Q$2,Etape_2_Budget_par_risque!$K$1:$AS$37,37,FALSE)*Abaques_SSI!Q9*5*VLOOKUP($B9,Etape_2_Budget_par_risque!$B$4:$C$30,2,FALSE),"")</f>
        <v/>
      </c>
      <c r="R9" s="55">
        <f ca="1">IF(Abaques_SSI!R9&gt;0,HLOOKUP(R$2,Etape_2_Budget_par_risque!$K$1:$AS$37,37,FALSE)*Abaques_SSI!R9*5*VLOOKUP($B9,Etape_2_Budget_par_risque!$B$4:$C$30,2,FALSE),"")</f>
        <v>2.6923076923076925</v>
      </c>
      <c r="S9" s="55">
        <f ca="1">IF(Abaques_SSI!S9&gt;0,HLOOKUP(S$2,Etape_2_Budget_par_risque!$K$1:$AS$37,37,FALSE)*Abaques_SSI!S9*5*VLOOKUP($B9,Etape_2_Budget_par_risque!$B$4:$C$30,2,FALSE),"")</f>
        <v>0.44423076923076921</v>
      </c>
      <c r="T9" s="55" t="str">
        <f>IF(Abaques_SSI!T9&gt;0,HLOOKUP(T$2,Etape_2_Budget_par_risque!$K$1:$AS$37,37,FALSE)*Abaques_SSI!T9*5*VLOOKUP($B9,Etape_2_Budget_par_risque!$B$4:$C$30,2,FALSE),"")</f>
        <v/>
      </c>
      <c r="U9" s="55" t="str">
        <f>IF(Abaques_SSI!U9&gt;0,HLOOKUP(U$2,Etape_2_Budget_par_risque!$K$1:$AS$37,37,FALSE)*Abaques_SSI!U9*5*VLOOKUP($B9,Etape_2_Budget_par_risque!$B$4:$C$30,2,FALSE),"")</f>
        <v/>
      </c>
      <c r="V9" s="55" t="str">
        <f>IF(Abaques_SSI!V9&gt;0,HLOOKUP(V$2,Etape_2_Budget_par_risque!$K$1:$AS$37,37,FALSE)*Abaques_SSI!V9*5*VLOOKUP($B9,Etape_2_Budget_par_risque!$B$4:$C$30,2,FALSE),"")</f>
        <v/>
      </c>
      <c r="W9" s="55" t="str">
        <f>IF(Abaques_SSI!W9&gt;0,HLOOKUP(W$2,Etape_2_Budget_par_risque!$K$1:$AS$37,37,FALSE)*Abaques_SSI!W9*5*VLOOKUP($B9,Etape_2_Budget_par_risque!$B$4:$C$30,2,FALSE),"")</f>
        <v/>
      </c>
      <c r="X9" s="55" t="str">
        <f>IF(Abaques_SSI!X9&gt;0,HLOOKUP(X$2,Etape_2_Budget_par_risque!$K$1:$AS$37,37,FALSE)*Abaques_SSI!X9*5*VLOOKUP($B9,Etape_2_Budget_par_risque!$B$4:$C$30,2,FALSE),"")</f>
        <v/>
      </c>
      <c r="Y9" s="55" t="str">
        <f>IF(Abaques_SSI!Y9&gt;0,HLOOKUP(Y$2,Etape_2_Budget_par_risque!$K$1:$AS$37,37,FALSE)*Abaques_SSI!Y9*5*VLOOKUP($B9,Etape_2_Budget_par_risque!$B$4:$C$30,2,FALSE),"")</f>
        <v/>
      </c>
      <c r="Z9" s="55" t="str">
        <f>IF(Abaques_SSI!Z9&gt;0,HLOOKUP(Z$2,Etape_2_Budget_par_risque!$K$1:$AS$37,37,FALSE)*Abaques_SSI!Z9*5*VLOOKUP($B9,Etape_2_Budget_par_risque!$B$4:$C$30,2,FALSE),"")</f>
        <v/>
      </c>
      <c r="AA9" s="55" t="str">
        <f>IF(Abaques_SSI!AA9&gt;0,HLOOKUP(AA$2,Etape_2_Budget_par_risque!$K$1:$AS$37,37,FALSE)*Abaques_SSI!AA9*5*VLOOKUP($B9,Etape_2_Budget_par_risque!$B$4:$C$30,2,FALSE),"")</f>
        <v/>
      </c>
      <c r="AB9" s="55" t="str">
        <f>IF(Abaques_SSI!AB9&gt;0,HLOOKUP(AB$2,Etape_2_Budget_par_risque!$K$1:$AS$37,37,FALSE)*Abaques_SSI!AB9*5*VLOOKUP($B9,Etape_2_Budget_par_risque!$B$4:$C$30,2,FALSE),"")</f>
        <v/>
      </c>
      <c r="AC9" s="55" t="str">
        <f>IF(Abaques_SSI!AC9&gt;0,HLOOKUP(AC$2,Etape_2_Budget_par_risque!$K$1:$AS$37,37,FALSE)*Abaques_SSI!AC9*5*VLOOKUP($B9,Etape_2_Budget_par_risque!$B$4:$C$30,2,FALSE),"")</f>
        <v/>
      </c>
      <c r="AD9" s="55" t="str">
        <f>IF(Abaques_SSI!AD9&gt;0,HLOOKUP(AD$2,Etape_2_Budget_par_risque!$K$1:$AS$37,37,FALSE)*Abaques_SSI!AD9*5*VLOOKUP($B9,Etape_2_Budget_par_risque!$B$4:$C$30,2,FALSE),"")</f>
        <v/>
      </c>
      <c r="AE9" s="55" t="str">
        <f>IF(Abaques_SSI!AE9&gt;0,HLOOKUP(AE$2,Etape_2_Budget_par_risque!$K$1:$AS$37,37,FALSE)*Abaques_SSI!AE9*5*VLOOKUP($B9,Etape_2_Budget_par_risque!$B$4:$C$30,2,FALSE),"")</f>
        <v/>
      </c>
      <c r="AF9" s="55" t="str">
        <f>IF(Abaques_SSI!AF9&gt;0,HLOOKUP(AF$2,Etape_2_Budget_par_risque!$K$1:$AS$37,37,FALSE)*Abaques_SSI!AF9*5*VLOOKUP($B9,Etape_2_Budget_par_risque!$B$4:$C$30,2,FALSE),"")</f>
        <v/>
      </c>
      <c r="AG9" s="55" t="str">
        <f>IF(Abaques_SSI!AG9&gt;0,HLOOKUP(AG$2,Etape_2_Budget_par_risque!$K$1:$AS$37,37,FALSE)*Abaques_SSI!AG9*5*VLOOKUP($B9,Etape_2_Budget_par_risque!$B$4:$C$30,2,FALSE),"")</f>
        <v/>
      </c>
      <c r="AH9" s="55" t="str">
        <f>IF(Abaques_SSI!AH9&gt;0,HLOOKUP(AH$2,Etape_2_Budget_par_risque!$K$1:$AS$37,37,FALSE)*Abaques_SSI!AH9*5*VLOOKUP($B9,Etape_2_Budget_par_risque!$B$4:$C$30,2,FALSE),"")</f>
        <v/>
      </c>
      <c r="AI9" s="55" t="str">
        <f>IF(Abaques_SSI!AI9&gt;0,HLOOKUP(AI$2,Etape_2_Budget_par_risque!$K$1:$AS$37,37,FALSE)*Abaques_SSI!AI9*5*VLOOKUP($B9,Etape_2_Budget_par_risque!$B$4:$C$30,2,FALSE),"")</f>
        <v/>
      </c>
      <c r="AJ9" s="55" t="str">
        <f>IF(Abaques_SSI!AJ9&gt;0,HLOOKUP(AJ$2,Etape_2_Budget_par_risque!$K$1:$AS$37,37,FALSE)*Abaques_SSI!AJ9*5*VLOOKUP($B9,Etape_2_Budget_par_risque!$B$4:$C$30,2,FALSE),"")</f>
        <v/>
      </c>
      <c r="AK9" s="55" t="str">
        <f>IF(Abaques_SSI!AK9&gt;0,HLOOKUP(AK$2,Etape_2_Budget_par_risque!$K$1:$AS$37,37,FALSE)*Abaques_SSI!AK9*5*VLOOKUP($B9,Etape_2_Budget_par_risque!$B$4:$C$30,2,FALSE),"")</f>
        <v/>
      </c>
      <c r="AL9" s="175">
        <f ca="1">IF(Abaques_SSI!AL9&gt;0,HLOOKUP(AL$2,Etape_2_Budget_par_risque!$K$1:$AS$37,37,FALSE)*Abaques_SSI!AL9*5*VLOOKUP($B9,Etape_2_Budget_par_risque!$B$4:$C$30,2,FALSE),"")</f>
        <v>0.74038461538461542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9.3320000000000025</v>
      </c>
      <c r="D10" s="56" t="str">
        <f>IF(Abaques_SSI!D10&gt;0,HLOOKUP(D$2,Etape_2_Budget_par_risque!$K$1:$AS$37,37,FALSE)*Abaques_SSI!D10*5*VLOOKUP($B10,Etape_2_Budget_par_risque!$B$4:$C$30,2,FALSE),"")</f>
        <v/>
      </c>
      <c r="E10" s="55" t="str">
        <f>IF(Abaques_SSI!E10&gt;0,HLOOKUP(E$2,Etape_2_Budget_par_risque!$K$1:$AS$37,37,FALSE)*Abaques_SSI!E10*5*VLOOKUP($B10,Etape_2_Budget_par_risque!$B$4:$C$30,2,FALSE),"")</f>
        <v/>
      </c>
      <c r="F10" s="55" t="str">
        <f>IF(Abaques_SSI!F10&gt;0,HLOOKUP(F$2,Etape_2_Budget_par_risque!$K$1:$AS$37,37,FALSE)*Abaques_SSI!F10*5*VLOOKUP($B10,Etape_2_Budget_par_risque!$B$4:$C$30,2,FALSE),"")</f>
        <v/>
      </c>
      <c r="G10" s="55" t="str">
        <f>IF(Abaques_SSI!G10&gt;0,HLOOKUP(G$2,Etape_2_Budget_par_risque!$K$1:$AS$37,37,FALSE)*Abaques_SSI!G10*5*VLOOKUP($B10,Etape_2_Budget_par_risque!$B$4:$C$30,2,FALSE),"")</f>
        <v/>
      </c>
      <c r="H10" s="55">
        <f ca="1">IF(Abaques_SSI!H10&gt;0,HLOOKUP(H$2,Etape_2_Budget_par_risque!$K$1:$AS$37,37,FALSE)*Abaques_SSI!H10*5*VLOOKUP($B10,Etape_2_Budget_par_risque!$B$4:$C$30,2,FALSE),"")</f>
        <v>2.4000000000000004</v>
      </c>
      <c r="I10" s="55">
        <f ca="1">IF(Abaques_SSI!I10&gt;0,HLOOKUP(I$2,Etape_2_Budget_par_risque!$K$1:$AS$37,37,FALSE)*Abaques_SSI!I10*5*VLOOKUP($B10,Etape_2_Budget_par_risque!$B$4:$C$30,2,FALSE),"")</f>
        <v>1.8000000000000005</v>
      </c>
      <c r="J10" s="55">
        <f ca="1">IF(Abaques_SSI!J10&gt;0,HLOOKUP(J$2,Etape_2_Budget_par_risque!$K$1:$AS$37,37,FALSE)*Abaques_SSI!J10*5*VLOOKUP($B10,Etape_2_Budget_par_risque!$B$4:$C$30,2,FALSE),"")</f>
        <v>1.3200000000000003</v>
      </c>
      <c r="K10" s="55" t="str">
        <f>IF(Abaques_SSI!K10&gt;0,HLOOKUP(K$2,Etape_2_Budget_par_risque!$K$1:$AS$37,37,FALSE)*Abaques_SSI!K10*5*VLOOKUP($B10,Etape_2_Budget_par_risque!$B$4:$C$30,2,FALSE),"")</f>
        <v/>
      </c>
      <c r="L10" s="55" t="str">
        <f>IF(Abaques_SSI!L10&gt;0,HLOOKUP(L$2,Etape_2_Budget_par_risque!$K$1:$AS$37,37,FALSE)*Abaques_SSI!L10*5*VLOOKUP($B10,Etape_2_Budget_par_risque!$B$4:$C$30,2,FALSE),"")</f>
        <v/>
      </c>
      <c r="M10" s="55">
        <f ca="1">IF(Abaques_SSI!M10&gt;0,HLOOKUP(M$2,Etape_2_Budget_par_risque!$K$1:$AS$37,37,FALSE)*Abaques_SSI!M10*5*VLOOKUP($B10,Etape_2_Budget_par_risque!$B$4:$C$30,2,FALSE),"")</f>
        <v>1.3280000000000003</v>
      </c>
      <c r="N10" s="55" t="str">
        <f>IF(Abaques_SSI!N10&gt;0,HLOOKUP(N$2,Etape_2_Budget_par_risque!$K$1:$AS$37,37,FALSE)*Abaques_SSI!N10*5*VLOOKUP($B10,Etape_2_Budget_par_risque!$B$4:$C$30,2,FALSE),"")</f>
        <v/>
      </c>
      <c r="O10" s="55" t="str">
        <f>IF(Abaques_SSI!O10&gt;0,HLOOKUP(O$2,Etape_2_Budget_par_risque!$K$1:$AS$37,37,FALSE)*Abaques_SSI!O10*5*VLOOKUP($B10,Etape_2_Budget_par_risque!$B$4:$C$30,2,FALSE),"")</f>
        <v/>
      </c>
      <c r="P10" s="55" t="str">
        <f>IF(Abaques_SSI!P10&gt;0,HLOOKUP(P$2,Etape_2_Budget_par_risque!$K$1:$AS$37,37,FALSE)*Abaques_SSI!P10*5*VLOOKUP($B10,Etape_2_Budget_par_risque!$B$4:$C$30,2,FALSE),"")</f>
        <v/>
      </c>
      <c r="Q10" s="55" t="str">
        <f>IF(Abaques_SSI!Q10&gt;0,HLOOKUP(Q$2,Etape_2_Budget_par_risque!$K$1:$AS$37,37,FALSE)*Abaques_SSI!Q10*5*VLOOKUP($B10,Etape_2_Budget_par_risque!$B$4:$C$30,2,FALSE),"")</f>
        <v/>
      </c>
      <c r="R10" s="55" t="str">
        <f>IF(Abaques_SSI!R10&gt;0,HLOOKUP(R$2,Etape_2_Budget_par_risque!$K$1:$AS$37,37,FALSE)*Abaques_SSI!R10*5*VLOOKUP($B10,Etape_2_Budget_par_risque!$B$4:$C$30,2,FALSE),"")</f>
        <v/>
      </c>
      <c r="S10" s="55" t="str">
        <f>IF(Abaques_SSI!S10&gt;0,HLOOKUP(S$2,Etape_2_Budget_par_risque!$K$1:$AS$37,37,FALSE)*Abaques_SSI!S10*5*VLOOKUP($B10,Etape_2_Budget_par_risque!$B$4:$C$30,2,FALSE),"")</f>
        <v/>
      </c>
      <c r="T10" s="55" t="str">
        <f>IF(Abaques_SSI!T10&gt;0,HLOOKUP(T$2,Etape_2_Budget_par_risque!$K$1:$AS$37,37,FALSE)*Abaques_SSI!T10*5*VLOOKUP($B10,Etape_2_Budget_par_risque!$B$4:$C$30,2,FALSE),"")</f>
        <v/>
      </c>
      <c r="U10" s="55" t="str">
        <f>IF(Abaques_SSI!U10&gt;0,HLOOKUP(U$2,Etape_2_Budget_par_risque!$K$1:$AS$37,37,FALSE)*Abaques_SSI!U10*5*VLOOKUP($B10,Etape_2_Budget_par_risque!$B$4:$C$30,2,FALSE),"")</f>
        <v/>
      </c>
      <c r="V10" s="55">
        <f ca="1">IF(Abaques_SSI!V10&gt;0,HLOOKUP(V$2,Etape_2_Budget_par_risque!$K$1:$AS$37,37,FALSE)*Abaques_SSI!V10*5*VLOOKUP($B10,Etape_2_Budget_par_risque!$B$4:$C$30,2,FALSE),"")</f>
        <v>0.49600000000000011</v>
      </c>
      <c r="W10" s="55">
        <f ca="1">IF(Abaques_SSI!W10&gt;0,HLOOKUP(W$2,Etape_2_Budget_par_risque!$K$1:$AS$37,37,FALSE)*Abaques_SSI!W10*5*VLOOKUP($B10,Etape_2_Budget_par_risque!$B$4:$C$30,2,FALSE),"")</f>
        <v>0</v>
      </c>
      <c r="X10" s="55">
        <f ca="1">IF(Abaques_SSI!X10&gt;0,HLOOKUP(X$2,Etape_2_Budget_par_risque!$K$1:$AS$37,37,FALSE)*Abaques_SSI!X10*5*VLOOKUP($B10,Etape_2_Budget_par_risque!$B$4:$C$30,2,FALSE),"")</f>
        <v>0.44800000000000006</v>
      </c>
      <c r="Y10" s="55" t="str">
        <f>IF(Abaques_SSI!Y10&gt;0,HLOOKUP(Y$2,Etape_2_Budget_par_risque!$K$1:$AS$37,37,FALSE)*Abaques_SSI!Y10*5*VLOOKUP($B10,Etape_2_Budget_par_risque!$B$4:$C$30,2,FALSE),"")</f>
        <v/>
      </c>
      <c r="Z10" s="55" t="str">
        <f>IF(Abaques_SSI!Z10&gt;0,HLOOKUP(Z$2,Etape_2_Budget_par_risque!$K$1:$AS$37,37,FALSE)*Abaques_SSI!Z10*5*VLOOKUP($B10,Etape_2_Budget_par_risque!$B$4:$C$30,2,FALSE),"")</f>
        <v/>
      </c>
      <c r="AA10" s="55" t="str">
        <f>IF(Abaques_SSI!AA10&gt;0,HLOOKUP(AA$2,Etape_2_Budget_par_risque!$K$1:$AS$37,37,FALSE)*Abaques_SSI!AA10*5*VLOOKUP($B10,Etape_2_Budget_par_risque!$B$4:$C$30,2,FALSE),"")</f>
        <v/>
      </c>
      <c r="AB10" s="55" t="str">
        <f>IF(Abaques_SSI!AB10&gt;0,HLOOKUP(AB$2,Etape_2_Budget_par_risque!$K$1:$AS$37,37,FALSE)*Abaques_SSI!AB10*5*VLOOKUP($B10,Etape_2_Budget_par_risque!$B$4:$C$30,2,FALSE),"")</f>
        <v/>
      </c>
      <c r="AC10" s="55" t="str">
        <f>IF(Abaques_SSI!AC10&gt;0,HLOOKUP(AC$2,Etape_2_Budget_par_risque!$K$1:$AS$37,37,FALSE)*Abaques_SSI!AC10*5*VLOOKUP($B10,Etape_2_Budget_par_risque!$B$4:$C$30,2,FALSE),"")</f>
        <v/>
      </c>
      <c r="AD10" s="55" t="str">
        <f>IF(Abaques_SSI!AD10&gt;0,HLOOKUP(AD$2,Etape_2_Budget_par_risque!$K$1:$AS$37,37,FALSE)*Abaques_SSI!AD10*5*VLOOKUP($B10,Etape_2_Budget_par_risque!$B$4:$C$30,2,FALSE),"")</f>
        <v/>
      </c>
      <c r="AE10" s="55" t="str">
        <f>IF(Abaques_SSI!AE10&gt;0,HLOOKUP(AE$2,Etape_2_Budget_par_risque!$K$1:$AS$37,37,FALSE)*Abaques_SSI!AE10*5*VLOOKUP($B10,Etape_2_Budget_par_risque!$B$4:$C$30,2,FALSE),"")</f>
        <v/>
      </c>
      <c r="AF10" s="55" t="str">
        <f>IF(Abaques_SSI!AF10&gt;0,HLOOKUP(AF$2,Etape_2_Budget_par_risque!$K$1:$AS$37,37,FALSE)*Abaques_SSI!AF10*5*VLOOKUP($B10,Etape_2_Budget_par_risque!$B$4:$C$30,2,FALSE),"")</f>
        <v/>
      </c>
      <c r="AG10" s="55" t="str">
        <f>IF(Abaques_SSI!AG10&gt;0,HLOOKUP(AG$2,Etape_2_Budget_par_risque!$K$1:$AS$37,37,FALSE)*Abaques_SSI!AG10*5*VLOOKUP($B10,Etape_2_Budget_par_risque!$B$4:$C$30,2,FALSE),"")</f>
        <v/>
      </c>
      <c r="AH10" s="55" t="str">
        <f>IF(Abaques_SSI!AH10&gt;0,HLOOKUP(AH$2,Etape_2_Budget_par_risque!$K$1:$AS$37,37,FALSE)*Abaques_SSI!AH10*5*VLOOKUP($B10,Etape_2_Budget_par_risque!$B$4:$C$30,2,FALSE),"")</f>
        <v/>
      </c>
      <c r="AI10" s="55" t="str">
        <f>IF(Abaques_SSI!AI10&gt;0,HLOOKUP(AI$2,Etape_2_Budget_par_risque!$K$1:$AS$37,37,FALSE)*Abaques_SSI!AI10*5*VLOOKUP($B10,Etape_2_Budget_par_risque!$B$4:$C$30,2,FALSE),"")</f>
        <v/>
      </c>
      <c r="AJ10" s="55" t="str">
        <f>IF(Abaques_SSI!AJ10&gt;0,HLOOKUP(AJ$2,Etape_2_Budget_par_risque!$K$1:$AS$37,37,FALSE)*Abaques_SSI!AJ10*5*VLOOKUP($B10,Etape_2_Budget_par_risque!$B$4:$C$30,2,FALSE),"")</f>
        <v/>
      </c>
      <c r="AK10" s="55" t="str">
        <f>IF(Abaques_SSI!AK10&gt;0,HLOOKUP(AK$2,Etape_2_Budget_par_risque!$K$1:$AS$37,37,FALSE)*Abaques_SSI!AK10*5*VLOOKUP($B10,Etape_2_Budget_par_risque!$B$4:$C$30,2,FALSE),"")</f>
        <v/>
      </c>
      <c r="AL10" s="175">
        <f ca="1">IF(Abaques_SSI!AL10&gt;0,HLOOKUP(AL$2,Etape_2_Budget_par_risque!$K$1:$AS$37,37,FALSE)*Abaques_SSI!AL10*5*VLOOKUP($B10,Etape_2_Budget_par_risque!$B$4:$C$30,2,FALSE),"")</f>
        <v>1.5400000000000003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3.4278225825967743</v>
      </c>
      <c r="D11" s="56" t="str">
        <f>IF(Abaques_SSI!D11&gt;0,HLOOKUP(D$2,Etape_2_Budget_par_risque!$K$1:$AS$37,37,FALSE)*Abaques_SSI!D11*5*VLOOKUP($B11,Etape_2_Budget_par_risque!$B$4:$C$30,2,FALSE),"")</f>
        <v/>
      </c>
      <c r="E11" s="55" t="str">
        <f>IF(Abaques_SSI!E11&gt;0,HLOOKUP(E$2,Etape_2_Budget_par_risque!$K$1:$AS$37,37,FALSE)*Abaques_SSI!E11*5*VLOOKUP($B11,Etape_2_Budget_par_risque!$B$4:$C$30,2,FALSE),"")</f>
        <v/>
      </c>
      <c r="F11" s="55" t="str">
        <f>IF(Abaques_SSI!F11&gt;0,HLOOKUP(F$2,Etape_2_Budget_par_risque!$K$1:$AS$37,37,FALSE)*Abaques_SSI!F11*5*VLOOKUP($B11,Etape_2_Budget_par_risque!$B$4:$C$30,2,FALSE),"")</f>
        <v/>
      </c>
      <c r="G11" s="55" t="str">
        <f>IF(Abaques_SSI!G11&gt;0,HLOOKUP(G$2,Etape_2_Budget_par_risque!$K$1:$AS$37,37,FALSE)*Abaques_SSI!G11*5*VLOOKUP($B11,Etape_2_Budget_par_risque!$B$4:$C$30,2,FALSE),"")</f>
        <v/>
      </c>
      <c r="H11" s="55">
        <f ca="1">IF(Abaques_SSI!H11&gt;0,HLOOKUP(H$2,Etape_2_Budget_par_risque!$K$1:$AS$37,37,FALSE)*Abaques_SSI!H11*5*VLOOKUP($B11,Etape_2_Budget_par_risque!$B$4:$C$30,2,FALSE),"")</f>
        <v>0.24193548387096775</v>
      </c>
      <c r="I11" s="55">
        <f ca="1">IF(Abaques_SSI!I11&gt;0,HLOOKUP(I$2,Etape_2_Budget_par_risque!$K$1:$AS$37,37,FALSE)*Abaques_SSI!I11*5*VLOOKUP($B11,Etape_2_Budget_par_risque!$B$4:$C$30,2,FALSE),"")</f>
        <v>0.18145161290322578</v>
      </c>
      <c r="J11" s="55">
        <f ca="1">IF(Abaques_SSI!J11&gt;0,HLOOKUP(J$2,Etape_2_Budget_par_risque!$K$1:$AS$37,37,FALSE)*Abaques_SSI!J11*5*VLOOKUP($B11,Etape_2_Budget_par_risque!$B$4:$C$30,2,FALSE),"")</f>
        <v>0.22177419550000005</v>
      </c>
      <c r="K11" s="55" t="str">
        <f>IF(Abaques_SSI!K11&gt;0,HLOOKUP(K$2,Etape_2_Budget_par_risque!$K$1:$AS$37,37,FALSE)*Abaques_SSI!K11*5*VLOOKUP($B11,Etape_2_Budget_par_risque!$B$4:$C$30,2,FALSE),"")</f>
        <v/>
      </c>
      <c r="L11" s="55" t="str">
        <f>IF(Abaques_SSI!L11&gt;0,HLOOKUP(L$2,Etape_2_Budget_par_risque!$K$1:$AS$37,37,FALSE)*Abaques_SSI!L11*5*VLOOKUP($B11,Etape_2_Budget_par_risque!$B$4:$C$30,2,FALSE),"")</f>
        <v/>
      </c>
      <c r="M11" s="55">
        <f ca="1">IF(Abaques_SSI!M11&gt;0,HLOOKUP(M$2,Etape_2_Budget_par_risque!$K$1:$AS$37,37,FALSE)*Abaques_SSI!M11*5*VLOOKUP($B11,Etape_2_Budget_par_risque!$B$4:$C$30,2,FALSE),"")</f>
        <v>0.13387096774193549</v>
      </c>
      <c r="N11" s="55" t="str">
        <f>IF(Abaques_SSI!N11&gt;0,HLOOKUP(N$2,Etape_2_Budget_par_risque!$K$1:$AS$37,37,FALSE)*Abaques_SSI!N11*5*VLOOKUP($B11,Etape_2_Budget_par_risque!$B$4:$C$30,2,FALSE),"")</f>
        <v/>
      </c>
      <c r="O11" s="55" t="str">
        <f>IF(Abaques_SSI!O11&gt;0,HLOOKUP(O$2,Etape_2_Budget_par_risque!$K$1:$AS$37,37,FALSE)*Abaques_SSI!O11*5*VLOOKUP($B11,Etape_2_Budget_par_risque!$B$4:$C$30,2,FALSE),"")</f>
        <v/>
      </c>
      <c r="P11" s="55" t="str">
        <f>IF(Abaques_SSI!P11&gt;0,HLOOKUP(P$2,Etape_2_Budget_par_risque!$K$1:$AS$37,37,FALSE)*Abaques_SSI!P11*5*VLOOKUP($B11,Etape_2_Budget_par_risque!$B$4:$C$30,2,FALSE),"")</f>
        <v/>
      </c>
      <c r="Q11" s="55" t="str">
        <f>IF(Abaques_SSI!Q11&gt;0,HLOOKUP(Q$2,Etape_2_Budget_par_risque!$K$1:$AS$37,37,FALSE)*Abaques_SSI!Q11*5*VLOOKUP($B11,Etape_2_Budget_par_risque!$B$4:$C$30,2,FALSE),"")</f>
        <v/>
      </c>
      <c r="R11" s="55" t="str">
        <f>IF(Abaques_SSI!R11&gt;0,HLOOKUP(R$2,Etape_2_Budget_par_risque!$K$1:$AS$37,37,FALSE)*Abaques_SSI!R11*5*VLOOKUP($B11,Etape_2_Budget_par_risque!$B$4:$C$30,2,FALSE),"")</f>
        <v/>
      </c>
      <c r="S11" s="55" t="str">
        <f>IF(Abaques_SSI!S11&gt;0,HLOOKUP(S$2,Etape_2_Budget_par_risque!$K$1:$AS$37,37,FALSE)*Abaques_SSI!S11*5*VLOOKUP($B11,Etape_2_Budget_par_risque!$B$4:$C$30,2,FALSE),"")</f>
        <v/>
      </c>
      <c r="T11" s="55" t="str">
        <f>IF(Abaques_SSI!T11&gt;0,HLOOKUP(T$2,Etape_2_Budget_par_risque!$K$1:$AS$37,37,FALSE)*Abaques_SSI!T11*5*VLOOKUP($B11,Etape_2_Budget_par_risque!$B$4:$C$30,2,FALSE),"")</f>
        <v/>
      </c>
      <c r="U11" s="55" t="str">
        <f>IF(Abaques_SSI!U11&gt;0,HLOOKUP(U$2,Etape_2_Budget_par_risque!$K$1:$AS$37,37,FALSE)*Abaques_SSI!U11*5*VLOOKUP($B11,Etape_2_Budget_par_risque!$B$4:$C$30,2,FALSE),"")</f>
        <v/>
      </c>
      <c r="V11" s="55" t="str">
        <f>IF(Abaques_SSI!V11&gt;0,HLOOKUP(V$2,Etape_2_Budget_par_risque!$K$1:$AS$37,37,FALSE)*Abaques_SSI!V11*5*VLOOKUP($B11,Etape_2_Budget_par_risque!$B$4:$C$30,2,FALSE),"")</f>
        <v/>
      </c>
      <c r="W11" s="55" t="str">
        <f>IF(Abaques_SSI!W11&gt;0,HLOOKUP(W$2,Etape_2_Budget_par_risque!$K$1:$AS$37,37,FALSE)*Abaques_SSI!W11*5*VLOOKUP($B11,Etape_2_Budget_par_risque!$B$4:$C$30,2,FALSE),"")</f>
        <v/>
      </c>
      <c r="X11" s="55" t="str">
        <f>IF(Abaques_SSI!X11&gt;0,HLOOKUP(X$2,Etape_2_Budget_par_risque!$K$1:$AS$37,37,FALSE)*Abaques_SSI!X11*5*VLOOKUP($B11,Etape_2_Budget_par_risque!$B$4:$C$30,2,FALSE),"")</f>
        <v/>
      </c>
      <c r="Y11" s="55" t="str">
        <f>IF(Abaques_SSI!Y11&gt;0,HLOOKUP(Y$2,Etape_2_Budget_par_risque!$K$1:$AS$37,37,FALSE)*Abaques_SSI!Y11*5*VLOOKUP($B11,Etape_2_Budget_par_risque!$B$4:$C$30,2,FALSE),"")</f>
        <v/>
      </c>
      <c r="Z11" s="55" t="str">
        <f>IF(Abaques_SSI!Z11&gt;0,HLOOKUP(Z$2,Etape_2_Budget_par_risque!$K$1:$AS$37,37,FALSE)*Abaques_SSI!Z11*5*VLOOKUP($B11,Etape_2_Budget_par_risque!$B$4:$C$30,2,FALSE),"")</f>
        <v/>
      </c>
      <c r="AA11" s="55">
        <f ca="1">IF(Abaques_SSI!AA11&gt;0,HLOOKUP(AA$2,Etape_2_Budget_par_risque!$K$1:$AS$37,37,FALSE)*Abaques_SSI!AA11*5*VLOOKUP($B11,Etape_2_Budget_par_risque!$B$4:$C$30,2,FALSE),"")</f>
        <v>0.27822580645161282</v>
      </c>
      <c r="AB11" s="55">
        <f ca="1">IF(Abaques_SSI!AB11&gt;0,HLOOKUP(AB$2,Etape_2_Budget_par_risque!$K$1:$AS$37,37,FALSE)*Abaques_SSI!AB11*5*VLOOKUP($B11,Etape_2_Budget_par_risque!$B$4:$C$30,2,FALSE),"")</f>
        <v>0</v>
      </c>
      <c r="AC11" s="55">
        <f ca="1">IF(Abaques_SSI!AC11&gt;0,HLOOKUP(AC$2,Etape_2_Budget_par_risque!$K$1:$AS$37,37,FALSE)*Abaques_SSI!AC11*5*VLOOKUP($B11,Etape_2_Budget_par_risque!$B$4:$C$30,2,FALSE),"")</f>
        <v>0</v>
      </c>
      <c r="AD11" s="55">
        <f ca="1">IF(Abaques_SSI!AD11&gt;0,HLOOKUP(AD$2,Etape_2_Budget_par_risque!$K$1:$AS$37,37,FALSE)*Abaques_SSI!AD11*5*VLOOKUP($B11,Etape_2_Budget_par_risque!$B$4:$C$30,2,FALSE),"")</f>
        <v>0.88709677419354849</v>
      </c>
      <c r="AE11" s="55">
        <f ca="1">IF(Abaques_SSI!AE11&gt;0,HLOOKUP(AE$2,Etape_2_Budget_par_risque!$K$1:$AS$37,37,FALSE)*Abaques_SSI!AE11*5*VLOOKUP($B11,Etape_2_Budget_par_risque!$B$4:$C$30,2,FALSE),"")</f>
        <v>8.7499999999999994E-2</v>
      </c>
      <c r="AF11" s="55">
        <f ca="1">IF(Abaques_SSI!AF11&gt;0,HLOOKUP(AF$2,Etape_2_Budget_par_risque!$K$1:$AS$37,37,FALSE)*Abaques_SSI!AF11*5*VLOOKUP($B11,Etape_2_Budget_par_risque!$B$4:$C$30,2,FALSE),"")</f>
        <v>1.2096774193548387</v>
      </c>
      <c r="AG11" s="55">
        <f ca="1">IF(Abaques_SSI!AG11&gt;0,HLOOKUP(AG$2,Etape_2_Budget_par_risque!$K$1:$AS$37,37,FALSE)*Abaques_SSI!AG11*5*VLOOKUP($B11,Etape_2_Budget_par_risque!$B$4:$C$30,2,FALSE),"")</f>
        <v>0</v>
      </c>
      <c r="AH11" s="55">
        <f ca="1">IF(Abaques_SSI!AH11&gt;0,HLOOKUP(AH$2,Etape_2_Budget_par_risque!$K$1:$AS$37,37,FALSE)*Abaques_SSI!AH11*5*VLOOKUP($B11,Etape_2_Budget_par_risque!$B$4:$C$30,2,FALSE),"")</f>
        <v>0</v>
      </c>
      <c r="AI11" s="55" t="str">
        <f>IF(Abaques_SSI!AI11&gt;0,HLOOKUP(AI$2,Etape_2_Budget_par_risque!$K$1:$AS$37,37,FALSE)*Abaques_SSI!AI11*5*VLOOKUP($B11,Etape_2_Budget_par_risque!$B$4:$C$30,2,FALSE),"")</f>
        <v/>
      </c>
      <c r="AJ11" s="55" t="str">
        <f>IF(Abaques_SSI!AJ11&gt;0,HLOOKUP(AJ$2,Etape_2_Budget_par_risque!$K$1:$AS$37,37,FALSE)*Abaques_SSI!AJ11*5*VLOOKUP($B11,Etape_2_Budget_par_risque!$B$4:$C$30,2,FALSE),"")</f>
        <v/>
      </c>
      <c r="AK11" s="55" t="str">
        <f>IF(Abaques_SSI!AK11&gt;0,HLOOKUP(AK$2,Etape_2_Budget_par_risque!$K$1:$AS$37,37,FALSE)*Abaques_SSI!AK11*5*VLOOKUP($B11,Etape_2_Budget_par_risque!$B$4:$C$30,2,FALSE),"")</f>
        <v/>
      </c>
      <c r="AL11" s="175">
        <f ca="1">IF(Abaques_SSI!AL11&gt;0,HLOOKUP(AL$2,Etape_2_Budget_par_risque!$K$1:$AS$37,37,FALSE)*Abaques_SSI!AL11*5*VLOOKUP($B11,Etape_2_Budget_par_risque!$B$4:$C$30,2,FALSE),"")</f>
        <v>0.18629032258064515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10.434677419354838</v>
      </c>
      <c r="D12" s="56" t="str">
        <f>IF(Abaques_SSI!D12&gt;0,HLOOKUP(D$2,Etape_2_Budget_par_risque!$K$1:$AS$37,37,FALSE)*Abaques_SSI!D12*5*VLOOKUP($B12,Etape_2_Budget_par_risque!$B$4:$C$30,2,FALSE),"")</f>
        <v/>
      </c>
      <c r="E12" s="55" t="str">
        <f>IF(Abaques_SSI!E12&gt;0,HLOOKUP(E$2,Etape_2_Budget_par_risque!$K$1:$AS$37,37,FALSE)*Abaques_SSI!E12*5*VLOOKUP($B12,Etape_2_Budget_par_risque!$B$4:$C$30,2,FALSE),"")</f>
        <v/>
      </c>
      <c r="F12" s="55" t="str">
        <f>IF(Abaques_SSI!F12&gt;0,HLOOKUP(F$2,Etape_2_Budget_par_risque!$K$1:$AS$37,37,FALSE)*Abaques_SSI!F12*5*VLOOKUP($B12,Etape_2_Budget_par_risque!$B$4:$C$30,2,FALSE),"")</f>
        <v/>
      </c>
      <c r="G12" s="55" t="str">
        <f>IF(Abaques_SSI!G12&gt;0,HLOOKUP(G$2,Etape_2_Budget_par_risque!$K$1:$AS$37,37,FALSE)*Abaques_SSI!G12*5*VLOOKUP($B12,Etape_2_Budget_par_risque!$B$4:$C$30,2,FALSE),"")</f>
        <v/>
      </c>
      <c r="H12" s="55">
        <f ca="1">IF(Abaques_SSI!H12&gt;0,HLOOKUP(H$2,Etape_2_Budget_par_risque!$K$1:$AS$37,37,FALSE)*Abaques_SSI!H12*5*VLOOKUP($B12,Etape_2_Budget_par_risque!$B$4:$C$30,2,FALSE),"")</f>
        <v>1.2096774193548385</v>
      </c>
      <c r="I12" s="55">
        <f ca="1">IF(Abaques_SSI!I12&gt;0,HLOOKUP(I$2,Etape_2_Budget_par_risque!$K$1:$AS$37,37,FALSE)*Abaques_SSI!I12*5*VLOOKUP($B12,Etape_2_Budget_par_risque!$B$4:$C$30,2,FALSE),"")</f>
        <v>0.54435483870967738</v>
      </c>
      <c r="J12" s="55" t="str">
        <f>IF(Abaques_SSI!J12&gt;0,HLOOKUP(J$2,Etape_2_Budget_par_risque!$K$1:$AS$37,37,FALSE)*Abaques_SSI!J12*5*VLOOKUP($B12,Etape_2_Budget_par_risque!$B$4:$C$30,2,FALSE),"")</f>
        <v/>
      </c>
      <c r="K12" s="55" t="str">
        <f>IF(Abaques_SSI!K12&gt;0,HLOOKUP(K$2,Etape_2_Budget_par_risque!$K$1:$AS$37,37,FALSE)*Abaques_SSI!K12*5*VLOOKUP($B12,Etape_2_Budget_par_risque!$B$4:$C$30,2,FALSE),"")</f>
        <v/>
      </c>
      <c r="L12" s="55" t="str">
        <f>IF(Abaques_SSI!L12&gt;0,HLOOKUP(L$2,Etape_2_Budget_par_risque!$K$1:$AS$37,37,FALSE)*Abaques_SSI!L12*5*VLOOKUP($B12,Etape_2_Budget_par_risque!$B$4:$C$30,2,FALSE),"")</f>
        <v/>
      </c>
      <c r="M12" s="55">
        <f ca="1">IF(Abaques_SSI!M12&gt;0,HLOOKUP(M$2,Etape_2_Budget_par_risque!$K$1:$AS$37,37,FALSE)*Abaques_SSI!M12*5*VLOOKUP($B12,Etape_2_Budget_par_risque!$B$4:$C$30,2,FALSE),"")</f>
        <v>0.40161290322580645</v>
      </c>
      <c r="N12" s="55" t="str">
        <f>IF(Abaques_SSI!N12&gt;0,HLOOKUP(N$2,Etape_2_Budget_par_risque!$K$1:$AS$37,37,FALSE)*Abaques_SSI!N12*5*VLOOKUP($B12,Etape_2_Budget_par_risque!$B$4:$C$30,2,FALSE),"")</f>
        <v/>
      </c>
      <c r="O12" s="55" t="str">
        <f>IF(Abaques_SSI!O12&gt;0,HLOOKUP(O$2,Etape_2_Budget_par_risque!$K$1:$AS$37,37,FALSE)*Abaques_SSI!O12*5*VLOOKUP($B12,Etape_2_Budget_par_risque!$B$4:$C$30,2,FALSE),"")</f>
        <v/>
      </c>
      <c r="P12" s="55" t="str">
        <f>IF(Abaques_SSI!P12&gt;0,HLOOKUP(P$2,Etape_2_Budget_par_risque!$K$1:$AS$37,37,FALSE)*Abaques_SSI!P12*5*VLOOKUP($B12,Etape_2_Budget_par_risque!$B$4:$C$30,2,FALSE),"")</f>
        <v/>
      </c>
      <c r="Q12" s="55" t="str">
        <f>IF(Abaques_SSI!Q12&gt;0,HLOOKUP(Q$2,Etape_2_Budget_par_risque!$K$1:$AS$37,37,FALSE)*Abaques_SSI!Q12*5*VLOOKUP($B12,Etape_2_Budget_par_risque!$B$4:$C$30,2,FALSE),"")</f>
        <v/>
      </c>
      <c r="R12" s="55" t="str">
        <f>IF(Abaques_SSI!R12&gt;0,HLOOKUP(R$2,Etape_2_Budget_par_risque!$K$1:$AS$37,37,FALSE)*Abaques_SSI!R12*5*VLOOKUP($B12,Etape_2_Budget_par_risque!$B$4:$C$30,2,FALSE),"")</f>
        <v/>
      </c>
      <c r="S12" s="55" t="str">
        <f>IF(Abaques_SSI!S12&gt;0,HLOOKUP(S$2,Etape_2_Budget_par_risque!$K$1:$AS$37,37,FALSE)*Abaques_SSI!S12*5*VLOOKUP($B12,Etape_2_Budget_par_risque!$B$4:$C$30,2,FALSE),"")</f>
        <v/>
      </c>
      <c r="T12" s="55" t="str">
        <f>IF(Abaques_SSI!T12&gt;0,HLOOKUP(T$2,Etape_2_Budget_par_risque!$K$1:$AS$37,37,FALSE)*Abaques_SSI!T12*5*VLOOKUP($B12,Etape_2_Budget_par_risque!$B$4:$C$30,2,FALSE),"")</f>
        <v/>
      </c>
      <c r="U12" s="55" t="str">
        <f>IF(Abaques_SSI!U12&gt;0,HLOOKUP(U$2,Etape_2_Budget_par_risque!$K$1:$AS$37,37,FALSE)*Abaques_SSI!U12*5*VLOOKUP($B12,Etape_2_Budget_par_risque!$B$4:$C$30,2,FALSE),"")</f>
        <v/>
      </c>
      <c r="V12" s="55">
        <f ca="1">IF(Abaques_SSI!V12&gt;0,HLOOKUP(V$2,Etape_2_Budget_par_risque!$K$1:$AS$37,37,FALSE)*Abaques_SSI!V12*5*VLOOKUP($B12,Etape_2_Budget_par_risque!$B$4:$C$30,2,FALSE),"")</f>
        <v>1.2000000000000002</v>
      </c>
      <c r="W12" s="55">
        <f ca="1">IF(Abaques_SSI!W12&gt;0,HLOOKUP(W$2,Etape_2_Budget_par_risque!$K$1:$AS$37,37,FALSE)*Abaques_SSI!W12*5*VLOOKUP($B12,Etape_2_Budget_par_risque!$B$4:$C$30,2,FALSE),"")</f>
        <v>0</v>
      </c>
      <c r="X12" s="55">
        <f ca="1">IF(Abaques_SSI!X12&gt;0,HLOOKUP(X$2,Etape_2_Budget_par_risque!$K$1:$AS$37,37,FALSE)*Abaques_SSI!X12*5*VLOOKUP($B12,Etape_2_Budget_par_risque!$B$4:$C$30,2,FALSE),"")</f>
        <v>0.13548387096774192</v>
      </c>
      <c r="Y12" s="55" t="str">
        <f>IF(Abaques_SSI!Y12&gt;0,HLOOKUP(Y$2,Etape_2_Budget_par_risque!$K$1:$AS$37,37,FALSE)*Abaques_SSI!Y12*5*VLOOKUP($B12,Etape_2_Budget_par_risque!$B$4:$C$30,2,FALSE),"")</f>
        <v/>
      </c>
      <c r="Z12" s="55" t="str">
        <f>IF(Abaques_SSI!Z12&gt;0,HLOOKUP(Z$2,Etape_2_Budget_par_risque!$K$1:$AS$37,37,FALSE)*Abaques_SSI!Z12*5*VLOOKUP($B12,Etape_2_Budget_par_risque!$B$4:$C$30,2,FALSE),"")</f>
        <v/>
      </c>
      <c r="AA12" s="55" t="str">
        <f>IF(Abaques_SSI!AA12&gt;0,HLOOKUP(AA$2,Etape_2_Budget_par_risque!$K$1:$AS$37,37,FALSE)*Abaques_SSI!AA12*5*VLOOKUP($B12,Etape_2_Budget_par_risque!$B$4:$C$30,2,FALSE),"")</f>
        <v/>
      </c>
      <c r="AB12" s="55" t="str">
        <f>IF(Abaques_SSI!AB12&gt;0,HLOOKUP(AB$2,Etape_2_Budget_par_risque!$K$1:$AS$37,37,FALSE)*Abaques_SSI!AB12*5*VLOOKUP($B12,Etape_2_Budget_par_risque!$B$4:$C$30,2,FALSE),"")</f>
        <v/>
      </c>
      <c r="AC12" s="55">
        <f ca="1">IF(Abaques_SSI!AC12&gt;0,HLOOKUP(AC$2,Etape_2_Budget_par_risque!$K$1:$AS$37,37,FALSE)*Abaques_SSI!AC12*5*VLOOKUP($B12,Etape_2_Budget_par_risque!$B$4:$C$30,2,FALSE),"")</f>
        <v>0</v>
      </c>
      <c r="AD12" s="55">
        <f ca="1">IF(Abaques_SSI!AD12&gt;0,HLOOKUP(AD$2,Etape_2_Budget_par_risque!$K$1:$AS$37,37,FALSE)*Abaques_SSI!AD12*5*VLOOKUP($B12,Etape_2_Budget_par_risque!$B$4:$C$30,2,FALSE),"")</f>
        <v>2.1774193548387095</v>
      </c>
      <c r="AE12" s="55">
        <f ca="1">IF(Abaques_SSI!AE12&gt;0,HLOOKUP(AE$2,Etape_2_Budget_par_risque!$K$1:$AS$37,37,FALSE)*Abaques_SSI!AE12*5*VLOOKUP($B12,Etape_2_Budget_par_risque!$B$4:$C$30,2,FALSE),"")</f>
        <v>0.18749999999999997</v>
      </c>
      <c r="AF12" s="55">
        <f ca="1">IF(Abaques_SSI!AF12&gt;0,HLOOKUP(AF$2,Etape_2_Budget_par_risque!$K$1:$AS$37,37,FALSE)*Abaques_SSI!AF12*5*VLOOKUP($B12,Etape_2_Budget_par_risque!$B$4:$C$30,2,FALSE),"")</f>
        <v>4.1129032258064511</v>
      </c>
      <c r="AG12" s="55">
        <f ca="1">IF(Abaques_SSI!AG12&gt;0,HLOOKUP(AG$2,Etape_2_Budget_par_risque!$K$1:$AS$37,37,FALSE)*Abaques_SSI!AG12*5*VLOOKUP($B12,Etape_2_Budget_par_risque!$B$4:$C$30,2,FALSE),"")</f>
        <v>0</v>
      </c>
      <c r="AH12" s="55">
        <f ca="1">IF(Abaques_SSI!AH12&gt;0,HLOOKUP(AH$2,Etape_2_Budget_par_risque!$K$1:$AS$37,37,FALSE)*Abaques_SSI!AH12*5*VLOOKUP($B12,Etape_2_Budget_par_risque!$B$4:$C$30,2,FALSE),"")</f>
        <v>0</v>
      </c>
      <c r="AI12" s="55" t="str">
        <f>IF(Abaques_SSI!AI12&gt;0,HLOOKUP(AI$2,Etape_2_Budget_par_risque!$K$1:$AS$37,37,FALSE)*Abaques_SSI!AI12*5*VLOOKUP($B12,Etape_2_Budget_par_risque!$B$4:$C$30,2,FALSE),"")</f>
        <v/>
      </c>
      <c r="AJ12" s="55" t="str">
        <f>IF(Abaques_SSI!AJ12&gt;0,HLOOKUP(AJ$2,Etape_2_Budget_par_risque!$K$1:$AS$37,37,FALSE)*Abaques_SSI!AJ12*5*VLOOKUP($B12,Etape_2_Budget_par_risque!$B$4:$C$30,2,FALSE),"")</f>
        <v/>
      </c>
      <c r="AK12" s="55" t="str">
        <f>IF(Abaques_SSI!AK12&gt;0,HLOOKUP(AK$2,Etape_2_Budget_par_risque!$K$1:$AS$37,37,FALSE)*Abaques_SSI!AK12*5*VLOOKUP($B12,Etape_2_Budget_par_risque!$B$4:$C$30,2,FALSE),"")</f>
        <v/>
      </c>
      <c r="AL12" s="175">
        <f ca="1">IF(Abaques_SSI!AL12&gt;0,HLOOKUP(AL$2,Etape_2_Budget_par_risque!$K$1:$AS$37,37,FALSE)*Abaques_SSI!AL12*5*VLOOKUP($B12,Etape_2_Budget_par_risque!$B$4:$C$30,2,FALSE),"")</f>
        <v>0.46572580645161288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2.9681818181818178</v>
      </c>
      <c r="D13" s="56" t="str">
        <f>IF(Abaques_SSI!D13&gt;0,HLOOKUP(D$2,Etape_2_Budget_par_risque!$K$1:$AS$37,37,FALSE)*Abaques_SSI!D13*5*VLOOKUP($B13,Etape_2_Budget_par_risque!$B$4:$C$30,2,FALSE),"")</f>
        <v/>
      </c>
      <c r="E13" s="55" t="str">
        <f>IF(Abaques_SSI!E13&gt;0,HLOOKUP(E$2,Etape_2_Budget_par_risque!$K$1:$AS$37,37,FALSE)*Abaques_SSI!E13*5*VLOOKUP($B13,Etape_2_Budget_par_risque!$B$4:$C$30,2,FALSE),"")</f>
        <v/>
      </c>
      <c r="F13" s="55" t="str">
        <f>IF(Abaques_SSI!F13&gt;0,HLOOKUP(F$2,Etape_2_Budget_par_risque!$K$1:$AS$37,37,FALSE)*Abaques_SSI!F13*5*VLOOKUP($B13,Etape_2_Budget_par_risque!$B$4:$C$30,2,FALSE),"")</f>
        <v/>
      </c>
      <c r="G13" s="55" t="str">
        <f>IF(Abaques_SSI!G13&gt;0,HLOOKUP(G$2,Etape_2_Budget_par_risque!$K$1:$AS$37,37,FALSE)*Abaques_SSI!G13*5*VLOOKUP($B13,Etape_2_Budget_par_risque!$B$4:$C$30,2,FALSE),"")</f>
        <v/>
      </c>
      <c r="H13" s="55">
        <f ca="1">IF(Abaques_SSI!H13&gt;0,HLOOKUP(H$2,Etape_2_Budget_par_risque!$K$1:$AS$37,37,FALSE)*Abaques_SSI!H13*5*VLOOKUP($B13,Etape_2_Budget_par_risque!$B$4:$C$30,2,FALSE),"")</f>
        <v>0.90909090909090917</v>
      </c>
      <c r="I13" s="55">
        <f ca="1">IF(Abaques_SSI!I13&gt;0,HLOOKUP(I$2,Etape_2_Budget_par_risque!$K$1:$AS$37,37,FALSE)*Abaques_SSI!I13*5*VLOOKUP($B13,Etape_2_Budget_par_risque!$B$4:$C$30,2,FALSE),"")</f>
        <v>0.25568181818181818</v>
      </c>
      <c r="J13" s="55">
        <f ca="1">IF(Abaques_SSI!J13&gt;0,HLOOKUP(J$2,Etape_2_Budget_par_risque!$K$1:$AS$37,37,FALSE)*Abaques_SSI!J13*5*VLOOKUP($B13,Etape_2_Budget_par_risque!$B$4:$C$30,2,FALSE),"")</f>
        <v>0.1875</v>
      </c>
      <c r="K13" s="55" t="str">
        <f>IF(Abaques_SSI!K13&gt;0,HLOOKUP(K$2,Etape_2_Budget_par_risque!$K$1:$AS$37,37,FALSE)*Abaques_SSI!K13*5*VLOOKUP($B13,Etape_2_Budget_par_risque!$B$4:$C$30,2,FALSE),"")</f>
        <v/>
      </c>
      <c r="L13" s="55" t="str">
        <f>IF(Abaques_SSI!L13&gt;0,HLOOKUP(L$2,Etape_2_Budget_par_risque!$K$1:$AS$37,37,FALSE)*Abaques_SSI!L13*5*VLOOKUP($B13,Etape_2_Budget_par_risque!$B$4:$C$30,2,FALSE),"")</f>
        <v/>
      </c>
      <c r="M13" s="55">
        <f ca="1">IF(Abaques_SSI!M13&gt;0,HLOOKUP(M$2,Etape_2_Budget_par_risque!$K$1:$AS$37,37,FALSE)*Abaques_SSI!M13*5*VLOOKUP($B13,Etape_2_Budget_par_risque!$B$4:$C$30,2,FALSE),"")</f>
        <v>0.18863636363636366</v>
      </c>
      <c r="N13" s="55" t="str">
        <f>IF(Abaques_SSI!N13&gt;0,HLOOKUP(N$2,Etape_2_Budget_par_risque!$K$1:$AS$37,37,FALSE)*Abaques_SSI!N13*5*VLOOKUP($B13,Etape_2_Budget_par_risque!$B$4:$C$30,2,FALSE),"")</f>
        <v/>
      </c>
      <c r="O13" s="55">
        <f ca="1">IF(Abaques_SSI!O13&gt;0,HLOOKUP(O$2,Etape_2_Budget_par_risque!$K$1:$AS$37,37,FALSE)*Abaques_SSI!O13*5*VLOOKUP($B13,Etape_2_Budget_par_risque!$B$4:$C$30,2,FALSE),"")</f>
        <v>5.3977272727272728E-2</v>
      </c>
      <c r="P13" s="55" t="str">
        <f>IF(Abaques_SSI!P13&gt;0,HLOOKUP(P$2,Etape_2_Budget_par_risque!$K$1:$AS$37,37,FALSE)*Abaques_SSI!P13*5*VLOOKUP($B13,Etape_2_Budget_par_risque!$B$4:$C$30,2,FALSE),"")</f>
        <v/>
      </c>
      <c r="Q13" s="55" t="str">
        <f>IF(Abaques_SSI!Q13&gt;0,HLOOKUP(Q$2,Etape_2_Budget_par_risque!$K$1:$AS$37,37,FALSE)*Abaques_SSI!Q13*5*VLOOKUP($B13,Etape_2_Budget_par_risque!$B$4:$C$30,2,FALSE),"")</f>
        <v/>
      </c>
      <c r="R13" s="55" t="str">
        <f>IF(Abaques_SSI!R13&gt;0,HLOOKUP(R$2,Etape_2_Budget_par_risque!$K$1:$AS$37,37,FALSE)*Abaques_SSI!R13*5*VLOOKUP($B13,Etape_2_Budget_par_risque!$B$4:$C$30,2,FALSE),"")</f>
        <v/>
      </c>
      <c r="S13" s="55" t="str">
        <f>IF(Abaques_SSI!S13&gt;0,HLOOKUP(S$2,Etape_2_Budget_par_risque!$K$1:$AS$37,37,FALSE)*Abaques_SSI!S13*5*VLOOKUP($B13,Etape_2_Budget_par_risque!$B$4:$C$30,2,FALSE),"")</f>
        <v/>
      </c>
      <c r="T13" s="55" t="str">
        <f>IF(Abaques_SSI!T13&gt;0,HLOOKUP(T$2,Etape_2_Budget_par_risque!$K$1:$AS$37,37,FALSE)*Abaques_SSI!T13*5*VLOOKUP($B13,Etape_2_Budget_par_risque!$B$4:$C$30,2,FALSE),"")</f>
        <v/>
      </c>
      <c r="U13" s="55">
        <f ca="1">IF(Abaques_SSI!U13&gt;0,HLOOKUP(U$2,Etape_2_Budget_par_risque!$K$1:$AS$37,37,FALSE)*Abaques_SSI!U13*5*VLOOKUP($B13,Etape_2_Budget_par_risque!$B$4:$C$30,2,FALSE),"")</f>
        <v>0</v>
      </c>
      <c r="V13" s="55" t="str">
        <f>IF(Abaques_SSI!V13&gt;0,HLOOKUP(V$2,Etape_2_Budget_par_risque!$K$1:$AS$37,37,FALSE)*Abaques_SSI!V13*5*VLOOKUP($B13,Etape_2_Budget_par_risque!$B$4:$C$30,2,FALSE),"")</f>
        <v/>
      </c>
      <c r="W13" s="55" t="str">
        <f>IF(Abaques_SSI!W13&gt;0,HLOOKUP(W$2,Etape_2_Budget_par_risque!$K$1:$AS$37,37,FALSE)*Abaques_SSI!W13*5*VLOOKUP($B13,Etape_2_Budget_par_risque!$B$4:$C$30,2,FALSE),"")</f>
        <v/>
      </c>
      <c r="X13" s="55" t="str">
        <f>IF(Abaques_SSI!X13&gt;0,HLOOKUP(X$2,Etape_2_Budget_par_risque!$K$1:$AS$37,37,FALSE)*Abaques_SSI!X13*5*VLOOKUP($B13,Etape_2_Budget_par_risque!$B$4:$C$30,2,FALSE),"")</f>
        <v/>
      </c>
      <c r="Y13" s="55" t="str">
        <f>IF(Abaques_SSI!Y13&gt;0,HLOOKUP(Y$2,Etape_2_Budget_par_risque!$K$1:$AS$37,37,FALSE)*Abaques_SSI!Y13*5*VLOOKUP($B13,Etape_2_Budget_par_risque!$B$4:$C$30,2,FALSE),"")</f>
        <v/>
      </c>
      <c r="Z13" s="55" t="str">
        <f>IF(Abaques_SSI!Z13&gt;0,HLOOKUP(Z$2,Etape_2_Budget_par_risque!$K$1:$AS$37,37,FALSE)*Abaques_SSI!Z13*5*VLOOKUP($B13,Etape_2_Budget_par_risque!$B$4:$C$30,2,FALSE),"")</f>
        <v/>
      </c>
      <c r="AA13" s="55" t="str">
        <f>IF(Abaques_SSI!AA13&gt;0,HLOOKUP(AA$2,Etape_2_Budget_par_risque!$K$1:$AS$37,37,FALSE)*Abaques_SSI!AA13*5*VLOOKUP($B13,Etape_2_Budget_par_risque!$B$4:$C$30,2,FALSE),"")</f>
        <v/>
      </c>
      <c r="AB13" s="55" t="str">
        <f>IF(Abaques_SSI!AB13&gt;0,HLOOKUP(AB$2,Etape_2_Budget_par_risque!$K$1:$AS$37,37,FALSE)*Abaques_SSI!AB13*5*VLOOKUP($B13,Etape_2_Budget_par_risque!$B$4:$C$30,2,FALSE),"")</f>
        <v/>
      </c>
      <c r="AC13" s="55">
        <f ca="1">IF(Abaques_SSI!AC13&gt;0,HLOOKUP(AC$2,Etape_2_Budget_par_risque!$K$1:$AS$37,37,FALSE)*Abaques_SSI!AC13*5*VLOOKUP($B13,Etape_2_Budget_par_risque!$B$4:$C$30,2,FALSE),"")</f>
        <v>0</v>
      </c>
      <c r="AD13" s="55">
        <f ca="1">IF(Abaques_SSI!AD13&gt;0,HLOOKUP(AD$2,Etape_2_Budget_par_risque!$K$1:$AS$37,37,FALSE)*Abaques_SSI!AD13*5*VLOOKUP($B13,Etape_2_Budget_par_risque!$B$4:$C$30,2,FALSE),"")</f>
        <v>1.25</v>
      </c>
      <c r="AE13" s="55">
        <f ca="1">IF(Abaques_SSI!AE13&gt;0,HLOOKUP(AE$2,Etape_2_Budget_par_risque!$K$1:$AS$37,37,FALSE)*Abaques_SSI!AE13*5*VLOOKUP($B13,Etape_2_Budget_par_risque!$B$4:$C$30,2,FALSE),"")</f>
        <v>0.12329545454545453</v>
      </c>
      <c r="AF13" s="55" t="str">
        <f>IF(Abaques_SSI!AF13&gt;0,HLOOKUP(AF$2,Etape_2_Budget_par_risque!$K$1:$AS$37,37,FALSE)*Abaques_SSI!AF13*5*VLOOKUP($B13,Etape_2_Budget_par_risque!$B$4:$C$30,2,FALSE),"")</f>
        <v/>
      </c>
      <c r="AG13" s="55" t="str">
        <f>IF(Abaques_SSI!AG13&gt;0,HLOOKUP(AG$2,Etape_2_Budget_par_risque!$K$1:$AS$37,37,FALSE)*Abaques_SSI!AG13*5*VLOOKUP($B13,Etape_2_Budget_par_risque!$B$4:$C$30,2,FALSE),"")</f>
        <v/>
      </c>
      <c r="AH13" s="55" t="str">
        <f>IF(Abaques_SSI!AH13&gt;0,HLOOKUP(AH$2,Etape_2_Budget_par_risque!$K$1:$AS$37,37,FALSE)*Abaques_SSI!AH13*5*VLOOKUP($B13,Etape_2_Budget_par_risque!$B$4:$C$30,2,FALSE),"")</f>
        <v/>
      </c>
      <c r="AI13" s="55" t="str">
        <f>IF(Abaques_SSI!AI13&gt;0,HLOOKUP(AI$2,Etape_2_Budget_par_risque!$K$1:$AS$37,37,FALSE)*Abaques_SSI!AI13*5*VLOOKUP($B13,Etape_2_Budget_par_risque!$B$4:$C$30,2,FALSE),"")</f>
        <v/>
      </c>
      <c r="AJ13" s="55" t="str">
        <f>IF(Abaques_SSI!AJ13&gt;0,HLOOKUP(AJ$2,Etape_2_Budget_par_risque!$K$1:$AS$37,37,FALSE)*Abaques_SSI!AJ13*5*VLOOKUP($B13,Etape_2_Budget_par_risque!$B$4:$C$30,2,FALSE),"")</f>
        <v/>
      </c>
      <c r="AK13" s="55" t="str">
        <f>IF(Abaques_SSI!AK13&gt;0,HLOOKUP(AK$2,Etape_2_Budget_par_risque!$K$1:$AS$37,37,FALSE)*Abaques_SSI!AK13*5*VLOOKUP($B13,Etape_2_Budget_par_risque!$B$4:$C$30,2,FALSE),"")</f>
        <v/>
      </c>
      <c r="AL13" s="175" t="str">
        <f>IF(Abaques_SSI!AL13&gt;0,HLOOKUP(AL$2,Etape_2_Budget_par_risque!$K$1:$AS$37,37,FALSE)*Abaques_SSI!AL13*5*VLOOKUP($B13,Etape_2_Budget_par_risque!$B$4:$C$30,2,FALSE),"")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2.0613281250000002</v>
      </c>
      <c r="D14" s="56" t="str">
        <f>IF(Abaques_SSI!D14&gt;0,HLOOKUP(D$2,Etape_2_Budget_par_risque!$K$1:$AS$37,37,FALSE)*Abaques_SSI!D14*5*VLOOKUP($B14,Etape_2_Budget_par_risque!$B$4:$C$30,2,FALSE),"")</f>
        <v/>
      </c>
      <c r="E14" s="55">
        <f ca="1">IF(Abaques_SSI!E14&gt;0,HLOOKUP(E$2,Etape_2_Budget_par_risque!$K$1:$AS$37,37,FALSE)*Abaques_SSI!E14*5*VLOOKUP($B14,Etape_2_Budget_par_risque!$B$4:$C$30,2,FALSE),"")</f>
        <v>0.302734375</v>
      </c>
      <c r="F14" s="55" t="str">
        <f>IF(Abaques_SSI!F14&gt;0,HLOOKUP(F$2,Etape_2_Budget_par_risque!$K$1:$AS$37,37,FALSE)*Abaques_SSI!F14*5*VLOOKUP($B14,Etape_2_Budget_par_risque!$B$4:$C$30,2,FALSE),"")</f>
        <v/>
      </c>
      <c r="G14" s="55" t="str">
        <f>IF(Abaques_SSI!G14&gt;0,HLOOKUP(G$2,Etape_2_Budget_par_risque!$K$1:$AS$37,37,FALSE)*Abaques_SSI!G14*5*VLOOKUP($B14,Etape_2_Budget_par_risque!$B$4:$C$30,2,FALSE),"")</f>
        <v/>
      </c>
      <c r="H14" s="55">
        <f ca="1">IF(Abaques_SSI!H14&gt;0,HLOOKUP(H$2,Etape_2_Budget_par_risque!$K$1:$AS$37,37,FALSE)*Abaques_SSI!H14*5*VLOOKUP($B14,Etape_2_Budget_par_risque!$B$4:$C$30,2,FALSE),"")</f>
        <v>0.625</v>
      </c>
      <c r="I14" s="55">
        <f ca="1">IF(Abaques_SSI!I14&gt;0,HLOOKUP(I$2,Etape_2_Budget_par_risque!$K$1:$AS$37,37,FALSE)*Abaques_SSI!I14*5*VLOOKUP($B14,Etape_2_Budget_par_risque!$B$4:$C$30,2,FALSE),"")</f>
        <v>0.17578124999999997</v>
      </c>
      <c r="J14" s="55" t="str">
        <f>IF(Abaques_SSI!J14&gt;0,HLOOKUP(J$2,Etape_2_Budget_par_risque!$K$1:$AS$37,37,FALSE)*Abaques_SSI!J14*5*VLOOKUP($B14,Etape_2_Budget_par_risque!$B$4:$C$30,2,FALSE),"")</f>
        <v/>
      </c>
      <c r="K14" s="55">
        <f ca="1">IF(Abaques_SSI!K14&gt;0,HLOOKUP(K$2,Etape_2_Budget_par_risque!$K$1:$AS$37,37,FALSE)*Abaques_SSI!K14*5*VLOOKUP($B14,Etape_2_Budget_par_risque!$B$4:$C$30,2,FALSE),"")</f>
        <v>0.13359374999999996</v>
      </c>
      <c r="L14" s="55" t="str">
        <f>IF(Abaques_SSI!L14&gt;0,HLOOKUP(L$2,Etape_2_Budget_par_risque!$K$1:$AS$37,37,FALSE)*Abaques_SSI!L14*5*VLOOKUP($B14,Etape_2_Budget_par_risque!$B$4:$C$30,2,FALSE),"")</f>
        <v/>
      </c>
      <c r="M14" s="55">
        <f ca="1">IF(Abaques_SSI!M14&gt;0,HLOOKUP(M$2,Etape_2_Budget_par_risque!$K$1:$AS$37,37,FALSE)*Abaques_SSI!M14*5*VLOOKUP($B14,Etape_2_Budget_par_risque!$B$4:$C$30,2,FALSE),"")</f>
        <v>0.12968750000000001</v>
      </c>
      <c r="N14" s="55" t="str">
        <f>IF(Abaques_SSI!N14&gt;0,HLOOKUP(N$2,Etape_2_Budget_par_risque!$K$1:$AS$37,37,FALSE)*Abaques_SSI!N14*5*VLOOKUP($B14,Etape_2_Budget_par_risque!$B$4:$C$30,2,FALSE),"")</f>
        <v/>
      </c>
      <c r="O14" s="55">
        <f ca="1">IF(Abaques_SSI!O14&gt;0,HLOOKUP(O$2,Etape_2_Budget_par_risque!$K$1:$AS$37,37,FALSE)*Abaques_SSI!O14*5*VLOOKUP($B14,Etape_2_Budget_par_risque!$B$4:$C$30,2,FALSE),"")</f>
        <v>3.7109375E-2</v>
      </c>
      <c r="P14" s="55" t="str">
        <f>IF(Abaques_SSI!P14&gt;0,HLOOKUP(P$2,Etape_2_Budget_par_risque!$K$1:$AS$37,37,FALSE)*Abaques_SSI!P14*5*VLOOKUP($B14,Etape_2_Budget_par_risque!$B$4:$C$30,2,FALSE),"")</f>
        <v/>
      </c>
      <c r="Q14" s="55">
        <f ca="1">IF(Abaques_SSI!Q14&gt;0,HLOOKUP(Q$2,Etape_2_Budget_par_risque!$K$1:$AS$37,37,FALSE)*Abaques_SSI!Q14*5*VLOOKUP($B14,Etape_2_Budget_par_risque!$B$4:$C$30,2,FALSE),"")</f>
        <v>0</v>
      </c>
      <c r="R14" s="55" t="str">
        <f>IF(Abaques_SSI!R14&gt;0,HLOOKUP(R$2,Etape_2_Budget_par_risque!$K$1:$AS$37,37,FALSE)*Abaques_SSI!R14*5*VLOOKUP($B14,Etape_2_Budget_par_risque!$B$4:$C$30,2,FALSE),"")</f>
        <v/>
      </c>
      <c r="S14" s="55">
        <f ca="1">IF(Abaques_SSI!S14&gt;0,HLOOKUP(S$2,Etape_2_Budget_par_risque!$K$1:$AS$37,37,FALSE)*Abaques_SSI!S14*5*VLOOKUP($B14,Etape_2_Budget_par_risque!$B$4:$C$30,2,FALSE),"")</f>
        <v>9.0234374999999978E-2</v>
      </c>
      <c r="T14" s="55" t="str">
        <f>IF(Abaques_SSI!T14&gt;0,HLOOKUP(T$2,Etape_2_Budget_par_risque!$K$1:$AS$37,37,FALSE)*Abaques_SSI!T14*5*VLOOKUP($B14,Etape_2_Budget_par_risque!$B$4:$C$30,2,FALSE),"")</f>
        <v/>
      </c>
      <c r="U14" s="55" t="str">
        <f>IF(Abaques_SSI!U14&gt;0,HLOOKUP(U$2,Etape_2_Budget_par_risque!$K$1:$AS$37,37,FALSE)*Abaques_SSI!U14*5*VLOOKUP($B14,Etape_2_Budget_par_risque!$B$4:$C$30,2,FALSE),"")</f>
        <v/>
      </c>
      <c r="V14" s="55">
        <f ca="1">IF(Abaques_SSI!V14&gt;0,HLOOKUP(V$2,Etape_2_Budget_par_risque!$K$1:$AS$37,37,FALSE)*Abaques_SSI!V14*5*VLOOKUP($B14,Etape_2_Budget_par_risque!$B$4:$C$30,2,FALSE),"")</f>
        <v>0.33906249999999999</v>
      </c>
      <c r="W14" s="55">
        <f ca="1">IF(Abaques_SSI!W14&gt;0,HLOOKUP(W$2,Etape_2_Budget_par_risque!$K$1:$AS$37,37,FALSE)*Abaques_SSI!W14*5*VLOOKUP($B14,Etape_2_Budget_par_risque!$B$4:$C$30,2,FALSE),"")</f>
        <v>0</v>
      </c>
      <c r="X14" s="55">
        <f ca="1">IF(Abaques_SSI!X14&gt;0,HLOOKUP(X$2,Etape_2_Budget_par_risque!$K$1:$AS$37,37,FALSE)*Abaques_SSI!X14*5*VLOOKUP($B14,Etape_2_Budget_par_risque!$B$4:$C$30,2,FALSE),"")</f>
        <v>4.9999999999999989E-2</v>
      </c>
      <c r="Y14" s="55" t="str">
        <f>IF(Abaques_SSI!Y14&gt;0,HLOOKUP(Y$2,Etape_2_Budget_par_risque!$K$1:$AS$37,37,FALSE)*Abaques_SSI!Y14*5*VLOOKUP($B14,Etape_2_Budget_par_risque!$B$4:$C$30,2,FALSE),"")</f>
        <v/>
      </c>
      <c r="Z14" s="55" t="str">
        <f>IF(Abaques_SSI!Z14&gt;0,HLOOKUP(Z$2,Etape_2_Budget_par_risque!$K$1:$AS$37,37,FALSE)*Abaques_SSI!Z14*5*VLOOKUP($B14,Etape_2_Budget_par_risque!$B$4:$C$30,2,FALSE),"")</f>
        <v/>
      </c>
      <c r="AA14" s="55" t="str">
        <f>IF(Abaques_SSI!AA14&gt;0,HLOOKUP(AA$2,Etape_2_Budget_par_risque!$K$1:$AS$37,37,FALSE)*Abaques_SSI!AA14*5*VLOOKUP($B14,Etape_2_Budget_par_risque!$B$4:$C$30,2,FALSE),"")</f>
        <v/>
      </c>
      <c r="AB14" s="55" t="str">
        <f>IF(Abaques_SSI!AB14&gt;0,HLOOKUP(AB$2,Etape_2_Budget_par_risque!$K$1:$AS$37,37,FALSE)*Abaques_SSI!AB14*5*VLOOKUP($B14,Etape_2_Budget_par_risque!$B$4:$C$30,2,FALSE),"")</f>
        <v/>
      </c>
      <c r="AC14" s="55" t="str">
        <f>IF(Abaques_SSI!AC14&gt;0,HLOOKUP(AC$2,Etape_2_Budget_par_risque!$K$1:$AS$37,37,FALSE)*Abaques_SSI!AC14*5*VLOOKUP($B14,Etape_2_Budget_par_risque!$B$4:$C$30,2,FALSE),"")</f>
        <v/>
      </c>
      <c r="AD14" s="55" t="str">
        <f>IF(Abaques_SSI!AD14&gt;0,HLOOKUP(AD$2,Etape_2_Budget_par_risque!$K$1:$AS$37,37,FALSE)*Abaques_SSI!AD14*5*VLOOKUP($B14,Etape_2_Budget_par_risque!$B$4:$C$30,2,FALSE),"")</f>
        <v/>
      </c>
      <c r="AE14" s="55" t="str">
        <f>IF(Abaques_SSI!AE14&gt;0,HLOOKUP(AE$2,Etape_2_Budget_par_risque!$K$1:$AS$37,37,FALSE)*Abaques_SSI!AE14*5*VLOOKUP($B14,Etape_2_Budget_par_risque!$B$4:$C$30,2,FALSE),"")</f>
        <v/>
      </c>
      <c r="AF14" s="55" t="str">
        <f>IF(Abaques_SSI!AF14&gt;0,HLOOKUP(AF$2,Etape_2_Budget_par_risque!$K$1:$AS$37,37,FALSE)*Abaques_SSI!AF14*5*VLOOKUP($B14,Etape_2_Budget_par_risque!$B$4:$C$30,2,FALSE),"")</f>
        <v/>
      </c>
      <c r="AG14" s="55" t="str">
        <f>IF(Abaques_SSI!AG14&gt;0,HLOOKUP(AG$2,Etape_2_Budget_par_risque!$K$1:$AS$37,37,FALSE)*Abaques_SSI!AG14*5*VLOOKUP($B14,Etape_2_Budget_par_risque!$B$4:$C$30,2,FALSE),"")</f>
        <v/>
      </c>
      <c r="AH14" s="55" t="str">
        <f>IF(Abaques_SSI!AH14&gt;0,HLOOKUP(AH$2,Etape_2_Budget_par_risque!$K$1:$AS$37,37,FALSE)*Abaques_SSI!AH14*5*VLOOKUP($B14,Etape_2_Budget_par_risque!$B$4:$C$30,2,FALSE),"")</f>
        <v/>
      </c>
      <c r="AI14" s="55">
        <f ca="1">IF(Abaques_SSI!AI14&gt;0,HLOOKUP(AI$2,Etape_2_Budget_par_risque!$K$1:$AS$37,37,FALSE)*Abaques_SSI!AI14*5*VLOOKUP($B14,Etape_2_Budget_par_risque!$B$4:$C$30,2,FALSE),"")</f>
        <v>8.7890624999999986E-2</v>
      </c>
      <c r="AJ14" s="55" t="str">
        <f>IF(Abaques_SSI!AJ14&gt;0,HLOOKUP(AJ$2,Etape_2_Budget_par_risque!$K$1:$AS$37,37,FALSE)*Abaques_SSI!AJ14*5*VLOOKUP($B14,Etape_2_Budget_par_risque!$B$4:$C$30,2,FALSE),"")</f>
        <v/>
      </c>
      <c r="AK14" s="55">
        <f ca="1">IF(Abaques_SSI!AK14&gt;0,HLOOKUP(AK$2,Etape_2_Budget_par_risque!$K$1:$AS$37,37,FALSE)*Abaques_SSI!AK14*5*VLOOKUP($B14,Etape_2_Budget_par_risque!$B$4:$C$30,2,FALSE),"")</f>
        <v>0</v>
      </c>
      <c r="AL14" s="175">
        <f ca="1">IF(Abaques_SSI!AL14&gt;0,HLOOKUP(AL$2,Etape_2_Budget_par_risque!$K$1:$AS$37,37,FALSE)*Abaques_SSI!AL14*5*VLOOKUP($B14,Etape_2_Budget_par_risque!$B$4:$C$30,2,FALSE),"")</f>
        <v>9.0234374999999978E-2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4.6463636363636365</v>
      </c>
      <c r="D15" s="56" t="str">
        <f>IF(Abaques_SSI!D15&gt;0,HLOOKUP(D$2,Etape_2_Budget_par_risque!$K$1:$AS$37,37,FALSE)*Abaques_SSI!D15*5*VLOOKUP($B15,Etape_2_Budget_par_risque!$B$4:$C$30,2,FALSE),"")</f>
        <v/>
      </c>
      <c r="E15" s="55">
        <f ca="1">IF(Abaques_SSI!E15&gt;0,HLOOKUP(E$2,Etape_2_Budget_par_risque!$K$1:$AS$37,37,FALSE)*Abaques_SSI!E15*5*VLOOKUP($B15,Etape_2_Budget_par_risque!$B$4:$C$30,2,FALSE),"")</f>
        <v>0.70454545454545459</v>
      </c>
      <c r="F15" s="55" t="str">
        <f>IF(Abaques_SSI!F15&gt;0,HLOOKUP(F$2,Etape_2_Budget_par_risque!$K$1:$AS$37,37,FALSE)*Abaques_SSI!F15*5*VLOOKUP($B15,Etape_2_Budget_par_risque!$B$4:$C$30,2,FALSE),"")</f>
        <v/>
      </c>
      <c r="G15" s="55" t="str">
        <f>IF(Abaques_SSI!G15&gt;0,HLOOKUP(G$2,Etape_2_Budget_par_risque!$K$1:$AS$37,37,FALSE)*Abaques_SSI!G15*5*VLOOKUP($B15,Etape_2_Budget_par_risque!$B$4:$C$30,2,FALSE),"")</f>
        <v/>
      </c>
      <c r="H15" s="55">
        <f ca="1">IF(Abaques_SSI!H15&gt;0,HLOOKUP(H$2,Etape_2_Budget_par_risque!$K$1:$AS$37,37,FALSE)*Abaques_SSI!H15*5*VLOOKUP($B15,Etape_2_Budget_par_risque!$B$4:$C$30,2,FALSE),"")</f>
        <v>1.4545454545454548</v>
      </c>
      <c r="I15" s="55">
        <f ca="1">IF(Abaques_SSI!I15&gt;0,HLOOKUP(I$2,Etape_2_Budget_par_risque!$K$1:$AS$37,37,FALSE)*Abaques_SSI!I15*5*VLOOKUP($B15,Etape_2_Budget_par_risque!$B$4:$C$30,2,FALSE),"")</f>
        <v>0.40909090909090906</v>
      </c>
      <c r="J15" s="55">
        <f ca="1">IF(Abaques_SSI!J15&gt;0,HLOOKUP(J$2,Etape_2_Budget_par_risque!$K$1:$AS$37,37,FALSE)*Abaques_SSI!J15*5*VLOOKUP($B15,Etape_2_Budget_par_risque!$B$4:$C$30,2,FALSE),"")</f>
        <v>0.30000000000000004</v>
      </c>
      <c r="K15" s="55" t="str">
        <f>IF(Abaques_SSI!K15&gt;0,HLOOKUP(K$2,Etape_2_Budget_par_risque!$K$1:$AS$37,37,FALSE)*Abaques_SSI!K15*5*VLOOKUP($B15,Etape_2_Budget_par_risque!$B$4:$C$30,2,FALSE),"")</f>
        <v/>
      </c>
      <c r="L15" s="55">
        <f ca="1">IF(Abaques_SSI!L15&gt;0,HLOOKUP(L$2,Etape_2_Budget_par_risque!$K$1:$AS$37,37,FALSE)*Abaques_SSI!L15*5*VLOOKUP($B15,Etape_2_Budget_par_risque!$B$4:$C$30,2,FALSE),"")</f>
        <v>0</v>
      </c>
      <c r="M15" s="55">
        <f ca="1">IF(Abaques_SSI!M15&gt;0,HLOOKUP(M$2,Etape_2_Budget_par_risque!$K$1:$AS$37,37,FALSE)*Abaques_SSI!M15*5*VLOOKUP($B15,Etape_2_Budget_par_risque!$B$4:$C$30,2,FALSE),"")</f>
        <v>0.30181818181818187</v>
      </c>
      <c r="N15" s="55" t="str">
        <f>IF(Abaques_SSI!N15&gt;0,HLOOKUP(N$2,Etape_2_Budget_par_risque!$K$1:$AS$37,37,FALSE)*Abaques_SSI!N15*5*VLOOKUP($B15,Etape_2_Budget_par_risque!$B$4:$C$30,2,FALSE),"")</f>
        <v/>
      </c>
      <c r="O15" s="55" t="str">
        <f>IF(Abaques_SSI!O15&gt;0,HLOOKUP(O$2,Etape_2_Budget_par_risque!$K$1:$AS$37,37,FALSE)*Abaques_SSI!O15*5*VLOOKUP($B15,Etape_2_Budget_par_risque!$B$4:$C$30,2,FALSE),"")</f>
        <v/>
      </c>
      <c r="P15" s="55" t="str">
        <f>IF(Abaques_SSI!P15&gt;0,HLOOKUP(P$2,Etape_2_Budget_par_risque!$K$1:$AS$37,37,FALSE)*Abaques_SSI!P15*5*VLOOKUP($B15,Etape_2_Budget_par_risque!$B$4:$C$30,2,FALSE),"")</f>
        <v/>
      </c>
      <c r="Q15" s="55">
        <f ca="1">IF(Abaques_SSI!Q15&gt;0,HLOOKUP(Q$2,Etape_2_Budget_par_risque!$K$1:$AS$37,37,FALSE)*Abaques_SSI!Q15*5*VLOOKUP($B15,Etape_2_Budget_par_risque!$B$4:$C$30,2,FALSE),"")</f>
        <v>0</v>
      </c>
      <c r="R15" s="55" t="str">
        <f>IF(Abaques_SSI!R15&gt;0,HLOOKUP(R$2,Etape_2_Budget_par_risque!$K$1:$AS$37,37,FALSE)*Abaques_SSI!R15*5*VLOOKUP($B15,Etape_2_Budget_par_risque!$B$4:$C$30,2,FALSE),"")</f>
        <v/>
      </c>
      <c r="S15" s="55" t="str">
        <f>IF(Abaques_SSI!S15&gt;0,HLOOKUP(S$2,Etape_2_Budget_par_risque!$K$1:$AS$37,37,FALSE)*Abaques_SSI!S15*5*VLOOKUP($B15,Etape_2_Budget_par_risque!$B$4:$C$30,2,FALSE),"")</f>
        <v/>
      </c>
      <c r="T15" s="55" t="str">
        <f>IF(Abaques_SSI!T15&gt;0,HLOOKUP(T$2,Etape_2_Budget_par_risque!$K$1:$AS$37,37,FALSE)*Abaques_SSI!T15*5*VLOOKUP($B15,Etape_2_Budget_par_risque!$B$4:$C$30,2,FALSE),"")</f>
        <v/>
      </c>
      <c r="U15" s="55" t="str">
        <f>IF(Abaques_SSI!U15&gt;0,HLOOKUP(U$2,Etape_2_Budget_par_risque!$K$1:$AS$37,37,FALSE)*Abaques_SSI!U15*5*VLOOKUP($B15,Etape_2_Budget_par_risque!$B$4:$C$30,2,FALSE),"")</f>
        <v/>
      </c>
      <c r="V15" s="55">
        <f ca="1">IF(Abaques_SSI!V15&gt;0,HLOOKUP(V$2,Etape_2_Budget_par_risque!$K$1:$AS$37,37,FALSE)*Abaques_SSI!V15*5*VLOOKUP($B15,Etape_2_Budget_par_risque!$B$4:$C$30,2,FALSE),"")</f>
        <v>0.39454545454545459</v>
      </c>
      <c r="W15" s="55">
        <f ca="1">IF(Abaques_SSI!W15&gt;0,HLOOKUP(W$2,Etape_2_Budget_par_risque!$K$1:$AS$37,37,FALSE)*Abaques_SSI!W15*5*VLOOKUP($B15,Etape_2_Budget_par_risque!$B$4:$C$30,2,FALSE),"")</f>
        <v>0</v>
      </c>
      <c r="X15" s="55">
        <f ca="1">IF(Abaques_SSI!X15&gt;0,HLOOKUP(X$2,Etape_2_Budget_par_risque!$K$1:$AS$37,37,FALSE)*Abaques_SSI!X15*5*VLOOKUP($B15,Etape_2_Budget_par_risque!$B$4:$C$30,2,FALSE),"")</f>
        <v>0.10181818181818182</v>
      </c>
      <c r="Y15" s="55" t="str">
        <f>IF(Abaques_SSI!Y15&gt;0,HLOOKUP(Y$2,Etape_2_Budget_par_risque!$K$1:$AS$37,37,FALSE)*Abaques_SSI!Y15*5*VLOOKUP($B15,Etape_2_Budget_par_risque!$B$4:$C$30,2,FALSE),"")</f>
        <v/>
      </c>
      <c r="Z15" s="55" t="str">
        <f>IF(Abaques_SSI!Z15&gt;0,HLOOKUP(Z$2,Etape_2_Budget_par_risque!$K$1:$AS$37,37,FALSE)*Abaques_SSI!Z15*5*VLOOKUP($B15,Etape_2_Budget_par_risque!$B$4:$C$30,2,FALSE),"")</f>
        <v/>
      </c>
      <c r="AA15" s="55" t="str">
        <f>IF(Abaques_SSI!AA15&gt;0,HLOOKUP(AA$2,Etape_2_Budget_par_risque!$K$1:$AS$37,37,FALSE)*Abaques_SSI!AA15*5*VLOOKUP($B15,Etape_2_Budget_par_risque!$B$4:$C$30,2,FALSE),"")</f>
        <v/>
      </c>
      <c r="AB15" s="55" t="str">
        <f>IF(Abaques_SSI!AB15&gt;0,HLOOKUP(AB$2,Etape_2_Budget_par_risque!$K$1:$AS$37,37,FALSE)*Abaques_SSI!AB15*5*VLOOKUP($B15,Etape_2_Budget_par_risque!$B$4:$C$30,2,FALSE),"")</f>
        <v/>
      </c>
      <c r="AC15" s="55" t="str">
        <f>IF(Abaques_SSI!AC15&gt;0,HLOOKUP(AC$2,Etape_2_Budget_par_risque!$K$1:$AS$37,37,FALSE)*Abaques_SSI!AC15*5*VLOOKUP($B15,Etape_2_Budget_par_risque!$B$4:$C$30,2,FALSE),"")</f>
        <v/>
      </c>
      <c r="AD15" s="55" t="str">
        <f>IF(Abaques_SSI!AD15&gt;0,HLOOKUP(AD$2,Etape_2_Budget_par_risque!$K$1:$AS$37,37,FALSE)*Abaques_SSI!AD15*5*VLOOKUP($B15,Etape_2_Budget_par_risque!$B$4:$C$30,2,FALSE),"")</f>
        <v/>
      </c>
      <c r="AE15" s="55" t="str">
        <f>IF(Abaques_SSI!AE15&gt;0,HLOOKUP(AE$2,Etape_2_Budget_par_risque!$K$1:$AS$37,37,FALSE)*Abaques_SSI!AE15*5*VLOOKUP($B15,Etape_2_Budget_par_risque!$B$4:$C$30,2,FALSE),"")</f>
        <v/>
      </c>
      <c r="AF15" s="55" t="str">
        <f>IF(Abaques_SSI!AF15&gt;0,HLOOKUP(AF$2,Etape_2_Budget_par_risque!$K$1:$AS$37,37,FALSE)*Abaques_SSI!AF15*5*VLOOKUP($B15,Etape_2_Budget_par_risque!$B$4:$C$30,2,FALSE),"")</f>
        <v/>
      </c>
      <c r="AG15" s="55" t="str">
        <f>IF(Abaques_SSI!AG15&gt;0,HLOOKUP(AG$2,Etape_2_Budget_par_risque!$K$1:$AS$37,37,FALSE)*Abaques_SSI!AG15*5*VLOOKUP($B15,Etape_2_Budget_par_risque!$B$4:$C$30,2,FALSE),"")</f>
        <v/>
      </c>
      <c r="AH15" s="55" t="str">
        <f>IF(Abaques_SSI!AH15&gt;0,HLOOKUP(AH$2,Etape_2_Budget_par_risque!$K$1:$AS$37,37,FALSE)*Abaques_SSI!AH15*5*VLOOKUP($B15,Etape_2_Budget_par_risque!$B$4:$C$30,2,FALSE),"")</f>
        <v/>
      </c>
      <c r="AI15" s="55">
        <f ca="1">IF(Abaques_SSI!AI15&gt;0,HLOOKUP(AI$2,Etape_2_Budget_par_risque!$K$1:$AS$37,37,FALSE)*Abaques_SSI!AI15*5*VLOOKUP($B15,Etape_2_Budget_par_risque!$B$4:$C$30,2,FALSE),"")</f>
        <v>0.54545454545454541</v>
      </c>
      <c r="AJ15" s="55">
        <f ca="1">IF(Abaques_SSI!AJ15&gt;0,HLOOKUP(AJ$2,Etape_2_Budget_par_risque!$K$1:$AS$37,37,FALSE)*Abaques_SSI!AJ15*5*VLOOKUP($B15,Etape_2_Budget_par_risque!$B$4:$C$30,2,FALSE),"")</f>
        <v>8.4545454545454563E-2</v>
      </c>
      <c r="AK15" s="55">
        <f ca="1">IF(Abaques_SSI!AK15&gt;0,HLOOKUP(AK$2,Etape_2_Budget_par_risque!$K$1:$AS$37,37,FALSE)*Abaques_SSI!AK15*5*VLOOKUP($B15,Etape_2_Budget_par_risque!$B$4:$C$30,2,FALSE),"")</f>
        <v>0</v>
      </c>
      <c r="AL15" s="175">
        <f ca="1">IF(Abaques_SSI!AL15&gt;0,HLOOKUP(AL$2,Etape_2_Budget_par_risque!$K$1:$AS$37,37,FALSE)*Abaques_SSI!AL15*5*VLOOKUP($B15,Etape_2_Budget_par_risque!$B$4:$C$30,2,FALSE),"")</f>
        <v>0.35000000000000003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4.0088235294117647</v>
      </c>
      <c r="D16" s="56" t="str">
        <f>IF(Abaques_SSI!D16&gt;0,HLOOKUP(D$2,Etape_2_Budget_par_risque!$K$1:$AS$37,37,FALSE)*Abaques_SSI!D16*5*VLOOKUP($B16,Etape_2_Budget_par_risque!$B$4:$C$30,2,FALSE),"")</f>
        <v/>
      </c>
      <c r="E16" s="55">
        <f ca="1">IF(Abaques_SSI!E16&gt;0,HLOOKUP(E$2,Etape_2_Budget_par_risque!$K$1:$AS$37,37,FALSE)*Abaques_SSI!E16*5*VLOOKUP($B16,Etape_2_Budget_par_risque!$B$4:$C$30,2,FALSE),"")</f>
        <v>0.56985294117647067</v>
      </c>
      <c r="F16" s="55" t="str">
        <f>IF(Abaques_SSI!F16&gt;0,HLOOKUP(F$2,Etape_2_Budget_par_risque!$K$1:$AS$37,37,FALSE)*Abaques_SSI!F16*5*VLOOKUP($B16,Etape_2_Budget_par_risque!$B$4:$C$30,2,FALSE),"")</f>
        <v/>
      </c>
      <c r="G16" s="55" t="str">
        <f>IF(Abaques_SSI!G16&gt;0,HLOOKUP(G$2,Etape_2_Budget_par_risque!$K$1:$AS$37,37,FALSE)*Abaques_SSI!G16*5*VLOOKUP($B16,Etape_2_Budget_par_risque!$B$4:$C$30,2,FALSE),"")</f>
        <v/>
      </c>
      <c r="H16" s="55">
        <f ca="1">IF(Abaques_SSI!H16&gt;0,HLOOKUP(H$2,Etape_2_Budget_par_risque!$K$1:$AS$37,37,FALSE)*Abaques_SSI!H16*5*VLOOKUP($B16,Etape_2_Budget_par_risque!$B$4:$C$30,2,FALSE),"")</f>
        <v>0.44117647058823534</v>
      </c>
      <c r="I16" s="55">
        <f ca="1">IF(Abaques_SSI!I16&gt;0,HLOOKUP(I$2,Etape_2_Budget_par_risque!$K$1:$AS$37,37,FALSE)*Abaques_SSI!I16*5*VLOOKUP($B16,Etape_2_Budget_par_risque!$B$4:$C$30,2,FALSE),"")</f>
        <v>0.33088235294117646</v>
      </c>
      <c r="J16" s="55" t="str">
        <f>IF(Abaques_SSI!J16&gt;0,HLOOKUP(J$2,Etape_2_Budget_par_risque!$K$1:$AS$37,37,FALSE)*Abaques_SSI!J16*5*VLOOKUP($B16,Etape_2_Budget_par_risque!$B$4:$C$30,2,FALSE),"")</f>
        <v/>
      </c>
      <c r="K16" s="55" t="str">
        <f>IF(Abaques_SSI!K16&gt;0,HLOOKUP(K$2,Etape_2_Budget_par_risque!$K$1:$AS$37,37,FALSE)*Abaques_SSI!K16*5*VLOOKUP($B16,Etape_2_Budget_par_risque!$B$4:$C$30,2,FALSE),"")</f>
        <v/>
      </c>
      <c r="L16" s="55" t="str">
        <f>IF(Abaques_SSI!L16&gt;0,HLOOKUP(L$2,Etape_2_Budget_par_risque!$K$1:$AS$37,37,FALSE)*Abaques_SSI!L16*5*VLOOKUP($B16,Etape_2_Budget_par_risque!$B$4:$C$30,2,FALSE),"")</f>
        <v/>
      </c>
      <c r="M16" s="55">
        <f ca="1">IF(Abaques_SSI!M16&gt;0,HLOOKUP(M$2,Etape_2_Budget_par_risque!$K$1:$AS$37,37,FALSE)*Abaques_SSI!M16*5*VLOOKUP($B16,Etape_2_Budget_par_risque!$B$4:$C$30,2,FALSE),"")</f>
        <v>0.24411764705882358</v>
      </c>
      <c r="N16" s="55" t="str">
        <f>IF(Abaques_SSI!N16&gt;0,HLOOKUP(N$2,Etape_2_Budget_par_risque!$K$1:$AS$37,37,FALSE)*Abaques_SSI!N16*5*VLOOKUP($B16,Etape_2_Budget_par_risque!$B$4:$C$30,2,FALSE),"")</f>
        <v/>
      </c>
      <c r="O16" s="55">
        <f ca="1">IF(Abaques_SSI!O16&gt;0,HLOOKUP(O$2,Etape_2_Budget_par_risque!$K$1:$AS$37,37,FALSE)*Abaques_SSI!O16*5*VLOOKUP($B16,Etape_2_Budget_par_risque!$B$4:$C$30,2,FALSE),"")</f>
        <v>6.985294117647059E-2</v>
      </c>
      <c r="P16" s="55" t="str">
        <f>IF(Abaques_SSI!P16&gt;0,HLOOKUP(P$2,Etape_2_Budget_par_risque!$K$1:$AS$37,37,FALSE)*Abaques_SSI!P16*5*VLOOKUP($B16,Etape_2_Budget_par_risque!$B$4:$C$30,2,FALSE),"")</f>
        <v/>
      </c>
      <c r="Q16" s="55" t="str">
        <f>IF(Abaques_SSI!Q16&gt;0,HLOOKUP(Q$2,Etape_2_Budget_par_risque!$K$1:$AS$37,37,FALSE)*Abaques_SSI!Q16*5*VLOOKUP($B16,Etape_2_Budget_par_risque!$B$4:$C$30,2,FALSE),"")</f>
        <v/>
      </c>
      <c r="R16" s="55">
        <f ca="1">IF(Abaques_SSI!R16&gt;0,HLOOKUP(R$2,Etape_2_Budget_par_risque!$K$1:$AS$37,37,FALSE)*Abaques_SSI!R16*5*VLOOKUP($B16,Etape_2_Budget_par_risque!$B$4:$C$30,2,FALSE),"")</f>
        <v>1.1764705882352942</v>
      </c>
      <c r="S16" s="55" t="str">
        <f>IF(Abaques_SSI!S16&gt;0,HLOOKUP(S$2,Etape_2_Budget_par_risque!$K$1:$AS$37,37,FALSE)*Abaques_SSI!S16*5*VLOOKUP($B16,Etape_2_Budget_par_risque!$B$4:$C$30,2,FALSE),"")</f>
        <v/>
      </c>
      <c r="T16" s="55" t="str">
        <f>IF(Abaques_SSI!T16&gt;0,HLOOKUP(T$2,Etape_2_Budget_par_risque!$K$1:$AS$37,37,FALSE)*Abaques_SSI!T16*5*VLOOKUP($B16,Etape_2_Budget_par_risque!$B$4:$C$30,2,FALSE),"")</f>
        <v/>
      </c>
      <c r="U16" s="55" t="str">
        <f>IF(Abaques_SSI!U16&gt;0,HLOOKUP(U$2,Etape_2_Budget_par_risque!$K$1:$AS$37,37,FALSE)*Abaques_SSI!U16*5*VLOOKUP($B16,Etape_2_Budget_par_risque!$B$4:$C$30,2,FALSE),"")</f>
        <v/>
      </c>
      <c r="V16" s="55" t="str">
        <f>IF(Abaques_SSI!V16&gt;0,HLOOKUP(V$2,Etape_2_Budget_par_risque!$K$1:$AS$37,37,FALSE)*Abaques_SSI!V16*5*VLOOKUP($B16,Etape_2_Budget_par_risque!$B$4:$C$30,2,FALSE),"")</f>
        <v/>
      </c>
      <c r="W16" s="55" t="str">
        <f>IF(Abaques_SSI!W16&gt;0,HLOOKUP(W$2,Etape_2_Budget_par_risque!$K$1:$AS$37,37,FALSE)*Abaques_SSI!W16*5*VLOOKUP($B16,Etape_2_Budget_par_risque!$B$4:$C$30,2,FALSE),"")</f>
        <v/>
      </c>
      <c r="X16" s="55" t="str">
        <f>IF(Abaques_SSI!X16&gt;0,HLOOKUP(X$2,Etape_2_Budget_par_risque!$K$1:$AS$37,37,FALSE)*Abaques_SSI!X16*5*VLOOKUP($B16,Etape_2_Budget_par_risque!$B$4:$C$30,2,FALSE),"")</f>
        <v/>
      </c>
      <c r="Y16" s="55" t="str">
        <f>IF(Abaques_SSI!Y16&gt;0,HLOOKUP(Y$2,Etape_2_Budget_par_risque!$K$1:$AS$37,37,FALSE)*Abaques_SSI!Y16*5*VLOOKUP($B16,Etape_2_Budget_par_risque!$B$4:$C$30,2,FALSE),"")</f>
        <v/>
      </c>
      <c r="Z16" s="55" t="str">
        <f>IF(Abaques_SSI!Z16&gt;0,HLOOKUP(Z$2,Etape_2_Budget_par_risque!$K$1:$AS$37,37,FALSE)*Abaques_SSI!Z16*5*VLOOKUP($B16,Etape_2_Budget_par_risque!$B$4:$C$30,2,FALSE),"")</f>
        <v/>
      </c>
      <c r="AA16" s="55" t="str">
        <f>IF(Abaques_SSI!AA16&gt;0,HLOOKUP(AA$2,Etape_2_Budget_par_risque!$K$1:$AS$37,37,FALSE)*Abaques_SSI!AA16*5*VLOOKUP($B16,Etape_2_Budget_par_risque!$B$4:$C$30,2,FALSE),"")</f>
        <v/>
      </c>
      <c r="AB16" s="55" t="str">
        <f>IF(Abaques_SSI!AB16&gt;0,HLOOKUP(AB$2,Etape_2_Budget_par_risque!$K$1:$AS$37,37,FALSE)*Abaques_SSI!AB16*5*VLOOKUP($B16,Etape_2_Budget_par_risque!$B$4:$C$30,2,FALSE),"")</f>
        <v/>
      </c>
      <c r="AC16" s="55" t="str">
        <f>IF(Abaques_SSI!AC16&gt;0,HLOOKUP(AC$2,Etape_2_Budget_par_risque!$K$1:$AS$37,37,FALSE)*Abaques_SSI!AC16*5*VLOOKUP($B16,Etape_2_Budget_par_risque!$B$4:$C$30,2,FALSE),"")</f>
        <v/>
      </c>
      <c r="AD16" s="55">
        <f ca="1">IF(Abaques_SSI!AD16&gt;0,HLOOKUP(AD$2,Etape_2_Budget_par_risque!$K$1:$AS$37,37,FALSE)*Abaques_SSI!AD16*5*VLOOKUP($B16,Etape_2_Budget_par_risque!$B$4:$C$30,2,FALSE),"")</f>
        <v>1.1764705882352942</v>
      </c>
      <c r="AE16" s="55" t="str">
        <f>IF(Abaques_SSI!AE16&gt;0,HLOOKUP(AE$2,Etape_2_Budget_par_risque!$K$1:$AS$37,37,FALSE)*Abaques_SSI!AE16*5*VLOOKUP($B16,Etape_2_Budget_par_risque!$B$4:$C$30,2,FALSE),"")</f>
        <v/>
      </c>
      <c r="AF16" s="55" t="str">
        <f>IF(Abaques_SSI!AF16&gt;0,HLOOKUP(AF$2,Etape_2_Budget_par_risque!$K$1:$AS$37,37,FALSE)*Abaques_SSI!AF16*5*VLOOKUP($B16,Etape_2_Budget_par_risque!$B$4:$C$30,2,FALSE),"")</f>
        <v/>
      </c>
      <c r="AG16" s="55" t="str">
        <f>IF(Abaques_SSI!AG16&gt;0,HLOOKUP(AG$2,Etape_2_Budget_par_risque!$K$1:$AS$37,37,FALSE)*Abaques_SSI!AG16*5*VLOOKUP($B16,Etape_2_Budget_par_risque!$B$4:$C$30,2,FALSE),"")</f>
        <v/>
      </c>
      <c r="AH16" s="55" t="str">
        <f>IF(Abaques_SSI!AH16&gt;0,HLOOKUP(AH$2,Etape_2_Budget_par_risque!$K$1:$AS$37,37,FALSE)*Abaques_SSI!AH16*5*VLOOKUP($B16,Etape_2_Budget_par_risque!$B$4:$C$30,2,FALSE),"")</f>
        <v/>
      </c>
      <c r="AI16" s="55" t="str">
        <f>IF(Abaques_SSI!AI16&gt;0,HLOOKUP(AI$2,Etape_2_Budget_par_risque!$K$1:$AS$37,37,FALSE)*Abaques_SSI!AI16*5*VLOOKUP($B16,Etape_2_Budget_par_risque!$B$4:$C$30,2,FALSE),"")</f>
        <v/>
      </c>
      <c r="AJ16" s="55" t="str">
        <f>IF(Abaques_SSI!AJ16&gt;0,HLOOKUP(AJ$2,Etape_2_Budget_par_risque!$K$1:$AS$37,37,FALSE)*Abaques_SSI!AJ16*5*VLOOKUP($B16,Etape_2_Budget_par_risque!$B$4:$C$30,2,FALSE),"")</f>
        <v/>
      </c>
      <c r="AK16" s="55" t="str">
        <f>IF(Abaques_SSI!AK16&gt;0,HLOOKUP(AK$2,Etape_2_Budget_par_risque!$K$1:$AS$37,37,FALSE)*Abaques_SSI!AK16*5*VLOOKUP($B16,Etape_2_Budget_par_risque!$B$4:$C$30,2,FALSE),"")</f>
        <v/>
      </c>
      <c r="AL16" s="175" t="str">
        <f>IF(Abaques_SSI!AL16&gt;0,HLOOKUP(AL$2,Etape_2_Budget_par_risque!$K$1:$AS$37,37,FALSE)*Abaques_SSI!AL16*5*VLOOKUP($B16,Etape_2_Budget_par_risque!$B$4:$C$30,2,FALSE),"")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9.0846153846153861</v>
      </c>
      <c r="D17" s="56" t="str">
        <f>IF(Abaques_SSI!D17&gt;0,HLOOKUP(D$2,Etape_2_Budget_par_risque!$K$1:$AS$37,37,FALSE)*Abaques_SSI!D17*5*VLOOKUP($B17,Etape_2_Budget_par_risque!$B$4:$C$30,2,FALSE),"")</f>
        <v/>
      </c>
      <c r="E17" s="55">
        <f ca="1">IF(Abaques_SSI!E17&gt;0,HLOOKUP(E$2,Etape_2_Budget_par_risque!$K$1:$AS$37,37,FALSE)*Abaques_SSI!E17*5*VLOOKUP($B17,Etape_2_Budget_par_risque!$B$4:$C$30,2,FALSE),"")</f>
        <v>3.1794871794871797</v>
      </c>
      <c r="F17" s="55" t="str">
        <f>IF(Abaques_SSI!F17&gt;0,HLOOKUP(F$2,Etape_2_Budget_par_risque!$K$1:$AS$37,37,FALSE)*Abaques_SSI!F17*5*VLOOKUP($B17,Etape_2_Budget_par_risque!$B$4:$C$30,2,FALSE),"")</f>
        <v/>
      </c>
      <c r="G17" s="55">
        <f ca="1">IF(Abaques_SSI!G17&gt;0,HLOOKUP(G$2,Etape_2_Budget_par_risque!$K$1:$AS$37,37,FALSE)*Abaques_SSI!G17*5*VLOOKUP($B17,Etape_2_Budget_par_risque!$B$4:$C$30,2,FALSE),"")</f>
        <v>0.6692307692307693</v>
      </c>
      <c r="H17" s="55">
        <f ca="1">IF(Abaques_SSI!H17&gt;0,HLOOKUP(H$2,Etape_2_Budget_par_risque!$K$1:$AS$37,37,FALSE)*Abaques_SSI!H17*5*VLOOKUP($B17,Etape_2_Budget_par_risque!$B$4:$C$30,2,FALSE),"")</f>
        <v>1.5384615384615385</v>
      </c>
      <c r="I17" s="55">
        <f ca="1">IF(Abaques_SSI!I17&gt;0,HLOOKUP(I$2,Etape_2_Budget_par_risque!$K$1:$AS$37,37,FALSE)*Abaques_SSI!I17*5*VLOOKUP($B17,Etape_2_Budget_par_risque!$B$4:$C$30,2,FALSE),"")</f>
        <v>1.153846153846154</v>
      </c>
      <c r="J17" s="55">
        <f ca="1">IF(Abaques_SSI!J17&gt;0,HLOOKUP(J$2,Etape_2_Budget_par_risque!$K$1:$AS$37,37,FALSE)*Abaques_SSI!J17*5*VLOOKUP($B17,Etape_2_Budget_par_risque!$B$4:$C$30,2,FALSE),"")</f>
        <v>1.6923076923076925</v>
      </c>
      <c r="K17" s="55" t="str">
        <f>IF(Abaques_SSI!K17&gt;0,HLOOKUP(K$2,Etape_2_Budget_par_risque!$K$1:$AS$37,37,FALSE)*Abaques_SSI!K17*5*VLOOKUP($B17,Etape_2_Budget_par_risque!$B$4:$C$30,2,FALSE),"")</f>
        <v/>
      </c>
      <c r="L17" s="55">
        <f ca="1">IF(Abaques_SSI!L17&gt;0,HLOOKUP(L$2,Etape_2_Budget_par_risque!$K$1:$AS$37,37,FALSE)*Abaques_SSI!L17*5*VLOOKUP($B17,Etape_2_Budget_par_risque!$B$4:$C$30,2,FALSE),"")</f>
        <v>0</v>
      </c>
      <c r="M17" s="55">
        <f ca="1">IF(Abaques_SSI!M17&gt;0,HLOOKUP(M$2,Etape_2_Budget_par_risque!$K$1:$AS$37,37,FALSE)*Abaques_SSI!M17*5*VLOOKUP($B17,Etape_2_Budget_par_risque!$B$4:$C$30,2,FALSE),"")</f>
        <v>0.85128205128205137</v>
      </c>
      <c r="N17" s="55" t="str">
        <f>IF(Abaques_SSI!N17&gt;0,HLOOKUP(N$2,Etape_2_Budget_par_risque!$K$1:$AS$37,37,FALSE)*Abaques_SSI!N17*5*VLOOKUP($B17,Etape_2_Budget_par_risque!$B$4:$C$30,2,FALSE),"")</f>
        <v/>
      </c>
      <c r="O17" s="55" t="str">
        <f>IF(Abaques_SSI!O17&gt;0,HLOOKUP(O$2,Etape_2_Budget_par_risque!$K$1:$AS$37,37,FALSE)*Abaques_SSI!O17*5*VLOOKUP($B17,Etape_2_Budget_par_risque!$B$4:$C$30,2,FALSE),"")</f>
        <v/>
      </c>
      <c r="P17" s="55" t="str">
        <f>IF(Abaques_SSI!P17&gt;0,HLOOKUP(P$2,Etape_2_Budget_par_risque!$K$1:$AS$37,37,FALSE)*Abaques_SSI!P17*5*VLOOKUP($B17,Etape_2_Budget_par_risque!$B$4:$C$30,2,FALSE),"")</f>
        <v/>
      </c>
      <c r="Q17" s="55">
        <f ca="1">IF(Abaques_SSI!Q17&gt;0,HLOOKUP(Q$2,Etape_2_Budget_par_risque!$K$1:$AS$37,37,FALSE)*Abaques_SSI!Q17*5*VLOOKUP($B17,Etape_2_Budget_par_risque!$B$4:$C$30,2,FALSE),"")</f>
        <v>0</v>
      </c>
      <c r="R17" s="55" t="str">
        <f>IF(Abaques_SSI!R17&gt;0,HLOOKUP(R$2,Etape_2_Budget_par_risque!$K$1:$AS$37,37,FALSE)*Abaques_SSI!R17*5*VLOOKUP($B17,Etape_2_Budget_par_risque!$B$4:$C$30,2,FALSE),"")</f>
        <v/>
      </c>
      <c r="S17" s="55" t="str">
        <f>IF(Abaques_SSI!S17&gt;0,HLOOKUP(S$2,Etape_2_Budget_par_risque!$K$1:$AS$37,37,FALSE)*Abaques_SSI!S17*5*VLOOKUP($B17,Etape_2_Budget_par_risque!$B$4:$C$30,2,FALSE),"")</f>
        <v/>
      </c>
      <c r="T17" s="55" t="str">
        <f>IF(Abaques_SSI!T17&gt;0,HLOOKUP(T$2,Etape_2_Budget_par_risque!$K$1:$AS$37,37,FALSE)*Abaques_SSI!T17*5*VLOOKUP($B17,Etape_2_Budget_par_risque!$B$4:$C$30,2,FALSE),"")</f>
        <v/>
      </c>
      <c r="U17" s="55" t="str">
        <f>IF(Abaques_SSI!U17&gt;0,HLOOKUP(U$2,Etape_2_Budget_par_risque!$K$1:$AS$37,37,FALSE)*Abaques_SSI!U17*5*VLOOKUP($B17,Etape_2_Budget_par_risque!$B$4:$C$30,2,FALSE),"")</f>
        <v/>
      </c>
      <c r="V17" s="55" t="str">
        <f>IF(Abaques_SSI!V17&gt;0,HLOOKUP(V$2,Etape_2_Budget_par_risque!$K$1:$AS$37,37,FALSE)*Abaques_SSI!V17*5*VLOOKUP($B17,Etape_2_Budget_par_risque!$B$4:$C$30,2,FALSE),"")</f>
        <v/>
      </c>
      <c r="W17" s="55" t="str">
        <f>IF(Abaques_SSI!W17&gt;0,HLOOKUP(W$2,Etape_2_Budget_par_risque!$K$1:$AS$37,37,FALSE)*Abaques_SSI!W17*5*VLOOKUP($B17,Etape_2_Budget_par_risque!$B$4:$C$30,2,FALSE),"")</f>
        <v/>
      </c>
      <c r="X17" s="55" t="str">
        <f>IF(Abaques_SSI!X17&gt;0,HLOOKUP(X$2,Etape_2_Budget_par_risque!$K$1:$AS$37,37,FALSE)*Abaques_SSI!X17*5*VLOOKUP($B17,Etape_2_Budget_par_risque!$B$4:$C$30,2,FALSE),"")</f>
        <v/>
      </c>
      <c r="Y17" s="55" t="str">
        <f>IF(Abaques_SSI!Y17&gt;0,HLOOKUP(Y$2,Etape_2_Budget_par_risque!$K$1:$AS$37,37,FALSE)*Abaques_SSI!Y17*5*VLOOKUP($B17,Etape_2_Budget_par_risque!$B$4:$C$30,2,FALSE),"")</f>
        <v/>
      </c>
      <c r="Z17" s="55" t="str">
        <f>IF(Abaques_SSI!Z17&gt;0,HLOOKUP(Z$2,Etape_2_Budget_par_risque!$K$1:$AS$37,37,FALSE)*Abaques_SSI!Z17*5*VLOOKUP($B17,Etape_2_Budget_par_risque!$B$4:$C$30,2,FALSE),"")</f>
        <v/>
      </c>
      <c r="AA17" s="55" t="str">
        <f>IF(Abaques_SSI!AA17&gt;0,HLOOKUP(AA$2,Etape_2_Budget_par_risque!$K$1:$AS$37,37,FALSE)*Abaques_SSI!AA17*5*VLOOKUP($B17,Etape_2_Budget_par_risque!$B$4:$C$30,2,FALSE),"")</f>
        <v/>
      </c>
      <c r="AB17" s="55" t="str">
        <f>IF(Abaques_SSI!AB17&gt;0,HLOOKUP(AB$2,Etape_2_Budget_par_risque!$K$1:$AS$37,37,FALSE)*Abaques_SSI!AB17*5*VLOOKUP($B17,Etape_2_Budget_par_risque!$B$4:$C$30,2,FALSE),"")</f>
        <v/>
      </c>
      <c r="AC17" s="55" t="str">
        <f>IF(Abaques_SSI!AC17&gt;0,HLOOKUP(AC$2,Etape_2_Budget_par_risque!$K$1:$AS$37,37,FALSE)*Abaques_SSI!AC17*5*VLOOKUP($B17,Etape_2_Budget_par_risque!$B$4:$C$30,2,FALSE),"")</f>
        <v/>
      </c>
      <c r="AD17" s="55" t="str">
        <f>IF(Abaques_SSI!AD17&gt;0,HLOOKUP(AD$2,Etape_2_Budget_par_risque!$K$1:$AS$37,37,FALSE)*Abaques_SSI!AD17*5*VLOOKUP($B17,Etape_2_Budget_par_risque!$B$4:$C$30,2,FALSE),"")</f>
        <v/>
      </c>
      <c r="AE17" s="55" t="str">
        <f>IF(Abaques_SSI!AE17&gt;0,HLOOKUP(AE$2,Etape_2_Budget_par_risque!$K$1:$AS$37,37,FALSE)*Abaques_SSI!AE17*5*VLOOKUP($B17,Etape_2_Budget_par_risque!$B$4:$C$30,2,FALSE),"")</f>
        <v/>
      </c>
      <c r="AF17" s="55" t="str">
        <f>IF(Abaques_SSI!AF17&gt;0,HLOOKUP(AF$2,Etape_2_Budget_par_risque!$K$1:$AS$37,37,FALSE)*Abaques_SSI!AF17*5*VLOOKUP($B17,Etape_2_Budget_par_risque!$B$4:$C$30,2,FALSE),"")</f>
        <v/>
      </c>
      <c r="AG17" s="55" t="str">
        <f>IF(Abaques_SSI!AG17&gt;0,HLOOKUP(AG$2,Etape_2_Budget_par_risque!$K$1:$AS$37,37,FALSE)*Abaques_SSI!AG17*5*VLOOKUP($B17,Etape_2_Budget_par_risque!$B$4:$C$30,2,FALSE),"")</f>
        <v/>
      </c>
      <c r="AH17" s="55" t="str">
        <f>IF(Abaques_SSI!AH17&gt;0,HLOOKUP(AH$2,Etape_2_Budget_par_risque!$K$1:$AS$37,37,FALSE)*Abaques_SSI!AH17*5*VLOOKUP($B17,Etape_2_Budget_par_risque!$B$4:$C$30,2,FALSE),"")</f>
        <v/>
      </c>
      <c r="AI17" s="55" t="str">
        <f>IF(Abaques_SSI!AI17&gt;0,HLOOKUP(AI$2,Etape_2_Budget_par_risque!$K$1:$AS$37,37,FALSE)*Abaques_SSI!AI17*5*VLOOKUP($B17,Etape_2_Budget_par_risque!$B$4:$C$30,2,FALSE),"")</f>
        <v/>
      </c>
      <c r="AJ17" s="55" t="str">
        <f>IF(Abaques_SSI!AJ17&gt;0,HLOOKUP(AJ$2,Etape_2_Budget_par_risque!$K$1:$AS$37,37,FALSE)*Abaques_SSI!AJ17*5*VLOOKUP($B17,Etape_2_Budget_par_risque!$B$4:$C$30,2,FALSE),"")</f>
        <v/>
      </c>
      <c r="AK17" s="55" t="str">
        <f>IF(Abaques_SSI!AK17&gt;0,HLOOKUP(AK$2,Etape_2_Budget_par_risque!$K$1:$AS$37,37,FALSE)*Abaques_SSI!AK17*5*VLOOKUP($B17,Etape_2_Budget_par_risque!$B$4:$C$30,2,FALSE),"")</f>
        <v/>
      </c>
      <c r="AL17" s="175" t="str">
        <f>IF(Abaques_SSI!AL17&gt;0,HLOOKUP(AL$2,Etape_2_Budget_par_risque!$K$1:$AS$37,37,FALSE)*Abaques_SSI!AL17*5*VLOOKUP($B17,Etape_2_Budget_par_risque!$B$4:$C$30,2,FALSE),"")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15.576190476190476</v>
      </c>
      <c r="D18" s="56" t="str">
        <f>IF(Abaques_SSI!D18&gt;0,HLOOKUP(D$2,Etape_2_Budget_par_risque!$K$1:$AS$37,37,FALSE)*Abaques_SSI!D18*5*VLOOKUP($B18,Etape_2_Budget_par_risque!$B$4:$C$30,2,FALSE),"")</f>
        <v/>
      </c>
      <c r="E18" s="55">
        <f ca="1">IF(Abaques_SSI!E18&gt;0,HLOOKUP(E$2,Etape_2_Budget_par_risque!$K$1:$AS$37,37,FALSE)*Abaques_SSI!E18*5*VLOOKUP($B18,Etape_2_Budget_par_risque!$B$4:$C$30,2,FALSE),"")</f>
        <v>1.1071428571428572</v>
      </c>
      <c r="F18" s="55" t="str">
        <f>IF(Abaques_SSI!F18&gt;0,HLOOKUP(F$2,Etape_2_Budget_par_risque!$K$1:$AS$37,37,FALSE)*Abaques_SSI!F18*5*VLOOKUP($B18,Etape_2_Budget_par_risque!$B$4:$C$30,2,FALSE),"")</f>
        <v/>
      </c>
      <c r="G18" s="55" t="str">
        <f>IF(Abaques_SSI!G18&gt;0,HLOOKUP(G$2,Etape_2_Budget_par_risque!$K$1:$AS$37,37,FALSE)*Abaques_SSI!G18*5*VLOOKUP($B18,Etape_2_Budget_par_risque!$B$4:$C$30,2,FALSE),"")</f>
        <v/>
      </c>
      <c r="H18" s="55">
        <f ca="1">IF(Abaques_SSI!H18&gt;0,HLOOKUP(H$2,Etape_2_Budget_par_risque!$K$1:$AS$37,37,FALSE)*Abaques_SSI!H18*5*VLOOKUP($B18,Etape_2_Budget_par_risque!$B$4:$C$30,2,FALSE),"")</f>
        <v>1.4285714285714284</v>
      </c>
      <c r="I18" s="55">
        <f ca="1">IF(Abaques_SSI!I18&gt;0,HLOOKUP(I$2,Etape_2_Budget_par_risque!$K$1:$AS$37,37,FALSE)*Abaques_SSI!I18*5*VLOOKUP($B18,Etape_2_Budget_par_risque!$B$4:$C$30,2,FALSE),"")</f>
        <v>2.1428571428571428</v>
      </c>
      <c r="J18" s="55">
        <f ca="1">IF(Abaques_SSI!J18&gt;0,HLOOKUP(J$2,Etape_2_Budget_par_risque!$K$1:$AS$37,37,FALSE)*Abaques_SSI!J18*5*VLOOKUP($B18,Etape_2_Budget_par_risque!$B$4:$C$30,2,FALSE),"")</f>
        <v>1.3095238095238095</v>
      </c>
      <c r="K18" s="55" t="str">
        <f>IF(Abaques_SSI!K18&gt;0,HLOOKUP(K$2,Etape_2_Budget_par_risque!$K$1:$AS$37,37,FALSE)*Abaques_SSI!K18*5*VLOOKUP($B18,Etape_2_Budget_par_risque!$B$4:$C$30,2,FALSE),"")</f>
        <v/>
      </c>
      <c r="L18" s="55" t="str">
        <f>IF(Abaques_SSI!L18&gt;0,HLOOKUP(L$2,Etape_2_Budget_par_risque!$K$1:$AS$37,37,FALSE)*Abaques_SSI!L18*5*VLOOKUP($B18,Etape_2_Budget_par_risque!$B$4:$C$30,2,FALSE),"")</f>
        <v/>
      </c>
      <c r="M18" s="55">
        <f ca="1">IF(Abaques_SSI!M18&gt;0,HLOOKUP(M$2,Etape_2_Budget_par_risque!$K$1:$AS$37,37,FALSE)*Abaques_SSI!M18*5*VLOOKUP($B18,Etape_2_Budget_par_risque!$B$4:$C$30,2,FALSE),"")</f>
        <v>0.79047619047619044</v>
      </c>
      <c r="N18" s="55" t="str">
        <f>IF(Abaques_SSI!N18&gt;0,HLOOKUP(N$2,Etape_2_Budget_par_risque!$K$1:$AS$37,37,FALSE)*Abaques_SSI!N18*5*VLOOKUP($B18,Etape_2_Budget_par_risque!$B$4:$C$30,2,FALSE),"")</f>
        <v/>
      </c>
      <c r="O18" s="55">
        <f ca="1">IF(Abaques_SSI!O18&gt;0,HLOOKUP(O$2,Etape_2_Budget_par_risque!$K$1:$AS$37,37,FALSE)*Abaques_SSI!O18*5*VLOOKUP($B18,Etape_2_Budget_par_risque!$B$4:$C$30,2,FALSE),"")</f>
        <v>0.22619047619047619</v>
      </c>
      <c r="P18" s="55" t="str">
        <f>IF(Abaques_SSI!P18&gt;0,HLOOKUP(P$2,Etape_2_Budget_par_risque!$K$1:$AS$37,37,FALSE)*Abaques_SSI!P18*5*VLOOKUP($B18,Etape_2_Budget_par_risque!$B$4:$C$30,2,FALSE),"")</f>
        <v/>
      </c>
      <c r="Q18" s="55" t="str">
        <f>IF(Abaques_SSI!Q18&gt;0,HLOOKUP(Q$2,Etape_2_Budget_par_risque!$K$1:$AS$37,37,FALSE)*Abaques_SSI!Q18*5*VLOOKUP($B18,Etape_2_Budget_par_risque!$B$4:$C$30,2,FALSE),"")</f>
        <v/>
      </c>
      <c r="R18" s="55">
        <f ca="1">IF(Abaques_SSI!R18&gt;0,HLOOKUP(R$2,Etape_2_Budget_par_risque!$K$1:$AS$37,37,FALSE)*Abaques_SSI!R18*5*VLOOKUP($B18,Etape_2_Budget_par_risque!$B$4:$C$30,2,FALSE),"")</f>
        <v>3.8095238095238093</v>
      </c>
      <c r="S18" s="55" t="str">
        <f>IF(Abaques_SSI!S18&gt;0,HLOOKUP(S$2,Etape_2_Budget_par_risque!$K$1:$AS$37,37,FALSE)*Abaques_SSI!S18*5*VLOOKUP($B18,Etape_2_Budget_par_risque!$B$4:$C$30,2,FALSE),"")</f>
        <v/>
      </c>
      <c r="T18" s="55" t="str">
        <f>IF(Abaques_SSI!T18&gt;0,HLOOKUP(T$2,Etape_2_Budget_par_risque!$K$1:$AS$37,37,FALSE)*Abaques_SSI!T18*5*VLOOKUP($B18,Etape_2_Budget_par_risque!$B$4:$C$30,2,FALSE),"")</f>
        <v/>
      </c>
      <c r="U18" s="55" t="str">
        <f>IF(Abaques_SSI!U18&gt;0,HLOOKUP(U$2,Etape_2_Budget_par_risque!$K$1:$AS$37,37,FALSE)*Abaques_SSI!U18*5*VLOOKUP($B18,Etape_2_Budget_par_risque!$B$4:$C$30,2,FALSE),"")</f>
        <v/>
      </c>
      <c r="V18" s="55" t="str">
        <f>IF(Abaques_SSI!V18&gt;0,HLOOKUP(V$2,Etape_2_Budget_par_risque!$K$1:$AS$37,37,FALSE)*Abaques_SSI!V18*5*VLOOKUP($B18,Etape_2_Budget_par_risque!$B$4:$C$30,2,FALSE),"")</f>
        <v/>
      </c>
      <c r="W18" s="55" t="str">
        <f>IF(Abaques_SSI!W18&gt;0,HLOOKUP(W$2,Etape_2_Budget_par_risque!$K$1:$AS$37,37,FALSE)*Abaques_SSI!W18*5*VLOOKUP($B18,Etape_2_Budget_par_risque!$B$4:$C$30,2,FALSE),"")</f>
        <v/>
      </c>
      <c r="X18" s="55" t="str">
        <f>IF(Abaques_SSI!X18&gt;0,HLOOKUP(X$2,Etape_2_Budget_par_risque!$K$1:$AS$37,37,FALSE)*Abaques_SSI!X18*5*VLOOKUP($B18,Etape_2_Budget_par_risque!$B$4:$C$30,2,FALSE),"")</f>
        <v/>
      </c>
      <c r="Y18" s="55" t="str">
        <f>IF(Abaques_SSI!Y18&gt;0,HLOOKUP(Y$2,Etape_2_Budget_par_risque!$K$1:$AS$37,37,FALSE)*Abaques_SSI!Y18*5*VLOOKUP($B18,Etape_2_Budget_par_risque!$B$4:$C$30,2,FALSE),"")</f>
        <v/>
      </c>
      <c r="Z18" s="55" t="str">
        <f>IF(Abaques_SSI!Z18&gt;0,HLOOKUP(Z$2,Etape_2_Budget_par_risque!$K$1:$AS$37,37,FALSE)*Abaques_SSI!Z18*5*VLOOKUP($B18,Etape_2_Budget_par_risque!$B$4:$C$30,2,FALSE),"")</f>
        <v/>
      </c>
      <c r="AA18" s="55" t="str">
        <f>IF(Abaques_SSI!AA18&gt;0,HLOOKUP(AA$2,Etape_2_Budget_par_risque!$K$1:$AS$37,37,FALSE)*Abaques_SSI!AA18*5*VLOOKUP($B18,Etape_2_Budget_par_risque!$B$4:$C$30,2,FALSE),"")</f>
        <v/>
      </c>
      <c r="AB18" s="55" t="str">
        <f>IF(Abaques_SSI!AB18&gt;0,HLOOKUP(AB$2,Etape_2_Budget_par_risque!$K$1:$AS$37,37,FALSE)*Abaques_SSI!AB18*5*VLOOKUP($B18,Etape_2_Budget_par_risque!$B$4:$C$30,2,FALSE),"")</f>
        <v/>
      </c>
      <c r="AC18" s="55">
        <f ca="1">IF(Abaques_SSI!AC18&gt;0,HLOOKUP(AC$2,Etape_2_Budget_par_risque!$K$1:$AS$37,37,FALSE)*Abaques_SSI!AC18*5*VLOOKUP($B18,Etape_2_Budget_par_risque!$B$4:$C$30,2,FALSE),"")</f>
        <v>0</v>
      </c>
      <c r="AD18" s="55">
        <f ca="1">IF(Abaques_SSI!AD18&gt;0,HLOOKUP(AD$2,Etape_2_Budget_par_risque!$K$1:$AS$37,37,FALSE)*Abaques_SSI!AD18*5*VLOOKUP($B18,Etape_2_Budget_par_risque!$B$4:$C$30,2,FALSE),"")</f>
        <v>4.7619047619047619</v>
      </c>
      <c r="AE18" s="55" t="str">
        <f>IF(Abaques_SSI!AE18&gt;0,HLOOKUP(AE$2,Etape_2_Budget_par_risque!$K$1:$AS$37,37,FALSE)*Abaques_SSI!AE18*5*VLOOKUP($B18,Etape_2_Budget_par_risque!$B$4:$C$30,2,FALSE),"")</f>
        <v/>
      </c>
      <c r="AF18" s="55" t="str">
        <f>IF(Abaques_SSI!AF18&gt;0,HLOOKUP(AF$2,Etape_2_Budget_par_risque!$K$1:$AS$37,37,FALSE)*Abaques_SSI!AF18*5*VLOOKUP($B18,Etape_2_Budget_par_risque!$B$4:$C$30,2,FALSE),"")</f>
        <v/>
      </c>
      <c r="AG18" s="55" t="str">
        <f>IF(Abaques_SSI!AG18&gt;0,HLOOKUP(AG$2,Etape_2_Budget_par_risque!$K$1:$AS$37,37,FALSE)*Abaques_SSI!AG18*5*VLOOKUP($B18,Etape_2_Budget_par_risque!$B$4:$C$30,2,FALSE),"")</f>
        <v/>
      </c>
      <c r="AH18" s="55" t="str">
        <f>IF(Abaques_SSI!AH18&gt;0,HLOOKUP(AH$2,Etape_2_Budget_par_risque!$K$1:$AS$37,37,FALSE)*Abaques_SSI!AH18*5*VLOOKUP($B18,Etape_2_Budget_par_risque!$B$4:$C$30,2,FALSE),"")</f>
        <v/>
      </c>
      <c r="AI18" s="55" t="str">
        <f>IF(Abaques_SSI!AI18&gt;0,HLOOKUP(AI$2,Etape_2_Budget_par_risque!$K$1:$AS$37,37,FALSE)*Abaques_SSI!AI18*5*VLOOKUP($B18,Etape_2_Budget_par_risque!$B$4:$C$30,2,FALSE),"")</f>
        <v/>
      </c>
      <c r="AJ18" s="55" t="str">
        <f>IF(Abaques_SSI!AJ18&gt;0,HLOOKUP(AJ$2,Etape_2_Budget_par_risque!$K$1:$AS$37,37,FALSE)*Abaques_SSI!AJ18*5*VLOOKUP($B18,Etape_2_Budget_par_risque!$B$4:$C$30,2,FALSE),"")</f>
        <v/>
      </c>
      <c r="AK18" s="55" t="str">
        <f>IF(Abaques_SSI!AK18&gt;0,HLOOKUP(AK$2,Etape_2_Budget_par_risque!$K$1:$AS$37,37,FALSE)*Abaques_SSI!AK18*5*VLOOKUP($B18,Etape_2_Budget_par_risque!$B$4:$C$30,2,FALSE),"")</f>
        <v/>
      </c>
      <c r="AL18" s="175" t="str">
        <f>IF(Abaques_SSI!AL18&gt;0,HLOOKUP(AL$2,Etape_2_Budget_par_risque!$K$1:$AS$37,37,FALSE)*Abaques_SSI!AL18*5*VLOOKUP($B18,Etape_2_Budget_par_risque!$B$4:$C$30,2,FALSE),"")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3.0179999999999998</v>
      </c>
      <c r="D19" s="56">
        <f ca="1">IF(Abaques_SSI!D19&gt;0,HLOOKUP(D$2,Etape_2_Budget_par_risque!$K$1:$AS$37,37,FALSE)*Abaques_SSI!D19*5*VLOOKUP($B19,Etape_2_Budget_par_risque!$B$4:$C$30,2,FALSE),"")</f>
        <v>0</v>
      </c>
      <c r="E19" s="55">
        <f ca="1">IF(Abaques_SSI!E19&gt;0,HLOOKUP(E$2,Etape_2_Budget_par_risque!$K$1:$AS$37,37,FALSE)*Abaques_SSI!E19*5*VLOOKUP($B19,Etape_2_Budget_par_risque!$B$4:$C$30,2,FALSE),"")</f>
        <v>0.77500000000000013</v>
      </c>
      <c r="F19" s="55" t="str">
        <f>IF(Abaques_SSI!F19&gt;0,HLOOKUP(F$2,Etape_2_Budget_par_risque!$K$1:$AS$37,37,FALSE)*Abaques_SSI!F19*5*VLOOKUP($B19,Etape_2_Budget_par_risque!$B$4:$C$30,2,FALSE),"")</f>
        <v/>
      </c>
      <c r="G19" s="55">
        <f ca="1">IF(Abaques_SSI!G19&gt;0,HLOOKUP(G$2,Etape_2_Budget_par_risque!$K$1:$AS$37,37,FALSE)*Abaques_SSI!G19*5*VLOOKUP($B19,Etape_2_Budget_par_risque!$B$4:$C$30,2,FALSE),"")</f>
        <v>0.26100000000000001</v>
      </c>
      <c r="H19" s="55">
        <f ca="1">IF(Abaques_SSI!H19&gt;0,HLOOKUP(H$2,Etape_2_Budget_par_risque!$K$1:$AS$37,37,FALSE)*Abaques_SSI!H19*5*VLOOKUP($B19,Etape_2_Budget_par_risque!$B$4:$C$30,2,FALSE),"")</f>
        <v>1.2</v>
      </c>
      <c r="I19" s="55">
        <f ca="1">IF(Abaques_SSI!I19&gt;0,HLOOKUP(I$2,Etape_2_Budget_par_risque!$K$1:$AS$37,37,FALSE)*Abaques_SSI!I19*5*VLOOKUP($B19,Etape_2_Budget_par_risque!$B$4:$C$30,2,FALSE),"")</f>
        <v>0.44999999999999996</v>
      </c>
      <c r="J19" s="55" t="str">
        <f>IF(Abaques_SSI!J19&gt;0,HLOOKUP(J$2,Etape_2_Budget_par_risque!$K$1:$AS$37,37,FALSE)*Abaques_SSI!J19*5*VLOOKUP($B19,Etape_2_Budget_par_risque!$B$4:$C$30,2,FALSE),"")</f>
        <v/>
      </c>
      <c r="K19" s="55" t="str">
        <f>IF(Abaques_SSI!K19&gt;0,HLOOKUP(K$2,Etape_2_Budget_par_risque!$K$1:$AS$37,37,FALSE)*Abaques_SSI!K19*5*VLOOKUP($B19,Etape_2_Budget_par_risque!$B$4:$C$30,2,FALSE),"")</f>
        <v/>
      </c>
      <c r="L19" s="55" t="str">
        <f>IF(Abaques_SSI!L19&gt;0,HLOOKUP(L$2,Etape_2_Budget_par_risque!$K$1:$AS$37,37,FALSE)*Abaques_SSI!L19*5*VLOOKUP($B19,Etape_2_Budget_par_risque!$B$4:$C$30,2,FALSE),"")</f>
        <v/>
      </c>
      <c r="M19" s="55">
        <f ca="1">IF(Abaques_SSI!M19&gt;0,HLOOKUP(M$2,Etape_2_Budget_par_risque!$K$1:$AS$37,37,FALSE)*Abaques_SSI!M19*5*VLOOKUP($B19,Etape_2_Budget_par_risque!$B$4:$C$30,2,FALSE),"")</f>
        <v>0.33200000000000002</v>
      </c>
      <c r="N19" s="55" t="str">
        <f>IF(Abaques_SSI!N19&gt;0,HLOOKUP(N$2,Etape_2_Budget_par_risque!$K$1:$AS$37,37,FALSE)*Abaques_SSI!N19*5*VLOOKUP($B19,Etape_2_Budget_par_risque!$B$4:$C$30,2,FALSE),"")</f>
        <v/>
      </c>
      <c r="O19" s="55" t="str">
        <f>IF(Abaques_SSI!O19&gt;0,HLOOKUP(O$2,Etape_2_Budget_par_risque!$K$1:$AS$37,37,FALSE)*Abaques_SSI!O19*5*VLOOKUP($B19,Etape_2_Budget_par_risque!$B$4:$C$30,2,FALSE),"")</f>
        <v/>
      </c>
      <c r="P19" s="55" t="str">
        <f>IF(Abaques_SSI!P19&gt;0,HLOOKUP(P$2,Etape_2_Budget_par_risque!$K$1:$AS$37,37,FALSE)*Abaques_SSI!P19*5*VLOOKUP($B19,Etape_2_Budget_par_risque!$B$4:$C$30,2,FALSE),"")</f>
        <v/>
      </c>
      <c r="Q19" s="55" t="str">
        <f>IF(Abaques_SSI!Q19&gt;0,HLOOKUP(Q$2,Etape_2_Budget_par_risque!$K$1:$AS$37,37,FALSE)*Abaques_SSI!Q19*5*VLOOKUP($B19,Etape_2_Budget_par_risque!$B$4:$C$30,2,FALSE),"")</f>
        <v/>
      </c>
      <c r="R19" s="55" t="str">
        <f>IF(Abaques_SSI!R19&gt;0,HLOOKUP(R$2,Etape_2_Budget_par_risque!$K$1:$AS$37,37,FALSE)*Abaques_SSI!R19*5*VLOOKUP($B19,Etape_2_Budget_par_risque!$B$4:$C$30,2,FALSE),"")</f>
        <v/>
      </c>
      <c r="S19" s="55" t="str">
        <f>IF(Abaques_SSI!S19&gt;0,HLOOKUP(S$2,Etape_2_Budget_par_risque!$K$1:$AS$37,37,FALSE)*Abaques_SSI!S19*5*VLOOKUP($B19,Etape_2_Budget_par_risque!$B$4:$C$30,2,FALSE),"")</f>
        <v/>
      </c>
      <c r="T19" s="55" t="str">
        <f>IF(Abaques_SSI!T19&gt;0,HLOOKUP(T$2,Etape_2_Budget_par_risque!$K$1:$AS$37,37,FALSE)*Abaques_SSI!T19*5*VLOOKUP($B19,Etape_2_Budget_par_risque!$B$4:$C$30,2,FALSE),"")</f>
        <v/>
      </c>
      <c r="U19" s="55" t="str">
        <f>IF(Abaques_SSI!U19&gt;0,HLOOKUP(U$2,Etape_2_Budget_par_risque!$K$1:$AS$37,37,FALSE)*Abaques_SSI!U19*5*VLOOKUP($B19,Etape_2_Budget_par_risque!$B$4:$C$30,2,FALSE),"")</f>
        <v/>
      </c>
      <c r="V19" s="55" t="str">
        <f>IF(Abaques_SSI!V19&gt;0,HLOOKUP(V$2,Etape_2_Budget_par_risque!$K$1:$AS$37,37,FALSE)*Abaques_SSI!V19*5*VLOOKUP($B19,Etape_2_Budget_par_risque!$B$4:$C$30,2,FALSE),"")</f>
        <v/>
      </c>
      <c r="W19" s="55" t="str">
        <f>IF(Abaques_SSI!W19&gt;0,HLOOKUP(W$2,Etape_2_Budget_par_risque!$K$1:$AS$37,37,FALSE)*Abaques_SSI!W19*5*VLOOKUP($B19,Etape_2_Budget_par_risque!$B$4:$C$30,2,FALSE),"")</f>
        <v/>
      </c>
      <c r="X19" s="55" t="str">
        <f>IF(Abaques_SSI!X19&gt;0,HLOOKUP(X$2,Etape_2_Budget_par_risque!$K$1:$AS$37,37,FALSE)*Abaques_SSI!X19*5*VLOOKUP($B19,Etape_2_Budget_par_risque!$B$4:$C$30,2,FALSE),"")</f>
        <v/>
      </c>
      <c r="Y19" s="55" t="str">
        <f>IF(Abaques_SSI!Y19&gt;0,HLOOKUP(Y$2,Etape_2_Budget_par_risque!$K$1:$AS$37,37,FALSE)*Abaques_SSI!Y19*5*VLOOKUP($B19,Etape_2_Budget_par_risque!$B$4:$C$30,2,FALSE),"")</f>
        <v/>
      </c>
      <c r="Z19" s="55" t="str">
        <f>IF(Abaques_SSI!Z19&gt;0,HLOOKUP(Z$2,Etape_2_Budget_par_risque!$K$1:$AS$37,37,FALSE)*Abaques_SSI!Z19*5*VLOOKUP($B19,Etape_2_Budget_par_risque!$B$4:$C$30,2,FALSE),"")</f>
        <v/>
      </c>
      <c r="AA19" s="55" t="str">
        <f>IF(Abaques_SSI!AA19&gt;0,HLOOKUP(AA$2,Etape_2_Budget_par_risque!$K$1:$AS$37,37,FALSE)*Abaques_SSI!AA19*5*VLOOKUP($B19,Etape_2_Budget_par_risque!$B$4:$C$30,2,FALSE),"")</f>
        <v/>
      </c>
      <c r="AB19" s="55" t="str">
        <f>IF(Abaques_SSI!AB19&gt;0,HLOOKUP(AB$2,Etape_2_Budget_par_risque!$K$1:$AS$37,37,FALSE)*Abaques_SSI!AB19*5*VLOOKUP($B19,Etape_2_Budget_par_risque!$B$4:$C$30,2,FALSE),"")</f>
        <v/>
      </c>
      <c r="AC19" s="55" t="str">
        <f>IF(Abaques_SSI!AC19&gt;0,HLOOKUP(AC$2,Etape_2_Budget_par_risque!$K$1:$AS$37,37,FALSE)*Abaques_SSI!AC19*5*VLOOKUP($B19,Etape_2_Budget_par_risque!$B$4:$C$30,2,FALSE),"")</f>
        <v/>
      </c>
      <c r="AD19" s="55" t="str">
        <f>IF(Abaques_SSI!AD19&gt;0,HLOOKUP(AD$2,Etape_2_Budget_par_risque!$K$1:$AS$37,37,FALSE)*Abaques_SSI!AD19*5*VLOOKUP($B19,Etape_2_Budget_par_risque!$B$4:$C$30,2,FALSE),"")</f>
        <v/>
      </c>
      <c r="AE19" s="55" t="str">
        <f>IF(Abaques_SSI!AE19&gt;0,HLOOKUP(AE$2,Etape_2_Budget_par_risque!$K$1:$AS$37,37,FALSE)*Abaques_SSI!AE19*5*VLOOKUP($B19,Etape_2_Budget_par_risque!$B$4:$C$30,2,FALSE),"")</f>
        <v/>
      </c>
      <c r="AF19" s="55" t="str">
        <f>IF(Abaques_SSI!AF19&gt;0,HLOOKUP(AF$2,Etape_2_Budget_par_risque!$K$1:$AS$37,37,FALSE)*Abaques_SSI!AF19*5*VLOOKUP($B19,Etape_2_Budget_par_risque!$B$4:$C$30,2,FALSE),"")</f>
        <v/>
      </c>
      <c r="AG19" s="55" t="str">
        <f>IF(Abaques_SSI!AG19&gt;0,HLOOKUP(AG$2,Etape_2_Budget_par_risque!$K$1:$AS$37,37,FALSE)*Abaques_SSI!AG19*5*VLOOKUP($B19,Etape_2_Budget_par_risque!$B$4:$C$30,2,FALSE),"")</f>
        <v/>
      </c>
      <c r="AH19" s="55" t="str">
        <f>IF(Abaques_SSI!AH19&gt;0,HLOOKUP(AH$2,Etape_2_Budget_par_risque!$K$1:$AS$37,37,FALSE)*Abaques_SSI!AH19*5*VLOOKUP($B19,Etape_2_Budget_par_risque!$B$4:$C$30,2,FALSE),"")</f>
        <v/>
      </c>
      <c r="AI19" s="55" t="str">
        <f>IF(Abaques_SSI!AI19&gt;0,HLOOKUP(AI$2,Etape_2_Budget_par_risque!$K$1:$AS$37,37,FALSE)*Abaques_SSI!AI19*5*VLOOKUP($B19,Etape_2_Budget_par_risque!$B$4:$C$30,2,FALSE),"")</f>
        <v/>
      </c>
      <c r="AJ19" s="55" t="str">
        <f>IF(Abaques_SSI!AJ19&gt;0,HLOOKUP(AJ$2,Etape_2_Budget_par_risque!$K$1:$AS$37,37,FALSE)*Abaques_SSI!AJ19*5*VLOOKUP($B19,Etape_2_Budget_par_risque!$B$4:$C$30,2,FALSE),"")</f>
        <v/>
      </c>
      <c r="AK19" s="55" t="str">
        <f>IF(Abaques_SSI!AK19&gt;0,HLOOKUP(AK$2,Etape_2_Budget_par_risque!$K$1:$AS$37,37,FALSE)*Abaques_SSI!AK19*5*VLOOKUP($B19,Etape_2_Budget_par_risque!$B$4:$C$30,2,FALSE),"")</f>
        <v/>
      </c>
      <c r="AL19" s="175" t="str">
        <f>IF(Abaques_SSI!AL19&gt;0,HLOOKUP(AL$2,Etape_2_Budget_par_risque!$K$1:$AS$37,37,FALSE)*Abaques_SSI!AL19*5*VLOOKUP($B19,Etape_2_Budget_par_risque!$B$4:$C$30,2,FALSE),"")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7.4072368421052639</v>
      </c>
      <c r="D20" s="56" t="str">
        <f>IF(Abaques_SSI!D20&gt;0,HLOOKUP(D$2,Etape_2_Budget_par_risque!$K$1:$AS$37,37,FALSE)*Abaques_SSI!D20*5*VLOOKUP($B20,Etape_2_Budget_par_risque!$B$4:$C$30,2,FALSE),"")</f>
        <v/>
      </c>
      <c r="E20" s="55">
        <f ca="1">IF(Abaques_SSI!E20&gt;0,HLOOKUP(E$2,Etape_2_Budget_par_risque!$K$1:$AS$37,37,FALSE)*Abaques_SSI!E20*5*VLOOKUP($B20,Etape_2_Budget_par_risque!$B$4:$C$30,2,FALSE),"")</f>
        <v>0.91776315789473673</v>
      </c>
      <c r="F20" s="55" t="str">
        <f>IF(Abaques_SSI!F20&gt;0,HLOOKUP(F$2,Etape_2_Budget_par_risque!$K$1:$AS$37,37,FALSE)*Abaques_SSI!F20*5*VLOOKUP($B20,Etape_2_Budget_par_risque!$B$4:$C$30,2,FALSE),"")</f>
        <v/>
      </c>
      <c r="G20" s="55" t="str">
        <f>IF(Abaques_SSI!G20&gt;0,HLOOKUP(G$2,Etape_2_Budget_par_risque!$K$1:$AS$37,37,FALSE)*Abaques_SSI!G20*5*VLOOKUP($B20,Etape_2_Budget_par_risque!$B$4:$C$30,2,FALSE),"")</f>
        <v/>
      </c>
      <c r="H20" s="55">
        <f ca="1">IF(Abaques_SSI!H20&gt;0,HLOOKUP(H$2,Etape_2_Budget_par_risque!$K$1:$AS$37,37,FALSE)*Abaques_SSI!H20*5*VLOOKUP($B20,Etape_2_Budget_par_risque!$B$4:$C$30,2,FALSE),"")</f>
        <v>3.1578947368421058</v>
      </c>
      <c r="I20" s="55">
        <f ca="1">IF(Abaques_SSI!I20&gt;0,HLOOKUP(I$2,Etape_2_Budget_par_risque!$K$1:$AS$37,37,FALSE)*Abaques_SSI!I20*5*VLOOKUP($B20,Etape_2_Budget_par_risque!$B$4:$C$30,2,FALSE),"")</f>
        <v>0.88815789473684204</v>
      </c>
      <c r="J20" s="55" t="str">
        <f>IF(Abaques_SSI!J20&gt;0,HLOOKUP(J$2,Etape_2_Budget_par_risque!$K$1:$AS$37,37,FALSE)*Abaques_SSI!J20*5*VLOOKUP($B20,Etape_2_Budget_par_risque!$B$4:$C$30,2,FALSE),"")</f>
        <v/>
      </c>
      <c r="K20" s="55" t="str">
        <f>IF(Abaques_SSI!K20&gt;0,HLOOKUP(K$2,Etape_2_Budget_par_risque!$K$1:$AS$37,37,FALSE)*Abaques_SSI!K20*5*VLOOKUP($B20,Etape_2_Budget_par_risque!$B$4:$C$30,2,FALSE),"")</f>
        <v/>
      </c>
      <c r="L20" s="55" t="str">
        <f>IF(Abaques_SSI!L20&gt;0,HLOOKUP(L$2,Etape_2_Budget_par_risque!$K$1:$AS$37,37,FALSE)*Abaques_SSI!L20*5*VLOOKUP($B20,Etape_2_Budget_par_risque!$B$4:$C$30,2,FALSE),"")</f>
        <v/>
      </c>
      <c r="M20" s="55">
        <f ca="1">IF(Abaques_SSI!M20&gt;0,HLOOKUP(M$2,Etape_2_Budget_par_risque!$K$1:$AS$37,37,FALSE)*Abaques_SSI!M20*5*VLOOKUP($B20,Etape_2_Budget_par_risque!$B$4:$C$30,2,FALSE),"")</f>
        <v>0.65526315789473699</v>
      </c>
      <c r="N20" s="55" t="str">
        <f>IF(Abaques_SSI!N20&gt;0,HLOOKUP(N$2,Etape_2_Budget_par_risque!$K$1:$AS$37,37,FALSE)*Abaques_SSI!N20*5*VLOOKUP($B20,Etape_2_Budget_par_risque!$B$4:$C$30,2,FALSE),"")</f>
        <v/>
      </c>
      <c r="O20" s="55">
        <f ca="1">IF(Abaques_SSI!O20&gt;0,HLOOKUP(O$2,Etape_2_Budget_par_risque!$K$1:$AS$37,37,FALSE)*Abaques_SSI!O20*5*VLOOKUP($B20,Etape_2_Budget_par_risque!$B$4:$C$30,2,FALSE),"")</f>
        <v>0.30000000000000004</v>
      </c>
      <c r="P20" s="55" t="str">
        <f>IF(Abaques_SSI!P20&gt;0,HLOOKUP(P$2,Etape_2_Budget_par_risque!$K$1:$AS$37,37,FALSE)*Abaques_SSI!P20*5*VLOOKUP($B20,Etape_2_Budget_par_risque!$B$4:$C$30,2,FALSE),"")</f>
        <v/>
      </c>
      <c r="Q20" s="55" t="str">
        <f>IF(Abaques_SSI!Q20&gt;0,HLOOKUP(Q$2,Etape_2_Budget_par_risque!$K$1:$AS$37,37,FALSE)*Abaques_SSI!Q20*5*VLOOKUP($B20,Etape_2_Budget_par_risque!$B$4:$C$30,2,FALSE),"")</f>
        <v/>
      </c>
      <c r="R20" s="55" t="str">
        <f>IF(Abaques_SSI!R20&gt;0,HLOOKUP(R$2,Etape_2_Budget_par_risque!$K$1:$AS$37,37,FALSE)*Abaques_SSI!R20*5*VLOOKUP($B20,Etape_2_Budget_par_risque!$B$4:$C$30,2,FALSE),"")</f>
        <v/>
      </c>
      <c r="S20" s="55" t="str">
        <f>IF(Abaques_SSI!S20&gt;0,HLOOKUP(S$2,Etape_2_Budget_par_risque!$K$1:$AS$37,37,FALSE)*Abaques_SSI!S20*5*VLOOKUP($B20,Etape_2_Budget_par_risque!$B$4:$C$30,2,FALSE),"")</f>
        <v/>
      </c>
      <c r="T20" s="55">
        <f ca="1">IF(Abaques_SSI!T20&gt;0,HLOOKUP(T$2,Etape_2_Budget_par_risque!$K$1:$AS$37,37,FALSE)*Abaques_SSI!T20*5*VLOOKUP($B20,Etape_2_Budget_par_risque!$B$4:$C$30,2,FALSE),"")</f>
        <v>0.54276315789473684</v>
      </c>
      <c r="U20" s="55" t="str">
        <f>IF(Abaques_SSI!U20&gt;0,HLOOKUP(U$2,Etape_2_Budget_par_risque!$K$1:$AS$37,37,FALSE)*Abaques_SSI!U20*5*VLOOKUP($B20,Etape_2_Budget_par_risque!$B$4:$C$30,2,FALSE),"")</f>
        <v/>
      </c>
      <c r="V20" s="55" t="str">
        <f>IF(Abaques_SSI!V20&gt;0,HLOOKUP(V$2,Etape_2_Budget_par_risque!$K$1:$AS$37,37,FALSE)*Abaques_SSI!V20*5*VLOOKUP($B20,Etape_2_Budget_par_risque!$B$4:$C$30,2,FALSE),"")</f>
        <v/>
      </c>
      <c r="W20" s="55" t="str">
        <f>IF(Abaques_SSI!W20&gt;0,HLOOKUP(W$2,Etape_2_Budget_par_risque!$K$1:$AS$37,37,FALSE)*Abaques_SSI!W20*5*VLOOKUP($B20,Etape_2_Budget_par_risque!$B$4:$C$30,2,FALSE),"")</f>
        <v/>
      </c>
      <c r="X20" s="55" t="str">
        <f>IF(Abaques_SSI!X20&gt;0,HLOOKUP(X$2,Etape_2_Budget_par_risque!$K$1:$AS$37,37,FALSE)*Abaques_SSI!X20*5*VLOOKUP($B20,Etape_2_Budget_par_risque!$B$4:$C$30,2,FALSE),"")</f>
        <v/>
      </c>
      <c r="Y20" s="55" t="str">
        <f>IF(Abaques_SSI!Y20&gt;0,HLOOKUP(Y$2,Etape_2_Budget_par_risque!$K$1:$AS$37,37,FALSE)*Abaques_SSI!Y20*5*VLOOKUP($B20,Etape_2_Budget_par_risque!$B$4:$C$30,2,FALSE),"")</f>
        <v/>
      </c>
      <c r="Z20" s="55">
        <f ca="1">IF(Abaques_SSI!Z20&gt;0,HLOOKUP(Z$2,Etape_2_Budget_par_risque!$K$1:$AS$37,37,FALSE)*Abaques_SSI!Z20*5*VLOOKUP($B20,Etape_2_Budget_par_risque!$B$4:$C$30,2,FALSE),"")</f>
        <v>0.63947368421052642</v>
      </c>
      <c r="AA20" s="55" t="str">
        <f>IF(Abaques_SSI!AA20&gt;0,HLOOKUP(AA$2,Etape_2_Budget_par_risque!$K$1:$AS$37,37,FALSE)*Abaques_SSI!AA20*5*VLOOKUP($B20,Etape_2_Budget_par_risque!$B$4:$C$30,2,FALSE),"")</f>
        <v/>
      </c>
      <c r="AB20" s="55" t="str">
        <f>IF(Abaques_SSI!AB20&gt;0,HLOOKUP(AB$2,Etape_2_Budget_par_risque!$K$1:$AS$37,37,FALSE)*Abaques_SSI!AB20*5*VLOOKUP($B20,Etape_2_Budget_par_risque!$B$4:$C$30,2,FALSE),"")</f>
        <v/>
      </c>
      <c r="AC20" s="55" t="str">
        <f>IF(Abaques_SSI!AC20&gt;0,HLOOKUP(AC$2,Etape_2_Budget_par_risque!$K$1:$AS$37,37,FALSE)*Abaques_SSI!AC20*5*VLOOKUP($B20,Etape_2_Budget_par_risque!$B$4:$C$30,2,FALSE),"")</f>
        <v/>
      </c>
      <c r="AD20" s="55" t="str">
        <f>IF(Abaques_SSI!AD20&gt;0,HLOOKUP(AD$2,Etape_2_Budget_par_risque!$K$1:$AS$37,37,FALSE)*Abaques_SSI!AD20*5*VLOOKUP($B20,Etape_2_Budget_par_risque!$B$4:$C$30,2,FALSE),"")</f>
        <v/>
      </c>
      <c r="AE20" s="55">
        <f ca="1">IF(Abaques_SSI!AE20&gt;0,HLOOKUP(AE$2,Etape_2_Budget_par_risque!$K$1:$AS$37,37,FALSE)*Abaques_SSI!AE20*5*VLOOKUP($B20,Etape_2_Budget_par_risque!$B$4:$C$30,2,FALSE),"")</f>
        <v>0.30592105263157887</v>
      </c>
      <c r="AF20" s="55" t="str">
        <f>IF(Abaques_SSI!AF20&gt;0,HLOOKUP(AF$2,Etape_2_Budget_par_risque!$K$1:$AS$37,37,FALSE)*Abaques_SSI!AF20*5*VLOOKUP($B20,Etape_2_Budget_par_risque!$B$4:$C$30,2,FALSE),"")</f>
        <v/>
      </c>
      <c r="AG20" s="55" t="str">
        <f>IF(Abaques_SSI!AG20&gt;0,HLOOKUP(AG$2,Etape_2_Budget_par_risque!$K$1:$AS$37,37,FALSE)*Abaques_SSI!AG20*5*VLOOKUP($B20,Etape_2_Budget_par_risque!$B$4:$C$30,2,FALSE),"")</f>
        <v/>
      </c>
      <c r="AH20" s="55" t="str">
        <f>IF(Abaques_SSI!AH20&gt;0,HLOOKUP(AH$2,Etape_2_Budget_par_risque!$K$1:$AS$37,37,FALSE)*Abaques_SSI!AH20*5*VLOOKUP($B20,Etape_2_Budget_par_risque!$B$4:$C$30,2,FALSE),"")</f>
        <v/>
      </c>
      <c r="AI20" s="55" t="str">
        <f>IF(Abaques_SSI!AI20&gt;0,HLOOKUP(AI$2,Etape_2_Budget_par_risque!$K$1:$AS$37,37,FALSE)*Abaques_SSI!AI20*5*VLOOKUP($B20,Etape_2_Budget_par_risque!$B$4:$C$30,2,FALSE),"")</f>
        <v/>
      </c>
      <c r="AJ20" s="55" t="str">
        <f>IF(Abaques_SSI!AJ20&gt;0,HLOOKUP(AJ$2,Etape_2_Budget_par_risque!$K$1:$AS$37,37,FALSE)*Abaques_SSI!AJ20*5*VLOOKUP($B20,Etape_2_Budget_par_risque!$B$4:$C$30,2,FALSE),"")</f>
        <v/>
      </c>
      <c r="AK20" s="55" t="str">
        <f>IF(Abaques_SSI!AK20&gt;0,HLOOKUP(AK$2,Etape_2_Budget_par_risque!$K$1:$AS$37,37,FALSE)*Abaques_SSI!AK20*5*VLOOKUP($B20,Etape_2_Budget_par_risque!$B$4:$C$30,2,FALSE),"")</f>
        <v/>
      </c>
      <c r="AL20" s="175" t="str">
        <f>IF(Abaques_SSI!AL20&gt;0,HLOOKUP(AL$2,Etape_2_Budget_par_risque!$K$1:$AS$37,37,FALSE)*Abaques_SSI!AL20*5*VLOOKUP($B20,Etape_2_Budget_par_risque!$B$4:$C$30,2,FALSE),"")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2.0162499999999999</v>
      </c>
      <c r="D21" s="56" t="str">
        <f>IF(Abaques_SSI!D21&gt;0,HLOOKUP(D$2,Etape_2_Budget_par_risque!$K$1:$AS$37,37,FALSE)*Abaques_SSI!D21*5*VLOOKUP($B21,Etape_2_Budget_par_risque!$B$4:$C$30,2,FALSE),"")</f>
        <v/>
      </c>
      <c r="E21" s="55">
        <f ca="1">IF(Abaques_SSI!E21&gt;0,HLOOKUP(E$2,Etape_2_Budget_par_risque!$K$1:$AS$37,37,FALSE)*Abaques_SSI!E21*5*VLOOKUP($B21,Etape_2_Budget_par_risque!$B$4:$C$30,2,FALSE),"")</f>
        <v>0.29062499999999997</v>
      </c>
      <c r="F21" s="55" t="str">
        <f>IF(Abaques_SSI!F21&gt;0,HLOOKUP(F$2,Etape_2_Budget_par_risque!$K$1:$AS$37,37,FALSE)*Abaques_SSI!F21*5*VLOOKUP($B21,Etape_2_Budget_par_risque!$B$4:$C$30,2,FALSE),"")</f>
        <v/>
      </c>
      <c r="G21" s="55" t="str">
        <f>IF(Abaques_SSI!G21&gt;0,HLOOKUP(G$2,Etape_2_Budget_par_risque!$K$1:$AS$37,37,FALSE)*Abaques_SSI!G21*5*VLOOKUP($B21,Etape_2_Budget_par_risque!$B$4:$C$30,2,FALSE),"")</f>
        <v/>
      </c>
      <c r="H21" s="55">
        <f ca="1">IF(Abaques_SSI!H21&gt;0,HLOOKUP(H$2,Etape_2_Budget_par_risque!$K$1:$AS$37,37,FALSE)*Abaques_SSI!H21*5*VLOOKUP($B21,Etape_2_Budget_par_risque!$B$4:$C$30,2,FALSE),"")</f>
        <v>0.375</v>
      </c>
      <c r="I21" s="55">
        <f ca="1">IF(Abaques_SSI!I21&gt;0,HLOOKUP(I$2,Etape_2_Budget_par_risque!$K$1:$AS$37,37,FALSE)*Abaques_SSI!I21*5*VLOOKUP($B21,Etape_2_Budget_par_risque!$B$4:$C$30,2,FALSE),"")</f>
        <v>0.28125</v>
      </c>
      <c r="J21" s="55" t="str">
        <f>IF(Abaques_SSI!J21&gt;0,HLOOKUP(J$2,Etape_2_Budget_par_risque!$K$1:$AS$37,37,FALSE)*Abaques_SSI!J21*5*VLOOKUP($B21,Etape_2_Budget_par_risque!$B$4:$C$30,2,FALSE),"")</f>
        <v/>
      </c>
      <c r="K21" s="55" t="str">
        <f>IF(Abaques_SSI!K21&gt;0,HLOOKUP(K$2,Etape_2_Budget_par_risque!$K$1:$AS$37,37,FALSE)*Abaques_SSI!K21*5*VLOOKUP($B21,Etape_2_Budget_par_risque!$B$4:$C$30,2,FALSE),"")</f>
        <v/>
      </c>
      <c r="L21" s="55" t="str">
        <f>IF(Abaques_SSI!L21&gt;0,HLOOKUP(L$2,Etape_2_Budget_par_risque!$K$1:$AS$37,37,FALSE)*Abaques_SSI!L21*5*VLOOKUP($B21,Etape_2_Budget_par_risque!$B$4:$C$30,2,FALSE),"")</f>
        <v/>
      </c>
      <c r="M21" s="55">
        <f ca="1">IF(Abaques_SSI!M21&gt;0,HLOOKUP(M$2,Etape_2_Budget_par_risque!$K$1:$AS$37,37,FALSE)*Abaques_SSI!M21*5*VLOOKUP($B21,Etape_2_Budget_par_risque!$B$4:$C$30,2,FALSE),"")</f>
        <v>0.20750000000000005</v>
      </c>
      <c r="N21" s="55" t="str">
        <f>IF(Abaques_SSI!N21&gt;0,HLOOKUP(N$2,Etape_2_Budget_par_risque!$K$1:$AS$37,37,FALSE)*Abaques_SSI!N21*5*VLOOKUP($B21,Etape_2_Budget_par_risque!$B$4:$C$30,2,FALSE),"")</f>
        <v/>
      </c>
      <c r="O21" s="55" t="str">
        <f>IF(Abaques_SSI!O21&gt;0,HLOOKUP(O$2,Etape_2_Budget_par_risque!$K$1:$AS$37,37,FALSE)*Abaques_SSI!O21*5*VLOOKUP($B21,Etape_2_Budget_par_risque!$B$4:$C$30,2,FALSE),"")</f>
        <v/>
      </c>
      <c r="P21" s="55" t="str">
        <f>IF(Abaques_SSI!P21&gt;0,HLOOKUP(P$2,Etape_2_Budget_par_risque!$K$1:$AS$37,37,FALSE)*Abaques_SSI!P21*5*VLOOKUP($B21,Etape_2_Budget_par_risque!$B$4:$C$30,2,FALSE),"")</f>
        <v/>
      </c>
      <c r="Q21" s="55" t="str">
        <f>IF(Abaques_SSI!Q21&gt;0,HLOOKUP(Q$2,Etape_2_Budget_par_risque!$K$1:$AS$37,37,FALSE)*Abaques_SSI!Q21*5*VLOOKUP($B21,Etape_2_Budget_par_risque!$B$4:$C$30,2,FALSE),"")</f>
        <v/>
      </c>
      <c r="R21" s="55" t="str">
        <f>IF(Abaques_SSI!R21&gt;0,HLOOKUP(R$2,Etape_2_Budget_par_risque!$K$1:$AS$37,37,FALSE)*Abaques_SSI!R21*5*VLOOKUP($B21,Etape_2_Budget_par_risque!$B$4:$C$30,2,FALSE),"")</f>
        <v/>
      </c>
      <c r="S21" s="55" t="str">
        <f>IF(Abaques_SSI!S21&gt;0,HLOOKUP(S$2,Etape_2_Budget_par_risque!$K$1:$AS$37,37,FALSE)*Abaques_SSI!S21*5*VLOOKUP($B21,Etape_2_Budget_par_risque!$B$4:$C$30,2,FALSE),"")</f>
        <v/>
      </c>
      <c r="T21" s="55" t="str">
        <f>IF(Abaques_SSI!T21&gt;0,HLOOKUP(T$2,Etape_2_Budget_par_risque!$K$1:$AS$37,37,FALSE)*Abaques_SSI!T21*5*VLOOKUP($B21,Etape_2_Budget_par_risque!$B$4:$C$30,2,FALSE),"")</f>
        <v/>
      </c>
      <c r="U21" s="55" t="str">
        <f>IF(Abaques_SSI!U21&gt;0,HLOOKUP(U$2,Etape_2_Budget_par_risque!$K$1:$AS$37,37,FALSE)*Abaques_SSI!U21*5*VLOOKUP($B21,Etape_2_Budget_par_risque!$B$4:$C$30,2,FALSE),"")</f>
        <v/>
      </c>
      <c r="V21" s="55" t="str">
        <f>IF(Abaques_SSI!V21&gt;0,HLOOKUP(V$2,Etape_2_Budget_par_risque!$K$1:$AS$37,37,FALSE)*Abaques_SSI!V21*5*VLOOKUP($B21,Etape_2_Budget_par_risque!$B$4:$C$30,2,FALSE),"")</f>
        <v/>
      </c>
      <c r="W21" s="55" t="str">
        <f>IF(Abaques_SSI!W21&gt;0,HLOOKUP(W$2,Etape_2_Budget_par_risque!$K$1:$AS$37,37,FALSE)*Abaques_SSI!W21*5*VLOOKUP($B21,Etape_2_Budget_par_risque!$B$4:$C$30,2,FALSE),"")</f>
        <v/>
      </c>
      <c r="X21" s="55" t="str">
        <f>IF(Abaques_SSI!X21&gt;0,HLOOKUP(X$2,Etape_2_Budget_par_risque!$K$1:$AS$37,37,FALSE)*Abaques_SSI!X21*5*VLOOKUP($B21,Etape_2_Budget_par_risque!$B$4:$C$30,2,FALSE),"")</f>
        <v/>
      </c>
      <c r="Y21" s="55">
        <f ca="1">IF(Abaques_SSI!Y21&gt;0,HLOOKUP(Y$2,Etape_2_Budget_par_risque!$K$1:$AS$37,37,FALSE)*Abaques_SSI!Y21*5*VLOOKUP($B21,Etape_2_Budget_par_risque!$B$4:$C$30,2,FALSE),"")</f>
        <v>0</v>
      </c>
      <c r="Z21" s="55">
        <f ca="1">IF(Abaques_SSI!Z21&gt;0,HLOOKUP(Z$2,Etape_2_Budget_par_risque!$K$1:$AS$37,37,FALSE)*Abaques_SSI!Z21*5*VLOOKUP($B21,Etape_2_Budget_par_risque!$B$4:$C$30,2,FALSE),"")</f>
        <v>0.30374999999999996</v>
      </c>
      <c r="AA21" s="55">
        <f ca="1">IF(Abaques_SSI!AA21&gt;0,HLOOKUP(AA$2,Etape_2_Budget_par_risque!$K$1:$AS$37,37,FALSE)*Abaques_SSI!AA21*5*VLOOKUP($B21,Etape_2_Budget_par_risque!$B$4:$C$30,2,FALSE),"")</f>
        <v>0.17249999999999999</v>
      </c>
      <c r="AB21" s="55" t="str">
        <f>IF(Abaques_SSI!AB21&gt;0,HLOOKUP(AB$2,Etape_2_Budget_par_risque!$K$1:$AS$37,37,FALSE)*Abaques_SSI!AB21*5*VLOOKUP($B21,Etape_2_Budget_par_risque!$B$4:$C$30,2,FALSE),"")</f>
        <v/>
      </c>
      <c r="AC21" s="55" t="str">
        <f>IF(Abaques_SSI!AC21&gt;0,HLOOKUP(AC$2,Etape_2_Budget_par_risque!$K$1:$AS$37,37,FALSE)*Abaques_SSI!AC21*5*VLOOKUP($B21,Etape_2_Budget_par_risque!$B$4:$C$30,2,FALSE),"")</f>
        <v/>
      </c>
      <c r="AD21" s="55" t="str">
        <f>IF(Abaques_SSI!AD21&gt;0,HLOOKUP(AD$2,Etape_2_Budget_par_risque!$K$1:$AS$37,37,FALSE)*Abaques_SSI!AD21*5*VLOOKUP($B21,Etape_2_Budget_par_risque!$B$4:$C$30,2,FALSE),"")</f>
        <v/>
      </c>
      <c r="AE21" s="55">
        <f ca="1">IF(Abaques_SSI!AE21&gt;0,HLOOKUP(AE$2,Etape_2_Budget_par_risque!$K$1:$AS$37,37,FALSE)*Abaques_SSI!AE21*5*VLOOKUP($B21,Etape_2_Budget_par_risque!$B$4:$C$30,2,FALSE),"")</f>
        <v>9.6875000000000003E-2</v>
      </c>
      <c r="AF21" s="55" t="str">
        <f>IF(Abaques_SSI!AF21&gt;0,HLOOKUP(AF$2,Etape_2_Budget_par_risque!$K$1:$AS$37,37,FALSE)*Abaques_SSI!AF21*5*VLOOKUP($B21,Etape_2_Budget_par_risque!$B$4:$C$30,2,FALSE),"")</f>
        <v/>
      </c>
      <c r="AG21" s="55" t="str">
        <f>IF(Abaques_SSI!AG21&gt;0,HLOOKUP(AG$2,Etape_2_Budget_par_risque!$K$1:$AS$37,37,FALSE)*Abaques_SSI!AG21*5*VLOOKUP($B21,Etape_2_Budget_par_risque!$B$4:$C$30,2,FALSE),"")</f>
        <v/>
      </c>
      <c r="AH21" s="55" t="str">
        <f>IF(Abaques_SSI!AH21&gt;0,HLOOKUP(AH$2,Etape_2_Budget_par_risque!$K$1:$AS$37,37,FALSE)*Abaques_SSI!AH21*5*VLOOKUP($B21,Etape_2_Budget_par_risque!$B$4:$C$30,2,FALSE),"")</f>
        <v/>
      </c>
      <c r="AI21" s="55" t="str">
        <f>IF(Abaques_SSI!AI21&gt;0,HLOOKUP(AI$2,Etape_2_Budget_par_risque!$K$1:$AS$37,37,FALSE)*Abaques_SSI!AI21*5*VLOOKUP($B21,Etape_2_Budget_par_risque!$B$4:$C$30,2,FALSE),"")</f>
        <v/>
      </c>
      <c r="AJ21" s="55" t="str">
        <f>IF(Abaques_SSI!AJ21&gt;0,HLOOKUP(AJ$2,Etape_2_Budget_par_risque!$K$1:$AS$37,37,FALSE)*Abaques_SSI!AJ21*5*VLOOKUP($B21,Etape_2_Budget_par_risque!$B$4:$C$30,2,FALSE),"")</f>
        <v/>
      </c>
      <c r="AK21" s="55" t="str">
        <f>IF(Abaques_SSI!AK21&gt;0,HLOOKUP(AK$2,Etape_2_Budget_par_risque!$K$1:$AS$37,37,FALSE)*Abaques_SSI!AK21*5*VLOOKUP($B21,Etape_2_Budget_par_risque!$B$4:$C$30,2,FALSE),"")</f>
        <v/>
      </c>
      <c r="AL21" s="175">
        <f ca="1">IF(Abaques_SSI!AL21&gt;0,HLOOKUP(AL$2,Etape_2_Budget_par_risque!$K$1:$AS$37,37,FALSE)*Abaques_SSI!AL21*5*VLOOKUP($B21,Etape_2_Budget_par_risque!$B$4:$C$30,2,FALSE),"")</f>
        <v>0.28874999999999995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3.0583333333333336</v>
      </c>
      <c r="D22" s="56" t="str">
        <f>IF(Abaques_SSI!D22&gt;0,HLOOKUP(D$2,Etape_2_Budget_par_risque!$K$1:$AS$37,37,FALSE)*Abaques_SSI!D22*5*VLOOKUP($B22,Etape_2_Budget_par_risque!$B$4:$C$30,2,FALSE),"")</f>
        <v/>
      </c>
      <c r="E22" s="55" t="str">
        <f>IF(Abaques_SSI!E22&gt;0,HLOOKUP(E$2,Etape_2_Budget_par_risque!$K$1:$AS$37,37,FALSE)*Abaques_SSI!E22*5*VLOOKUP($B22,Etape_2_Budget_par_risque!$B$4:$C$30,2,FALSE),"")</f>
        <v/>
      </c>
      <c r="F22" s="55">
        <f ca="1">IF(Abaques_SSI!F22&gt;0,HLOOKUP(F$2,Etape_2_Budget_par_risque!$K$1:$AS$37,37,FALSE)*Abaques_SSI!F22*5*VLOOKUP($B22,Etape_2_Budget_par_risque!$B$4:$C$30,2,FALSE),"")</f>
        <v>1.2121212121212124</v>
      </c>
      <c r="G22" s="55" t="str">
        <f>IF(Abaques_SSI!G22&gt;0,HLOOKUP(G$2,Etape_2_Budget_par_risque!$K$1:$AS$37,37,FALSE)*Abaques_SSI!G22*5*VLOOKUP($B22,Etape_2_Budget_par_risque!$B$4:$C$30,2,FALSE),"")</f>
        <v/>
      </c>
      <c r="H22" s="55">
        <f ca="1">IF(Abaques_SSI!H22&gt;0,HLOOKUP(H$2,Etape_2_Budget_par_risque!$K$1:$AS$37,37,FALSE)*Abaques_SSI!H22*5*VLOOKUP($B22,Etape_2_Budget_par_risque!$B$4:$C$30,2,FALSE),"")</f>
        <v>0.75757575757575757</v>
      </c>
      <c r="I22" s="55">
        <f ca="1">IF(Abaques_SSI!I22&gt;0,HLOOKUP(I$2,Etape_2_Budget_par_risque!$K$1:$AS$37,37,FALSE)*Abaques_SSI!I22*5*VLOOKUP($B22,Etape_2_Budget_par_risque!$B$4:$C$30,2,FALSE),"")</f>
        <v>0.34090909090909088</v>
      </c>
      <c r="J22" s="55" t="str">
        <f>IF(Abaques_SSI!J22&gt;0,HLOOKUP(J$2,Etape_2_Budget_par_risque!$K$1:$AS$37,37,FALSE)*Abaques_SSI!J22*5*VLOOKUP($B22,Etape_2_Budget_par_risque!$B$4:$C$30,2,FALSE),"")</f>
        <v/>
      </c>
      <c r="K22" s="55" t="str">
        <f>IF(Abaques_SSI!K22&gt;0,HLOOKUP(K$2,Etape_2_Budget_par_risque!$K$1:$AS$37,37,FALSE)*Abaques_SSI!K22*5*VLOOKUP($B22,Etape_2_Budget_par_risque!$B$4:$C$30,2,FALSE),"")</f>
        <v/>
      </c>
      <c r="L22" s="55" t="str">
        <f>IF(Abaques_SSI!L22&gt;0,HLOOKUP(L$2,Etape_2_Budget_par_risque!$K$1:$AS$37,37,FALSE)*Abaques_SSI!L22*5*VLOOKUP($B22,Etape_2_Budget_par_risque!$B$4:$C$30,2,FALSE),"")</f>
        <v/>
      </c>
      <c r="M22" s="55">
        <f ca="1">IF(Abaques_SSI!M22&gt;0,HLOOKUP(M$2,Etape_2_Budget_par_risque!$K$1:$AS$37,37,FALSE)*Abaques_SSI!M22*5*VLOOKUP($B22,Etape_2_Budget_par_risque!$B$4:$C$30,2,FALSE),"")</f>
        <v>0.25151515151515158</v>
      </c>
      <c r="N22" s="55" t="str">
        <f>IF(Abaques_SSI!N22&gt;0,HLOOKUP(N$2,Etape_2_Budget_par_risque!$K$1:$AS$37,37,FALSE)*Abaques_SSI!N22*5*VLOOKUP($B22,Etape_2_Budget_par_risque!$B$4:$C$30,2,FALSE),"")</f>
        <v/>
      </c>
      <c r="O22" s="55">
        <f ca="1">IF(Abaques_SSI!O22&gt;0,HLOOKUP(O$2,Etape_2_Budget_par_risque!$K$1:$AS$37,37,FALSE)*Abaques_SSI!O22*5*VLOOKUP($B22,Etape_2_Budget_par_risque!$B$4:$C$30,2,FALSE),"")</f>
        <v>7.1969696969696975E-2</v>
      </c>
      <c r="P22" s="55" t="str">
        <f>IF(Abaques_SSI!P22&gt;0,HLOOKUP(P$2,Etape_2_Budget_par_risque!$K$1:$AS$37,37,FALSE)*Abaques_SSI!P22*5*VLOOKUP($B22,Etape_2_Budget_par_risque!$B$4:$C$30,2,FALSE),"")</f>
        <v/>
      </c>
      <c r="Q22" s="55" t="str">
        <f>IF(Abaques_SSI!Q22&gt;0,HLOOKUP(Q$2,Etape_2_Budget_par_risque!$K$1:$AS$37,37,FALSE)*Abaques_SSI!Q22*5*VLOOKUP($B22,Etape_2_Budget_par_risque!$B$4:$C$30,2,FALSE),"")</f>
        <v/>
      </c>
      <c r="R22" s="55" t="str">
        <f>IF(Abaques_SSI!R22&gt;0,HLOOKUP(R$2,Etape_2_Budget_par_risque!$K$1:$AS$37,37,FALSE)*Abaques_SSI!R22*5*VLOOKUP($B22,Etape_2_Budget_par_risque!$B$4:$C$30,2,FALSE),"")</f>
        <v/>
      </c>
      <c r="S22" s="55" t="str">
        <f>IF(Abaques_SSI!S22&gt;0,HLOOKUP(S$2,Etape_2_Budget_par_risque!$K$1:$AS$37,37,FALSE)*Abaques_SSI!S22*5*VLOOKUP($B22,Etape_2_Budget_par_risque!$B$4:$C$30,2,FALSE),"")</f>
        <v/>
      </c>
      <c r="T22" s="55" t="str">
        <f>IF(Abaques_SSI!T22&gt;0,HLOOKUP(T$2,Etape_2_Budget_par_risque!$K$1:$AS$37,37,FALSE)*Abaques_SSI!T22*5*VLOOKUP($B22,Etape_2_Budget_par_risque!$B$4:$C$30,2,FALSE),"")</f>
        <v/>
      </c>
      <c r="U22" s="55" t="str">
        <f>IF(Abaques_SSI!U22&gt;0,HLOOKUP(U$2,Etape_2_Budget_par_risque!$K$1:$AS$37,37,FALSE)*Abaques_SSI!U22*5*VLOOKUP($B22,Etape_2_Budget_par_risque!$B$4:$C$30,2,FALSE),"")</f>
        <v/>
      </c>
      <c r="V22" s="55" t="str">
        <f>IF(Abaques_SSI!V22&gt;0,HLOOKUP(V$2,Etape_2_Budget_par_risque!$K$1:$AS$37,37,FALSE)*Abaques_SSI!V22*5*VLOOKUP($B22,Etape_2_Budget_par_risque!$B$4:$C$30,2,FALSE),"")</f>
        <v/>
      </c>
      <c r="W22" s="55" t="str">
        <f>IF(Abaques_SSI!W22&gt;0,HLOOKUP(W$2,Etape_2_Budget_par_risque!$K$1:$AS$37,37,FALSE)*Abaques_SSI!W22*5*VLOOKUP($B22,Etape_2_Budget_par_risque!$B$4:$C$30,2,FALSE),"")</f>
        <v/>
      </c>
      <c r="X22" s="55" t="str">
        <f>IF(Abaques_SSI!X22&gt;0,HLOOKUP(X$2,Etape_2_Budget_par_risque!$K$1:$AS$37,37,FALSE)*Abaques_SSI!X22*5*VLOOKUP($B22,Etape_2_Budget_par_risque!$B$4:$C$30,2,FALSE),"")</f>
        <v/>
      </c>
      <c r="Y22" s="55" t="str">
        <f>IF(Abaques_SSI!Y22&gt;0,HLOOKUP(Y$2,Etape_2_Budget_par_risque!$K$1:$AS$37,37,FALSE)*Abaques_SSI!Y22*5*VLOOKUP($B22,Etape_2_Budget_par_risque!$B$4:$C$30,2,FALSE),"")</f>
        <v/>
      </c>
      <c r="Z22" s="55">
        <f ca="1">IF(Abaques_SSI!Z22&gt;0,HLOOKUP(Z$2,Etape_2_Budget_par_risque!$K$1:$AS$37,37,FALSE)*Abaques_SSI!Z22*5*VLOOKUP($B22,Etape_2_Budget_par_risque!$B$4:$C$30,2,FALSE),"")</f>
        <v>0.30681818181818188</v>
      </c>
      <c r="AA22" s="55" t="str">
        <f>IF(Abaques_SSI!AA22&gt;0,HLOOKUP(AA$2,Etape_2_Budget_par_risque!$K$1:$AS$37,37,FALSE)*Abaques_SSI!AA22*5*VLOOKUP($B22,Etape_2_Budget_par_risque!$B$4:$C$30,2,FALSE),"")</f>
        <v/>
      </c>
      <c r="AB22" s="55" t="str">
        <f>IF(Abaques_SSI!AB22&gt;0,HLOOKUP(AB$2,Etape_2_Budget_par_risque!$K$1:$AS$37,37,FALSE)*Abaques_SSI!AB22*5*VLOOKUP($B22,Etape_2_Budget_par_risque!$B$4:$C$30,2,FALSE),"")</f>
        <v/>
      </c>
      <c r="AC22" s="55" t="str">
        <f>IF(Abaques_SSI!AC22&gt;0,HLOOKUP(AC$2,Etape_2_Budget_par_risque!$K$1:$AS$37,37,FALSE)*Abaques_SSI!AC22*5*VLOOKUP($B22,Etape_2_Budget_par_risque!$B$4:$C$30,2,FALSE),"")</f>
        <v/>
      </c>
      <c r="AD22" s="55" t="str">
        <f>IF(Abaques_SSI!AD22&gt;0,HLOOKUP(AD$2,Etape_2_Budget_par_risque!$K$1:$AS$37,37,FALSE)*Abaques_SSI!AD22*5*VLOOKUP($B22,Etape_2_Budget_par_risque!$B$4:$C$30,2,FALSE),"")</f>
        <v/>
      </c>
      <c r="AE22" s="55">
        <f ca="1">IF(Abaques_SSI!AE22&gt;0,HLOOKUP(AE$2,Etape_2_Budget_par_risque!$K$1:$AS$37,37,FALSE)*Abaques_SSI!AE22*5*VLOOKUP($B22,Etape_2_Budget_par_risque!$B$4:$C$30,2,FALSE),"")</f>
        <v>0.11742424242424243</v>
      </c>
      <c r="AF22" s="55" t="str">
        <f>IF(Abaques_SSI!AF22&gt;0,HLOOKUP(AF$2,Etape_2_Budget_par_risque!$K$1:$AS$37,37,FALSE)*Abaques_SSI!AF22*5*VLOOKUP($B22,Etape_2_Budget_par_risque!$B$4:$C$30,2,FALSE),"")</f>
        <v/>
      </c>
      <c r="AG22" s="55" t="str">
        <f>IF(Abaques_SSI!AG22&gt;0,HLOOKUP(AG$2,Etape_2_Budget_par_risque!$K$1:$AS$37,37,FALSE)*Abaques_SSI!AG22*5*VLOOKUP($B22,Etape_2_Budget_par_risque!$B$4:$C$30,2,FALSE),"")</f>
        <v/>
      </c>
      <c r="AH22" s="55" t="str">
        <f>IF(Abaques_SSI!AH22&gt;0,HLOOKUP(AH$2,Etape_2_Budget_par_risque!$K$1:$AS$37,37,FALSE)*Abaques_SSI!AH22*5*VLOOKUP($B22,Etape_2_Budget_par_risque!$B$4:$C$30,2,FALSE),"")</f>
        <v/>
      </c>
      <c r="AI22" s="55" t="str">
        <f>IF(Abaques_SSI!AI22&gt;0,HLOOKUP(AI$2,Etape_2_Budget_par_risque!$K$1:$AS$37,37,FALSE)*Abaques_SSI!AI22*5*VLOOKUP($B22,Etape_2_Budget_par_risque!$B$4:$C$30,2,FALSE),"")</f>
        <v/>
      </c>
      <c r="AJ22" s="55" t="str">
        <f>IF(Abaques_SSI!AJ22&gt;0,HLOOKUP(AJ$2,Etape_2_Budget_par_risque!$K$1:$AS$37,37,FALSE)*Abaques_SSI!AJ22*5*VLOOKUP($B22,Etape_2_Budget_par_risque!$B$4:$C$30,2,FALSE),"")</f>
        <v/>
      </c>
      <c r="AK22" s="55" t="str">
        <f>IF(Abaques_SSI!AK22&gt;0,HLOOKUP(AK$2,Etape_2_Budget_par_risque!$K$1:$AS$37,37,FALSE)*Abaques_SSI!AK22*5*VLOOKUP($B22,Etape_2_Budget_par_risque!$B$4:$C$30,2,FALSE),"")</f>
        <v/>
      </c>
      <c r="AL22" s="175" t="str">
        <f>IF(Abaques_SSI!AL22&gt;0,HLOOKUP(AL$2,Etape_2_Budget_par_risque!$K$1:$AS$37,37,FALSE)*Abaques_SSI!AL22*5*VLOOKUP($B22,Etape_2_Budget_par_risque!$B$4:$C$30,2,FALSE),"")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14.35</v>
      </c>
      <c r="D23" s="56" t="str">
        <f>IF(Abaques_SSI!D23&gt;0,HLOOKUP(D$2,Etape_2_Budget_par_risque!$K$1:$AS$37,37,FALSE)*Abaques_SSI!D23*5*VLOOKUP($B23,Etape_2_Budget_par_risque!$B$4:$C$30,2,FALSE),"")</f>
        <v/>
      </c>
      <c r="E23" s="55">
        <f ca="1">IF(Abaques_SSI!E23&gt;0,HLOOKUP(E$2,Etape_2_Budget_par_risque!$K$1:$AS$37,37,FALSE)*Abaques_SSI!E23*5*VLOOKUP($B23,Etape_2_Budget_par_risque!$B$4:$C$30,2,FALSE),"")</f>
        <v>1.1071428571428572</v>
      </c>
      <c r="F23" s="55" t="str">
        <f>IF(Abaques_SSI!F23&gt;0,HLOOKUP(F$2,Etape_2_Budget_par_risque!$K$1:$AS$37,37,FALSE)*Abaques_SSI!F23*5*VLOOKUP($B23,Etape_2_Budget_par_risque!$B$4:$C$30,2,FALSE),"")</f>
        <v/>
      </c>
      <c r="G23" s="55" t="str">
        <f>IF(Abaques_SSI!G23&gt;0,HLOOKUP(G$2,Etape_2_Budget_par_risque!$K$1:$AS$37,37,FALSE)*Abaques_SSI!G23*5*VLOOKUP($B23,Etape_2_Budget_par_risque!$B$4:$C$30,2,FALSE),"")</f>
        <v/>
      </c>
      <c r="H23" s="55">
        <f ca="1">IF(Abaques_SSI!H23&gt;0,HLOOKUP(H$2,Etape_2_Budget_par_risque!$K$1:$AS$37,37,FALSE)*Abaques_SSI!H23*5*VLOOKUP($B23,Etape_2_Budget_par_risque!$B$4:$C$30,2,FALSE),"")</f>
        <v>1.4285714285714284</v>
      </c>
      <c r="I23" s="55">
        <f ca="1">IF(Abaques_SSI!I23&gt;0,HLOOKUP(I$2,Etape_2_Budget_par_risque!$K$1:$AS$37,37,FALSE)*Abaques_SSI!I23*5*VLOOKUP($B23,Etape_2_Budget_par_risque!$B$4:$C$30,2,FALSE),"")</f>
        <v>1.0714285714285714</v>
      </c>
      <c r="J23" s="55">
        <f ca="1">IF(Abaques_SSI!J23&gt;0,HLOOKUP(J$2,Etape_2_Budget_par_risque!$K$1:$AS$37,37,FALSE)*Abaques_SSI!J23*5*VLOOKUP($B23,Etape_2_Budget_par_risque!$B$4:$C$30,2,FALSE),"")</f>
        <v>0.7857142857142857</v>
      </c>
      <c r="K23" s="55" t="str">
        <f>IF(Abaques_SSI!K23&gt;0,HLOOKUP(K$2,Etape_2_Budget_par_risque!$K$1:$AS$37,37,FALSE)*Abaques_SSI!K23*5*VLOOKUP($B23,Etape_2_Budget_par_risque!$B$4:$C$30,2,FALSE),"")</f>
        <v/>
      </c>
      <c r="L23" s="55" t="str">
        <f>IF(Abaques_SSI!L23&gt;0,HLOOKUP(L$2,Etape_2_Budget_par_risque!$K$1:$AS$37,37,FALSE)*Abaques_SSI!L23*5*VLOOKUP($B23,Etape_2_Budget_par_risque!$B$4:$C$30,2,FALSE),"")</f>
        <v/>
      </c>
      <c r="M23" s="55">
        <f ca="1">IF(Abaques_SSI!M23&gt;0,HLOOKUP(M$2,Etape_2_Budget_par_risque!$K$1:$AS$37,37,FALSE)*Abaques_SSI!M23*5*VLOOKUP($B23,Etape_2_Budget_par_risque!$B$4:$C$30,2,FALSE),"")</f>
        <v>0.79047619047619044</v>
      </c>
      <c r="N23" s="55" t="str">
        <f>IF(Abaques_SSI!N23&gt;0,HLOOKUP(N$2,Etape_2_Budget_par_risque!$K$1:$AS$37,37,FALSE)*Abaques_SSI!N23*5*VLOOKUP($B23,Etape_2_Budget_par_risque!$B$4:$C$30,2,FALSE),"")</f>
        <v/>
      </c>
      <c r="O23" s="55">
        <f ca="1">IF(Abaques_SSI!O23&gt;0,HLOOKUP(O$2,Etape_2_Budget_par_risque!$K$1:$AS$37,37,FALSE)*Abaques_SSI!O23*5*VLOOKUP($B23,Etape_2_Budget_par_risque!$B$4:$C$30,2,FALSE),"")</f>
        <v>0.22619047619047619</v>
      </c>
      <c r="P23" s="55" t="str">
        <f>IF(Abaques_SSI!P23&gt;0,HLOOKUP(P$2,Etape_2_Budget_par_risque!$K$1:$AS$37,37,FALSE)*Abaques_SSI!P23*5*VLOOKUP($B23,Etape_2_Budget_par_risque!$B$4:$C$30,2,FALSE),"")</f>
        <v/>
      </c>
      <c r="Q23" s="55" t="str">
        <f>IF(Abaques_SSI!Q23&gt;0,HLOOKUP(Q$2,Etape_2_Budget_par_risque!$K$1:$AS$37,37,FALSE)*Abaques_SSI!Q23*5*VLOOKUP($B23,Etape_2_Budget_par_risque!$B$4:$C$30,2,FALSE),"")</f>
        <v/>
      </c>
      <c r="R23" s="55">
        <f ca="1">IF(Abaques_SSI!R23&gt;0,HLOOKUP(R$2,Etape_2_Budget_par_risque!$K$1:$AS$37,37,FALSE)*Abaques_SSI!R23*5*VLOOKUP($B23,Etape_2_Budget_par_risque!$B$4:$C$30,2,FALSE),"")</f>
        <v>3.8095238095238093</v>
      </c>
      <c r="S23" s="55" t="str">
        <f>IF(Abaques_SSI!S23&gt;0,HLOOKUP(S$2,Etape_2_Budget_par_risque!$K$1:$AS$37,37,FALSE)*Abaques_SSI!S23*5*VLOOKUP($B23,Etape_2_Budget_par_risque!$B$4:$C$30,2,FALSE),"")</f>
        <v/>
      </c>
      <c r="T23" s="55" t="str">
        <f>IF(Abaques_SSI!T23&gt;0,HLOOKUP(T$2,Etape_2_Budget_par_risque!$K$1:$AS$37,37,FALSE)*Abaques_SSI!T23*5*VLOOKUP($B23,Etape_2_Budget_par_risque!$B$4:$C$30,2,FALSE),"")</f>
        <v/>
      </c>
      <c r="U23" s="55" t="str">
        <f>IF(Abaques_SSI!U23&gt;0,HLOOKUP(U$2,Etape_2_Budget_par_risque!$K$1:$AS$37,37,FALSE)*Abaques_SSI!U23*5*VLOOKUP($B23,Etape_2_Budget_par_risque!$B$4:$C$30,2,FALSE),"")</f>
        <v/>
      </c>
      <c r="V23" s="55" t="str">
        <f>IF(Abaques_SSI!V23&gt;0,HLOOKUP(V$2,Etape_2_Budget_par_risque!$K$1:$AS$37,37,FALSE)*Abaques_SSI!V23*5*VLOOKUP($B23,Etape_2_Budget_par_risque!$B$4:$C$30,2,FALSE),"")</f>
        <v/>
      </c>
      <c r="W23" s="55" t="str">
        <f>IF(Abaques_SSI!W23&gt;0,HLOOKUP(W$2,Etape_2_Budget_par_risque!$K$1:$AS$37,37,FALSE)*Abaques_SSI!W23*5*VLOOKUP($B23,Etape_2_Budget_par_risque!$B$4:$C$30,2,FALSE),"")</f>
        <v/>
      </c>
      <c r="X23" s="55" t="str">
        <f>IF(Abaques_SSI!X23&gt;0,HLOOKUP(X$2,Etape_2_Budget_par_risque!$K$1:$AS$37,37,FALSE)*Abaques_SSI!X23*5*VLOOKUP($B23,Etape_2_Budget_par_risque!$B$4:$C$30,2,FALSE),"")</f>
        <v/>
      </c>
      <c r="Y23" s="55" t="str">
        <f>IF(Abaques_SSI!Y23&gt;0,HLOOKUP(Y$2,Etape_2_Budget_par_risque!$K$1:$AS$37,37,FALSE)*Abaques_SSI!Y23*5*VLOOKUP($B23,Etape_2_Budget_par_risque!$B$4:$C$30,2,FALSE),"")</f>
        <v/>
      </c>
      <c r="Z23" s="55" t="str">
        <f>IF(Abaques_SSI!Z23&gt;0,HLOOKUP(Z$2,Etape_2_Budget_par_risque!$K$1:$AS$37,37,FALSE)*Abaques_SSI!Z23*5*VLOOKUP($B23,Etape_2_Budget_par_risque!$B$4:$C$30,2,FALSE),"")</f>
        <v/>
      </c>
      <c r="AA23" s="55" t="str">
        <f>IF(Abaques_SSI!AA23&gt;0,HLOOKUP(AA$2,Etape_2_Budget_par_risque!$K$1:$AS$37,37,FALSE)*Abaques_SSI!AA23*5*VLOOKUP($B23,Etape_2_Budget_par_risque!$B$4:$C$30,2,FALSE),"")</f>
        <v/>
      </c>
      <c r="AB23" s="55" t="str">
        <f>IF(Abaques_SSI!AB23&gt;0,HLOOKUP(AB$2,Etape_2_Budget_par_risque!$K$1:$AS$37,37,FALSE)*Abaques_SSI!AB23*5*VLOOKUP($B23,Etape_2_Budget_par_risque!$B$4:$C$30,2,FALSE),"")</f>
        <v/>
      </c>
      <c r="AC23" s="55">
        <f ca="1">IF(Abaques_SSI!AC23&gt;0,HLOOKUP(AC$2,Etape_2_Budget_par_risque!$K$1:$AS$37,37,FALSE)*Abaques_SSI!AC23*5*VLOOKUP($B23,Etape_2_Budget_par_risque!$B$4:$C$30,2,FALSE),"")</f>
        <v>0</v>
      </c>
      <c r="AD23" s="55">
        <f ca="1">IF(Abaques_SSI!AD23&gt;0,HLOOKUP(AD$2,Etape_2_Budget_par_risque!$K$1:$AS$37,37,FALSE)*Abaques_SSI!AD23*5*VLOOKUP($B23,Etape_2_Budget_par_risque!$B$4:$C$30,2,FALSE),"")</f>
        <v>4.7619047619047619</v>
      </c>
      <c r="AE23" s="55">
        <f ca="1">IF(Abaques_SSI!AE23&gt;0,HLOOKUP(AE$2,Etape_2_Budget_par_risque!$K$1:$AS$37,37,FALSE)*Abaques_SSI!AE23*5*VLOOKUP($B23,Etape_2_Budget_par_risque!$B$4:$C$30,2,FALSE),"")</f>
        <v>0.36904761904761907</v>
      </c>
      <c r="AF23" s="55" t="str">
        <f>IF(Abaques_SSI!AF23&gt;0,HLOOKUP(AF$2,Etape_2_Budget_par_risque!$K$1:$AS$37,37,FALSE)*Abaques_SSI!AF23*5*VLOOKUP($B23,Etape_2_Budget_par_risque!$B$4:$C$30,2,FALSE),"")</f>
        <v/>
      </c>
      <c r="AG23" s="55" t="str">
        <f>IF(Abaques_SSI!AG23&gt;0,HLOOKUP(AG$2,Etape_2_Budget_par_risque!$K$1:$AS$37,37,FALSE)*Abaques_SSI!AG23*5*VLOOKUP($B23,Etape_2_Budget_par_risque!$B$4:$C$30,2,FALSE),"")</f>
        <v/>
      </c>
      <c r="AH23" s="55" t="str">
        <f>IF(Abaques_SSI!AH23&gt;0,HLOOKUP(AH$2,Etape_2_Budget_par_risque!$K$1:$AS$37,37,FALSE)*Abaques_SSI!AH23*5*VLOOKUP($B23,Etape_2_Budget_par_risque!$B$4:$C$30,2,FALSE),"")</f>
        <v/>
      </c>
      <c r="AI23" s="55" t="str">
        <f>IF(Abaques_SSI!AI23&gt;0,HLOOKUP(AI$2,Etape_2_Budget_par_risque!$K$1:$AS$37,37,FALSE)*Abaques_SSI!AI23*5*VLOOKUP($B23,Etape_2_Budget_par_risque!$B$4:$C$30,2,FALSE),"")</f>
        <v/>
      </c>
      <c r="AJ23" s="55" t="str">
        <f>IF(Abaques_SSI!AJ23&gt;0,HLOOKUP(AJ$2,Etape_2_Budget_par_risque!$K$1:$AS$37,37,FALSE)*Abaques_SSI!AJ23*5*VLOOKUP($B23,Etape_2_Budget_par_risque!$B$4:$C$30,2,FALSE),"")</f>
        <v/>
      </c>
      <c r="AK23" s="55" t="str">
        <f>IF(Abaques_SSI!AK23&gt;0,HLOOKUP(AK$2,Etape_2_Budget_par_risque!$K$1:$AS$37,37,FALSE)*Abaques_SSI!AK23*5*VLOOKUP($B23,Etape_2_Budget_par_risque!$B$4:$C$30,2,FALSE),"")</f>
        <v/>
      </c>
      <c r="AL23" s="175" t="str">
        <f>IF(Abaques_SSI!AL23&gt;0,HLOOKUP(AL$2,Etape_2_Budget_par_risque!$K$1:$AS$37,37,FALSE)*Abaques_SSI!AL23*5*VLOOKUP($B23,Etape_2_Budget_par_risque!$B$4:$C$30,2,FALSE),"")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11.071323529411766</v>
      </c>
      <c r="D24" s="56" t="str">
        <f>IF(Abaques_SSI!D24&gt;0,HLOOKUP(D$2,Etape_2_Budget_par_risque!$K$1:$AS$37,37,FALSE)*Abaques_SSI!D24*5*VLOOKUP($B24,Etape_2_Budget_par_risque!$B$4:$C$30,2,FALSE),"")</f>
        <v/>
      </c>
      <c r="E24" s="55" t="str">
        <f>IF(Abaques_SSI!E24&gt;0,HLOOKUP(E$2,Etape_2_Budget_par_risque!$K$1:$AS$37,37,FALSE)*Abaques_SSI!E24*5*VLOOKUP($B24,Etape_2_Budget_par_risque!$B$4:$C$30,2,FALSE),"")</f>
        <v/>
      </c>
      <c r="F24" s="55" t="str">
        <f>IF(Abaques_SSI!F24&gt;0,HLOOKUP(F$2,Etape_2_Budget_par_risque!$K$1:$AS$37,37,FALSE)*Abaques_SSI!F24*5*VLOOKUP($B24,Etape_2_Budget_par_risque!$B$4:$C$30,2,FALSE),"")</f>
        <v/>
      </c>
      <c r="G24" s="55">
        <f ca="1">IF(Abaques_SSI!G24&gt;0,HLOOKUP(G$2,Etape_2_Budget_par_risque!$K$1:$AS$37,37,FALSE)*Abaques_SSI!G24*5*VLOOKUP($B24,Etape_2_Budget_par_risque!$B$4:$C$30,2,FALSE),"")</f>
        <v>0.57573529411764712</v>
      </c>
      <c r="H24" s="55">
        <f ca="1">IF(Abaques_SSI!H24&gt;0,HLOOKUP(H$2,Etape_2_Budget_par_risque!$K$1:$AS$37,37,FALSE)*Abaques_SSI!H24*5*VLOOKUP($B24,Etape_2_Budget_par_risque!$B$4:$C$30,2,FALSE),"")</f>
        <v>2.6470588235294121</v>
      </c>
      <c r="I24" s="55">
        <f ca="1">IF(Abaques_SSI!I24&gt;0,HLOOKUP(I$2,Etape_2_Budget_par_risque!$K$1:$AS$37,37,FALSE)*Abaques_SSI!I24*5*VLOOKUP($B24,Etape_2_Budget_par_risque!$B$4:$C$30,2,FALSE),"")</f>
        <v>2.9779411764705883</v>
      </c>
      <c r="J24" s="55">
        <f ca="1">IF(Abaques_SSI!J24&gt;0,HLOOKUP(J$2,Etape_2_Budget_par_risque!$K$1:$AS$37,37,FALSE)*Abaques_SSI!J24*5*VLOOKUP($B24,Etape_2_Budget_par_risque!$B$4:$C$30,2,FALSE),"")</f>
        <v>1.9411764705882355</v>
      </c>
      <c r="K24" s="55" t="str">
        <f>IF(Abaques_SSI!K24&gt;0,HLOOKUP(K$2,Etape_2_Budget_par_risque!$K$1:$AS$37,37,FALSE)*Abaques_SSI!K24*5*VLOOKUP($B24,Etape_2_Budget_par_risque!$B$4:$C$30,2,FALSE),"")</f>
        <v/>
      </c>
      <c r="L24" s="55" t="str">
        <f>IF(Abaques_SSI!L24&gt;0,HLOOKUP(L$2,Etape_2_Budget_par_risque!$K$1:$AS$37,37,FALSE)*Abaques_SSI!L24*5*VLOOKUP($B24,Etape_2_Budget_par_risque!$B$4:$C$30,2,FALSE),"")</f>
        <v/>
      </c>
      <c r="M24" s="55">
        <f ca="1">IF(Abaques_SSI!M24&gt;0,HLOOKUP(M$2,Etape_2_Budget_par_risque!$K$1:$AS$37,37,FALSE)*Abaques_SSI!M24*5*VLOOKUP($B24,Etape_2_Budget_par_risque!$B$4:$C$30,2,FALSE),"")</f>
        <v>2.929411764705883</v>
      </c>
      <c r="N24" s="55" t="str">
        <f>IF(Abaques_SSI!N24&gt;0,HLOOKUP(N$2,Etape_2_Budget_par_risque!$K$1:$AS$37,37,FALSE)*Abaques_SSI!N24*5*VLOOKUP($B24,Etape_2_Budget_par_risque!$B$4:$C$30,2,FALSE),"")</f>
        <v/>
      </c>
      <c r="O24" s="55" t="str">
        <f>IF(Abaques_SSI!O24&gt;0,HLOOKUP(O$2,Etape_2_Budget_par_risque!$K$1:$AS$37,37,FALSE)*Abaques_SSI!O24*5*VLOOKUP($B24,Etape_2_Budget_par_risque!$B$4:$C$30,2,FALSE),"")</f>
        <v/>
      </c>
      <c r="P24" s="55" t="str">
        <f>IF(Abaques_SSI!P24&gt;0,HLOOKUP(P$2,Etape_2_Budget_par_risque!$K$1:$AS$37,37,FALSE)*Abaques_SSI!P24*5*VLOOKUP($B24,Etape_2_Budget_par_risque!$B$4:$C$30,2,FALSE),"")</f>
        <v/>
      </c>
      <c r="Q24" s="55" t="str">
        <f>IF(Abaques_SSI!Q24&gt;0,HLOOKUP(Q$2,Etape_2_Budget_par_risque!$K$1:$AS$37,37,FALSE)*Abaques_SSI!Q24*5*VLOOKUP($B24,Etape_2_Budget_par_risque!$B$4:$C$30,2,FALSE),"")</f>
        <v/>
      </c>
      <c r="R24" s="55" t="str">
        <f>IF(Abaques_SSI!R24&gt;0,HLOOKUP(R$2,Etape_2_Budget_par_risque!$K$1:$AS$37,37,FALSE)*Abaques_SSI!R24*5*VLOOKUP($B24,Etape_2_Budget_par_risque!$B$4:$C$30,2,FALSE),"")</f>
        <v/>
      </c>
      <c r="S24" s="55" t="str">
        <f>IF(Abaques_SSI!S24&gt;0,HLOOKUP(S$2,Etape_2_Budget_par_risque!$K$1:$AS$37,37,FALSE)*Abaques_SSI!S24*5*VLOOKUP($B24,Etape_2_Budget_par_risque!$B$4:$C$30,2,FALSE),"")</f>
        <v/>
      </c>
      <c r="T24" s="55" t="str">
        <f>IF(Abaques_SSI!T24&gt;0,HLOOKUP(T$2,Etape_2_Budget_par_risque!$K$1:$AS$37,37,FALSE)*Abaques_SSI!T24*5*VLOOKUP($B24,Etape_2_Budget_par_risque!$B$4:$C$30,2,FALSE),"")</f>
        <v/>
      </c>
      <c r="U24" s="55" t="str">
        <f>IF(Abaques_SSI!U24&gt;0,HLOOKUP(U$2,Etape_2_Budget_par_risque!$K$1:$AS$37,37,FALSE)*Abaques_SSI!U24*5*VLOOKUP($B24,Etape_2_Budget_par_risque!$B$4:$C$30,2,FALSE),"")</f>
        <v/>
      </c>
      <c r="V24" s="55" t="str">
        <f>IF(Abaques_SSI!V24&gt;0,HLOOKUP(V$2,Etape_2_Budget_par_risque!$K$1:$AS$37,37,FALSE)*Abaques_SSI!V24*5*VLOOKUP($B24,Etape_2_Budget_par_risque!$B$4:$C$30,2,FALSE),"")</f>
        <v/>
      </c>
      <c r="W24" s="55" t="str">
        <f>IF(Abaques_SSI!W24&gt;0,HLOOKUP(W$2,Etape_2_Budget_par_risque!$K$1:$AS$37,37,FALSE)*Abaques_SSI!W24*5*VLOOKUP($B24,Etape_2_Budget_par_risque!$B$4:$C$30,2,FALSE),"")</f>
        <v/>
      </c>
      <c r="X24" s="55" t="str">
        <f>IF(Abaques_SSI!X24&gt;0,HLOOKUP(X$2,Etape_2_Budget_par_risque!$K$1:$AS$37,37,FALSE)*Abaques_SSI!X24*5*VLOOKUP($B24,Etape_2_Budget_par_risque!$B$4:$C$30,2,FALSE),"")</f>
        <v/>
      </c>
      <c r="Y24" s="55" t="str">
        <f>IF(Abaques_SSI!Y24&gt;0,HLOOKUP(Y$2,Etape_2_Budget_par_risque!$K$1:$AS$37,37,FALSE)*Abaques_SSI!Y24*5*VLOOKUP($B24,Etape_2_Budget_par_risque!$B$4:$C$30,2,FALSE),"")</f>
        <v/>
      </c>
      <c r="Z24" s="55" t="str">
        <f>IF(Abaques_SSI!Z24&gt;0,HLOOKUP(Z$2,Etape_2_Budget_par_risque!$K$1:$AS$37,37,FALSE)*Abaques_SSI!Z24*5*VLOOKUP($B24,Etape_2_Budget_par_risque!$B$4:$C$30,2,FALSE),"")</f>
        <v/>
      </c>
      <c r="AA24" s="55" t="str">
        <f>IF(Abaques_SSI!AA24&gt;0,HLOOKUP(AA$2,Etape_2_Budget_par_risque!$K$1:$AS$37,37,FALSE)*Abaques_SSI!AA24*5*VLOOKUP($B24,Etape_2_Budget_par_risque!$B$4:$C$30,2,FALSE),"")</f>
        <v/>
      </c>
      <c r="AB24" s="55" t="str">
        <f>IF(Abaques_SSI!AB24&gt;0,HLOOKUP(AB$2,Etape_2_Budget_par_risque!$K$1:$AS$37,37,FALSE)*Abaques_SSI!AB24*5*VLOOKUP($B24,Etape_2_Budget_par_risque!$B$4:$C$30,2,FALSE),"")</f>
        <v/>
      </c>
      <c r="AC24" s="55" t="str">
        <f>IF(Abaques_SSI!AC24&gt;0,HLOOKUP(AC$2,Etape_2_Budget_par_risque!$K$1:$AS$37,37,FALSE)*Abaques_SSI!AC24*5*VLOOKUP($B24,Etape_2_Budget_par_risque!$B$4:$C$30,2,FALSE),"")</f>
        <v/>
      </c>
      <c r="AD24" s="55" t="str">
        <f>IF(Abaques_SSI!AD24&gt;0,HLOOKUP(AD$2,Etape_2_Budget_par_risque!$K$1:$AS$37,37,FALSE)*Abaques_SSI!AD24*5*VLOOKUP($B24,Etape_2_Budget_par_risque!$B$4:$C$30,2,FALSE),"")</f>
        <v/>
      </c>
      <c r="AE24" s="55" t="str">
        <f>IF(Abaques_SSI!AE24&gt;0,HLOOKUP(AE$2,Etape_2_Budget_par_risque!$K$1:$AS$37,37,FALSE)*Abaques_SSI!AE24*5*VLOOKUP($B24,Etape_2_Budget_par_risque!$B$4:$C$30,2,FALSE),"")</f>
        <v/>
      </c>
      <c r="AF24" s="55" t="str">
        <f>IF(Abaques_SSI!AF24&gt;0,HLOOKUP(AF$2,Etape_2_Budget_par_risque!$K$1:$AS$37,37,FALSE)*Abaques_SSI!AF24*5*VLOOKUP($B24,Etape_2_Budget_par_risque!$B$4:$C$30,2,FALSE),"")</f>
        <v/>
      </c>
      <c r="AG24" s="55" t="str">
        <f>IF(Abaques_SSI!AG24&gt;0,HLOOKUP(AG$2,Etape_2_Budget_par_risque!$K$1:$AS$37,37,FALSE)*Abaques_SSI!AG24*5*VLOOKUP($B24,Etape_2_Budget_par_risque!$B$4:$C$30,2,FALSE),"")</f>
        <v/>
      </c>
      <c r="AH24" s="55" t="str">
        <f>IF(Abaques_SSI!AH24&gt;0,HLOOKUP(AH$2,Etape_2_Budget_par_risque!$K$1:$AS$37,37,FALSE)*Abaques_SSI!AH24*5*VLOOKUP($B24,Etape_2_Budget_par_risque!$B$4:$C$30,2,FALSE),"")</f>
        <v/>
      </c>
      <c r="AI24" s="55" t="str">
        <f>IF(Abaques_SSI!AI24&gt;0,HLOOKUP(AI$2,Etape_2_Budget_par_risque!$K$1:$AS$37,37,FALSE)*Abaques_SSI!AI24*5*VLOOKUP($B24,Etape_2_Budget_par_risque!$B$4:$C$30,2,FALSE),"")</f>
        <v/>
      </c>
      <c r="AJ24" s="55" t="str">
        <f>IF(Abaques_SSI!AJ24&gt;0,HLOOKUP(AJ$2,Etape_2_Budget_par_risque!$K$1:$AS$37,37,FALSE)*Abaques_SSI!AJ24*5*VLOOKUP($B24,Etape_2_Budget_par_risque!$B$4:$C$30,2,FALSE),"")</f>
        <v/>
      </c>
      <c r="AK24" s="55" t="str">
        <f>IF(Abaques_SSI!AK24&gt;0,HLOOKUP(AK$2,Etape_2_Budget_par_risque!$K$1:$AS$37,37,FALSE)*Abaques_SSI!AK24*5*VLOOKUP($B24,Etape_2_Budget_par_risque!$B$4:$C$30,2,FALSE),"")</f>
        <v/>
      </c>
      <c r="AL24" s="175" t="str">
        <f>IF(Abaques_SSI!AL24&gt;0,HLOOKUP(AL$2,Etape_2_Budget_par_risque!$K$1:$AS$37,37,FALSE)*Abaques_SSI!AL24*5*VLOOKUP($B24,Etape_2_Budget_par_risque!$B$4:$C$30,2,FALSE),"")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2.1636363636363636</v>
      </c>
      <c r="D25" s="56" t="str">
        <f>IF(Abaques_SSI!D25&gt;0,HLOOKUP(D$2,Etape_2_Budget_par_risque!$K$1:$AS$37,37,FALSE)*Abaques_SSI!D25*5*VLOOKUP($B25,Etape_2_Budget_par_risque!$B$4:$C$30,2,FALSE),"")</f>
        <v/>
      </c>
      <c r="E25" s="55" t="str">
        <f>IF(Abaques_SSI!E25&gt;0,HLOOKUP(E$2,Etape_2_Budget_par_risque!$K$1:$AS$37,37,FALSE)*Abaques_SSI!E25*5*VLOOKUP($B25,Etape_2_Budget_par_risque!$B$4:$C$30,2,FALSE),"")</f>
        <v/>
      </c>
      <c r="F25" s="55" t="str">
        <f>IF(Abaques_SSI!F25&gt;0,HLOOKUP(F$2,Etape_2_Budget_par_risque!$K$1:$AS$37,37,FALSE)*Abaques_SSI!F25*5*VLOOKUP($B25,Etape_2_Budget_par_risque!$B$4:$C$30,2,FALSE),"")</f>
        <v/>
      </c>
      <c r="G25" s="55">
        <f ca="1">IF(Abaques_SSI!G25&gt;0,HLOOKUP(G$2,Etape_2_Budget_par_risque!$K$1:$AS$37,37,FALSE)*Abaques_SSI!G25*5*VLOOKUP($B25,Etape_2_Budget_par_risque!$B$4:$C$30,2,FALSE),"")</f>
        <v>0.59318181818181814</v>
      </c>
      <c r="H25" s="55">
        <f ca="1">IF(Abaques_SSI!H25&gt;0,HLOOKUP(H$2,Etape_2_Budget_par_risque!$K$1:$AS$37,37,FALSE)*Abaques_SSI!H25*5*VLOOKUP($B25,Etape_2_Budget_par_risque!$B$4:$C$30,2,FALSE),"")</f>
        <v>0.68181818181818177</v>
      </c>
      <c r="I25" s="55">
        <f ca="1">IF(Abaques_SSI!I25&gt;0,HLOOKUP(I$2,Etape_2_Budget_par_risque!$K$1:$AS$37,37,FALSE)*Abaques_SSI!I25*5*VLOOKUP($B25,Etape_2_Budget_par_risque!$B$4:$C$30,2,FALSE),"")</f>
        <v>0.51136363636363635</v>
      </c>
      <c r="J25" s="55" t="str">
        <f>IF(Abaques_SSI!J25&gt;0,HLOOKUP(J$2,Etape_2_Budget_par_risque!$K$1:$AS$37,37,FALSE)*Abaques_SSI!J25*5*VLOOKUP($B25,Etape_2_Budget_par_risque!$B$4:$C$30,2,FALSE),"")</f>
        <v/>
      </c>
      <c r="K25" s="55" t="str">
        <f>IF(Abaques_SSI!K25&gt;0,HLOOKUP(K$2,Etape_2_Budget_par_risque!$K$1:$AS$37,37,FALSE)*Abaques_SSI!K25*5*VLOOKUP($B25,Etape_2_Budget_par_risque!$B$4:$C$30,2,FALSE),"")</f>
        <v/>
      </c>
      <c r="L25" s="55" t="str">
        <f>IF(Abaques_SSI!L25&gt;0,HLOOKUP(L$2,Etape_2_Budget_par_risque!$K$1:$AS$37,37,FALSE)*Abaques_SSI!L25*5*VLOOKUP($B25,Etape_2_Budget_par_risque!$B$4:$C$30,2,FALSE),"")</f>
        <v/>
      </c>
      <c r="M25" s="55">
        <f ca="1">IF(Abaques_SSI!M25&gt;0,HLOOKUP(M$2,Etape_2_Budget_par_risque!$K$1:$AS$37,37,FALSE)*Abaques_SSI!M25*5*VLOOKUP($B25,Etape_2_Budget_par_risque!$B$4:$C$30,2,FALSE),"")</f>
        <v>0.37727272727272732</v>
      </c>
      <c r="N25" s="55" t="str">
        <f>IF(Abaques_SSI!N25&gt;0,HLOOKUP(N$2,Etape_2_Budget_par_risque!$K$1:$AS$37,37,FALSE)*Abaques_SSI!N25*5*VLOOKUP($B25,Etape_2_Budget_par_risque!$B$4:$C$30,2,FALSE),"")</f>
        <v/>
      </c>
      <c r="O25" s="55" t="str">
        <f>IF(Abaques_SSI!O25&gt;0,HLOOKUP(O$2,Etape_2_Budget_par_risque!$K$1:$AS$37,37,FALSE)*Abaques_SSI!O25*5*VLOOKUP($B25,Etape_2_Budget_par_risque!$B$4:$C$30,2,FALSE),"")</f>
        <v/>
      </c>
      <c r="P25" s="55" t="str">
        <f>IF(Abaques_SSI!P25&gt;0,HLOOKUP(P$2,Etape_2_Budget_par_risque!$K$1:$AS$37,37,FALSE)*Abaques_SSI!P25*5*VLOOKUP($B25,Etape_2_Budget_par_risque!$B$4:$C$30,2,FALSE),"")</f>
        <v/>
      </c>
      <c r="Q25" s="55" t="str">
        <f>IF(Abaques_SSI!Q25&gt;0,HLOOKUP(Q$2,Etape_2_Budget_par_risque!$K$1:$AS$37,37,FALSE)*Abaques_SSI!Q25*5*VLOOKUP($B25,Etape_2_Budget_par_risque!$B$4:$C$30,2,FALSE),"")</f>
        <v/>
      </c>
      <c r="R25" s="55" t="str">
        <f>IF(Abaques_SSI!R25&gt;0,HLOOKUP(R$2,Etape_2_Budget_par_risque!$K$1:$AS$37,37,FALSE)*Abaques_SSI!R25*5*VLOOKUP($B25,Etape_2_Budget_par_risque!$B$4:$C$30,2,FALSE),"")</f>
        <v/>
      </c>
      <c r="S25" s="55" t="str">
        <f>IF(Abaques_SSI!S25&gt;0,HLOOKUP(S$2,Etape_2_Budget_par_risque!$K$1:$AS$37,37,FALSE)*Abaques_SSI!S25*5*VLOOKUP($B25,Etape_2_Budget_par_risque!$B$4:$C$30,2,FALSE),"")</f>
        <v/>
      </c>
      <c r="T25" s="55" t="str">
        <f>IF(Abaques_SSI!T25&gt;0,HLOOKUP(T$2,Etape_2_Budget_par_risque!$K$1:$AS$37,37,FALSE)*Abaques_SSI!T25*5*VLOOKUP($B25,Etape_2_Budget_par_risque!$B$4:$C$30,2,FALSE),"")</f>
        <v/>
      </c>
      <c r="U25" s="55">
        <f ca="1">IF(Abaques_SSI!U25&gt;0,HLOOKUP(U$2,Etape_2_Budget_par_risque!$K$1:$AS$37,37,FALSE)*Abaques_SSI!U25*5*VLOOKUP($B25,Etape_2_Budget_par_risque!$B$4:$C$30,2,FALSE),"")</f>
        <v>0</v>
      </c>
      <c r="V25" s="55" t="str">
        <f>IF(Abaques_SSI!V25&gt;0,HLOOKUP(V$2,Etape_2_Budget_par_risque!$K$1:$AS$37,37,FALSE)*Abaques_SSI!V25*5*VLOOKUP($B25,Etape_2_Budget_par_risque!$B$4:$C$30,2,FALSE),"")</f>
        <v/>
      </c>
      <c r="W25" s="55" t="str">
        <f>IF(Abaques_SSI!W25&gt;0,HLOOKUP(W$2,Etape_2_Budget_par_risque!$K$1:$AS$37,37,FALSE)*Abaques_SSI!W25*5*VLOOKUP($B25,Etape_2_Budget_par_risque!$B$4:$C$30,2,FALSE),"")</f>
        <v/>
      </c>
      <c r="X25" s="55" t="str">
        <f>IF(Abaques_SSI!X25&gt;0,HLOOKUP(X$2,Etape_2_Budget_par_risque!$K$1:$AS$37,37,FALSE)*Abaques_SSI!X25*5*VLOOKUP($B25,Etape_2_Budget_par_risque!$B$4:$C$30,2,FALSE),"")</f>
        <v/>
      </c>
      <c r="Y25" s="55" t="str">
        <f>IF(Abaques_SSI!Y25&gt;0,HLOOKUP(Y$2,Etape_2_Budget_par_risque!$K$1:$AS$37,37,FALSE)*Abaques_SSI!Y25*5*VLOOKUP($B25,Etape_2_Budget_par_risque!$B$4:$C$30,2,FALSE),"")</f>
        <v/>
      </c>
      <c r="Z25" s="55" t="str">
        <f>IF(Abaques_SSI!Z25&gt;0,HLOOKUP(Z$2,Etape_2_Budget_par_risque!$K$1:$AS$37,37,FALSE)*Abaques_SSI!Z25*5*VLOOKUP($B25,Etape_2_Budget_par_risque!$B$4:$C$30,2,FALSE),"")</f>
        <v/>
      </c>
      <c r="AA25" s="55" t="str">
        <f>IF(Abaques_SSI!AA25&gt;0,HLOOKUP(AA$2,Etape_2_Budget_par_risque!$K$1:$AS$37,37,FALSE)*Abaques_SSI!AA25*5*VLOOKUP($B25,Etape_2_Budget_par_risque!$B$4:$C$30,2,FALSE),"")</f>
        <v/>
      </c>
      <c r="AB25" s="55" t="str">
        <f>IF(Abaques_SSI!AB25&gt;0,HLOOKUP(AB$2,Etape_2_Budget_par_risque!$K$1:$AS$37,37,FALSE)*Abaques_SSI!AB25*5*VLOOKUP($B25,Etape_2_Budget_par_risque!$B$4:$C$30,2,FALSE),"")</f>
        <v/>
      </c>
      <c r="AC25" s="55" t="str">
        <f>IF(Abaques_SSI!AC25&gt;0,HLOOKUP(AC$2,Etape_2_Budget_par_risque!$K$1:$AS$37,37,FALSE)*Abaques_SSI!AC25*5*VLOOKUP($B25,Etape_2_Budget_par_risque!$B$4:$C$30,2,FALSE),"")</f>
        <v/>
      </c>
      <c r="AD25" s="55" t="str">
        <f>IF(Abaques_SSI!AD25&gt;0,HLOOKUP(AD$2,Etape_2_Budget_par_risque!$K$1:$AS$37,37,FALSE)*Abaques_SSI!AD25*5*VLOOKUP($B25,Etape_2_Budget_par_risque!$B$4:$C$30,2,FALSE),"")</f>
        <v/>
      </c>
      <c r="AE25" s="55" t="str">
        <f>IF(Abaques_SSI!AE25&gt;0,HLOOKUP(AE$2,Etape_2_Budget_par_risque!$K$1:$AS$37,37,FALSE)*Abaques_SSI!AE25*5*VLOOKUP($B25,Etape_2_Budget_par_risque!$B$4:$C$30,2,FALSE),"")</f>
        <v/>
      </c>
      <c r="AF25" s="55" t="str">
        <f>IF(Abaques_SSI!AF25&gt;0,HLOOKUP(AF$2,Etape_2_Budget_par_risque!$K$1:$AS$37,37,FALSE)*Abaques_SSI!AF25*5*VLOOKUP($B25,Etape_2_Budget_par_risque!$B$4:$C$30,2,FALSE),"")</f>
        <v/>
      </c>
      <c r="AG25" s="55" t="str">
        <f>IF(Abaques_SSI!AG25&gt;0,HLOOKUP(AG$2,Etape_2_Budget_par_risque!$K$1:$AS$37,37,FALSE)*Abaques_SSI!AG25*5*VLOOKUP($B25,Etape_2_Budget_par_risque!$B$4:$C$30,2,FALSE),"")</f>
        <v/>
      </c>
      <c r="AH25" s="55" t="str">
        <f>IF(Abaques_SSI!AH25&gt;0,HLOOKUP(AH$2,Etape_2_Budget_par_risque!$K$1:$AS$37,37,FALSE)*Abaques_SSI!AH25*5*VLOOKUP($B25,Etape_2_Budget_par_risque!$B$4:$C$30,2,FALSE),"")</f>
        <v/>
      </c>
      <c r="AI25" s="55" t="str">
        <f>IF(Abaques_SSI!AI25&gt;0,HLOOKUP(AI$2,Etape_2_Budget_par_risque!$K$1:$AS$37,37,FALSE)*Abaques_SSI!AI25*5*VLOOKUP($B25,Etape_2_Budget_par_risque!$B$4:$C$30,2,FALSE),"")</f>
        <v/>
      </c>
      <c r="AJ25" s="55" t="str">
        <f>IF(Abaques_SSI!AJ25&gt;0,HLOOKUP(AJ$2,Etape_2_Budget_par_risque!$K$1:$AS$37,37,FALSE)*Abaques_SSI!AJ25*5*VLOOKUP($B25,Etape_2_Budget_par_risque!$B$4:$C$30,2,FALSE),"")</f>
        <v/>
      </c>
      <c r="AK25" s="55" t="str">
        <f>IF(Abaques_SSI!AK25&gt;0,HLOOKUP(AK$2,Etape_2_Budget_par_risque!$K$1:$AS$37,37,FALSE)*Abaques_SSI!AK25*5*VLOOKUP($B25,Etape_2_Budget_par_risque!$B$4:$C$30,2,FALSE),"")</f>
        <v/>
      </c>
      <c r="AL25" s="175" t="str">
        <f>IF(Abaques_SSI!AL25&gt;0,HLOOKUP(AL$2,Etape_2_Budget_par_risque!$K$1:$AS$37,37,FALSE)*Abaques_SSI!AL25*5*VLOOKUP($B25,Etape_2_Budget_par_risque!$B$4:$C$30,2,FALSE),"")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14.158000000000001</v>
      </c>
      <c r="D26" s="56" t="str">
        <f>IF(Abaques_SSI!D26&gt;0,HLOOKUP(D$2,Etape_2_Budget_par_risque!$K$1:$AS$37,37,FALSE)*Abaques_SSI!D26*5*VLOOKUP($B26,Etape_2_Budget_par_risque!$B$4:$C$30,2,FALSE),"")</f>
        <v/>
      </c>
      <c r="E26" s="55">
        <f ca="1">IF(Abaques_SSI!E26&gt;0,HLOOKUP(E$2,Etape_2_Budget_par_risque!$K$1:$AS$37,37,FALSE)*Abaques_SSI!E26*5*VLOOKUP($B26,Etape_2_Budget_par_risque!$B$4:$C$30,2,FALSE),"")</f>
        <v>0.92999999999999994</v>
      </c>
      <c r="F26" s="55">
        <f ca="1">IF(Abaques_SSI!F26&gt;0,HLOOKUP(F$2,Etape_2_Budget_par_risque!$K$1:$AS$37,37,FALSE)*Abaques_SSI!F26*5*VLOOKUP($B26,Etape_2_Budget_par_risque!$B$4:$C$30,2,FALSE),"")</f>
        <v>3.2</v>
      </c>
      <c r="G26" s="55" t="str">
        <f>IF(Abaques_SSI!G26&gt;0,HLOOKUP(G$2,Etape_2_Budget_par_risque!$K$1:$AS$37,37,FALSE)*Abaques_SSI!G26*5*VLOOKUP($B26,Etape_2_Budget_par_risque!$B$4:$C$30,2,FALSE),"")</f>
        <v/>
      </c>
      <c r="H26" s="55">
        <f ca="1">IF(Abaques_SSI!H26&gt;0,HLOOKUP(H$2,Etape_2_Budget_par_risque!$K$1:$AS$37,37,FALSE)*Abaques_SSI!H26*5*VLOOKUP($B26,Etape_2_Budget_par_risque!$B$4:$C$30,2,FALSE),"")</f>
        <v>3.2</v>
      </c>
      <c r="I26" s="55">
        <f ca="1">IF(Abaques_SSI!I26&gt;0,HLOOKUP(I$2,Etape_2_Budget_par_risque!$K$1:$AS$37,37,FALSE)*Abaques_SSI!I26*5*VLOOKUP($B26,Etape_2_Budget_par_risque!$B$4:$C$30,2,FALSE),"")</f>
        <v>0.89999999999999991</v>
      </c>
      <c r="J26" s="55">
        <f ca="1">IF(Abaques_SSI!J26&gt;0,HLOOKUP(J$2,Etape_2_Budget_par_risque!$K$1:$AS$37,37,FALSE)*Abaques_SSI!J26*5*VLOOKUP($B26,Etape_2_Budget_par_risque!$B$4:$C$30,2,FALSE),"")</f>
        <v>1.1000000000000001</v>
      </c>
      <c r="K26" s="55" t="str">
        <f>IF(Abaques_SSI!K26&gt;0,HLOOKUP(K$2,Etape_2_Budget_par_risque!$K$1:$AS$37,37,FALSE)*Abaques_SSI!K26*5*VLOOKUP($B26,Etape_2_Budget_par_risque!$B$4:$C$30,2,FALSE),"")</f>
        <v/>
      </c>
      <c r="L26" s="55" t="str">
        <f>IF(Abaques_SSI!L26&gt;0,HLOOKUP(L$2,Etape_2_Budget_par_risque!$K$1:$AS$37,37,FALSE)*Abaques_SSI!L26*5*VLOOKUP($B26,Etape_2_Budget_par_risque!$B$4:$C$30,2,FALSE),"")</f>
        <v/>
      </c>
      <c r="M26" s="55">
        <f ca="1">IF(Abaques_SSI!M26&gt;0,HLOOKUP(M$2,Etape_2_Budget_par_risque!$K$1:$AS$37,37,FALSE)*Abaques_SSI!M26*5*VLOOKUP($B26,Etape_2_Budget_par_risque!$B$4:$C$30,2,FALSE),"")</f>
        <v>2.6560000000000001</v>
      </c>
      <c r="N26" s="55" t="str">
        <f>IF(Abaques_SSI!N26&gt;0,HLOOKUP(N$2,Etape_2_Budget_par_risque!$K$1:$AS$37,37,FALSE)*Abaques_SSI!N26*5*VLOOKUP($B26,Etape_2_Budget_par_risque!$B$4:$C$30,2,FALSE),"")</f>
        <v/>
      </c>
      <c r="O26" s="55" t="str">
        <f>IF(Abaques_SSI!O26&gt;0,HLOOKUP(O$2,Etape_2_Budget_par_risque!$K$1:$AS$37,37,FALSE)*Abaques_SSI!O26*5*VLOOKUP($B26,Etape_2_Budget_par_risque!$B$4:$C$30,2,FALSE),"")</f>
        <v/>
      </c>
      <c r="P26" s="55" t="str">
        <f>IF(Abaques_SSI!P26&gt;0,HLOOKUP(P$2,Etape_2_Budget_par_risque!$K$1:$AS$37,37,FALSE)*Abaques_SSI!P26*5*VLOOKUP($B26,Etape_2_Budget_par_risque!$B$4:$C$30,2,FALSE),"")</f>
        <v/>
      </c>
      <c r="Q26" s="55" t="str">
        <f>IF(Abaques_SSI!Q26&gt;0,HLOOKUP(Q$2,Etape_2_Budget_par_risque!$K$1:$AS$37,37,FALSE)*Abaques_SSI!Q26*5*VLOOKUP($B26,Etape_2_Budget_par_risque!$B$4:$C$30,2,FALSE),"")</f>
        <v/>
      </c>
      <c r="R26" s="55" t="str">
        <f>IF(Abaques_SSI!R26&gt;0,HLOOKUP(R$2,Etape_2_Budget_par_risque!$K$1:$AS$37,37,FALSE)*Abaques_SSI!R26*5*VLOOKUP($B26,Etape_2_Budget_par_risque!$B$4:$C$30,2,FALSE),"")</f>
        <v/>
      </c>
      <c r="S26" s="55" t="str">
        <f>IF(Abaques_SSI!S26&gt;0,HLOOKUP(S$2,Etape_2_Budget_par_risque!$K$1:$AS$37,37,FALSE)*Abaques_SSI!S26*5*VLOOKUP($B26,Etape_2_Budget_par_risque!$B$4:$C$30,2,FALSE),"")</f>
        <v/>
      </c>
      <c r="T26" s="55" t="str">
        <f>IF(Abaques_SSI!T26&gt;0,HLOOKUP(T$2,Etape_2_Budget_par_risque!$K$1:$AS$37,37,FALSE)*Abaques_SSI!T26*5*VLOOKUP($B26,Etape_2_Budget_par_risque!$B$4:$C$30,2,FALSE),"")</f>
        <v/>
      </c>
      <c r="U26" s="55" t="str">
        <f>IF(Abaques_SSI!U26&gt;0,HLOOKUP(U$2,Etape_2_Budget_par_risque!$K$1:$AS$37,37,FALSE)*Abaques_SSI!U26*5*VLOOKUP($B26,Etape_2_Budget_par_risque!$B$4:$C$30,2,FALSE),"")</f>
        <v/>
      </c>
      <c r="V26" s="55">
        <f ca="1">IF(Abaques_SSI!V26&gt;0,HLOOKUP(V$2,Etape_2_Budget_par_risque!$K$1:$AS$37,37,FALSE)*Abaques_SSI!V26*5*VLOOKUP($B26,Etape_2_Budget_par_risque!$B$4:$C$30,2,FALSE),"")</f>
        <v>0.86799999999999999</v>
      </c>
      <c r="W26" s="55">
        <f ca="1">IF(Abaques_SSI!W26&gt;0,HLOOKUP(W$2,Etape_2_Budget_par_risque!$K$1:$AS$37,37,FALSE)*Abaques_SSI!W26*5*VLOOKUP($B26,Etape_2_Budget_par_risque!$B$4:$C$30,2,FALSE),"")</f>
        <v>0</v>
      </c>
      <c r="X26" s="55">
        <f ca="1">IF(Abaques_SSI!X26&gt;0,HLOOKUP(X$2,Etape_2_Budget_par_risque!$K$1:$AS$37,37,FALSE)*Abaques_SSI!X26*5*VLOOKUP($B26,Etape_2_Budget_par_risque!$B$4:$C$30,2,FALSE),"")</f>
        <v>9.5999999999999988E-2</v>
      </c>
      <c r="Y26" s="55" t="str">
        <f>IF(Abaques_SSI!Y26&gt;0,HLOOKUP(Y$2,Etape_2_Budget_par_risque!$K$1:$AS$37,37,FALSE)*Abaques_SSI!Y26*5*VLOOKUP($B26,Etape_2_Budget_par_risque!$B$4:$C$30,2,FALSE),"")</f>
        <v/>
      </c>
      <c r="Z26" s="55" t="str">
        <f>IF(Abaques_SSI!Z26&gt;0,HLOOKUP(Z$2,Etape_2_Budget_par_risque!$K$1:$AS$37,37,FALSE)*Abaques_SSI!Z26*5*VLOOKUP($B26,Etape_2_Budget_par_risque!$B$4:$C$30,2,FALSE),"")</f>
        <v/>
      </c>
      <c r="AA26" s="55" t="str">
        <f>IF(Abaques_SSI!AA26&gt;0,HLOOKUP(AA$2,Etape_2_Budget_par_risque!$K$1:$AS$37,37,FALSE)*Abaques_SSI!AA26*5*VLOOKUP($B26,Etape_2_Budget_par_risque!$B$4:$C$30,2,FALSE),"")</f>
        <v/>
      </c>
      <c r="AB26" s="55" t="str">
        <f>IF(Abaques_SSI!AB26&gt;0,HLOOKUP(AB$2,Etape_2_Budget_par_risque!$K$1:$AS$37,37,FALSE)*Abaques_SSI!AB26*5*VLOOKUP($B26,Etape_2_Budget_par_risque!$B$4:$C$30,2,FALSE),"")</f>
        <v/>
      </c>
      <c r="AC26" s="55" t="str">
        <f>IF(Abaques_SSI!AC26&gt;0,HLOOKUP(AC$2,Etape_2_Budget_par_risque!$K$1:$AS$37,37,FALSE)*Abaques_SSI!AC26*5*VLOOKUP($B26,Etape_2_Budget_par_risque!$B$4:$C$30,2,FALSE),"")</f>
        <v/>
      </c>
      <c r="AD26" s="55" t="str">
        <f>IF(Abaques_SSI!AD26&gt;0,HLOOKUP(AD$2,Etape_2_Budget_par_risque!$K$1:$AS$37,37,FALSE)*Abaques_SSI!AD26*5*VLOOKUP($B26,Etape_2_Budget_par_risque!$B$4:$C$30,2,FALSE),"")</f>
        <v/>
      </c>
      <c r="AE26" s="55" t="str">
        <f>IF(Abaques_SSI!AE26&gt;0,HLOOKUP(AE$2,Etape_2_Budget_par_risque!$K$1:$AS$37,37,FALSE)*Abaques_SSI!AE26*5*VLOOKUP($B26,Etape_2_Budget_par_risque!$B$4:$C$30,2,FALSE),"")</f>
        <v/>
      </c>
      <c r="AF26" s="55" t="str">
        <f>IF(Abaques_SSI!AF26&gt;0,HLOOKUP(AF$2,Etape_2_Budget_par_risque!$K$1:$AS$37,37,FALSE)*Abaques_SSI!AF26*5*VLOOKUP($B26,Etape_2_Budget_par_risque!$B$4:$C$30,2,FALSE),"")</f>
        <v/>
      </c>
      <c r="AG26" s="55" t="str">
        <f>IF(Abaques_SSI!AG26&gt;0,HLOOKUP(AG$2,Etape_2_Budget_par_risque!$K$1:$AS$37,37,FALSE)*Abaques_SSI!AG26*5*VLOOKUP($B26,Etape_2_Budget_par_risque!$B$4:$C$30,2,FALSE),"")</f>
        <v/>
      </c>
      <c r="AH26" s="55" t="str">
        <f>IF(Abaques_SSI!AH26&gt;0,HLOOKUP(AH$2,Etape_2_Budget_par_risque!$K$1:$AS$37,37,FALSE)*Abaques_SSI!AH26*5*VLOOKUP($B26,Etape_2_Budget_par_risque!$B$4:$C$30,2,FALSE),"")</f>
        <v/>
      </c>
      <c r="AI26" s="55">
        <f ca="1">IF(Abaques_SSI!AI26&gt;0,HLOOKUP(AI$2,Etape_2_Budget_par_risque!$K$1:$AS$37,37,FALSE)*Abaques_SSI!AI26*5*VLOOKUP($B26,Etape_2_Budget_par_risque!$B$4:$C$30,2,FALSE),"")</f>
        <v>0.89999999999999991</v>
      </c>
      <c r="AJ26" s="55" t="str">
        <f>IF(Abaques_SSI!AJ26&gt;0,HLOOKUP(AJ$2,Etape_2_Budget_par_risque!$K$1:$AS$37,37,FALSE)*Abaques_SSI!AJ26*5*VLOOKUP($B26,Etape_2_Budget_par_risque!$B$4:$C$30,2,FALSE),"")</f>
        <v/>
      </c>
      <c r="AK26" s="55">
        <f ca="1">IF(Abaques_SSI!AK26&gt;0,HLOOKUP(AK$2,Etape_2_Budget_par_risque!$K$1:$AS$37,37,FALSE)*Abaques_SSI!AK26*5*VLOOKUP($B26,Etape_2_Budget_par_risque!$B$4:$C$30,2,FALSE),"")</f>
        <v>0</v>
      </c>
      <c r="AL26" s="175">
        <f ca="1">IF(Abaques_SSI!AL26&gt;0,HLOOKUP(AL$2,Etape_2_Budget_par_risque!$K$1:$AS$37,37,FALSE)*Abaques_SSI!AL26*5*VLOOKUP($B26,Etape_2_Budget_par_risque!$B$4:$C$30,2,FALSE),"")</f>
        <v>0.308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10.169117647058824</v>
      </c>
      <c r="D27" s="56" t="str">
        <f>IF(Abaques_SSI!D27&gt;0,HLOOKUP(D$2,Etape_2_Budget_par_risque!$K$1:$AS$37,37,FALSE)*Abaques_SSI!D27*5*VLOOKUP($B27,Etape_2_Budget_par_risque!$B$4:$C$30,2,FALSE),"")</f>
        <v/>
      </c>
      <c r="E27" s="55">
        <f ca="1">IF(Abaques_SSI!E27&gt;0,HLOOKUP(E$2,Etape_2_Budget_par_risque!$K$1:$AS$37,37,FALSE)*Abaques_SSI!E27*5*VLOOKUP($B27,Etape_2_Budget_par_risque!$B$4:$C$30,2,FALSE),"")</f>
        <v>0.51286764705882359</v>
      </c>
      <c r="F27" s="55" t="str">
        <f>IF(Abaques_SSI!F27&gt;0,HLOOKUP(F$2,Etape_2_Budget_par_risque!$K$1:$AS$37,37,FALSE)*Abaques_SSI!F27*5*VLOOKUP($B27,Etape_2_Budget_par_risque!$B$4:$C$30,2,FALSE),"")</f>
        <v/>
      </c>
      <c r="G27" s="55" t="str">
        <f>IF(Abaques_SSI!G27&gt;0,HLOOKUP(G$2,Etape_2_Budget_par_risque!$K$1:$AS$37,37,FALSE)*Abaques_SSI!G27*5*VLOOKUP($B27,Etape_2_Budget_par_risque!$B$4:$C$30,2,FALSE),"")</f>
        <v/>
      </c>
      <c r="H27" s="55">
        <f ca="1">IF(Abaques_SSI!H27&gt;0,HLOOKUP(H$2,Etape_2_Budget_par_risque!$K$1:$AS$37,37,FALSE)*Abaques_SSI!H27*5*VLOOKUP($B27,Etape_2_Budget_par_risque!$B$4:$C$30,2,FALSE),"")</f>
        <v>0.66176470588235303</v>
      </c>
      <c r="I27" s="55">
        <f ca="1">IF(Abaques_SSI!I27&gt;0,HLOOKUP(I$2,Etape_2_Budget_par_risque!$K$1:$AS$37,37,FALSE)*Abaques_SSI!I27*5*VLOOKUP($B27,Etape_2_Budget_par_risque!$B$4:$C$30,2,FALSE),"")</f>
        <v>0.49632352941176472</v>
      </c>
      <c r="J27" s="55">
        <f ca="1">IF(Abaques_SSI!J27&gt;0,HLOOKUP(J$2,Etape_2_Budget_par_risque!$K$1:$AS$37,37,FALSE)*Abaques_SSI!J27*5*VLOOKUP($B27,Etape_2_Budget_par_risque!$B$4:$C$30,2,FALSE),"")</f>
        <v>0.36397058823529416</v>
      </c>
      <c r="K27" s="55" t="str">
        <f>IF(Abaques_SSI!K27&gt;0,HLOOKUP(K$2,Etape_2_Budget_par_risque!$K$1:$AS$37,37,FALSE)*Abaques_SSI!K27*5*VLOOKUP($B27,Etape_2_Budget_par_risque!$B$4:$C$30,2,FALSE),"")</f>
        <v/>
      </c>
      <c r="L27" s="55" t="str">
        <f>IF(Abaques_SSI!L27&gt;0,HLOOKUP(L$2,Etape_2_Budget_par_risque!$K$1:$AS$37,37,FALSE)*Abaques_SSI!L27*5*VLOOKUP($B27,Etape_2_Budget_par_risque!$B$4:$C$30,2,FALSE),"")</f>
        <v/>
      </c>
      <c r="M27" s="55">
        <f ca="1">IF(Abaques_SSI!M27&gt;0,HLOOKUP(M$2,Etape_2_Budget_par_risque!$K$1:$AS$37,37,FALSE)*Abaques_SSI!M27*5*VLOOKUP($B27,Etape_2_Budget_par_risque!$B$4:$C$30,2,FALSE),"")</f>
        <v>0.36617647058823538</v>
      </c>
      <c r="N27" s="55" t="str">
        <f>IF(Abaques_SSI!N27&gt;0,HLOOKUP(N$2,Etape_2_Budget_par_risque!$K$1:$AS$37,37,FALSE)*Abaques_SSI!N27*5*VLOOKUP($B27,Etape_2_Budget_par_risque!$B$4:$C$30,2,FALSE),"")</f>
        <v/>
      </c>
      <c r="O27" s="55">
        <f ca="1">IF(Abaques_SSI!O27&gt;0,HLOOKUP(O$2,Etape_2_Budget_par_risque!$K$1:$AS$37,37,FALSE)*Abaques_SSI!O27*5*VLOOKUP($B27,Etape_2_Budget_par_risque!$B$4:$C$30,2,FALSE),"")</f>
        <v>0.10477941176470588</v>
      </c>
      <c r="P27" s="55" t="str">
        <f>IF(Abaques_SSI!P27&gt;0,HLOOKUP(P$2,Etape_2_Budget_par_risque!$K$1:$AS$37,37,FALSE)*Abaques_SSI!P27*5*VLOOKUP($B27,Etape_2_Budget_par_risque!$B$4:$C$30,2,FALSE),"")</f>
        <v/>
      </c>
      <c r="Q27" s="55" t="str">
        <f>IF(Abaques_SSI!Q27&gt;0,HLOOKUP(Q$2,Etape_2_Budget_par_risque!$K$1:$AS$37,37,FALSE)*Abaques_SSI!Q27*5*VLOOKUP($B27,Etape_2_Budget_par_risque!$B$4:$C$30,2,FALSE),"")</f>
        <v/>
      </c>
      <c r="R27" s="55">
        <f ca="1">IF(Abaques_SSI!R27&gt;0,HLOOKUP(R$2,Etape_2_Budget_par_risque!$K$1:$AS$37,37,FALSE)*Abaques_SSI!R27*5*VLOOKUP($B27,Etape_2_Budget_par_risque!$B$4:$C$30,2,FALSE),"")</f>
        <v>1.1029411764705883</v>
      </c>
      <c r="S27" s="55" t="str">
        <f>IF(Abaques_SSI!S27&gt;0,HLOOKUP(S$2,Etape_2_Budget_par_risque!$K$1:$AS$37,37,FALSE)*Abaques_SSI!S27*5*VLOOKUP($B27,Etape_2_Budget_par_risque!$B$4:$C$30,2,FALSE),"")</f>
        <v/>
      </c>
      <c r="T27" s="55" t="str">
        <f>IF(Abaques_SSI!T27&gt;0,HLOOKUP(T$2,Etape_2_Budget_par_risque!$K$1:$AS$37,37,FALSE)*Abaques_SSI!T27*5*VLOOKUP($B27,Etape_2_Budget_par_risque!$B$4:$C$30,2,FALSE),"")</f>
        <v/>
      </c>
      <c r="U27" s="55">
        <f ca="1">IF(Abaques_SSI!U27&gt;0,HLOOKUP(U$2,Etape_2_Budget_par_risque!$K$1:$AS$37,37,FALSE)*Abaques_SSI!U27*5*VLOOKUP($B27,Etape_2_Budget_par_risque!$B$4:$C$30,2,FALSE),"")</f>
        <v>0</v>
      </c>
      <c r="V27" s="55">
        <f ca="1">IF(Abaques_SSI!V27&gt;0,HLOOKUP(V$2,Etape_2_Budget_par_risque!$K$1:$AS$37,37,FALSE)*Abaques_SSI!V27*5*VLOOKUP($B27,Etape_2_Budget_par_risque!$B$4:$C$30,2,FALSE),"")</f>
        <v>0.95735294117647052</v>
      </c>
      <c r="W27" s="55" t="str">
        <f>IF(Abaques_SSI!W27&gt;0,HLOOKUP(W$2,Etape_2_Budget_par_risque!$K$1:$AS$37,37,FALSE)*Abaques_SSI!W27*5*VLOOKUP($B27,Etape_2_Budget_par_risque!$B$4:$C$30,2,FALSE),"")</f>
        <v/>
      </c>
      <c r="X27" s="55">
        <f ca="1">IF(Abaques_SSI!X27&gt;0,HLOOKUP(X$2,Etape_2_Budget_par_risque!$K$1:$AS$37,37,FALSE)*Abaques_SSI!X27*5*VLOOKUP($B27,Etape_2_Budget_par_risque!$B$4:$C$30,2,FALSE),"")</f>
        <v>8.8235294117647051E-2</v>
      </c>
      <c r="Y27" s="55" t="str">
        <f>IF(Abaques_SSI!Y27&gt;0,HLOOKUP(Y$2,Etape_2_Budget_par_risque!$K$1:$AS$37,37,FALSE)*Abaques_SSI!Y27*5*VLOOKUP($B27,Etape_2_Budget_par_risque!$B$4:$C$30,2,FALSE),"")</f>
        <v/>
      </c>
      <c r="Z27" s="55" t="str">
        <f>IF(Abaques_SSI!Z27&gt;0,HLOOKUP(Z$2,Etape_2_Budget_par_risque!$K$1:$AS$37,37,FALSE)*Abaques_SSI!Z27*5*VLOOKUP($B27,Etape_2_Budget_par_risque!$B$4:$C$30,2,FALSE),"")</f>
        <v/>
      </c>
      <c r="AA27" s="55" t="str">
        <f>IF(Abaques_SSI!AA27&gt;0,HLOOKUP(AA$2,Etape_2_Budget_par_risque!$K$1:$AS$37,37,FALSE)*Abaques_SSI!AA27*5*VLOOKUP($B27,Etape_2_Budget_par_risque!$B$4:$C$30,2,FALSE),"")</f>
        <v/>
      </c>
      <c r="AB27" s="55" t="str">
        <f>IF(Abaques_SSI!AB27&gt;0,HLOOKUP(AB$2,Etape_2_Budget_par_risque!$K$1:$AS$37,37,FALSE)*Abaques_SSI!AB27*5*VLOOKUP($B27,Etape_2_Budget_par_risque!$B$4:$C$30,2,FALSE),"")</f>
        <v/>
      </c>
      <c r="AC27" s="55">
        <f ca="1">IF(Abaques_SSI!AC27&gt;0,HLOOKUP(AC$2,Etape_2_Budget_par_risque!$K$1:$AS$37,37,FALSE)*Abaques_SSI!AC27*5*VLOOKUP($B27,Etape_2_Budget_par_risque!$B$4:$C$30,2,FALSE),"")</f>
        <v>0</v>
      </c>
      <c r="AD27" s="55">
        <f ca="1">IF(Abaques_SSI!AD27&gt;0,HLOOKUP(AD$2,Etape_2_Budget_par_risque!$K$1:$AS$37,37,FALSE)*Abaques_SSI!AD27*5*VLOOKUP($B27,Etape_2_Budget_par_risque!$B$4:$C$30,2,FALSE),"")</f>
        <v>2.2058823529411766</v>
      </c>
      <c r="AE27" s="55" t="str">
        <f>IF(Abaques_SSI!AE27&gt;0,HLOOKUP(AE$2,Etape_2_Budget_par_risque!$K$1:$AS$37,37,FALSE)*Abaques_SSI!AE27*5*VLOOKUP($B27,Etape_2_Budget_par_risque!$B$4:$C$30,2,FALSE),"")</f>
        <v/>
      </c>
      <c r="AF27" s="55">
        <f ca="1">IF(Abaques_SSI!AF27&gt;0,HLOOKUP(AF$2,Etape_2_Budget_par_risque!$K$1:$AS$37,37,FALSE)*Abaques_SSI!AF27*5*VLOOKUP($B27,Etape_2_Budget_par_risque!$B$4:$C$30,2,FALSE),"")</f>
        <v>3.3088235294117649</v>
      </c>
      <c r="AG27" s="55">
        <f ca="1">IF(Abaques_SSI!AG27&gt;0,HLOOKUP(AG$2,Etape_2_Budget_par_risque!$K$1:$AS$37,37,FALSE)*Abaques_SSI!AG27*5*VLOOKUP($B27,Etape_2_Budget_par_risque!$B$4:$C$30,2,FALSE),"")</f>
        <v>0</v>
      </c>
      <c r="AH27" s="55">
        <f ca="1">IF(Abaques_SSI!AH27&gt;0,HLOOKUP(AH$2,Etape_2_Budget_par_risque!$K$1:$AS$37,37,FALSE)*Abaques_SSI!AH27*5*VLOOKUP($B27,Etape_2_Budget_par_risque!$B$4:$C$30,2,FALSE),"")</f>
        <v>0</v>
      </c>
      <c r="AI27" s="55" t="str">
        <f>IF(Abaques_SSI!AI27&gt;0,HLOOKUP(AI$2,Etape_2_Budget_par_risque!$K$1:$AS$37,37,FALSE)*Abaques_SSI!AI27*5*VLOOKUP($B27,Etape_2_Budget_par_risque!$B$4:$C$30,2,FALSE),"")</f>
        <v/>
      </c>
      <c r="AJ27" s="55" t="str">
        <f>IF(Abaques_SSI!AJ27&gt;0,HLOOKUP(AJ$2,Etape_2_Budget_par_risque!$K$1:$AS$37,37,FALSE)*Abaques_SSI!AJ27*5*VLOOKUP($B27,Etape_2_Budget_par_risque!$B$4:$C$30,2,FALSE),"")</f>
        <v/>
      </c>
      <c r="AK27" s="55" t="str">
        <f>IF(Abaques_SSI!AK27&gt;0,HLOOKUP(AK$2,Etape_2_Budget_par_risque!$K$1:$AS$37,37,FALSE)*Abaques_SSI!AK27*5*VLOOKUP($B27,Etape_2_Budget_par_risque!$B$4:$C$30,2,FALSE),"")</f>
        <v/>
      </c>
      <c r="AL27" s="175" t="str">
        <f>IF(Abaques_SSI!AL27&gt;0,HLOOKUP(AL$2,Etape_2_Budget_par_risque!$K$1:$AS$37,37,FALSE)*Abaques_SSI!AL27*5*VLOOKUP($B27,Etape_2_Budget_par_risque!$B$4:$C$30,2,FALSE),"")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13.182499999999999</v>
      </c>
      <c r="D28" s="56" t="str">
        <f>IF(Abaques_SSI!D28&gt;0,HLOOKUP(D$2,Etape_2_Budget_par_risque!$K$1:$AS$37,37,FALSE)*Abaques_SSI!D28*5*VLOOKUP($B28,Etape_2_Budget_par_risque!$B$4:$C$30,2,FALSE),"")</f>
        <v/>
      </c>
      <c r="E28" s="55">
        <f ca="1">IF(Abaques_SSI!E28&gt;0,HLOOKUP(E$2,Etape_2_Budget_par_risque!$K$1:$AS$37,37,FALSE)*Abaques_SSI!E28*5*VLOOKUP($B28,Etape_2_Budget_par_risque!$B$4:$C$30,2,FALSE),"")</f>
        <v>1.9375</v>
      </c>
      <c r="F28" s="55" t="str">
        <f>IF(Abaques_SSI!F28&gt;0,HLOOKUP(F$2,Etape_2_Budget_par_risque!$K$1:$AS$37,37,FALSE)*Abaques_SSI!F28*5*VLOOKUP($B28,Etape_2_Budget_par_risque!$B$4:$C$30,2,FALSE),"")</f>
        <v/>
      </c>
      <c r="G28" s="55">
        <f ca="1">IF(Abaques_SSI!G28&gt;0,HLOOKUP(G$2,Etape_2_Budget_par_risque!$K$1:$AS$37,37,FALSE)*Abaques_SSI!G28*5*VLOOKUP($B28,Etape_2_Budget_par_risque!$B$4:$C$30,2,FALSE),"")</f>
        <v>1.3050000000000002</v>
      </c>
      <c r="H28" s="55">
        <f ca="1">IF(Abaques_SSI!H28&gt;0,HLOOKUP(H$2,Etape_2_Budget_par_risque!$K$1:$AS$37,37,FALSE)*Abaques_SSI!H28*5*VLOOKUP($B28,Etape_2_Budget_par_risque!$B$4:$C$30,2,FALSE),"")</f>
        <v>4</v>
      </c>
      <c r="I28" s="55">
        <f ca="1">IF(Abaques_SSI!I28&gt;0,HLOOKUP(I$2,Etape_2_Budget_par_risque!$K$1:$AS$37,37,FALSE)*Abaques_SSI!I28*5*VLOOKUP($B28,Etape_2_Budget_par_risque!$B$4:$C$30,2,FALSE),"")</f>
        <v>1.125</v>
      </c>
      <c r="J28" s="55">
        <f ca="1">IF(Abaques_SSI!J28&gt;0,HLOOKUP(J$2,Etape_2_Budget_par_risque!$K$1:$AS$37,37,FALSE)*Abaques_SSI!J28*5*VLOOKUP($B28,Etape_2_Budget_par_risque!$B$4:$C$30,2,FALSE),"")</f>
        <v>0.82500000000000007</v>
      </c>
      <c r="K28" s="55" t="str">
        <f>IF(Abaques_SSI!K28&gt;0,HLOOKUP(K$2,Etape_2_Budget_par_risque!$K$1:$AS$37,37,FALSE)*Abaques_SSI!K28*5*VLOOKUP($B28,Etape_2_Budget_par_risque!$B$4:$C$30,2,FALSE),"")</f>
        <v/>
      </c>
      <c r="L28" s="55" t="str">
        <f>IF(Abaques_SSI!L28&gt;0,HLOOKUP(L$2,Etape_2_Budget_par_risque!$K$1:$AS$37,37,FALSE)*Abaques_SSI!L28*5*VLOOKUP($B28,Etape_2_Budget_par_risque!$B$4:$C$30,2,FALSE),"")</f>
        <v/>
      </c>
      <c r="M28" s="55">
        <f ca="1">IF(Abaques_SSI!M28&gt;0,HLOOKUP(M$2,Etape_2_Budget_par_risque!$K$1:$AS$37,37,FALSE)*Abaques_SSI!M28*5*VLOOKUP($B28,Etape_2_Budget_par_risque!$B$4:$C$30,2,FALSE),"")</f>
        <v>0.83000000000000018</v>
      </c>
      <c r="N28" s="55" t="str">
        <f>IF(Abaques_SSI!N28&gt;0,HLOOKUP(N$2,Etape_2_Budget_par_risque!$K$1:$AS$37,37,FALSE)*Abaques_SSI!N28*5*VLOOKUP($B28,Etape_2_Budget_par_risque!$B$4:$C$30,2,FALSE),"")</f>
        <v/>
      </c>
      <c r="O28" s="55" t="str">
        <f>IF(Abaques_SSI!O28&gt;0,HLOOKUP(O$2,Etape_2_Budget_par_risque!$K$1:$AS$37,37,FALSE)*Abaques_SSI!O28*5*VLOOKUP($B28,Etape_2_Budget_par_risque!$B$4:$C$30,2,FALSE),"")</f>
        <v/>
      </c>
      <c r="P28" s="55" t="str">
        <f>IF(Abaques_SSI!P28&gt;0,HLOOKUP(P$2,Etape_2_Budget_par_risque!$K$1:$AS$37,37,FALSE)*Abaques_SSI!P28*5*VLOOKUP($B28,Etape_2_Budget_par_risque!$B$4:$C$30,2,FALSE),"")</f>
        <v/>
      </c>
      <c r="Q28" s="55" t="str">
        <f>IF(Abaques_SSI!Q28&gt;0,HLOOKUP(Q$2,Etape_2_Budget_par_risque!$K$1:$AS$37,37,FALSE)*Abaques_SSI!Q28*5*VLOOKUP($B28,Etape_2_Budget_par_risque!$B$4:$C$30,2,FALSE),"")</f>
        <v/>
      </c>
      <c r="R28" s="55">
        <f ca="1">IF(Abaques_SSI!R28&gt;0,HLOOKUP(R$2,Etape_2_Budget_par_risque!$K$1:$AS$37,37,FALSE)*Abaques_SSI!R28*5*VLOOKUP($B28,Etape_2_Budget_par_risque!$B$4:$C$30,2,FALSE),"")</f>
        <v>2.5</v>
      </c>
      <c r="S28" s="55">
        <f ca="1">IF(Abaques_SSI!S28&gt;0,HLOOKUP(S$2,Etape_2_Budget_par_risque!$K$1:$AS$37,37,FALSE)*Abaques_SSI!S28*5*VLOOKUP($B28,Etape_2_Budget_par_risque!$B$4:$C$30,2,FALSE),"")</f>
        <v>0.66</v>
      </c>
      <c r="T28" s="55" t="str">
        <f>IF(Abaques_SSI!T28&gt;0,HLOOKUP(T$2,Etape_2_Budget_par_risque!$K$1:$AS$37,37,FALSE)*Abaques_SSI!T28*5*VLOOKUP($B28,Etape_2_Budget_par_risque!$B$4:$C$30,2,FALSE),"")</f>
        <v/>
      </c>
      <c r="U28" s="55" t="str">
        <f>IF(Abaques_SSI!U28&gt;0,HLOOKUP(U$2,Etape_2_Budget_par_risque!$K$1:$AS$37,37,FALSE)*Abaques_SSI!U28*5*VLOOKUP($B28,Etape_2_Budget_par_risque!$B$4:$C$30,2,FALSE),"")</f>
        <v/>
      </c>
      <c r="V28" s="55" t="str">
        <f>IF(Abaques_SSI!V28&gt;0,HLOOKUP(V$2,Etape_2_Budget_par_risque!$K$1:$AS$37,37,FALSE)*Abaques_SSI!V28*5*VLOOKUP($B28,Etape_2_Budget_par_risque!$B$4:$C$30,2,FALSE),"")</f>
        <v/>
      </c>
      <c r="W28" s="55" t="str">
        <f>IF(Abaques_SSI!W28&gt;0,HLOOKUP(W$2,Etape_2_Budget_par_risque!$K$1:$AS$37,37,FALSE)*Abaques_SSI!W28*5*VLOOKUP($B28,Etape_2_Budget_par_risque!$B$4:$C$30,2,FALSE),"")</f>
        <v/>
      </c>
      <c r="X28" s="55" t="str">
        <f>IF(Abaques_SSI!X28&gt;0,HLOOKUP(X$2,Etape_2_Budget_par_risque!$K$1:$AS$37,37,FALSE)*Abaques_SSI!X28*5*VLOOKUP($B28,Etape_2_Budget_par_risque!$B$4:$C$30,2,FALSE),"")</f>
        <v/>
      </c>
      <c r="Y28" s="55" t="str">
        <f>IF(Abaques_SSI!Y28&gt;0,HLOOKUP(Y$2,Etape_2_Budget_par_risque!$K$1:$AS$37,37,FALSE)*Abaques_SSI!Y28*5*VLOOKUP($B28,Etape_2_Budget_par_risque!$B$4:$C$30,2,FALSE),"")</f>
        <v/>
      </c>
      <c r="Z28" s="55" t="str">
        <f>IF(Abaques_SSI!Z28&gt;0,HLOOKUP(Z$2,Etape_2_Budget_par_risque!$K$1:$AS$37,37,FALSE)*Abaques_SSI!Z28*5*VLOOKUP($B28,Etape_2_Budget_par_risque!$B$4:$C$30,2,FALSE),"")</f>
        <v/>
      </c>
      <c r="AA28" s="55" t="str">
        <f>IF(Abaques_SSI!AA28&gt;0,HLOOKUP(AA$2,Etape_2_Budget_par_risque!$K$1:$AS$37,37,FALSE)*Abaques_SSI!AA28*5*VLOOKUP($B28,Etape_2_Budget_par_risque!$B$4:$C$30,2,FALSE),"")</f>
        <v/>
      </c>
      <c r="AB28" s="55" t="str">
        <f>IF(Abaques_SSI!AB28&gt;0,HLOOKUP(AB$2,Etape_2_Budget_par_risque!$K$1:$AS$37,37,FALSE)*Abaques_SSI!AB28*5*VLOOKUP($B28,Etape_2_Budget_par_risque!$B$4:$C$30,2,FALSE),"")</f>
        <v/>
      </c>
      <c r="AC28" s="55" t="str">
        <f>IF(Abaques_SSI!AC28&gt;0,HLOOKUP(AC$2,Etape_2_Budget_par_risque!$K$1:$AS$37,37,FALSE)*Abaques_SSI!AC28*5*VLOOKUP($B28,Etape_2_Budget_par_risque!$B$4:$C$30,2,FALSE),"")</f>
        <v/>
      </c>
      <c r="AD28" s="55" t="str">
        <f>IF(Abaques_SSI!AD28&gt;0,HLOOKUP(AD$2,Etape_2_Budget_par_risque!$K$1:$AS$37,37,FALSE)*Abaques_SSI!AD28*5*VLOOKUP($B28,Etape_2_Budget_par_risque!$B$4:$C$30,2,FALSE),"")</f>
        <v/>
      </c>
      <c r="AE28" s="55" t="str">
        <f>IF(Abaques_SSI!AE28&gt;0,HLOOKUP(AE$2,Etape_2_Budget_par_risque!$K$1:$AS$37,37,FALSE)*Abaques_SSI!AE28*5*VLOOKUP($B28,Etape_2_Budget_par_risque!$B$4:$C$30,2,FALSE),"")</f>
        <v/>
      </c>
      <c r="AF28" s="55" t="str">
        <f>IF(Abaques_SSI!AF28&gt;0,HLOOKUP(AF$2,Etape_2_Budget_par_risque!$K$1:$AS$37,37,FALSE)*Abaques_SSI!AF28*5*VLOOKUP($B28,Etape_2_Budget_par_risque!$B$4:$C$30,2,FALSE),"")</f>
        <v/>
      </c>
      <c r="AG28" s="55" t="str">
        <f>IF(Abaques_SSI!AG28&gt;0,HLOOKUP(AG$2,Etape_2_Budget_par_risque!$K$1:$AS$37,37,FALSE)*Abaques_SSI!AG28*5*VLOOKUP($B28,Etape_2_Budget_par_risque!$B$4:$C$30,2,FALSE),"")</f>
        <v/>
      </c>
      <c r="AH28" s="55" t="str">
        <f>IF(Abaques_SSI!AH28&gt;0,HLOOKUP(AH$2,Etape_2_Budget_par_risque!$K$1:$AS$37,37,FALSE)*Abaques_SSI!AH28*5*VLOOKUP($B28,Etape_2_Budget_par_risque!$B$4:$C$30,2,FALSE),"")</f>
        <v/>
      </c>
      <c r="AI28" s="55" t="str">
        <f>IF(Abaques_SSI!AI28&gt;0,HLOOKUP(AI$2,Etape_2_Budget_par_risque!$K$1:$AS$37,37,FALSE)*Abaques_SSI!AI28*5*VLOOKUP($B28,Etape_2_Budget_par_risque!$B$4:$C$30,2,FALSE),"")</f>
        <v/>
      </c>
      <c r="AJ28" s="55" t="str">
        <f>IF(Abaques_SSI!AJ28&gt;0,HLOOKUP(AJ$2,Etape_2_Budget_par_risque!$K$1:$AS$37,37,FALSE)*Abaques_SSI!AJ28*5*VLOOKUP($B28,Etape_2_Budget_par_risque!$B$4:$C$30,2,FALSE),"")</f>
        <v/>
      </c>
      <c r="AK28" s="55" t="str">
        <f>IF(Abaques_SSI!AK28&gt;0,HLOOKUP(AK$2,Etape_2_Budget_par_risque!$K$1:$AS$37,37,FALSE)*Abaques_SSI!AK28*5*VLOOKUP($B28,Etape_2_Budget_par_risque!$B$4:$C$30,2,FALSE),"")</f>
        <v/>
      </c>
      <c r="AL28" s="175" t="str">
        <f>IF(Abaques_SSI!AL28&gt;0,HLOOKUP(AL$2,Etape_2_Budget_par_risque!$K$1:$AS$37,37,FALSE)*Abaques_SSI!AL28*5*VLOOKUP($B28,Etape_2_Budget_par_risque!$B$4:$C$30,2,FALSE),"")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11.254347826086956</v>
      </c>
      <c r="D29" s="56" t="str">
        <f>IF(Abaques_SSI!D29&gt;0,HLOOKUP(D$2,Etape_2_Budget_par_risque!$K$1:$AS$37,37,FALSE)*Abaques_SSI!D29*5*VLOOKUP($B29,Etape_2_Budget_par_risque!$B$4:$C$30,2,FALSE),"")</f>
        <v/>
      </c>
      <c r="E29" s="55">
        <f ca="1">IF(Abaques_SSI!E29&gt;0,HLOOKUP(E$2,Etape_2_Budget_par_risque!$K$1:$AS$37,37,FALSE)*Abaques_SSI!E29*5*VLOOKUP($B29,Etape_2_Budget_par_risque!$B$4:$C$30,2,FALSE),"")</f>
        <v>1.0108695652173914</v>
      </c>
      <c r="F29" s="55" t="str">
        <f>IF(Abaques_SSI!F29&gt;0,HLOOKUP(F$2,Etape_2_Budget_par_risque!$K$1:$AS$37,37,FALSE)*Abaques_SSI!F29*5*VLOOKUP($B29,Etape_2_Budget_par_risque!$B$4:$C$30,2,FALSE),"")</f>
        <v/>
      </c>
      <c r="G29" s="55" t="str">
        <f>IF(Abaques_SSI!G29&gt;0,HLOOKUP(G$2,Etape_2_Budget_par_risque!$K$1:$AS$37,37,FALSE)*Abaques_SSI!G29*5*VLOOKUP($B29,Etape_2_Budget_par_risque!$B$4:$C$30,2,FALSE),"")</f>
        <v/>
      </c>
      <c r="H29" s="55">
        <f ca="1">IF(Abaques_SSI!H29&gt;0,HLOOKUP(H$2,Etape_2_Budget_par_risque!$K$1:$AS$37,37,FALSE)*Abaques_SSI!H29*5*VLOOKUP($B29,Etape_2_Budget_par_risque!$B$4:$C$30,2,FALSE),"")</f>
        <v>1.3043478260869565</v>
      </c>
      <c r="I29" s="55">
        <f ca="1">IF(Abaques_SSI!I29&gt;0,HLOOKUP(I$2,Etape_2_Budget_par_risque!$K$1:$AS$37,37,FALSE)*Abaques_SSI!I29*5*VLOOKUP($B29,Etape_2_Budget_par_risque!$B$4:$C$30,2,FALSE),"")</f>
        <v>0.97826086956521729</v>
      </c>
      <c r="J29" s="55" t="str">
        <f>IF(Abaques_SSI!J29&gt;0,HLOOKUP(J$2,Etape_2_Budget_par_risque!$K$1:$AS$37,37,FALSE)*Abaques_SSI!J29*5*VLOOKUP($B29,Etape_2_Budget_par_risque!$B$4:$C$30,2,FALSE),"")</f>
        <v/>
      </c>
      <c r="K29" s="55">
        <f ca="1">IF(Abaques_SSI!K29&gt;0,HLOOKUP(K$2,Etape_2_Budget_par_risque!$K$1:$AS$37,37,FALSE)*Abaques_SSI!K29*5*VLOOKUP($B29,Etape_2_Budget_par_risque!$B$4:$C$30,2,FALSE),"")</f>
        <v>0.24782608695652175</v>
      </c>
      <c r="L29" s="55" t="str">
        <f>IF(Abaques_SSI!L29&gt;0,HLOOKUP(L$2,Etape_2_Budget_par_risque!$K$1:$AS$37,37,FALSE)*Abaques_SSI!L29*5*VLOOKUP($B29,Etape_2_Budget_par_risque!$B$4:$C$30,2,FALSE),"")</f>
        <v/>
      </c>
      <c r="M29" s="55">
        <f ca="1">IF(Abaques_SSI!M29&gt;0,HLOOKUP(M$2,Etape_2_Budget_par_risque!$K$1:$AS$37,37,FALSE)*Abaques_SSI!M29*5*VLOOKUP($B29,Etape_2_Budget_par_risque!$B$4:$C$30,2,FALSE),"")</f>
        <v>0.72173913043478288</v>
      </c>
      <c r="N29" s="55" t="str">
        <f>IF(Abaques_SSI!N29&gt;0,HLOOKUP(N$2,Etape_2_Budget_par_risque!$K$1:$AS$37,37,FALSE)*Abaques_SSI!N29*5*VLOOKUP($B29,Etape_2_Budget_par_risque!$B$4:$C$30,2,FALSE),"")</f>
        <v/>
      </c>
      <c r="O29" s="55" t="str">
        <f>IF(Abaques_SSI!O29&gt;0,HLOOKUP(O$2,Etape_2_Budget_par_risque!$K$1:$AS$37,37,FALSE)*Abaques_SSI!O29*5*VLOOKUP($B29,Etape_2_Budget_par_risque!$B$4:$C$30,2,FALSE),"")</f>
        <v/>
      </c>
      <c r="P29" s="55" t="str">
        <f>IF(Abaques_SSI!P29&gt;0,HLOOKUP(P$2,Etape_2_Budget_par_risque!$K$1:$AS$37,37,FALSE)*Abaques_SSI!P29*5*VLOOKUP($B29,Etape_2_Budget_par_risque!$B$4:$C$30,2,FALSE),"")</f>
        <v/>
      </c>
      <c r="Q29" s="55">
        <f ca="1">IF(Abaques_SSI!Q29&gt;0,HLOOKUP(Q$2,Etape_2_Budget_par_risque!$K$1:$AS$37,37,FALSE)*Abaques_SSI!Q29*5*VLOOKUP($B29,Etape_2_Budget_par_risque!$B$4:$C$30,2,FALSE),"")</f>
        <v>0</v>
      </c>
      <c r="R29" s="55" t="str">
        <f>IF(Abaques_SSI!R29&gt;0,HLOOKUP(R$2,Etape_2_Budget_par_risque!$K$1:$AS$37,37,FALSE)*Abaques_SSI!R29*5*VLOOKUP($B29,Etape_2_Budget_par_risque!$B$4:$C$30,2,FALSE),"")</f>
        <v/>
      </c>
      <c r="S29" s="55" t="str">
        <f>IF(Abaques_SSI!S29&gt;0,HLOOKUP(S$2,Etape_2_Budget_par_risque!$K$1:$AS$37,37,FALSE)*Abaques_SSI!S29*5*VLOOKUP($B29,Etape_2_Budget_par_risque!$B$4:$C$30,2,FALSE),"")</f>
        <v/>
      </c>
      <c r="T29" s="55">
        <f ca="1">IF(Abaques_SSI!T29&gt;0,HLOOKUP(T$2,Etape_2_Budget_par_risque!$K$1:$AS$37,37,FALSE)*Abaques_SSI!T29*5*VLOOKUP($B29,Etape_2_Budget_par_risque!$B$4:$C$30,2,FALSE),"")</f>
        <v>0.95652173913043492</v>
      </c>
      <c r="U29" s="55" t="str">
        <f>IF(Abaques_SSI!U29&gt;0,HLOOKUP(U$2,Etape_2_Budget_par_risque!$K$1:$AS$37,37,FALSE)*Abaques_SSI!U29*5*VLOOKUP($B29,Etape_2_Budget_par_risque!$B$4:$C$30,2,FALSE),"")</f>
        <v/>
      </c>
      <c r="V29" s="55">
        <f ca="1">IF(Abaques_SSI!V29&gt;0,HLOOKUP(V$2,Etape_2_Budget_par_risque!$K$1:$AS$37,37,FALSE)*Abaques_SSI!V29*5*VLOOKUP($B29,Etape_2_Budget_par_risque!$B$4:$C$30,2,FALSE),"")</f>
        <v>0.80869565217391315</v>
      </c>
      <c r="W29" s="55">
        <f ca="1">IF(Abaques_SSI!W29&gt;0,HLOOKUP(W$2,Etape_2_Budget_par_risque!$K$1:$AS$37,37,FALSE)*Abaques_SSI!W29*5*VLOOKUP($B29,Etape_2_Budget_par_risque!$B$4:$C$30,2,FALSE),"")</f>
        <v>0</v>
      </c>
      <c r="X29" s="55">
        <f ca="1">IF(Abaques_SSI!X29&gt;0,HLOOKUP(X$2,Etape_2_Budget_par_risque!$K$1:$AS$37,37,FALSE)*Abaques_SSI!X29*5*VLOOKUP($B29,Etape_2_Budget_par_risque!$B$4:$C$30,2,FALSE),"")</f>
        <v>0.20869565217391309</v>
      </c>
      <c r="Y29" s="55" t="str">
        <f>IF(Abaques_SSI!Y29&gt;0,HLOOKUP(Y$2,Etape_2_Budget_par_risque!$K$1:$AS$37,37,FALSE)*Abaques_SSI!Y29*5*VLOOKUP($B29,Etape_2_Budget_par_risque!$B$4:$C$30,2,FALSE),"")</f>
        <v/>
      </c>
      <c r="Z29" s="55" t="str">
        <f>IF(Abaques_SSI!Z29&gt;0,HLOOKUP(Z$2,Etape_2_Budget_par_risque!$K$1:$AS$37,37,FALSE)*Abaques_SSI!Z29*5*VLOOKUP($B29,Etape_2_Budget_par_risque!$B$4:$C$30,2,FALSE),"")</f>
        <v/>
      </c>
      <c r="AA29" s="55" t="str">
        <f>IF(Abaques_SSI!AA29&gt;0,HLOOKUP(AA$2,Etape_2_Budget_par_risque!$K$1:$AS$37,37,FALSE)*Abaques_SSI!AA29*5*VLOOKUP($B29,Etape_2_Budget_par_risque!$B$4:$C$30,2,FALSE),"")</f>
        <v/>
      </c>
      <c r="AB29" s="55" t="str">
        <f>IF(Abaques_SSI!AB29&gt;0,HLOOKUP(AB$2,Etape_2_Budget_par_risque!$K$1:$AS$37,37,FALSE)*Abaques_SSI!AB29*5*VLOOKUP($B29,Etape_2_Budget_par_risque!$B$4:$C$30,2,FALSE),"")</f>
        <v/>
      </c>
      <c r="AC29" s="55">
        <f ca="1">IF(Abaques_SSI!AC29&gt;0,HLOOKUP(AC$2,Etape_2_Budget_par_risque!$K$1:$AS$37,37,FALSE)*Abaques_SSI!AC29*5*VLOOKUP($B29,Etape_2_Budget_par_risque!$B$4:$C$30,2,FALSE),"")</f>
        <v>0</v>
      </c>
      <c r="AD29" s="55">
        <f ca="1">IF(Abaques_SSI!AD29&gt;0,HLOOKUP(AD$2,Etape_2_Budget_par_risque!$K$1:$AS$37,37,FALSE)*Abaques_SSI!AD29*5*VLOOKUP($B29,Etape_2_Budget_par_risque!$B$4:$C$30,2,FALSE),"")</f>
        <v>4.3478260869565224</v>
      </c>
      <c r="AE29" s="55" t="str">
        <f>IF(Abaques_SSI!AE29&gt;0,HLOOKUP(AE$2,Etape_2_Budget_par_risque!$K$1:$AS$37,37,FALSE)*Abaques_SSI!AE29*5*VLOOKUP($B29,Etape_2_Budget_par_risque!$B$4:$C$30,2,FALSE),"")</f>
        <v/>
      </c>
      <c r="AF29" s="55" t="str">
        <f>IF(Abaques_SSI!AF29&gt;0,HLOOKUP(AF$2,Etape_2_Budget_par_risque!$K$1:$AS$37,37,FALSE)*Abaques_SSI!AF29*5*VLOOKUP($B29,Etape_2_Budget_par_risque!$B$4:$C$30,2,FALSE),"")</f>
        <v/>
      </c>
      <c r="AG29" s="55" t="str">
        <f>IF(Abaques_SSI!AG29&gt;0,HLOOKUP(AG$2,Etape_2_Budget_par_risque!$K$1:$AS$37,37,FALSE)*Abaques_SSI!AG29*5*VLOOKUP($B29,Etape_2_Budget_par_risque!$B$4:$C$30,2,FALSE),"")</f>
        <v/>
      </c>
      <c r="AH29" s="55" t="str">
        <f>IF(Abaques_SSI!AH29&gt;0,HLOOKUP(AH$2,Etape_2_Budget_par_risque!$K$1:$AS$37,37,FALSE)*Abaques_SSI!AH29*5*VLOOKUP($B29,Etape_2_Budget_par_risque!$B$4:$C$30,2,FALSE),"")</f>
        <v/>
      </c>
      <c r="AI29" s="55" t="str">
        <f>IF(Abaques_SSI!AI29&gt;0,HLOOKUP(AI$2,Etape_2_Budget_par_risque!$K$1:$AS$37,37,FALSE)*Abaques_SSI!AI29*5*VLOOKUP($B29,Etape_2_Budget_par_risque!$B$4:$C$30,2,FALSE),"")</f>
        <v/>
      </c>
      <c r="AJ29" s="55" t="str">
        <f>IF(Abaques_SSI!AJ29&gt;0,HLOOKUP(AJ$2,Etape_2_Budget_par_risque!$K$1:$AS$37,37,FALSE)*Abaques_SSI!AJ29*5*VLOOKUP($B29,Etape_2_Budget_par_risque!$B$4:$C$30,2,FALSE),"")</f>
        <v/>
      </c>
      <c r="AK29" s="55" t="str">
        <f>IF(Abaques_SSI!AK29&gt;0,HLOOKUP(AK$2,Etape_2_Budget_par_risque!$K$1:$AS$37,37,FALSE)*Abaques_SSI!AK29*5*VLOOKUP($B29,Etape_2_Budget_par_risque!$B$4:$C$30,2,FALSE),"")</f>
        <v/>
      </c>
      <c r="AL29" s="175">
        <f ca="1">IF(Abaques_SSI!AL29&gt;0,HLOOKUP(AL$2,Etape_2_Budget_par_risque!$K$1:$AS$37,37,FALSE)*Abaques_SSI!AL29*5*VLOOKUP($B29,Etape_2_Budget_par_risque!$B$4:$C$30,2,FALSE),"")</f>
        <v>0.66956521739130448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10.606914893617022</v>
      </c>
      <c r="D30" s="57" t="str">
        <f>IF(Abaques_SSI!D30&gt;0,HLOOKUP(D$2,Etape_2_Budget_par_risque!$K$1:$AS$37,37,FALSE)*Abaques_SSI!D30*5*VLOOKUP($B30,Etape_2_Budget_par_risque!$B$4:$C$30,2,FALSE),"")</f>
        <v/>
      </c>
      <c r="E30" s="58">
        <f ca="1">IF(Abaques_SSI!E30&gt;0,HLOOKUP(E$2,Etape_2_Budget_par_risque!$K$1:$AS$37,37,FALSE)*Abaques_SSI!E30*5*VLOOKUP($B30,Etape_2_Budget_par_risque!$B$4:$C$30,2,FALSE),"")</f>
        <v>0.74202127659574457</v>
      </c>
      <c r="F30" s="58" t="str">
        <f>IF(Abaques_SSI!F30&gt;0,HLOOKUP(F$2,Etape_2_Budget_par_risque!$K$1:$AS$37,37,FALSE)*Abaques_SSI!F30*5*VLOOKUP($B30,Etape_2_Budget_par_risque!$B$4:$C$30,2,FALSE),"")</f>
        <v/>
      </c>
      <c r="G30" s="58" t="str">
        <f>IF(Abaques_SSI!G30&gt;0,HLOOKUP(G$2,Etape_2_Budget_par_risque!$K$1:$AS$37,37,FALSE)*Abaques_SSI!G30*5*VLOOKUP($B30,Etape_2_Budget_par_risque!$B$4:$C$30,2,FALSE),"")</f>
        <v/>
      </c>
      <c r="H30" s="58">
        <f ca="1">IF(Abaques_SSI!H30&gt;0,HLOOKUP(H$2,Etape_2_Budget_par_risque!$K$1:$AS$37,37,FALSE)*Abaques_SSI!H30*5*VLOOKUP($B30,Etape_2_Budget_par_risque!$B$4:$C$30,2,FALSE),"")</f>
        <v>1.5957446808510638</v>
      </c>
      <c r="I30" s="58">
        <f ca="1">IF(Abaques_SSI!I30&gt;0,HLOOKUP(I$2,Etape_2_Budget_par_risque!$K$1:$AS$37,37,FALSE)*Abaques_SSI!I30*5*VLOOKUP($B30,Etape_2_Budget_par_risque!$B$4:$C$30,2,FALSE),"")</f>
        <v>0.71808510638297873</v>
      </c>
      <c r="J30" s="58" t="str">
        <f>IF(Abaques_SSI!J30&gt;0,HLOOKUP(J$2,Etape_2_Budget_par_risque!$K$1:$AS$37,37,FALSE)*Abaques_SSI!J30*5*VLOOKUP($B30,Etape_2_Budget_par_risque!$B$4:$C$30,2,FALSE),"")</f>
        <v/>
      </c>
      <c r="K30" s="58">
        <f ca="1">IF(Abaques_SSI!K30&gt;0,HLOOKUP(K$2,Etape_2_Budget_par_risque!$K$1:$AS$37,37,FALSE)*Abaques_SSI!K30*5*VLOOKUP($B30,Etape_2_Budget_par_risque!$B$4:$C$30,2,FALSE),"")</f>
        <v>0.18191489361702123</v>
      </c>
      <c r="L30" s="58" t="str">
        <f>IF(Abaques_SSI!L30&gt;0,HLOOKUP(L$2,Etape_2_Budget_par_risque!$K$1:$AS$37,37,FALSE)*Abaques_SSI!L30*5*VLOOKUP($B30,Etape_2_Budget_par_risque!$B$4:$C$30,2,FALSE),"")</f>
        <v/>
      </c>
      <c r="M30" s="58">
        <f ca="1">IF(Abaques_SSI!M30&gt;0,HLOOKUP(M$2,Etape_2_Budget_par_risque!$K$1:$AS$37,37,FALSE)*Abaques_SSI!M30*5*VLOOKUP($B30,Etape_2_Budget_par_risque!$B$4:$C$30,2,FALSE),"")</f>
        <v>0.52978723404255323</v>
      </c>
      <c r="N30" s="58" t="str">
        <f>IF(Abaques_SSI!N30&gt;0,HLOOKUP(N$2,Etape_2_Budget_par_risque!$K$1:$AS$37,37,FALSE)*Abaques_SSI!N30*5*VLOOKUP($B30,Etape_2_Budget_par_risque!$B$4:$C$30,2,FALSE),"")</f>
        <v/>
      </c>
      <c r="O30" s="58" t="str">
        <f>IF(Abaques_SSI!O30&gt;0,HLOOKUP(O$2,Etape_2_Budget_par_risque!$K$1:$AS$37,37,FALSE)*Abaques_SSI!O30*5*VLOOKUP($B30,Etape_2_Budget_par_risque!$B$4:$C$30,2,FALSE),"")</f>
        <v/>
      </c>
      <c r="P30" s="58" t="str">
        <f>IF(Abaques_SSI!P30&gt;0,HLOOKUP(P$2,Etape_2_Budget_par_risque!$K$1:$AS$37,37,FALSE)*Abaques_SSI!P30*5*VLOOKUP($B30,Etape_2_Budget_par_risque!$B$4:$C$30,2,FALSE),"")</f>
        <v/>
      </c>
      <c r="Q30" s="58" t="str">
        <f>IF(Abaques_SSI!Q30&gt;0,HLOOKUP(Q$2,Etape_2_Budget_par_risque!$K$1:$AS$37,37,FALSE)*Abaques_SSI!Q30*5*VLOOKUP($B30,Etape_2_Budget_par_risque!$B$4:$C$30,2,FALSE),"")</f>
        <v/>
      </c>
      <c r="R30" s="58" t="str">
        <f>IF(Abaques_SSI!R30&gt;0,HLOOKUP(R$2,Etape_2_Budget_par_risque!$K$1:$AS$37,37,FALSE)*Abaques_SSI!R30*5*VLOOKUP($B30,Etape_2_Budget_par_risque!$B$4:$C$30,2,FALSE),"")</f>
        <v/>
      </c>
      <c r="S30" s="58" t="str">
        <f>IF(Abaques_SSI!S30&gt;0,HLOOKUP(S$2,Etape_2_Budget_par_risque!$K$1:$AS$37,37,FALSE)*Abaques_SSI!S30*5*VLOOKUP($B30,Etape_2_Budget_par_risque!$B$4:$C$30,2,FALSE),"")</f>
        <v/>
      </c>
      <c r="T30" s="58" t="str">
        <f>IF(Abaques_SSI!T30&gt;0,HLOOKUP(T$2,Etape_2_Budget_par_risque!$K$1:$AS$37,37,FALSE)*Abaques_SSI!T30*5*VLOOKUP($B30,Etape_2_Budget_par_risque!$B$4:$C$30,2,FALSE),"")</f>
        <v/>
      </c>
      <c r="U30" s="58" t="str">
        <f>IF(Abaques_SSI!U30&gt;0,HLOOKUP(U$2,Etape_2_Budget_par_risque!$K$1:$AS$37,37,FALSE)*Abaques_SSI!U30*5*VLOOKUP($B30,Etape_2_Budget_par_risque!$B$4:$C$30,2,FALSE),"")</f>
        <v/>
      </c>
      <c r="V30" s="58">
        <f ca="1">IF(Abaques_SSI!V30&gt;0,HLOOKUP(V$2,Etape_2_Budget_par_risque!$K$1:$AS$37,37,FALSE)*Abaques_SSI!V30*5*VLOOKUP($B30,Etape_2_Budget_par_risque!$B$4:$C$30,2,FALSE),"")</f>
        <v>0.79148936170212769</v>
      </c>
      <c r="W30" s="58">
        <f ca="1">IF(Abaques_SSI!W30&gt;0,HLOOKUP(W$2,Etape_2_Budget_par_risque!$K$1:$AS$37,37,FALSE)*Abaques_SSI!W30*5*VLOOKUP($B30,Etape_2_Budget_par_risque!$B$4:$C$30,2,FALSE),"")</f>
        <v>0</v>
      </c>
      <c r="X30" s="58">
        <f ca="1">IF(Abaques_SSI!X30&gt;0,HLOOKUP(X$2,Etape_2_Budget_par_risque!$K$1:$AS$37,37,FALSE)*Abaques_SSI!X30*5*VLOOKUP($B30,Etape_2_Budget_par_risque!$B$4:$C$30,2,FALSE),"")</f>
        <v>0.20425531914893619</v>
      </c>
      <c r="Y30" s="58" t="str">
        <f>IF(Abaques_SSI!Y30&gt;0,HLOOKUP(Y$2,Etape_2_Budget_par_risque!$K$1:$AS$37,37,FALSE)*Abaques_SSI!Y30*5*VLOOKUP($B30,Etape_2_Budget_par_risque!$B$4:$C$30,2,FALSE),"")</f>
        <v/>
      </c>
      <c r="Z30" s="58" t="str">
        <f>IF(Abaques_SSI!Z30&gt;0,HLOOKUP(Z$2,Etape_2_Budget_par_risque!$K$1:$AS$37,37,FALSE)*Abaques_SSI!Z30*5*VLOOKUP($B30,Etape_2_Budget_par_risque!$B$4:$C$30,2,FALSE),"")</f>
        <v/>
      </c>
      <c r="AA30" s="58" t="str">
        <f>IF(Abaques_SSI!AA30&gt;0,HLOOKUP(AA$2,Etape_2_Budget_par_risque!$K$1:$AS$37,37,FALSE)*Abaques_SSI!AA30*5*VLOOKUP($B30,Etape_2_Budget_par_risque!$B$4:$C$30,2,FALSE),"")</f>
        <v/>
      </c>
      <c r="AB30" s="58" t="str">
        <f>IF(Abaques_SSI!AB30&gt;0,HLOOKUP(AB$2,Etape_2_Budget_par_risque!$K$1:$AS$37,37,FALSE)*Abaques_SSI!AB30*5*VLOOKUP($B30,Etape_2_Budget_par_risque!$B$4:$C$30,2,FALSE),"")</f>
        <v/>
      </c>
      <c r="AC30" s="58">
        <f ca="1">IF(Abaques_SSI!AC30&gt;0,HLOOKUP(AC$2,Etape_2_Budget_par_risque!$K$1:$AS$37,37,FALSE)*Abaques_SSI!AC30*5*VLOOKUP($B30,Etape_2_Budget_par_risque!$B$4:$C$30,2,FALSE),"")</f>
        <v>0</v>
      </c>
      <c r="AD30" s="58">
        <f ca="1">IF(Abaques_SSI!AD30&gt;0,HLOOKUP(AD$2,Etape_2_Budget_par_risque!$K$1:$AS$37,37,FALSE)*Abaques_SSI!AD30*5*VLOOKUP($B30,Etape_2_Budget_par_risque!$B$4:$C$30,2,FALSE),"")</f>
        <v>2.5531914893617023</v>
      </c>
      <c r="AE30" s="58" t="str">
        <f>IF(Abaques_SSI!AE30&gt;0,HLOOKUP(AE$2,Etape_2_Budget_par_risque!$K$1:$AS$37,37,FALSE)*Abaques_SSI!AE30*5*VLOOKUP($B30,Etape_2_Budget_par_risque!$B$4:$C$30,2,FALSE),"")</f>
        <v/>
      </c>
      <c r="AF30" s="58">
        <f ca="1">IF(Abaques_SSI!AF30&gt;0,HLOOKUP(AF$2,Etape_2_Budget_par_risque!$K$1:$AS$37,37,FALSE)*Abaques_SSI!AF30*5*VLOOKUP($B30,Etape_2_Budget_par_risque!$B$4:$C$30,2,FALSE),"")</f>
        <v>2.5531914893617023</v>
      </c>
      <c r="AG30" s="58">
        <f ca="1">IF(Abaques_SSI!AG30&gt;0,HLOOKUP(AG$2,Etape_2_Budget_par_risque!$K$1:$AS$37,37,FALSE)*Abaques_SSI!AG30*5*VLOOKUP($B30,Etape_2_Budget_par_risque!$B$4:$C$30,2,FALSE),"")</f>
        <v>0</v>
      </c>
      <c r="AH30" s="58">
        <f ca="1">IF(Abaques_SSI!AH30&gt;0,HLOOKUP(AH$2,Etape_2_Budget_par_risque!$K$1:$AS$37,37,FALSE)*Abaques_SSI!AH30*5*VLOOKUP($B30,Etape_2_Budget_par_risque!$B$4:$C$30,2,FALSE),"")</f>
        <v>0</v>
      </c>
      <c r="AI30" s="58" t="str">
        <f>IF(Abaques_SSI!AI30&gt;0,HLOOKUP(AI$2,Etape_2_Budget_par_risque!$K$1:$AS$37,37,FALSE)*Abaques_SSI!AI30*5*VLOOKUP($B30,Etape_2_Budget_par_risque!$B$4:$C$30,2,FALSE),"")</f>
        <v/>
      </c>
      <c r="AJ30" s="58" t="str">
        <f>IF(Abaques_SSI!AJ30&gt;0,HLOOKUP(AJ$2,Etape_2_Budget_par_risque!$K$1:$AS$37,37,FALSE)*Abaques_SSI!AJ30*5*VLOOKUP($B30,Etape_2_Budget_par_risque!$B$4:$C$30,2,FALSE),"")</f>
        <v/>
      </c>
      <c r="AK30" s="58" t="str">
        <f>IF(Abaques_SSI!AK30&gt;0,HLOOKUP(AK$2,Etape_2_Budget_par_risque!$K$1:$AS$37,37,FALSE)*Abaques_SSI!AK30*5*VLOOKUP($B30,Etape_2_Budget_par_risque!$B$4:$C$30,2,FALSE),"")</f>
        <v/>
      </c>
      <c r="AL30" s="176">
        <f ca="1">IF(Abaques_SSI!AL30&gt;0,HLOOKUP(AL$2,Etape_2_Budget_par_risque!$K$1:$AS$37,37,FALSE)*Abaques_SSI!AL30*5*VLOOKUP($B30,Etape_2_Budget_par_risque!$B$4:$C$30,2,FALSE),"")</f>
        <v>0.73723404255319147</v>
      </c>
    </row>
  </sheetData>
  <autoFilter ref="B2:AL30" xr:uid="{9F30727D-78D6-4458-BD20-52459E98A9EE}"/>
  <conditionalFormatting sqref="B4:AL30">
    <cfRule type="expression" dxfId="10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7205-2E0F-4D2E-B254-4FD217A2C5E1}">
  <sheetPr>
    <tabColor theme="0" tint="-0.14999847407452621"/>
  </sheetPr>
  <dimension ref="B1:AM30"/>
  <sheetViews>
    <sheetView showGridLines="0" zoomScaleNormal="100" workbookViewId="0">
      <pane xSplit="3" ySplit="3" topLeftCell="D2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39" ht="59.25" customHeight="1" thickBot="1" x14ac:dyDescent="0.3">
      <c r="B1" s="164" t="s">
        <v>113</v>
      </c>
      <c r="C1" s="164"/>
      <c r="D1" s="164"/>
      <c r="E1" s="164"/>
    </row>
    <row r="2" spans="2:39" s="3" customFormat="1" ht="120" customHeight="1" x14ac:dyDescent="0.25">
      <c r="B2" s="4" t="s">
        <v>79</v>
      </c>
      <c r="C2" s="5" t="s">
        <v>80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80</v>
      </c>
    </row>
    <row r="3" spans="2:39" s="7" customFormat="1" x14ac:dyDescent="0.25">
      <c r="B3" s="20" t="s">
        <v>74</v>
      </c>
      <c r="C3" s="51">
        <f ca="1">SUM(C4:C30)</f>
        <v>1250662.5400000005</v>
      </c>
      <c r="D3" s="41">
        <f ca="1">HLOOKUP(D2,Etape_2_Budget_par_risque!K1:AS39,39,FALSE)</f>
        <v>0</v>
      </c>
      <c r="E3" s="42">
        <f ca="1">HLOOKUP(E2,Etape_2_Budget_par_risque!L1:AT39,39,FALSE)</f>
        <v>87788.9</v>
      </c>
      <c r="F3" s="42">
        <f ca="1">HLOOKUP(F2,Etape_2_Budget_par_risque!M1:AU39,39,FALSE)</f>
        <v>30000</v>
      </c>
      <c r="G3" s="42">
        <f ca="1">HLOOKUP(G2,Etape_2_Budget_par_risque!N1:AV39,39,FALSE)</f>
        <v>61095.75</v>
      </c>
      <c r="H3" s="42">
        <f ca="1">HLOOKUP(H2,Etape_2_Budget_par_risque!O1:AW39,39,FALSE)</f>
        <v>128535.00000000001</v>
      </c>
      <c r="I3" s="42">
        <f ca="1">HLOOKUP(I2,Etape_2_Budget_par_risque!P1:AX39,39,FALSE)</f>
        <v>105100.5</v>
      </c>
      <c r="J3" s="42">
        <f ca="1">HLOOKUP(J2,Etape_2_Budget_par_risque!Q1:AY39,39,FALSE)</f>
        <v>58803.799999999996</v>
      </c>
      <c r="K3" s="42">
        <f ca="1">HLOOKUP(K2,Etape_2_Budget_par_risque!R1:AZ39,39,FALSE)</f>
        <v>10000</v>
      </c>
      <c r="L3" s="42">
        <f ca="1">HLOOKUP(L2,Etape_2_Budget_par_risque!S1:BA39,39,FALSE)</f>
        <v>0</v>
      </c>
      <c r="M3" s="42">
        <f ca="1">HLOOKUP(M2,Etape_2_Budget_par_risque!T1:BB39,39,FALSE)</f>
        <v>124143.1</v>
      </c>
      <c r="N3" s="42">
        <f ca="1">HLOOKUP(N2,Etape_2_Budget_par_risque!U1:BC39,39,FALSE)</f>
        <v>44619.990000000005</v>
      </c>
      <c r="O3" s="42">
        <f ca="1">HLOOKUP(O2,Etape_2_Budget_par_risque!V1:BD39,39,FALSE)</f>
        <v>12604.79</v>
      </c>
      <c r="P3" s="42">
        <f ca="1">HLOOKUP(P2,Etape_2_Budget_par_risque!W1:BE39,39,FALSE)</f>
        <v>0</v>
      </c>
      <c r="Q3" s="42">
        <f ca="1">HLOOKUP(Q2,Etape_2_Budget_par_risque!X1:BF39,39,FALSE)</f>
        <v>0</v>
      </c>
      <c r="R3" s="42">
        <f ca="1">HLOOKUP(R2,Etape_2_Budget_par_risque!Y1:BG39,39,FALSE)</f>
        <v>100165.00000000001</v>
      </c>
      <c r="S3" s="42">
        <f ca="1">HLOOKUP(S2,Etape_2_Budget_par_risque!Z1:BH39,39,FALSE)</f>
        <v>16836.105</v>
      </c>
      <c r="T3" s="42">
        <f ca="1">HLOOKUP(T2,Etape_2_Budget_par_risque!AA1:BI39,39,FALSE)</f>
        <v>34921.15</v>
      </c>
      <c r="U3" s="42">
        <f ca="1">HLOOKUP(U2,Etape_2_Budget_par_risque!AB1:BJ39,39,FALSE)</f>
        <v>0</v>
      </c>
      <c r="V3" s="42">
        <f ca="1">HLOOKUP(V2,Etape_2_Budget_par_risque!AC1:BK39,39,FALSE)</f>
        <v>35660.230000000003</v>
      </c>
      <c r="W3" s="42">
        <f ca="1">HLOOKUP(W2,Etape_2_Budget_par_risque!AD1:BL39,39,FALSE)</f>
        <v>0</v>
      </c>
      <c r="X3" s="42">
        <f ca="1">HLOOKUP(X2,Etape_2_Budget_par_risque!AE1:BM39,39,FALSE)</f>
        <v>10491.52</v>
      </c>
      <c r="Y3" s="42">
        <f ca="1">HLOOKUP(Y2,Etape_2_Budget_par_risque!AF1:BN39,39,FALSE)</f>
        <v>0</v>
      </c>
      <c r="Z3" s="42">
        <f ca="1">HLOOKUP(Z2,Etape_2_Budget_par_risque!AG1:BO39,39,FALSE)</f>
        <v>59202.495000000003</v>
      </c>
      <c r="AA3" s="42">
        <f ca="1">HLOOKUP(AA2,Etape_2_Budget_par_risque!AH1:BP39,39,FALSE)</f>
        <v>5000</v>
      </c>
      <c r="AB3" s="42">
        <f ca="1">HLOOKUP(AB2,Etape_2_Budget_par_risque!AI1:BQ39,39,FALSE)</f>
        <v>0</v>
      </c>
      <c r="AC3" s="42">
        <f ca="1">HLOOKUP(AC2,Etape_2_Budget_par_risque!AJ1:BR39,39,FALSE)</f>
        <v>0</v>
      </c>
      <c r="AD3" s="42">
        <f ca="1">HLOOKUP(AD2,Etape_2_Budget_par_risque!AK1:BS39,39,FALSE)</f>
        <v>128410</v>
      </c>
      <c r="AE3" s="42">
        <f ca="1">HLOOKUP(AE2,Etape_2_Budget_par_risque!AL1:BT39,39,FALSE)</f>
        <v>17871.035</v>
      </c>
      <c r="AF3" s="42">
        <f ca="1">HLOOKUP(AF2,Etape_2_Budget_par_risque!AM1:BU39,39,FALSE)</f>
        <v>37500</v>
      </c>
      <c r="AG3" s="42">
        <f ca="1">HLOOKUP(AG2,Etape_2_Budget_par_risque!AN1:BV39,39,FALSE)</f>
        <v>0</v>
      </c>
      <c r="AH3" s="42">
        <f ca="1">HLOOKUP(AH2,Etape_2_Budget_par_risque!AO1:BW39,39,FALSE)</f>
        <v>0</v>
      </c>
      <c r="AI3" s="42">
        <f ca="1">HLOOKUP(AI2,Etape_2_Budget_par_risque!AP1:BX39,39,FALSE)</f>
        <v>39604.875</v>
      </c>
      <c r="AJ3" s="42">
        <f ca="1">HLOOKUP(AJ2,Etape_2_Budget_par_risque!AQ1:BY39,39,FALSE)</f>
        <v>52588.245000000003</v>
      </c>
      <c r="AK3" s="42">
        <f ca="1">HLOOKUP(AK2,Etape_2_Budget_par_risque!AR1:BZ39,39,FALSE)</f>
        <v>0</v>
      </c>
      <c r="AL3" s="42">
        <f ca="1">HLOOKUP(AL2,Etape_2_Budget_par_risque!AS1:CA39,39,FALSE)</f>
        <v>49720.055</v>
      </c>
      <c r="AM3" s="40"/>
    </row>
    <row r="4" spans="2:39" s="7" customFormat="1" x14ac:dyDescent="0.25">
      <c r="B4" s="14" t="str">
        <f>Abaques_SSI!B4</f>
        <v>Abus de droits en vue d'effectuer une action malveillante</v>
      </c>
      <c r="C4" s="49">
        <f t="shared" ref="C4:C30" ca="1" si="0">SUM(D4:AL4)</f>
        <v>45572.678626494191</v>
      </c>
      <c r="D4" s="43">
        <f ca="1">D$3*Abaques_SSI!D4/SUM(Abaques_SSI!D$4:D$30)</f>
        <v>0</v>
      </c>
      <c r="E4" s="44">
        <f ca="1">E$3*Abaques_SSI!E4/SUM(Abaques_SSI!E$4:E$30)</f>
        <v>6822.9715863683878</v>
      </c>
      <c r="F4" s="44">
        <f ca="1">F$3*Abaques_SSI!F4/SUM(Abaques_SSI!F$4:F$30)</f>
        <v>0</v>
      </c>
      <c r="G4" s="44">
        <f ca="1">G$3*Abaques_SSI!G4/SUM(Abaques_SSI!G$4:G$30)</f>
        <v>0</v>
      </c>
      <c r="H4" s="44">
        <f ca="1">H$3*Abaques_SSI!H4/SUM(Abaques_SSI!H$4:H$30)</f>
        <v>4956.7753117622015</v>
      </c>
      <c r="I4" s="44">
        <f ca="1">I$3*Abaques_SSI!I4/SUM(Abaques_SSI!I$4:I$30)</f>
        <v>5241.619413383246</v>
      </c>
      <c r="J4" s="44">
        <f ca="1">J$3*Abaques_SSI!J4/SUM(Abaques_SSI!J$4:J$30)</f>
        <v>0</v>
      </c>
      <c r="K4" s="44">
        <f ca="1">K$3*Abaques_SSI!K4/SUM(Abaques_SSI!K$4:K$30)</f>
        <v>0</v>
      </c>
      <c r="L4" s="44">
        <f ca="1">L$3*Abaques_SSI!L4/SUM(Abaques_SSI!L$4:L$30)</f>
        <v>0</v>
      </c>
      <c r="M4" s="44">
        <f ca="1">M$3*Abaques_SSI!M4/SUM(Abaques_SSI!M$4:M$30)</f>
        <v>12788.521855315741</v>
      </c>
      <c r="N4" s="44">
        <f ca="1">N$3*Abaques_SSI!N4/SUM(Abaques_SSI!N$4:N$30)</f>
        <v>0</v>
      </c>
      <c r="O4" s="44">
        <f ca="1">O$3*Abaques_SSI!O4/SUM(Abaques_SSI!O$4:O$30)</f>
        <v>0</v>
      </c>
      <c r="P4" s="44">
        <f ca="1">P$3*Abaques_SSI!P4/SUM(Abaques_SSI!P$4:P$30)</f>
        <v>0</v>
      </c>
      <c r="Q4" s="44">
        <f ca="1">Q$3*Abaques_SSI!Q4/SUM(Abaques_SSI!Q$4:Q$30)</f>
        <v>0</v>
      </c>
      <c r="R4" s="44">
        <f ca="1">R$3*Abaques_SSI!R4/SUM(Abaques_SSI!R$4:R$30)</f>
        <v>0</v>
      </c>
      <c r="S4" s="44">
        <f ca="1">S$3*Abaques_SSI!S4/SUM(Abaques_SSI!S$4:S$30)</f>
        <v>5696.6324259841667</v>
      </c>
      <c r="T4" s="44">
        <f ca="1">T$3*Abaques_SSI!T4/SUM(Abaques_SSI!T$4:T$30)</f>
        <v>0</v>
      </c>
      <c r="U4" s="44">
        <f ca="1">U$3*Abaques_SSI!U4/SUM(Abaques_SSI!U$4:U$30)</f>
        <v>0</v>
      </c>
      <c r="V4" s="44">
        <f ca="1">V$3*Abaques_SSI!V4/SUM(Abaques_SSI!V$4:V$30)</f>
        <v>0</v>
      </c>
      <c r="W4" s="44">
        <f ca="1">W$3*Abaques_SSI!W4/SUM(Abaques_SSI!W$4:W$30)</f>
        <v>0</v>
      </c>
      <c r="X4" s="44">
        <f ca="1">X$3*Abaques_SSI!X4/SUM(Abaques_SSI!X$4:X$30)</f>
        <v>0</v>
      </c>
      <c r="Y4" s="44">
        <f ca="1">Y$3*Abaques_SSI!Y4/SUM(Abaques_SSI!Y$4:Y$30)</f>
        <v>0</v>
      </c>
      <c r="Z4" s="44">
        <f ca="1">Z$3*Abaques_SSI!Z4/SUM(Abaques_SSI!Z$4:Z$30)</f>
        <v>10066.158033680444</v>
      </c>
      <c r="AA4" s="44">
        <f ca="1">AA$3*Abaques_SSI!AA4/SUM(Abaques_SSI!AA$4:AA$30)</f>
        <v>0</v>
      </c>
      <c r="AB4" s="44">
        <f ca="1">AB$3*Abaques_SSI!AB4/SUM(Abaques_SSI!AB$4:AB$30)</f>
        <v>0</v>
      </c>
      <c r="AC4" s="44">
        <f ca="1">AC$3*Abaques_SSI!AC4/SUM(Abaques_SSI!AC$4:AC$30)</f>
        <v>0</v>
      </c>
      <c r="AD4" s="44">
        <f ca="1">AD$3*Abaques_SSI!AD4/SUM(Abaques_SSI!AD$4:AD$30)</f>
        <v>0</v>
      </c>
      <c r="AE4" s="44">
        <f ca="1">AE$3*Abaques_SSI!AE4/SUM(Abaques_SSI!AE$4:AE$30)</f>
        <v>0</v>
      </c>
      <c r="AF4" s="44">
        <f ca="1">AF$3*Abaques_SSI!AF4/SUM(Abaques_SSI!AF$4:AF$30)</f>
        <v>0</v>
      </c>
      <c r="AG4" s="44">
        <f ca="1">AG$3*Abaques_SSI!AG4/SUM(Abaques_SSI!AG$4:AG$30)</f>
        <v>0</v>
      </c>
      <c r="AH4" s="44">
        <f ca="1">AH$3*Abaques_SSI!AH4/SUM(Abaques_SSI!AH$4:AH$30)</f>
        <v>0</v>
      </c>
      <c r="AI4" s="44">
        <f ca="1">AI$3*Abaques_SSI!AI4/SUM(Abaques_SSI!AI$4:AI$30)</f>
        <v>0</v>
      </c>
      <c r="AJ4" s="44">
        <f ca="1">AJ$3*Abaques_SSI!AJ4/SUM(Abaques_SSI!AJ$4:AJ$30)</f>
        <v>0</v>
      </c>
      <c r="AK4" s="44">
        <f ca="1">AK$3*Abaques_SSI!AK4/SUM(Abaques_SSI!AK$4:AK$30)</f>
        <v>0</v>
      </c>
      <c r="AL4" s="44">
        <f ca="1">AL$3*Abaques_SSI!AL4/SUM(Abaques_SSI!AL$4:AL$30)</f>
        <v>0</v>
      </c>
      <c r="AM4" s="47">
        <f t="shared" ref="AM4:AM30" ca="1" si="1">SUM(D4:AL4)</f>
        <v>45572.678626494191</v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49">
        <f t="shared" ca="1" si="0"/>
        <v>55079.631800063216</v>
      </c>
      <c r="D5" s="43">
        <f ca="1">D$3*Abaques_SSI!D5/SUM(Abaques_SSI!D$4:D$30)</f>
        <v>0</v>
      </c>
      <c r="E5" s="44">
        <f ca="1">E$3*Abaques_SSI!E5/SUM(Abaques_SSI!E$4:E$30)</f>
        <v>0</v>
      </c>
      <c r="F5" s="44">
        <f ca="1">F$3*Abaques_SSI!F5/SUM(Abaques_SSI!F$4:F$30)</f>
        <v>0</v>
      </c>
      <c r="G5" s="44">
        <f ca="1">G$3*Abaques_SSI!G5/SUM(Abaques_SSI!G$4:G$30)</f>
        <v>6633.2163286083096</v>
      </c>
      <c r="H5" s="44">
        <f ca="1">H$3*Abaques_SSI!H5/SUM(Abaques_SSI!H$4:H$30)</f>
        <v>5664.8860705853731</v>
      </c>
      <c r="I5" s="44">
        <f ca="1">I$3*Abaques_SSI!I5/SUM(Abaques_SSI!I$4:I$30)</f>
        <v>5990.4221867237093</v>
      </c>
      <c r="J5" s="44">
        <f ca="1">J$3*Abaques_SSI!J5/SUM(Abaques_SSI!J$4:J$30)</f>
        <v>0</v>
      </c>
      <c r="K5" s="44">
        <f ca="1">K$3*Abaques_SSI!K5/SUM(Abaques_SSI!K$4:K$30)</f>
        <v>0</v>
      </c>
      <c r="L5" s="44">
        <f ca="1">L$3*Abaques_SSI!L5/SUM(Abaques_SSI!L$4:L$30)</f>
        <v>0</v>
      </c>
      <c r="M5" s="44">
        <f ca="1">M$3*Abaques_SSI!M5/SUM(Abaques_SSI!M$4:M$30)</f>
        <v>11692.362839145819</v>
      </c>
      <c r="N5" s="44">
        <f ca="1">N$3*Abaques_SSI!N5/SUM(Abaques_SSI!N$4:N$30)</f>
        <v>25098.744375000002</v>
      </c>
      <c r="O5" s="44">
        <f ca="1">O$3*Abaques_SSI!O5/SUM(Abaques_SSI!O$4:O$30)</f>
        <v>0</v>
      </c>
      <c r="P5" s="44">
        <f ca="1">P$3*Abaques_SSI!P5/SUM(Abaques_SSI!P$4:P$30)</f>
        <v>0</v>
      </c>
      <c r="Q5" s="44">
        <f ca="1">Q$3*Abaques_SSI!Q5/SUM(Abaques_SSI!Q$4:Q$30)</f>
        <v>0</v>
      </c>
      <c r="R5" s="44">
        <f ca="1">R$3*Abaques_SSI!R5/SUM(Abaques_SSI!R$4:R$30)</f>
        <v>0</v>
      </c>
      <c r="S5" s="44">
        <f ca="1">S$3*Abaques_SSI!S5/SUM(Abaques_SSI!S$4:S$30)</f>
        <v>0</v>
      </c>
      <c r="T5" s="44">
        <f ca="1">T$3*Abaques_SSI!T5/SUM(Abaques_SSI!T$4:T$30)</f>
        <v>0</v>
      </c>
      <c r="U5" s="44">
        <f ca="1">U$3*Abaques_SSI!U5/SUM(Abaques_SSI!U$4:U$30)</f>
        <v>0</v>
      </c>
      <c r="V5" s="44">
        <f ca="1">V$3*Abaques_SSI!V5/SUM(Abaques_SSI!V$4:V$30)</f>
        <v>0</v>
      </c>
      <c r="W5" s="44">
        <f ca="1">W$3*Abaques_SSI!W5/SUM(Abaques_SSI!W$4:W$30)</f>
        <v>0</v>
      </c>
      <c r="X5" s="44">
        <f ca="1">X$3*Abaques_SSI!X5/SUM(Abaques_SSI!X$4:X$30)</f>
        <v>0</v>
      </c>
      <c r="Y5" s="44">
        <f ca="1">Y$3*Abaques_SSI!Y5/SUM(Abaques_SSI!Y$4:Y$30)</f>
        <v>0</v>
      </c>
      <c r="Z5" s="44">
        <f ca="1">Z$3*Abaques_SSI!Z5/SUM(Abaques_SSI!Z$4:Z$30)</f>
        <v>0</v>
      </c>
      <c r="AA5" s="44">
        <f ca="1">AA$3*Abaques_SSI!AA5/SUM(Abaques_SSI!AA$4:AA$30)</f>
        <v>0</v>
      </c>
      <c r="AB5" s="44">
        <f ca="1">AB$3*Abaques_SSI!AB5/SUM(Abaques_SSI!AB$4:AB$30)</f>
        <v>0</v>
      </c>
      <c r="AC5" s="44">
        <f ca="1">AC$3*Abaques_SSI!AC5/SUM(Abaques_SSI!AC$4:AC$30)</f>
        <v>0</v>
      </c>
      <c r="AD5" s="44">
        <f ca="1">AD$3*Abaques_SSI!AD5/SUM(Abaques_SSI!AD$4:AD$30)</f>
        <v>0</v>
      </c>
      <c r="AE5" s="44">
        <f ca="1">AE$3*Abaques_SSI!AE5/SUM(Abaques_SSI!AE$4:AE$30)</f>
        <v>0</v>
      </c>
      <c r="AF5" s="44">
        <f ca="1">AF$3*Abaques_SSI!AF5/SUM(Abaques_SSI!AF$4:AF$30)</f>
        <v>0</v>
      </c>
      <c r="AG5" s="44">
        <f ca="1">AG$3*Abaques_SSI!AG5/SUM(Abaques_SSI!AG$4:AG$30)</f>
        <v>0</v>
      </c>
      <c r="AH5" s="44">
        <f ca="1">AH$3*Abaques_SSI!AH5/SUM(Abaques_SSI!AH$4:AH$30)</f>
        <v>0</v>
      </c>
      <c r="AI5" s="44">
        <f ca="1">AI$3*Abaques_SSI!AI5/SUM(Abaques_SSI!AI$4:AI$30)</f>
        <v>0</v>
      </c>
      <c r="AJ5" s="44">
        <f ca="1">AJ$3*Abaques_SSI!AJ5/SUM(Abaques_SSI!AJ$4:AJ$30)</f>
        <v>0</v>
      </c>
      <c r="AK5" s="44">
        <f ca="1">AK$3*Abaques_SSI!AK5/SUM(Abaques_SSI!AK$4:AK$30)</f>
        <v>0</v>
      </c>
      <c r="AL5" s="44">
        <f ca="1">AL$3*Abaques_SSI!AL5/SUM(Abaques_SSI!AL$4:AL$30)</f>
        <v>0</v>
      </c>
      <c r="AM5" s="47">
        <f t="shared" ca="1" si="1"/>
        <v>55079.631800063216</v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49">
        <f t="shared" ca="1" si="0"/>
        <v>53546.21246776019</v>
      </c>
      <c r="D6" s="43">
        <f ca="1">D$3*Abaques_SSI!D6/SUM(Abaques_SSI!D$4:D$30)</f>
        <v>0</v>
      </c>
      <c r="E6" s="44">
        <f ca="1">E$3*Abaques_SSI!E6/SUM(Abaques_SSI!E$4:E$30)</f>
        <v>0</v>
      </c>
      <c r="F6" s="44">
        <f ca="1">F$3*Abaques_SSI!F6/SUM(Abaques_SSI!F$4:F$30)</f>
        <v>0</v>
      </c>
      <c r="G6" s="44">
        <f ca="1">G$3*Abaques_SSI!G6/SUM(Abaques_SSI!G$4:G$30)</f>
        <v>5159.1682555842417</v>
      </c>
      <c r="H6" s="44">
        <f ca="1">H$3*Abaques_SSI!H6/SUM(Abaques_SSI!H$4:H$30)</f>
        <v>4406.0224993441789</v>
      </c>
      <c r="I6" s="44">
        <f ca="1">I$3*Abaques_SSI!I6/SUM(Abaques_SSI!I$4:I$30)</f>
        <v>4659.217256340663</v>
      </c>
      <c r="J6" s="44">
        <f ca="1">J$3*Abaques_SSI!J6/SUM(Abaques_SSI!J$4:J$30)</f>
        <v>0</v>
      </c>
      <c r="K6" s="44">
        <f ca="1">K$3*Abaques_SSI!K6/SUM(Abaques_SSI!K$4:K$30)</f>
        <v>0</v>
      </c>
      <c r="L6" s="44">
        <f ca="1">L$3*Abaques_SSI!L6/SUM(Abaques_SSI!L$4:L$30)</f>
        <v>0</v>
      </c>
      <c r="M6" s="44">
        <f ca="1">M$3*Abaques_SSI!M6/SUM(Abaques_SSI!M$4:M$30)</f>
        <v>4547.0299930011515</v>
      </c>
      <c r="N6" s="44">
        <f ca="1">N$3*Abaques_SSI!N6/SUM(Abaques_SSI!N$4:N$30)</f>
        <v>19521.245625000003</v>
      </c>
      <c r="O6" s="44">
        <f ca="1">O$3*Abaques_SSI!O6/SUM(Abaques_SSI!O$4:O$30)</f>
        <v>0</v>
      </c>
      <c r="P6" s="44">
        <f ca="1">P$3*Abaques_SSI!P6/SUM(Abaques_SSI!P$4:P$30)</f>
        <v>0</v>
      </c>
      <c r="Q6" s="44">
        <f ca="1">Q$3*Abaques_SSI!Q6/SUM(Abaques_SSI!Q$4:Q$30)</f>
        <v>0</v>
      </c>
      <c r="R6" s="44">
        <f ca="1">R$3*Abaques_SSI!R6/SUM(Abaques_SSI!R$4:R$30)</f>
        <v>0</v>
      </c>
      <c r="S6" s="44">
        <f ca="1">S$3*Abaques_SSI!S6/SUM(Abaques_SSI!S$4:S$30)</f>
        <v>0</v>
      </c>
      <c r="T6" s="44">
        <f ca="1">T$3*Abaques_SSI!T6/SUM(Abaques_SSI!T$4:T$30)</f>
        <v>0</v>
      </c>
      <c r="U6" s="44">
        <f ca="1">U$3*Abaques_SSI!U6/SUM(Abaques_SSI!U$4:U$30)</f>
        <v>0</v>
      </c>
      <c r="V6" s="44">
        <f ca="1">V$3*Abaques_SSI!V6/SUM(Abaques_SSI!V$4:V$30)</f>
        <v>0</v>
      </c>
      <c r="W6" s="44">
        <f ca="1">W$3*Abaques_SSI!W6/SUM(Abaques_SSI!W$4:W$30)</f>
        <v>0</v>
      </c>
      <c r="X6" s="44">
        <f ca="1">X$3*Abaques_SSI!X6/SUM(Abaques_SSI!X$4:X$30)</f>
        <v>0</v>
      </c>
      <c r="Y6" s="44">
        <f ca="1">Y$3*Abaques_SSI!Y6/SUM(Abaques_SSI!Y$4:Y$30)</f>
        <v>0</v>
      </c>
      <c r="Z6" s="44">
        <f ca="1">Z$3*Abaques_SSI!Z6/SUM(Abaques_SSI!Z$4:Z$30)</f>
        <v>0</v>
      </c>
      <c r="AA6" s="44">
        <f ca="1">AA$3*Abaques_SSI!AA6/SUM(Abaques_SSI!AA$4:AA$30)</f>
        <v>0</v>
      </c>
      <c r="AB6" s="44">
        <f ca="1">AB$3*Abaques_SSI!AB6/SUM(Abaques_SSI!AB$4:AB$30)</f>
        <v>0</v>
      </c>
      <c r="AC6" s="44">
        <f ca="1">AC$3*Abaques_SSI!AC6/SUM(Abaques_SSI!AC$4:AC$30)</f>
        <v>0</v>
      </c>
      <c r="AD6" s="44">
        <f ca="1">AD$3*Abaques_SSI!AD6/SUM(Abaques_SSI!AD$4:AD$30)</f>
        <v>15253.528838489956</v>
      </c>
      <c r="AE6" s="44">
        <f ca="1">AE$3*Abaques_SSI!AE6/SUM(Abaques_SSI!AE$4:AE$30)</f>
        <v>0</v>
      </c>
      <c r="AF6" s="44">
        <f ca="1">AF$3*Abaques_SSI!AF6/SUM(Abaques_SSI!AF$4:AF$30)</f>
        <v>0</v>
      </c>
      <c r="AG6" s="44">
        <f ca="1">AG$3*Abaques_SSI!AG6/SUM(Abaques_SSI!AG$4:AG$30)</f>
        <v>0</v>
      </c>
      <c r="AH6" s="44">
        <f ca="1">AH$3*Abaques_SSI!AH6/SUM(Abaques_SSI!AH$4:AH$30)</f>
        <v>0</v>
      </c>
      <c r="AI6" s="44">
        <f ca="1">AI$3*Abaques_SSI!AI6/SUM(Abaques_SSI!AI$4:AI$30)</f>
        <v>0</v>
      </c>
      <c r="AJ6" s="44">
        <f ca="1">AJ$3*Abaques_SSI!AJ6/SUM(Abaques_SSI!AJ$4:AJ$30)</f>
        <v>0</v>
      </c>
      <c r="AK6" s="44">
        <f ca="1">AK$3*Abaques_SSI!AK6/SUM(Abaques_SSI!AK$4:AK$30)</f>
        <v>0</v>
      </c>
      <c r="AL6" s="44">
        <f ca="1">AL$3*Abaques_SSI!AL6/SUM(Abaques_SSI!AL$4:AL$30)</f>
        <v>0</v>
      </c>
      <c r="AM6" s="47">
        <f t="shared" ca="1" si="1"/>
        <v>53546.21246776019</v>
      </c>
    </row>
    <row r="7" spans="2:39" s="7" customFormat="1" x14ac:dyDescent="0.25">
      <c r="B7" s="14" t="str">
        <f>Abaques_SSI!B7</f>
        <v>Chiffrement et/ou suppression de données par malveillance</v>
      </c>
      <c r="C7" s="49">
        <f t="shared" ca="1" si="0"/>
        <v>49940.603262889388</v>
      </c>
      <c r="D7" s="43">
        <f ca="1">D$3*Abaques_SSI!D7/SUM(Abaques_SSI!D$4:D$30)</f>
        <v>0</v>
      </c>
      <c r="E7" s="44">
        <f ca="1">E$3*Abaques_SSI!E7/SUM(Abaques_SSI!E$4:E$30)</f>
        <v>5848.2613597443333</v>
      </c>
      <c r="F7" s="44">
        <f ca="1">F$3*Abaques_SSI!F7/SUM(Abaques_SSI!F$4:F$30)</f>
        <v>4522.1998903709118</v>
      </c>
      <c r="G7" s="44">
        <f ca="1">G$3*Abaques_SSI!G7/SUM(Abaques_SSI!G$4:G$30)</f>
        <v>0</v>
      </c>
      <c r="H7" s="44">
        <f ca="1">H$3*Abaques_SSI!H7/SUM(Abaques_SSI!H$4:H$30)</f>
        <v>4248.6645529390298</v>
      </c>
      <c r="I7" s="44">
        <f ca="1">I$3*Abaques_SSI!I7/SUM(Abaques_SSI!I$4:I$30)</f>
        <v>4492.8166400427826</v>
      </c>
      <c r="J7" s="44">
        <f ca="1">J$3*Abaques_SSI!J7/SUM(Abaques_SSI!J$4:J$30)</f>
        <v>7622.4379889557722</v>
      </c>
      <c r="K7" s="44">
        <f ca="1">K$3*Abaques_SSI!K7/SUM(Abaques_SSI!K$4:K$30)</f>
        <v>0</v>
      </c>
      <c r="L7" s="44">
        <f ca="1">L$3*Abaques_SSI!L7/SUM(Abaques_SSI!L$4:L$30)</f>
        <v>0</v>
      </c>
      <c r="M7" s="44">
        <f ca="1">M$3*Abaques_SSI!M7/SUM(Abaques_SSI!M$4:M$30)</f>
        <v>4384.6360646796829</v>
      </c>
      <c r="N7" s="44">
        <f ca="1">N$3*Abaques_SSI!N7/SUM(Abaques_SSI!N$4:N$30)</f>
        <v>0</v>
      </c>
      <c r="O7" s="44">
        <f ca="1">O$3*Abaques_SSI!O7/SUM(Abaques_SSI!O$4:O$30)</f>
        <v>0</v>
      </c>
      <c r="P7" s="44">
        <f ca="1">P$3*Abaques_SSI!P7/SUM(Abaques_SSI!P$4:P$30)</f>
        <v>0</v>
      </c>
      <c r="Q7" s="44">
        <f ca="1">Q$3*Abaques_SSI!Q7/SUM(Abaques_SSI!Q$4:Q$30)</f>
        <v>0</v>
      </c>
      <c r="R7" s="44">
        <f ca="1">R$3*Abaques_SSI!R7/SUM(Abaques_SSI!R$4:R$30)</f>
        <v>0</v>
      </c>
      <c r="S7" s="44">
        <f ca="1">S$3*Abaques_SSI!S7/SUM(Abaques_SSI!S$4:S$30)</f>
        <v>0</v>
      </c>
      <c r="T7" s="44">
        <f ca="1">T$3*Abaques_SSI!T7/SUM(Abaques_SSI!T$4:T$30)</f>
        <v>18821.586766156881</v>
      </c>
      <c r="U7" s="44">
        <f ca="1">U$3*Abaques_SSI!U7/SUM(Abaques_SSI!U$4:U$30)</f>
        <v>0</v>
      </c>
      <c r="V7" s="44">
        <f ca="1">V$3*Abaques_SSI!V7/SUM(Abaques_SSI!V$4:V$30)</f>
        <v>0</v>
      </c>
      <c r="W7" s="44">
        <f ca="1">W$3*Abaques_SSI!W7/SUM(Abaques_SSI!W$4:W$30)</f>
        <v>0</v>
      </c>
      <c r="X7" s="44">
        <f ca="1">X$3*Abaques_SSI!X7/SUM(Abaques_SSI!X$4:X$30)</f>
        <v>0</v>
      </c>
      <c r="Y7" s="44">
        <f ca="1">Y$3*Abaques_SSI!Y7/SUM(Abaques_SSI!Y$4:Y$30)</f>
        <v>0</v>
      </c>
      <c r="Z7" s="44">
        <f ca="1">Z$3*Abaques_SSI!Z7/SUM(Abaques_SSI!Z$4:Z$30)</f>
        <v>0</v>
      </c>
      <c r="AA7" s="44">
        <f ca="1">AA$3*Abaques_SSI!AA7/SUM(Abaques_SSI!AA$4:AA$30)</f>
        <v>0</v>
      </c>
      <c r="AB7" s="44">
        <f ca="1">AB$3*Abaques_SSI!AB7/SUM(Abaques_SSI!AB$4:AB$30)</f>
        <v>0</v>
      </c>
      <c r="AC7" s="44">
        <f ca="1">AC$3*Abaques_SSI!AC7/SUM(Abaques_SSI!AC$4:AC$30)</f>
        <v>0</v>
      </c>
      <c r="AD7" s="44">
        <f ca="1">AD$3*Abaques_SSI!AD7/SUM(Abaques_SSI!AD$4:AD$30)</f>
        <v>0</v>
      </c>
      <c r="AE7" s="44">
        <f ca="1">AE$3*Abaques_SSI!AE7/SUM(Abaques_SSI!AE$4:AE$30)</f>
        <v>0</v>
      </c>
      <c r="AF7" s="44">
        <f ca="1">AF$3*Abaques_SSI!AF7/SUM(Abaques_SSI!AF$4:AF$30)</f>
        <v>0</v>
      </c>
      <c r="AG7" s="44">
        <f ca="1">AG$3*Abaques_SSI!AG7/SUM(Abaques_SSI!AG$4:AG$30)</f>
        <v>0</v>
      </c>
      <c r="AH7" s="44">
        <f ca="1">AH$3*Abaques_SSI!AH7/SUM(Abaques_SSI!AH$4:AH$30)</f>
        <v>0</v>
      </c>
      <c r="AI7" s="44">
        <f ca="1">AI$3*Abaques_SSI!AI7/SUM(Abaques_SSI!AI$4:AI$30)</f>
        <v>0</v>
      </c>
      <c r="AJ7" s="44">
        <f ca="1">AJ$3*Abaques_SSI!AJ7/SUM(Abaques_SSI!AJ$4:AJ$30)</f>
        <v>0</v>
      </c>
      <c r="AK7" s="44">
        <f ca="1">AK$3*Abaques_SSI!AK7/SUM(Abaques_SSI!AK$4:AK$30)</f>
        <v>0</v>
      </c>
      <c r="AL7" s="44">
        <f ca="1">AL$3*Abaques_SSI!AL7/SUM(Abaques_SSI!AL$4:AL$30)</f>
        <v>0</v>
      </c>
      <c r="AM7" s="47">
        <f t="shared" ca="1" si="1"/>
        <v>49940.603262889388</v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49">
        <f t="shared" ca="1" si="0"/>
        <v>34034.751498174934</v>
      </c>
      <c r="D8" s="43">
        <f ca="1">D$3*Abaques_SSI!D8/SUM(Abaques_SSI!D$4:D$30)</f>
        <v>0</v>
      </c>
      <c r="E8" s="44">
        <f ca="1">E$3*Abaques_SSI!E8/SUM(Abaques_SSI!E$4:E$30)</f>
        <v>0</v>
      </c>
      <c r="F8" s="44">
        <f ca="1">F$3*Abaques_SSI!F8/SUM(Abaques_SSI!F$4:F$30)</f>
        <v>0</v>
      </c>
      <c r="G8" s="44">
        <f ca="1">G$3*Abaques_SSI!G8/SUM(Abaques_SSI!G$4:G$30)</f>
        <v>0</v>
      </c>
      <c r="H8" s="44">
        <f ca="1">H$3*Abaques_SSI!H8/SUM(Abaques_SSI!H$4:H$30)</f>
        <v>4102.1588786997527</v>
      </c>
      <c r="I8" s="44">
        <f ca="1">I$3*Abaques_SSI!I8/SUM(Abaques_SSI!I$4:I$30)</f>
        <v>4337.891928317169</v>
      </c>
      <c r="J8" s="44">
        <f ca="1">J$3*Abaques_SSI!J8/SUM(Abaques_SSI!J$4:J$30)</f>
        <v>0</v>
      </c>
      <c r="K8" s="44">
        <f ca="1">K$3*Abaques_SSI!K8/SUM(Abaques_SSI!K$4:K$30)</f>
        <v>0</v>
      </c>
      <c r="L8" s="44">
        <f ca="1">L$3*Abaques_SSI!L8/SUM(Abaques_SSI!L$4:L$30)</f>
        <v>0</v>
      </c>
      <c r="M8" s="44">
        <f ca="1">M$3*Abaques_SSI!M8/SUM(Abaques_SSI!M$4:M$30)</f>
        <v>4233.4417176217621</v>
      </c>
      <c r="N8" s="44">
        <f ca="1">N$3*Abaques_SSI!N8/SUM(Abaques_SSI!N$4:N$30)</f>
        <v>0</v>
      </c>
      <c r="O8" s="44">
        <f ca="1">O$3*Abaques_SSI!O8/SUM(Abaques_SSI!O$4:O$30)</f>
        <v>1834.1121415038499</v>
      </c>
      <c r="P8" s="44">
        <f ca="1">P$3*Abaques_SSI!P8/SUM(Abaques_SSI!P$4:P$30)</f>
        <v>0</v>
      </c>
      <c r="Q8" s="44">
        <f ca="1">Q$3*Abaques_SSI!Q8/SUM(Abaques_SSI!Q$4:Q$30)</f>
        <v>0</v>
      </c>
      <c r="R8" s="44">
        <f ca="1">R$3*Abaques_SSI!R8/SUM(Abaques_SSI!R$4:R$30)</f>
        <v>0</v>
      </c>
      <c r="S8" s="44">
        <f ca="1">S$3*Abaques_SSI!S8/SUM(Abaques_SSI!S$4:S$30)</f>
        <v>0</v>
      </c>
      <c r="T8" s="44">
        <f ca="1">T$3*Abaques_SSI!T8/SUM(Abaques_SSI!T$4:T$30)</f>
        <v>0</v>
      </c>
      <c r="U8" s="44">
        <f ca="1">U$3*Abaques_SSI!U8/SUM(Abaques_SSI!U$4:U$30)</f>
        <v>0</v>
      </c>
      <c r="V8" s="44">
        <f ca="1">V$3*Abaques_SSI!V8/SUM(Abaques_SSI!V$4:V$30)</f>
        <v>0</v>
      </c>
      <c r="W8" s="44">
        <f ca="1">W$3*Abaques_SSI!W8/SUM(Abaques_SSI!W$4:W$30)</f>
        <v>0</v>
      </c>
      <c r="X8" s="44">
        <f ca="1">X$3*Abaques_SSI!X8/SUM(Abaques_SSI!X$4:X$30)</f>
        <v>0</v>
      </c>
      <c r="Y8" s="44">
        <f ca="1">Y$3*Abaques_SSI!Y8/SUM(Abaques_SSI!Y$4:Y$30)</f>
        <v>0</v>
      </c>
      <c r="Z8" s="44">
        <f ca="1">Z$3*Abaques_SSI!Z8/SUM(Abaques_SSI!Z$4:Z$30)</f>
        <v>0</v>
      </c>
      <c r="AA8" s="44">
        <f ca="1">AA$3*Abaques_SSI!AA8/SUM(Abaques_SSI!AA$4:AA$30)</f>
        <v>0</v>
      </c>
      <c r="AB8" s="44">
        <f ca="1">AB$3*Abaques_SSI!AB8/SUM(Abaques_SSI!AB$4:AB$30)</f>
        <v>0</v>
      </c>
      <c r="AC8" s="44">
        <f ca="1">AC$3*Abaques_SSI!AC8/SUM(Abaques_SSI!AC$4:AC$30)</f>
        <v>0</v>
      </c>
      <c r="AD8" s="44">
        <f ca="1">AD$3*Abaques_SSI!AD8/SUM(Abaques_SSI!AD$4:AD$30)</f>
        <v>19527.146832032398</v>
      </c>
      <c r="AE8" s="44">
        <f ca="1">AE$3*Abaques_SSI!AE8/SUM(Abaques_SSI!AE$4:AE$30)</f>
        <v>0</v>
      </c>
      <c r="AF8" s="44">
        <f ca="1">AF$3*Abaques_SSI!AF8/SUM(Abaques_SSI!AF$4:AF$30)</f>
        <v>0</v>
      </c>
      <c r="AG8" s="44">
        <f ca="1">AG$3*Abaques_SSI!AG8/SUM(Abaques_SSI!AG$4:AG$30)</f>
        <v>0</v>
      </c>
      <c r="AH8" s="44">
        <f ca="1">AH$3*Abaques_SSI!AH8/SUM(Abaques_SSI!AH$4:AH$30)</f>
        <v>0</v>
      </c>
      <c r="AI8" s="44">
        <f ca="1">AI$3*Abaques_SSI!AI8/SUM(Abaques_SSI!AI$4:AI$30)</f>
        <v>0</v>
      </c>
      <c r="AJ8" s="44">
        <f ca="1">AJ$3*Abaques_SSI!AJ8/SUM(Abaques_SSI!AJ$4:AJ$30)</f>
        <v>0</v>
      </c>
      <c r="AK8" s="44">
        <f ca="1">AK$3*Abaques_SSI!AK8/SUM(Abaques_SSI!AK$4:AK$30)</f>
        <v>0</v>
      </c>
      <c r="AL8" s="44">
        <f ca="1">AL$3*Abaques_SSI!AL8/SUM(Abaques_SSI!AL$4:AL$30)</f>
        <v>0</v>
      </c>
      <c r="AM8" s="47">
        <f t="shared" ca="1" si="1"/>
        <v>34034.751498174934</v>
      </c>
    </row>
    <row r="9" spans="2:39" s="7" customFormat="1" x14ac:dyDescent="0.25">
      <c r="B9" s="14" t="str">
        <f>Abaques_SSI!B9</f>
        <v>Compromission du réseau via l'utilisation d'identifiants volés</v>
      </c>
      <c r="C9" s="49">
        <f t="shared" ca="1" si="0"/>
        <v>43181.008532794018</v>
      </c>
      <c r="D9" s="43">
        <f ca="1">D$3*Abaques_SSI!D9/SUM(Abaques_SSI!D$4:D$30)</f>
        <v>0</v>
      </c>
      <c r="E9" s="44">
        <f ca="1">E$3*Abaques_SSI!E9/SUM(Abaques_SSI!E$4:E$30)</f>
        <v>0</v>
      </c>
      <c r="F9" s="44">
        <f ca="1">F$3*Abaques_SSI!F9/SUM(Abaques_SSI!F$4:F$30)</f>
        <v>0</v>
      </c>
      <c r="G9" s="44">
        <f ca="1">G$3*Abaques_SSI!G9/SUM(Abaques_SSI!G$4:G$30)</f>
        <v>0</v>
      </c>
      <c r="H9" s="44">
        <f ca="1">H$3*Abaques_SSI!H9/SUM(Abaques_SSI!H$4:H$30)</f>
        <v>3050.323268776739</v>
      </c>
      <c r="I9" s="44">
        <f ca="1">I$3*Abaques_SSI!I9/SUM(Abaques_SSI!I$4:I$30)</f>
        <v>3225.6119466973823</v>
      </c>
      <c r="J9" s="44">
        <f ca="1">J$3*Abaques_SSI!J9/SUM(Abaques_SSI!J$4:J$30)</f>
        <v>3283.511749088641</v>
      </c>
      <c r="K9" s="44">
        <f ca="1">K$3*Abaques_SSI!K9/SUM(Abaques_SSI!K$4:K$30)</f>
        <v>2219.3920923891251</v>
      </c>
      <c r="L9" s="44">
        <f ca="1">L$3*Abaques_SSI!L9/SUM(Abaques_SSI!L$4:L$30)</f>
        <v>0</v>
      </c>
      <c r="M9" s="44">
        <f ca="1">M$3*Abaques_SSI!M9/SUM(Abaques_SSI!M$4:M$30)</f>
        <v>3147.9438413084904</v>
      </c>
      <c r="N9" s="44">
        <f ca="1">N$3*Abaques_SSI!N9/SUM(Abaques_SSI!N$4:N$30)</f>
        <v>0</v>
      </c>
      <c r="O9" s="44">
        <f ca="1">O$3*Abaques_SSI!O9/SUM(Abaques_SSI!O$4:O$30)</f>
        <v>0</v>
      </c>
      <c r="P9" s="44">
        <f ca="1">P$3*Abaques_SSI!P9/SUM(Abaques_SSI!P$4:P$30)</f>
        <v>0</v>
      </c>
      <c r="Q9" s="44">
        <f ca="1">Q$3*Abaques_SSI!Q9/SUM(Abaques_SSI!Q$4:Q$30)</f>
        <v>0</v>
      </c>
      <c r="R9" s="44">
        <f ca="1">R$3*Abaques_SSI!R9/SUM(Abaques_SSI!R$4:R$30)</f>
        <v>18082.068535825547</v>
      </c>
      <c r="S9" s="44">
        <f ca="1">S$3*Abaques_SSI!S9/SUM(Abaques_SSI!S$4:S$30)</f>
        <v>4089.8899468604272</v>
      </c>
      <c r="T9" s="44">
        <f ca="1">T$3*Abaques_SSI!T9/SUM(Abaques_SSI!T$4:T$30)</f>
        <v>0</v>
      </c>
      <c r="U9" s="44">
        <f ca="1">U$3*Abaques_SSI!U9/SUM(Abaques_SSI!U$4:U$30)</f>
        <v>0</v>
      </c>
      <c r="V9" s="44">
        <f ca="1">V$3*Abaques_SSI!V9/SUM(Abaques_SSI!V$4:V$30)</f>
        <v>0</v>
      </c>
      <c r="W9" s="44">
        <f ca="1">W$3*Abaques_SSI!W9/SUM(Abaques_SSI!W$4:W$30)</f>
        <v>0</v>
      </c>
      <c r="X9" s="44">
        <f ca="1">X$3*Abaques_SSI!X9/SUM(Abaques_SSI!X$4:X$30)</f>
        <v>0</v>
      </c>
      <c r="Y9" s="44">
        <f ca="1">Y$3*Abaques_SSI!Y9/SUM(Abaques_SSI!Y$4:Y$30)</f>
        <v>0</v>
      </c>
      <c r="Z9" s="44">
        <f ca="1">Z$3*Abaques_SSI!Z9/SUM(Abaques_SSI!Z$4:Z$30)</f>
        <v>0</v>
      </c>
      <c r="AA9" s="44">
        <f ca="1">AA$3*Abaques_SSI!AA9/SUM(Abaques_SSI!AA$4:AA$30)</f>
        <v>0</v>
      </c>
      <c r="AB9" s="44">
        <f ca="1">AB$3*Abaques_SSI!AB9/SUM(Abaques_SSI!AB$4:AB$30)</f>
        <v>0</v>
      </c>
      <c r="AC9" s="44">
        <f ca="1">AC$3*Abaques_SSI!AC9/SUM(Abaques_SSI!AC$4:AC$30)</f>
        <v>0</v>
      </c>
      <c r="AD9" s="44">
        <f ca="1">AD$3*Abaques_SSI!AD9/SUM(Abaques_SSI!AD$4:AD$30)</f>
        <v>0</v>
      </c>
      <c r="AE9" s="44">
        <f ca="1">AE$3*Abaques_SSI!AE9/SUM(Abaques_SSI!AE$4:AE$30)</f>
        <v>0</v>
      </c>
      <c r="AF9" s="44">
        <f ca="1">AF$3*Abaques_SSI!AF9/SUM(Abaques_SSI!AF$4:AF$30)</f>
        <v>0</v>
      </c>
      <c r="AG9" s="44">
        <f ca="1">AG$3*Abaques_SSI!AG9/SUM(Abaques_SSI!AG$4:AG$30)</f>
        <v>0</v>
      </c>
      <c r="AH9" s="44">
        <f ca="1">AH$3*Abaques_SSI!AH9/SUM(Abaques_SSI!AH$4:AH$30)</f>
        <v>0</v>
      </c>
      <c r="AI9" s="44">
        <f ca="1">AI$3*Abaques_SSI!AI9/SUM(Abaques_SSI!AI$4:AI$30)</f>
        <v>0</v>
      </c>
      <c r="AJ9" s="44">
        <f ca="1">AJ$3*Abaques_SSI!AJ9/SUM(Abaques_SSI!AJ$4:AJ$30)</f>
        <v>0</v>
      </c>
      <c r="AK9" s="44">
        <f ca="1">AK$3*Abaques_SSI!AK9/SUM(Abaques_SSI!AK$4:AK$30)</f>
        <v>0</v>
      </c>
      <c r="AL9" s="44">
        <f ca="1">AL$3*Abaques_SSI!AL9/SUM(Abaques_SSI!AL$4:AL$30)</f>
        <v>6082.2671518476609</v>
      </c>
      <c r="AM9" s="47">
        <f t="shared" ca="1" si="1"/>
        <v>43181.008532794018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49">
        <f t="shared" ca="1" si="0"/>
        <v>34177.502201623924</v>
      </c>
      <c r="D10" s="43">
        <f ca="1">D$3*Abaques_SSI!D10/SUM(Abaques_SSI!D$4:D$30)</f>
        <v>0</v>
      </c>
      <c r="E10" s="44">
        <f ca="1">E$3*Abaques_SSI!E10/SUM(Abaques_SSI!E$4:E$30)</f>
        <v>0</v>
      </c>
      <c r="F10" s="44">
        <f ca="1">F$3*Abaques_SSI!F10/SUM(Abaques_SSI!F$4:F$30)</f>
        <v>0</v>
      </c>
      <c r="G10" s="44">
        <f ca="1">G$3*Abaques_SSI!G10/SUM(Abaques_SSI!G$4:G$30)</f>
        <v>0</v>
      </c>
      <c r="H10" s="44">
        <f ca="1">H$3*Abaques_SSI!H10/SUM(Abaques_SSI!H$4:H$30)</f>
        <v>4758.5042992917142</v>
      </c>
      <c r="I10" s="44">
        <f ca="1">I$3*Abaques_SSI!I10/SUM(Abaques_SSI!I$4:I$30)</f>
        <v>5031.9546368479178</v>
      </c>
      <c r="J10" s="44">
        <f ca="1">J$3*Abaques_SSI!J10/SUM(Abaques_SSI!J$4:J$30)</f>
        <v>5122.2783285782807</v>
      </c>
      <c r="K10" s="44">
        <f ca="1">K$3*Abaques_SSI!K10/SUM(Abaques_SSI!K$4:K$30)</f>
        <v>0</v>
      </c>
      <c r="L10" s="44">
        <f ca="1">L$3*Abaques_SSI!L10/SUM(Abaques_SSI!L$4:L$30)</f>
        <v>0</v>
      </c>
      <c r="M10" s="44">
        <f ca="1">M$3*Abaques_SSI!M10/SUM(Abaques_SSI!M$4:M$30)</f>
        <v>4910.7923924412453</v>
      </c>
      <c r="N10" s="44">
        <f ca="1">N$3*Abaques_SSI!N10/SUM(Abaques_SSI!N$4:N$30)</f>
        <v>0</v>
      </c>
      <c r="O10" s="44">
        <f ca="1">O$3*Abaques_SSI!O10/SUM(Abaques_SSI!O$4:O$30)</f>
        <v>0</v>
      </c>
      <c r="P10" s="44">
        <f ca="1">P$3*Abaques_SSI!P10/SUM(Abaques_SSI!P$4:P$30)</f>
        <v>0</v>
      </c>
      <c r="Q10" s="44">
        <f ca="1">Q$3*Abaques_SSI!Q10/SUM(Abaques_SSI!Q$4:Q$30)</f>
        <v>0</v>
      </c>
      <c r="R10" s="44">
        <f ca="1">R$3*Abaques_SSI!R10/SUM(Abaques_SSI!R$4:R$30)</f>
        <v>0</v>
      </c>
      <c r="S10" s="44">
        <f ca="1">S$3*Abaques_SSI!S10/SUM(Abaques_SSI!S$4:S$30)</f>
        <v>0</v>
      </c>
      <c r="T10" s="44">
        <f ca="1">T$3*Abaques_SSI!T10/SUM(Abaques_SSI!T$4:T$30)</f>
        <v>0</v>
      </c>
      <c r="U10" s="44">
        <f ca="1">U$3*Abaques_SSI!U10/SUM(Abaques_SSI!U$4:U$30)</f>
        <v>0</v>
      </c>
      <c r="V10" s="44">
        <f ca="1">V$3*Abaques_SSI!V10/SUM(Abaques_SSI!V$4:V$30)</f>
        <v>2143.9813930812797</v>
      </c>
      <c r="W10" s="44">
        <f ca="1">W$3*Abaques_SSI!W10/SUM(Abaques_SSI!W$4:W$30)</f>
        <v>0</v>
      </c>
      <c r="X10" s="44">
        <f ca="1">X$3*Abaques_SSI!X10/SUM(Abaques_SSI!X$4:X$30)</f>
        <v>2721.6543945011317</v>
      </c>
      <c r="Y10" s="44">
        <f ca="1">Y$3*Abaques_SSI!Y10/SUM(Abaques_SSI!Y$4:Y$30)</f>
        <v>0</v>
      </c>
      <c r="Z10" s="44">
        <f ca="1">Z$3*Abaques_SSI!Z10/SUM(Abaques_SSI!Z$4:Z$30)</f>
        <v>0</v>
      </c>
      <c r="AA10" s="44">
        <f ca="1">AA$3*Abaques_SSI!AA10/SUM(Abaques_SSI!AA$4:AA$30)</f>
        <v>0</v>
      </c>
      <c r="AB10" s="44">
        <f ca="1">AB$3*Abaques_SSI!AB10/SUM(Abaques_SSI!AB$4:AB$30)</f>
        <v>0</v>
      </c>
      <c r="AC10" s="44">
        <f ca="1">AC$3*Abaques_SSI!AC10/SUM(Abaques_SSI!AC$4:AC$30)</f>
        <v>0</v>
      </c>
      <c r="AD10" s="44">
        <f ca="1">AD$3*Abaques_SSI!AD10/SUM(Abaques_SSI!AD$4:AD$30)</f>
        <v>0</v>
      </c>
      <c r="AE10" s="44">
        <f ca="1">AE$3*Abaques_SSI!AE10/SUM(Abaques_SSI!AE$4:AE$30)</f>
        <v>0</v>
      </c>
      <c r="AF10" s="44">
        <f ca="1">AF$3*Abaques_SSI!AF10/SUM(Abaques_SSI!AF$4:AF$30)</f>
        <v>0</v>
      </c>
      <c r="AG10" s="44">
        <f ca="1">AG$3*Abaques_SSI!AG10/SUM(Abaques_SSI!AG$4:AG$30)</f>
        <v>0</v>
      </c>
      <c r="AH10" s="44">
        <f ca="1">AH$3*Abaques_SSI!AH10/SUM(Abaques_SSI!AH$4:AH$30)</f>
        <v>0</v>
      </c>
      <c r="AI10" s="44">
        <f ca="1">AI$3*Abaques_SSI!AI10/SUM(Abaques_SSI!AI$4:AI$30)</f>
        <v>0</v>
      </c>
      <c r="AJ10" s="44">
        <f ca="1">AJ$3*Abaques_SSI!AJ10/SUM(Abaques_SSI!AJ$4:AJ$30)</f>
        <v>0</v>
      </c>
      <c r="AK10" s="44">
        <f ca="1">AK$3*Abaques_SSI!AK10/SUM(Abaques_SSI!AK$4:AK$30)</f>
        <v>0</v>
      </c>
      <c r="AL10" s="44">
        <f ca="1">AL$3*Abaques_SSI!AL10/SUM(Abaques_SSI!AL$4:AL$30)</f>
        <v>9488.3367568823523</v>
      </c>
      <c r="AM10" s="47">
        <f t="shared" ca="1" si="1"/>
        <v>34177.502201623924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49">
        <f t="shared" ca="1" si="0"/>
        <v>38478.556914386674</v>
      </c>
      <c r="D11" s="43">
        <f ca="1">D$3*Abaques_SSI!D11/SUM(Abaques_SSI!D$4:D$30)</f>
        <v>0</v>
      </c>
      <c r="E11" s="44">
        <f ca="1">E$3*Abaques_SSI!E11/SUM(Abaques_SSI!E$4:E$30)</f>
        <v>0</v>
      </c>
      <c r="F11" s="44">
        <f ca="1">F$3*Abaques_SSI!F11/SUM(Abaques_SSI!F$4:F$30)</f>
        <v>0</v>
      </c>
      <c r="G11" s="44">
        <f ca="1">G$3*Abaques_SSI!G11/SUM(Abaques_SSI!G$4:G$30)</f>
        <v>0</v>
      </c>
      <c r="H11" s="44">
        <f ca="1">H$3*Abaques_SSI!H11/SUM(Abaques_SSI!H$4:H$30)</f>
        <v>1918.7517335853684</v>
      </c>
      <c r="I11" s="44">
        <f ca="1">I$3*Abaques_SSI!I11/SUM(Abaques_SSI!I$4:I$30)</f>
        <v>2029.0139664709338</v>
      </c>
      <c r="J11" s="44">
        <f ca="1">J$3*Abaques_SSI!J11/SUM(Abaques_SSI!J$4:J$30)</f>
        <v>3442.3913801440381</v>
      </c>
      <c r="K11" s="44">
        <f ca="1">K$3*Abaques_SSI!K11/SUM(Abaques_SSI!K$4:K$30)</f>
        <v>0</v>
      </c>
      <c r="L11" s="44">
        <f ca="1">L$3*Abaques_SSI!L11/SUM(Abaques_SSI!L$4:L$30)</f>
        <v>0</v>
      </c>
      <c r="M11" s="44">
        <f ca="1">M$3*Abaques_SSI!M11/SUM(Abaques_SSI!M$4:M$30)</f>
        <v>1980.1582227585661</v>
      </c>
      <c r="N11" s="44">
        <f ca="1">N$3*Abaques_SSI!N11/SUM(Abaques_SSI!N$4:N$30)</f>
        <v>0</v>
      </c>
      <c r="O11" s="44">
        <f ca="1">O$3*Abaques_SSI!O11/SUM(Abaques_SSI!O$4:O$30)</f>
        <v>0</v>
      </c>
      <c r="P11" s="44">
        <f ca="1">P$3*Abaques_SSI!P11/SUM(Abaques_SSI!P$4:P$30)</f>
        <v>0</v>
      </c>
      <c r="Q11" s="44">
        <f ca="1">Q$3*Abaques_SSI!Q11/SUM(Abaques_SSI!Q$4:Q$30)</f>
        <v>0</v>
      </c>
      <c r="R11" s="44">
        <f ca="1">R$3*Abaques_SSI!R11/SUM(Abaques_SSI!R$4:R$30)</f>
        <v>0</v>
      </c>
      <c r="S11" s="44">
        <f ca="1">S$3*Abaques_SSI!S11/SUM(Abaques_SSI!S$4:S$30)</f>
        <v>0</v>
      </c>
      <c r="T11" s="44">
        <f ca="1">T$3*Abaques_SSI!T11/SUM(Abaques_SSI!T$4:T$30)</f>
        <v>0</v>
      </c>
      <c r="U11" s="44">
        <f ca="1">U$3*Abaques_SSI!U11/SUM(Abaques_SSI!U$4:U$30)</f>
        <v>0</v>
      </c>
      <c r="V11" s="44">
        <f ca="1">V$3*Abaques_SSI!V11/SUM(Abaques_SSI!V$4:V$30)</f>
        <v>0</v>
      </c>
      <c r="W11" s="44">
        <f ca="1">W$3*Abaques_SSI!W11/SUM(Abaques_SSI!W$4:W$30)</f>
        <v>0</v>
      </c>
      <c r="X11" s="44">
        <f ca="1">X$3*Abaques_SSI!X11/SUM(Abaques_SSI!X$4:X$30)</f>
        <v>0</v>
      </c>
      <c r="Y11" s="44">
        <f ca="1">Y$3*Abaques_SSI!Y11/SUM(Abaques_SSI!Y$4:Y$30)</f>
        <v>0</v>
      </c>
      <c r="Z11" s="44">
        <f ca="1">Z$3*Abaques_SSI!Z11/SUM(Abaques_SSI!Z$4:Z$30)</f>
        <v>0</v>
      </c>
      <c r="AA11" s="44">
        <f ca="1">AA$3*Abaques_SSI!AA11/SUM(Abaques_SSI!AA$4:AA$30)</f>
        <v>3086.4197530864199</v>
      </c>
      <c r="AB11" s="44">
        <f ca="1">AB$3*Abaques_SSI!AB11/SUM(Abaques_SSI!AB$4:AB$30)</f>
        <v>0</v>
      </c>
      <c r="AC11" s="44">
        <f ca="1">AC$3*Abaques_SSI!AC11/SUM(Abaques_SSI!AC$4:AC$30)</f>
        <v>0</v>
      </c>
      <c r="AD11" s="44">
        <f ca="1">AD$3*Abaques_SSI!AD11/SUM(Abaques_SSI!AD$4:AD$30)</f>
        <v>9133.6654536925744</v>
      </c>
      <c r="AE11" s="44">
        <f ca="1">AE$3*Abaques_SSI!AE11/SUM(Abaques_SSI!AE$4:AE$30)</f>
        <v>2293.4087774339841</v>
      </c>
      <c r="AF11" s="44">
        <f ca="1">AF$3*Abaques_SSI!AF11/SUM(Abaques_SSI!AF$4:AF$30)</f>
        <v>10003.616938400755</v>
      </c>
      <c r="AG11" s="44">
        <f ca="1">AG$3*Abaques_SSI!AG11/SUM(Abaques_SSI!AG$4:AG$30)</f>
        <v>0</v>
      </c>
      <c r="AH11" s="44">
        <f ca="1">AH$3*Abaques_SSI!AH11/SUM(Abaques_SSI!AH$4:AH$30)</f>
        <v>0</v>
      </c>
      <c r="AI11" s="44">
        <f ca="1">AI$3*Abaques_SSI!AI11/SUM(Abaques_SSI!AI$4:AI$30)</f>
        <v>0</v>
      </c>
      <c r="AJ11" s="44">
        <f ca="1">AJ$3*Abaques_SSI!AJ11/SUM(Abaques_SSI!AJ$4:AJ$30)</f>
        <v>0</v>
      </c>
      <c r="AK11" s="44">
        <f ca="1">AK$3*Abaques_SSI!AK11/SUM(Abaques_SSI!AK$4:AK$30)</f>
        <v>0</v>
      </c>
      <c r="AL11" s="44">
        <f ca="1">AL$3*Abaques_SSI!AL11/SUM(Abaques_SSI!AL$4:AL$30)</f>
        <v>4591.1306888140407</v>
      </c>
      <c r="AM11" s="47">
        <f t="shared" ca="1" si="1"/>
        <v>38478.556914386674</v>
      </c>
    </row>
    <row r="12" spans="2:39" s="7" customFormat="1" x14ac:dyDescent="0.25">
      <c r="B12" s="14" t="str">
        <f>Abaques_SSI!B12</f>
        <v>Compromission d'un poste via l'accès à un site web infecté</v>
      </c>
      <c r="C12" s="49">
        <f t="shared" ca="1" si="0"/>
        <v>39495.124948421115</v>
      </c>
      <c r="D12" s="43">
        <f ca="1">D$3*Abaques_SSI!D12/SUM(Abaques_SSI!D$4:D$30)</f>
        <v>0</v>
      </c>
      <c r="E12" s="44">
        <f ca="1">E$3*Abaques_SSI!E12/SUM(Abaques_SSI!E$4:E$30)</f>
        <v>0</v>
      </c>
      <c r="F12" s="44">
        <f ca="1">F$3*Abaques_SSI!F12/SUM(Abaques_SSI!F$4:F$30)</f>
        <v>0</v>
      </c>
      <c r="G12" s="44">
        <f ca="1">G$3*Abaques_SSI!G12/SUM(Abaques_SSI!G$4:G$30)</f>
        <v>0</v>
      </c>
      <c r="H12" s="44">
        <f ca="1">H$3*Abaques_SSI!H12/SUM(Abaques_SSI!H$4:H$30)</f>
        <v>3197.9195559756135</v>
      </c>
      <c r="I12" s="44">
        <f ca="1">I$3*Abaques_SSI!I12/SUM(Abaques_SSI!I$4:I$30)</f>
        <v>2029.0139664709338</v>
      </c>
      <c r="J12" s="44">
        <f ca="1">J$3*Abaques_SSI!J12/SUM(Abaques_SSI!J$4:J$30)</f>
        <v>0</v>
      </c>
      <c r="K12" s="44">
        <f ca="1">K$3*Abaques_SSI!K12/SUM(Abaques_SSI!K$4:K$30)</f>
        <v>0</v>
      </c>
      <c r="L12" s="44">
        <f ca="1">L$3*Abaques_SSI!L12/SUM(Abaques_SSI!L$4:L$30)</f>
        <v>0</v>
      </c>
      <c r="M12" s="44">
        <f ca="1">M$3*Abaques_SSI!M12/SUM(Abaques_SSI!M$4:M$30)</f>
        <v>1980.1582227585661</v>
      </c>
      <c r="N12" s="44">
        <f ca="1">N$3*Abaques_SSI!N12/SUM(Abaques_SSI!N$4:N$30)</f>
        <v>0</v>
      </c>
      <c r="O12" s="44">
        <f ca="1">O$3*Abaques_SSI!O12/SUM(Abaques_SSI!O$4:O$30)</f>
        <v>0</v>
      </c>
      <c r="P12" s="44">
        <f ca="1">P$3*Abaques_SSI!P12/SUM(Abaques_SSI!P$4:P$30)</f>
        <v>0</v>
      </c>
      <c r="Q12" s="44">
        <f ca="1">Q$3*Abaques_SSI!Q12/SUM(Abaques_SSI!Q$4:Q$30)</f>
        <v>0</v>
      </c>
      <c r="R12" s="44">
        <f ca="1">R$3*Abaques_SSI!R12/SUM(Abaques_SSI!R$4:R$30)</f>
        <v>0</v>
      </c>
      <c r="S12" s="44">
        <f ca="1">S$3*Abaques_SSI!S12/SUM(Abaques_SSI!S$4:S$30)</f>
        <v>0</v>
      </c>
      <c r="T12" s="44">
        <f ca="1">T$3*Abaques_SSI!T12/SUM(Abaques_SSI!T$4:T$30)</f>
        <v>0</v>
      </c>
      <c r="U12" s="44">
        <f ca="1">U$3*Abaques_SSI!U12/SUM(Abaques_SSI!U$4:U$30)</f>
        <v>0</v>
      </c>
      <c r="V12" s="44">
        <f ca="1">V$3*Abaques_SSI!V12/SUM(Abaques_SSI!V$4:V$30)</f>
        <v>6916.0690099396106</v>
      </c>
      <c r="W12" s="44">
        <f ca="1">W$3*Abaques_SSI!W12/SUM(Abaques_SSI!W$4:W$30)</f>
        <v>0</v>
      </c>
      <c r="X12" s="44">
        <f ca="1">X$3*Abaques_SSI!X12/SUM(Abaques_SSI!X$4:X$30)</f>
        <v>1097.4412881052949</v>
      </c>
      <c r="Y12" s="44">
        <f ca="1">Y$3*Abaques_SSI!Y12/SUM(Abaques_SSI!Y$4:Y$30)</f>
        <v>0</v>
      </c>
      <c r="Z12" s="44">
        <f ca="1">Z$3*Abaques_SSI!Z12/SUM(Abaques_SSI!Z$4:Z$30)</f>
        <v>0</v>
      </c>
      <c r="AA12" s="44">
        <f ca="1">AA$3*Abaques_SSI!AA12/SUM(Abaques_SSI!AA$4:AA$30)</f>
        <v>0</v>
      </c>
      <c r="AB12" s="44">
        <f ca="1">AB$3*Abaques_SSI!AB12/SUM(Abaques_SSI!AB$4:AB$30)</f>
        <v>0</v>
      </c>
      <c r="AC12" s="44">
        <f ca="1">AC$3*Abaques_SSI!AC12/SUM(Abaques_SSI!AC$4:AC$30)</f>
        <v>0</v>
      </c>
      <c r="AD12" s="44">
        <f ca="1">AD$3*Abaques_SSI!AD12/SUM(Abaques_SSI!AD$4:AD$30)</f>
        <v>7472.999007566651</v>
      </c>
      <c r="AE12" s="44">
        <f ca="1">AE$3*Abaques_SSI!AE12/SUM(Abaques_SSI!AE$4:AE$30)</f>
        <v>1638.1491267385602</v>
      </c>
      <c r="AF12" s="44">
        <f ca="1">AF$3*Abaques_SSI!AF12/SUM(Abaques_SSI!AF$4:AF$30)</f>
        <v>11337.432530187523</v>
      </c>
      <c r="AG12" s="44">
        <f ca="1">AG$3*Abaques_SSI!AG12/SUM(Abaques_SSI!AG$4:AG$30)</f>
        <v>0</v>
      </c>
      <c r="AH12" s="44">
        <f ca="1">AH$3*Abaques_SSI!AH12/SUM(Abaques_SSI!AH$4:AH$30)</f>
        <v>0</v>
      </c>
      <c r="AI12" s="44">
        <f ca="1">AI$3*Abaques_SSI!AI12/SUM(Abaques_SSI!AI$4:AI$30)</f>
        <v>0</v>
      </c>
      <c r="AJ12" s="44">
        <f ca="1">AJ$3*Abaques_SSI!AJ12/SUM(Abaques_SSI!AJ$4:AJ$30)</f>
        <v>0</v>
      </c>
      <c r="AK12" s="44">
        <f ca="1">AK$3*Abaques_SSI!AK12/SUM(Abaques_SSI!AK$4:AK$30)</f>
        <v>0</v>
      </c>
      <c r="AL12" s="44">
        <f ca="1">AL$3*Abaques_SSI!AL12/SUM(Abaques_SSI!AL$4:AL$30)</f>
        <v>3825.9422406783665</v>
      </c>
      <c r="AM12" s="47">
        <f t="shared" ca="1" si="1"/>
        <v>39495.124948421115</v>
      </c>
    </row>
    <row r="13" spans="2:39" s="7" customFormat="1" x14ac:dyDescent="0.25">
      <c r="B13" s="14" t="str">
        <f>Abaques_SSI!B13</f>
        <v>Compromission d'un poste via une clé USB infectée</v>
      </c>
      <c r="C13" s="49">
        <f t="shared" ca="1" si="0"/>
        <v>33080.161553021026</v>
      </c>
      <c r="D13" s="43">
        <f ca="1">D$3*Abaques_SSI!D13/SUM(Abaques_SSI!D$4:D$30)</f>
        <v>0</v>
      </c>
      <c r="E13" s="44">
        <f ca="1">E$3*Abaques_SSI!E13/SUM(Abaques_SSI!E$4:E$30)</f>
        <v>0</v>
      </c>
      <c r="F13" s="44">
        <f ca="1">F$3*Abaques_SSI!F13/SUM(Abaques_SSI!F$4:F$30)</f>
        <v>0</v>
      </c>
      <c r="G13" s="44">
        <f ca="1">G$3*Abaques_SSI!G13/SUM(Abaques_SSI!G$4:G$30)</f>
        <v>0</v>
      </c>
      <c r="H13" s="44">
        <f ca="1">H$3*Abaques_SSI!H13/SUM(Abaques_SSI!H$4:H$30)</f>
        <v>7209.8549989268386</v>
      </c>
      <c r="I13" s="44">
        <f ca="1">I$3*Abaques_SSI!I13/SUM(Abaques_SSI!I$4:I$30)</f>
        <v>2859.0651345726797</v>
      </c>
      <c r="J13" s="44">
        <f ca="1">J$3*Abaques_SSI!J13/SUM(Abaques_SSI!J$4:J$30)</f>
        <v>2910.3854139649311</v>
      </c>
      <c r="K13" s="44">
        <f ca="1">K$3*Abaques_SSI!K13/SUM(Abaques_SSI!K$4:K$30)</f>
        <v>0</v>
      </c>
      <c r="L13" s="44">
        <f ca="1">L$3*Abaques_SSI!L13/SUM(Abaques_SSI!L$4:L$30)</f>
        <v>0</v>
      </c>
      <c r="M13" s="44">
        <f ca="1">M$3*Abaques_SSI!M13/SUM(Abaques_SSI!M$4:M$30)</f>
        <v>2790.2229502507071</v>
      </c>
      <c r="N13" s="44">
        <f ca="1">N$3*Abaques_SSI!N13/SUM(Abaques_SSI!N$4:N$30)</f>
        <v>0</v>
      </c>
      <c r="O13" s="44">
        <f ca="1">O$3*Abaques_SSI!O13/SUM(Abaques_SSI!O$4:O$30)</f>
        <v>1208.8466387184462</v>
      </c>
      <c r="P13" s="44">
        <f ca="1">P$3*Abaques_SSI!P13/SUM(Abaques_SSI!P$4:P$30)</f>
        <v>0</v>
      </c>
      <c r="Q13" s="44">
        <f ca="1">Q$3*Abaques_SSI!Q13/SUM(Abaques_SSI!Q$4:Q$30)</f>
        <v>0</v>
      </c>
      <c r="R13" s="44">
        <f ca="1">R$3*Abaques_SSI!R13/SUM(Abaques_SSI!R$4:R$30)</f>
        <v>0</v>
      </c>
      <c r="S13" s="44">
        <f ca="1">S$3*Abaques_SSI!S13/SUM(Abaques_SSI!S$4:S$30)</f>
        <v>0</v>
      </c>
      <c r="T13" s="44">
        <f ca="1">T$3*Abaques_SSI!T13/SUM(Abaques_SSI!T$4:T$30)</f>
        <v>0</v>
      </c>
      <c r="U13" s="44">
        <f ca="1">U$3*Abaques_SSI!U13/SUM(Abaques_SSI!U$4:U$30)</f>
        <v>0</v>
      </c>
      <c r="V13" s="44">
        <f ca="1">V$3*Abaques_SSI!V13/SUM(Abaques_SSI!V$4:V$30)</f>
        <v>0</v>
      </c>
      <c r="W13" s="44">
        <f ca="1">W$3*Abaques_SSI!W13/SUM(Abaques_SSI!W$4:W$30)</f>
        <v>0</v>
      </c>
      <c r="X13" s="44">
        <f ca="1">X$3*Abaques_SSI!X13/SUM(Abaques_SSI!X$4:X$30)</f>
        <v>0</v>
      </c>
      <c r="Y13" s="44">
        <f ca="1">Y$3*Abaques_SSI!Y13/SUM(Abaques_SSI!Y$4:Y$30)</f>
        <v>0</v>
      </c>
      <c r="Z13" s="44">
        <f ca="1">Z$3*Abaques_SSI!Z13/SUM(Abaques_SSI!Z$4:Z$30)</f>
        <v>0</v>
      </c>
      <c r="AA13" s="44">
        <f ca="1">AA$3*Abaques_SSI!AA13/SUM(Abaques_SSI!AA$4:AA$30)</f>
        <v>0</v>
      </c>
      <c r="AB13" s="44">
        <f ca="1">AB$3*Abaques_SSI!AB13/SUM(Abaques_SSI!AB$4:AB$30)</f>
        <v>0</v>
      </c>
      <c r="AC13" s="44">
        <f ca="1">AC$3*Abaques_SSI!AC13/SUM(Abaques_SSI!AC$4:AC$30)</f>
        <v>0</v>
      </c>
      <c r="AD13" s="44">
        <f ca="1">AD$3*Abaques_SSI!AD13/SUM(Abaques_SSI!AD$4:AD$30)</f>
        <v>12870.164957475899</v>
      </c>
      <c r="AE13" s="44">
        <f ca="1">AE$3*Abaques_SSI!AE13/SUM(Abaques_SSI!AE$4:AE$30)</f>
        <v>3231.6214591115231</v>
      </c>
      <c r="AF13" s="44">
        <f ca="1">AF$3*Abaques_SSI!AF13/SUM(Abaques_SSI!AF$4:AF$30)</f>
        <v>0</v>
      </c>
      <c r="AG13" s="44">
        <f ca="1">AG$3*Abaques_SSI!AG13/SUM(Abaques_SSI!AG$4:AG$30)</f>
        <v>0</v>
      </c>
      <c r="AH13" s="44">
        <f ca="1">AH$3*Abaques_SSI!AH13/SUM(Abaques_SSI!AH$4:AH$30)</f>
        <v>0</v>
      </c>
      <c r="AI13" s="44">
        <f ca="1">AI$3*Abaques_SSI!AI13/SUM(Abaques_SSI!AI$4:AI$30)</f>
        <v>0</v>
      </c>
      <c r="AJ13" s="44">
        <f ca="1">AJ$3*Abaques_SSI!AJ13/SUM(Abaques_SSI!AJ$4:AJ$30)</f>
        <v>0</v>
      </c>
      <c r="AK13" s="44">
        <f ca="1">AK$3*Abaques_SSI!AK13/SUM(Abaques_SSI!AK$4:AK$30)</f>
        <v>0</v>
      </c>
      <c r="AL13" s="44">
        <f ca="1">AL$3*Abaques_SSI!AL13/SUM(Abaques_SSI!AL$4:AL$30)</f>
        <v>0</v>
      </c>
      <c r="AM13" s="47">
        <f t="shared" ca="1" si="1"/>
        <v>33080.161553021026</v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49">
        <f t="shared" ca="1" si="0"/>
        <v>35730.978780623293</v>
      </c>
      <c r="D14" s="43">
        <f ca="1">D$3*Abaques_SSI!D14/SUM(Abaques_SSI!D$4:D$30)</f>
        <v>0</v>
      </c>
      <c r="E14" s="44">
        <f ca="1">E$3*Abaques_SSI!E14/SUM(Abaques_SSI!E$4:E$30)</f>
        <v>4264.3572414802429</v>
      </c>
      <c r="F14" s="44">
        <f ca="1">F$3*Abaques_SSI!F14/SUM(Abaques_SSI!F$4:F$30)</f>
        <v>0</v>
      </c>
      <c r="G14" s="44">
        <f ca="1">G$3*Abaques_SSI!G14/SUM(Abaques_SSI!G$4:G$30)</f>
        <v>0</v>
      </c>
      <c r="H14" s="44">
        <f ca="1">H$3*Abaques_SSI!H14/SUM(Abaques_SSI!H$4:H$30)</f>
        <v>4956.7753117622015</v>
      </c>
      <c r="I14" s="44">
        <f ca="1">I$3*Abaques_SSI!I14/SUM(Abaques_SSI!I$4:I$30)</f>
        <v>1965.6072800187169</v>
      </c>
      <c r="J14" s="44">
        <f ca="1">J$3*Abaques_SSI!J14/SUM(Abaques_SSI!J$4:J$30)</f>
        <v>0</v>
      </c>
      <c r="K14" s="44">
        <f ca="1">K$3*Abaques_SSI!K14/SUM(Abaques_SSI!K$4:K$30)</f>
        <v>4057.3261688988687</v>
      </c>
      <c r="L14" s="44">
        <f ca="1">L$3*Abaques_SSI!L14/SUM(Abaques_SSI!L$4:L$30)</f>
        <v>0</v>
      </c>
      <c r="M14" s="44">
        <f ca="1">M$3*Abaques_SSI!M14/SUM(Abaques_SSI!M$4:M$30)</f>
        <v>1918.2782782973611</v>
      </c>
      <c r="N14" s="44">
        <f ca="1">N$3*Abaques_SSI!N14/SUM(Abaques_SSI!N$4:N$30)</f>
        <v>0</v>
      </c>
      <c r="O14" s="44">
        <f ca="1">O$3*Abaques_SSI!O14/SUM(Abaques_SSI!O$4:O$30)</f>
        <v>831.08206411893184</v>
      </c>
      <c r="P14" s="44">
        <f ca="1">P$3*Abaques_SSI!P14/SUM(Abaques_SSI!P$4:P$30)</f>
        <v>0</v>
      </c>
      <c r="Q14" s="44">
        <f ca="1">Q$3*Abaques_SSI!Q14/SUM(Abaques_SSI!Q$4:Q$30)</f>
        <v>0</v>
      </c>
      <c r="R14" s="44">
        <f ca="1">R$3*Abaques_SSI!R14/SUM(Abaques_SSI!R$4:R$30)</f>
        <v>0</v>
      </c>
      <c r="S14" s="44">
        <f ca="1">S$3*Abaques_SSI!S14/SUM(Abaques_SSI!S$4:S$30)</f>
        <v>2492.2766863680727</v>
      </c>
      <c r="T14" s="44">
        <f ca="1">T$3*Abaques_SSI!T14/SUM(Abaques_SSI!T$4:T$30)</f>
        <v>0</v>
      </c>
      <c r="U14" s="44">
        <f ca="1">U$3*Abaques_SSI!U14/SUM(Abaques_SSI!U$4:U$30)</f>
        <v>0</v>
      </c>
      <c r="V14" s="44">
        <f ca="1">V$3*Abaques_SSI!V14/SUM(Abaques_SSI!V$4:V$30)</f>
        <v>5862.4491217066216</v>
      </c>
      <c r="W14" s="44">
        <f ca="1">W$3*Abaques_SSI!W14/SUM(Abaques_SSI!W$4:W$30)</f>
        <v>0</v>
      </c>
      <c r="X14" s="44">
        <f ca="1">X$3*Abaques_SSI!X14/SUM(Abaques_SSI!X$4:X$30)</f>
        <v>1215.0242832594336</v>
      </c>
      <c r="Y14" s="44">
        <f ca="1">Y$3*Abaques_SSI!Y14/SUM(Abaques_SSI!Y$4:Y$30)</f>
        <v>0</v>
      </c>
      <c r="Z14" s="44">
        <f ca="1">Z$3*Abaques_SSI!Z14/SUM(Abaques_SSI!Z$4:Z$30)</f>
        <v>0</v>
      </c>
      <c r="AA14" s="44">
        <f ca="1">AA$3*Abaques_SSI!AA14/SUM(Abaques_SSI!AA$4:AA$30)</f>
        <v>0</v>
      </c>
      <c r="AB14" s="44">
        <f ca="1">AB$3*Abaques_SSI!AB14/SUM(Abaques_SSI!AB$4:AB$30)</f>
        <v>0</v>
      </c>
      <c r="AC14" s="44">
        <f ca="1">AC$3*Abaques_SSI!AC14/SUM(Abaques_SSI!AC$4:AC$30)</f>
        <v>0</v>
      </c>
      <c r="AD14" s="44">
        <f ca="1">AD$3*Abaques_SSI!AD14/SUM(Abaques_SSI!AD$4:AD$30)</f>
        <v>0</v>
      </c>
      <c r="AE14" s="44">
        <f ca="1">AE$3*Abaques_SSI!AE14/SUM(Abaques_SSI!AE$4:AE$30)</f>
        <v>0</v>
      </c>
      <c r="AF14" s="44">
        <f ca="1">AF$3*Abaques_SSI!AF14/SUM(Abaques_SSI!AF$4:AF$30)</f>
        <v>0</v>
      </c>
      <c r="AG14" s="44">
        <f ca="1">AG$3*Abaques_SSI!AG14/SUM(Abaques_SSI!AG$4:AG$30)</f>
        <v>0</v>
      </c>
      <c r="AH14" s="44">
        <f ca="1">AH$3*Abaques_SSI!AH14/SUM(Abaques_SSI!AH$4:AH$30)</f>
        <v>0</v>
      </c>
      <c r="AI14" s="44">
        <f ca="1">AI$3*Abaques_SSI!AI14/SUM(Abaques_SSI!AI$4:AI$30)</f>
        <v>5943.973417318537</v>
      </c>
      <c r="AJ14" s="44">
        <f ca="1">AJ$3*Abaques_SSI!AJ14/SUM(Abaques_SSI!AJ$4:AJ$30)</f>
        <v>0</v>
      </c>
      <c r="AK14" s="44">
        <f ca="1">AK$3*Abaques_SSI!AK14/SUM(Abaques_SSI!AK$4:AK$30)</f>
        <v>0</v>
      </c>
      <c r="AL14" s="44">
        <f ca="1">AL$3*Abaques_SSI!AL14/SUM(Abaques_SSI!AL$4:AL$30)</f>
        <v>2223.8289273943005</v>
      </c>
      <c r="AM14" s="47">
        <f t="shared" ca="1" si="1"/>
        <v>35730.978780623293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49">
        <f t="shared" ca="1" si="0"/>
        <v>97571.234053135122</v>
      </c>
      <c r="D15" s="43">
        <f ca="1">D$3*Abaques_SSI!D15/SUM(Abaques_SSI!D$4:D$30)</f>
        <v>0</v>
      </c>
      <c r="E15" s="44">
        <f ca="1">E$3*Abaques_SSI!E15/SUM(Abaques_SSI!E$4:E$30)</f>
        <v>4962.1611537224644</v>
      </c>
      <c r="F15" s="44">
        <f ca="1">F$3*Abaques_SSI!F15/SUM(Abaques_SSI!F$4:F$30)</f>
        <v>0</v>
      </c>
      <c r="G15" s="44">
        <f ca="1">G$3*Abaques_SSI!G15/SUM(Abaques_SSI!G$4:G$30)</f>
        <v>0</v>
      </c>
      <c r="H15" s="44">
        <f ca="1">H$3*Abaques_SSI!H15/SUM(Abaques_SSI!H$4:H$30)</f>
        <v>5767.8839991414707</v>
      </c>
      <c r="I15" s="44">
        <f ca="1">I$3*Abaques_SSI!I15/SUM(Abaques_SSI!I$4:I$30)</f>
        <v>2287.2521076581438</v>
      </c>
      <c r="J15" s="44">
        <f ca="1">J$3*Abaques_SSI!J15/SUM(Abaques_SSI!J$4:J$30)</f>
        <v>2328.3083311719452</v>
      </c>
      <c r="K15" s="44">
        <f ca="1">K$3*Abaques_SSI!K15/SUM(Abaques_SSI!K$4:K$30)</f>
        <v>0</v>
      </c>
      <c r="L15" s="44">
        <f ca="1">L$3*Abaques_SSI!L15/SUM(Abaques_SSI!L$4:L$30)</f>
        <v>0</v>
      </c>
      <c r="M15" s="44">
        <f ca="1">M$3*Abaques_SSI!M15/SUM(Abaques_SSI!M$4:M$30)</f>
        <v>2232.1783602005657</v>
      </c>
      <c r="N15" s="44">
        <f ca="1">N$3*Abaques_SSI!N15/SUM(Abaques_SSI!N$4:N$30)</f>
        <v>0</v>
      </c>
      <c r="O15" s="44">
        <f ca="1">O$3*Abaques_SSI!O15/SUM(Abaques_SSI!O$4:O$30)</f>
        <v>0</v>
      </c>
      <c r="P15" s="44">
        <f ca="1">P$3*Abaques_SSI!P15/SUM(Abaques_SSI!P$4:P$30)</f>
        <v>0</v>
      </c>
      <c r="Q15" s="44">
        <f ca="1">Q$3*Abaques_SSI!Q15/SUM(Abaques_SSI!Q$4:Q$30)</f>
        <v>0</v>
      </c>
      <c r="R15" s="44">
        <f ca="1">R$3*Abaques_SSI!R15/SUM(Abaques_SSI!R$4:R$30)</f>
        <v>0</v>
      </c>
      <c r="S15" s="44">
        <f ca="1">S$3*Abaques_SSI!S15/SUM(Abaques_SSI!S$4:S$30)</f>
        <v>0</v>
      </c>
      <c r="T15" s="44">
        <f ca="1">T$3*Abaques_SSI!T15/SUM(Abaques_SSI!T$4:T$30)</f>
        <v>0</v>
      </c>
      <c r="U15" s="44">
        <f ca="1">U$3*Abaques_SSI!U15/SUM(Abaques_SSI!U$4:U$30)</f>
        <v>0</v>
      </c>
      <c r="V15" s="44">
        <f ca="1">V$3*Abaques_SSI!V15/SUM(Abaques_SSI!V$4:V$30)</f>
        <v>3410.8794889929445</v>
      </c>
      <c r="W15" s="44">
        <f ca="1">W$3*Abaques_SSI!W15/SUM(Abaques_SSI!W$4:W$30)</f>
        <v>0</v>
      </c>
      <c r="X15" s="44">
        <f ca="1">X$3*Abaques_SSI!X15/SUM(Abaques_SSI!X$4:X$30)</f>
        <v>1237.1156338641508</v>
      </c>
      <c r="Y15" s="44">
        <f ca="1">Y$3*Abaques_SSI!Y15/SUM(Abaques_SSI!Y$4:Y$30)</f>
        <v>0</v>
      </c>
      <c r="Z15" s="44">
        <f ca="1">Z$3*Abaques_SSI!Z15/SUM(Abaques_SSI!Z$4:Z$30)</f>
        <v>0</v>
      </c>
      <c r="AA15" s="44">
        <f ca="1">AA$3*Abaques_SSI!AA15/SUM(Abaques_SSI!AA$4:AA$30)</f>
        <v>0</v>
      </c>
      <c r="AB15" s="44">
        <f ca="1">AB$3*Abaques_SSI!AB15/SUM(Abaques_SSI!AB$4:AB$30)</f>
        <v>0</v>
      </c>
      <c r="AC15" s="44">
        <f ca="1">AC$3*Abaques_SSI!AC15/SUM(Abaques_SSI!AC$4:AC$30)</f>
        <v>0</v>
      </c>
      <c r="AD15" s="44">
        <f ca="1">AD$3*Abaques_SSI!AD15/SUM(Abaques_SSI!AD$4:AD$30)</f>
        <v>0</v>
      </c>
      <c r="AE15" s="44">
        <f ca="1">AE$3*Abaques_SSI!AE15/SUM(Abaques_SSI!AE$4:AE$30)</f>
        <v>0</v>
      </c>
      <c r="AF15" s="44">
        <f ca="1">AF$3*Abaques_SSI!AF15/SUM(Abaques_SSI!AF$4:AF$30)</f>
        <v>0</v>
      </c>
      <c r="AG15" s="44">
        <f ca="1">AG$3*Abaques_SSI!AG15/SUM(Abaques_SSI!AG$4:AG$30)</f>
        <v>0</v>
      </c>
      <c r="AH15" s="44">
        <f ca="1">AH$3*Abaques_SSI!AH15/SUM(Abaques_SSI!AH$4:AH$30)</f>
        <v>0</v>
      </c>
      <c r="AI15" s="44">
        <f ca="1">AI$3*Abaques_SSI!AI15/SUM(Abaques_SSI!AI$4:AI$30)</f>
        <v>18444.329634346006</v>
      </c>
      <c r="AJ15" s="44">
        <f ca="1">AJ$3*Abaques_SSI!AJ15/SUM(Abaques_SSI!AJ$4:AJ$30)</f>
        <v>52588.245000000003</v>
      </c>
      <c r="AK15" s="44">
        <f ca="1">AK$3*Abaques_SSI!AK15/SUM(Abaques_SSI!AK$4:AK$30)</f>
        <v>0</v>
      </c>
      <c r="AL15" s="44">
        <f ca="1">AL$3*Abaques_SSI!AL15/SUM(Abaques_SSI!AL$4:AL$30)</f>
        <v>4312.8803440374313</v>
      </c>
      <c r="AM15" s="47">
        <f t="shared" ca="1" si="1"/>
        <v>97571.234053135122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49">
        <f t="shared" ca="1" si="0"/>
        <v>56218.479517068306</v>
      </c>
      <c r="D16" s="43">
        <f ca="1">D$3*Abaques_SSI!D16/SUM(Abaques_SSI!D$4:D$30)</f>
        <v>0</v>
      </c>
      <c r="E16" s="44">
        <f ca="1">E$3*Abaques_SSI!E16/SUM(Abaques_SSI!E$4:E$30)</f>
        <v>8027.0253957275163</v>
      </c>
      <c r="F16" s="44">
        <f ca="1">F$3*Abaques_SSI!F16/SUM(Abaques_SSI!F$4:F$30)</f>
        <v>0</v>
      </c>
      <c r="G16" s="44">
        <f ca="1">G$3*Abaques_SSI!G16/SUM(Abaques_SSI!G$4:G$30)</f>
        <v>0</v>
      </c>
      <c r="H16" s="44">
        <f ca="1">H$3*Abaques_SSI!H16/SUM(Abaques_SSI!H$4:H$30)</f>
        <v>3498.9002200674367</v>
      </c>
      <c r="I16" s="44">
        <f ca="1">I$3*Abaques_SSI!I16/SUM(Abaques_SSI!I$4:I$30)</f>
        <v>3699.9666447411155</v>
      </c>
      <c r="J16" s="44">
        <f ca="1">J$3*Abaques_SSI!J16/SUM(Abaques_SSI!J$4:J$30)</f>
        <v>0</v>
      </c>
      <c r="K16" s="44">
        <f ca="1">K$3*Abaques_SSI!K16/SUM(Abaques_SSI!K$4:K$30)</f>
        <v>0</v>
      </c>
      <c r="L16" s="44">
        <f ca="1">L$3*Abaques_SSI!L16/SUM(Abaques_SSI!L$4:L$30)</f>
        <v>0</v>
      </c>
      <c r="M16" s="44">
        <f ca="1">M$3*Abaques_SSI!M16/SUM(Abaques_SSI!M$4:M$30)</f>
        <v>3610.8767591479741</v>
      </c>
      <c r="N16" s="44">
        <f ca="1">N$3*Abaques_SSI!N16/SUM(Abaques_SSI!N$4:N$30)</f>
        <v>0</v>
      </c>
      <c r="O16" s="44">
        <f ca="1">O$3*Abaques_SSI!O16/SUM(Abaques_SSI!O$4:O$30)</f>
        <v>1564.3897677532836</v>
      </c>
      <c r="P16" s="44">
        <f ca="1">P$3*Abaques_SSI!P16/SUM(Abaques_SSI!P$4:P$30)</f>
        <v>0</v>
      </c>
      <c r="Q16" s="44">
        <f ca="1">Q$3*Abaques_SSI!Q16/SUM(Abaques_SSI!Q$4:Q$30)</f>
        <v>0</v>
      </c>
      <c r="R16" s="44">
        <f ca="1">R$3*Abaques_SSI!R16/SUM(Abaques_SSI!R$4:R$30)</f>
        <v>23704.224299065427</v>
      </c>
      <c r="S16" s="44">
        <f ca="1">S$3*Abaques_SSI!S16/SUM(Abaques_SSI!S$4:S$30)</f>
        <v>0</v>
      </c>
      <c r="T16" s="44">
        <f ca="1">T$3*Abaques_SSI!T16/SUM(Abaques_SSI!T$4:T$30)</f>
        <v>0</v>
      </c>
      <c r="U16" s="44">
        <f ca="1">U$3*Abaques_SSI!U16/SUM(Abaques_SSI!U$4:U$30)</f>
        <v>0</v>
      </c>
      <c r="V16" s="44">
        <f ca="1">V$3*Abaques_SSI!V16/SUM(Abaques_SSI!V$4:V$30)</f>
        <v>0</v>
      </c>
      <c r="W16" s="44">
        <f ca="1">W$3*Abaques_SSI!W16/SUM(Abaques_SSI!W$4:W$30)</f>
        <v>0</v>
      </c>
      <c r="X16" s="44">
        <f ca="1">X$3*Abaques_SSI!X16/SUM(Abaques_SSI!X$4:X$30)</f>
        <v>0</v>
      </c>
      <c r="Y16" s="44">
        <f ca="1">Y$3*Abaques_SSI!Y16/SUM(Abaques_SSI!Y$4:Y$30)</f>
        <v>0</v>
      </c>
      <c r="Z16" s="44">
        <f ca="1">Z$3*Abaques_SSI!Z16/SUM(Abaques_SSI!Z$4:Z$30)</f>
        <v>0</v>
      </c>
      <c r="AA16" s="44">
        <f ca="1">AA$3*Abaques_SSI!AA16/SUM(Abaques_SSI!AA$4:AA$30)</f>
        <v>0</v>
      </c>
      <c r="AB16" s="44">
        <f ca="1">AB$3*Abaques_SSI!AB16/SUM(Abaques_SSI!AB$4:AB$30)</f>
        <v>0</v>
      </c>
      <c r="AC16" s="44">
        <f ca="1">AC$3*Abaques_SSI!AC16/SUM(Abaques_SSI!AC$4:AC$30)</f>
        <v>0</v>
      </c>
      <c r="AD16" s="44">
        <f ca="1">AD$3*Abaques_SSI!AD16/SUM(Abaques_SSI!AD$4:AD$30)</f>
        <v>12113.096430565554</v>
      </c>
      <c r="AE16" s="44">
        <f ca="1">AE$3*Abaques_SSI!AE16/SUM(Abaques_SSI!AE$4:AE$30)</f>
        <v>0</v>
      </c>
      <c r="AF16" s="44">
        <f ca="1">AF$3*Abaques_SSI!AF16/SUM(Abaques_SSI!AF$4:AF$30)</f>
        <v>0</v>
      </c>
      <c r="AG16" s="44">
        <f ca="1">AG$3*Abaques_SSI!AG16/SUM(Abaques_SSI!AG$4:AG$30)</f>
        <v>0</v>
      </c>
      <c r="AH16" s="44">
        <f ca="1">AH$3*Abaques_SSI!AH16/SUM(Abaques_SSI!AH$4:AH$30)</f>
        <v>0</v>
      </c>
      <c r="AI16" s="44">
        <f ca="1">AI$3*Abaques_SSI!AI16/SUM(Abaques_SSI!AI$4:AI$30)</f>
        <v>0</v>
      </c>
      <c r="AJ16" s="44">
        <f ca="1">AJ$3*Abaques_SSI!AJ16/SUM(Abaques_SSI!AJ$4:AJ$30)</f>
        <v>0</v>
      </c>
      <c r="AK16" s="44">
        <f ca="1">AK$3*Abaques_SSI!AK16/SUM(Abaques_SSI!AK$4:AK$30)</f>
        <v>0</v>
      </c>
      <c r="AL16" s="44">
        <f ca="1">AL$3*Abaques_SSI!AL16/SUM(Abaques_SSI!AL$4:AL$30)</f>
        <v>0</v>
      </c>
      <c r="AM16" s="47">
        <f t="shared" ca="1" si="1"/>
        <v>56218.479517068306</v>
      </c>
    </row>
    <row r="17" spans="2:39" s="7" customFormat="1" x14ac:dyDescent="0.25">
      <c r="B17" s="14" t="str">
        <f>Abaques_SSI!B17</f>
        <v>Déploiement en production de codes applicatifs vulnérables</v>
      </c>
      <c r="C17" s="49">
        <f t="shared" ca="1" si="0"/>
        <v>32545.171680055755</v>
      </c>
      <c r="D17" s="43">
        <f ca="1">D$3*Abaques_SSI!D17/SUM(Abaques_SSI!D$4:D$30)</f>
        <v>0</v>
      </c>
      <c r="E17" s="44">
        <f ca="1">E$3*Abaques_SSI!E17/SUM(Abaques_SSI!E$4:E$30)</f>
        <v>11196.671321219919</v>
      </c>
      <c r="F17" s="44">
        <f ca="1">F$3*Abaques_SSI!F17/SUM(Abaques_SSI!F$4:F$30)</f>
        <v>0</v>
      </c>
      <c r="G17" s="44">
        <f ca="1">G$3*Abaques_SSI!G17/SUM(Abaques_SSI!G$4:G$30)</f>
        <v>5357.5978038759431</v>
      </c>
      <c r="H17" s="44">
        <f ca="1">H$3*Abaques_SSI!H17/SUM(Abaques_SSI!H$4:H$30)</f>
        <v>3050.323268776739</v>
      </c>
      <c r="I17" s="44">
        <f ca="1">I$3*Abaques_SSI!I17/SUM(Abaques_SSI!I$4:I$30)</f>
        <v>3225.6119466973823</v>
      </c>
      <c r="J17" s="44">
        <f ca="1">J$3*Abaques_SSI!J17/SUM(Abaques_SSI!J$4:J$30)</f>
        <v>6567.0234981772819</v>
      </c>
      <c r="K17" s="44">
        <f ca="1">K$3*Abaques_SSI!K17/SUM(Abaques_SSI!K$4:K$30)</f>
        <v>0</v>
      </c>
      <c r="L17" s="44">
        <f ca="1">L$3*Abaques_SSI!L17/SUM(Abaques_SSI!L$4:L$30)</f>
        <v>0</v>
      </c>
      <c r="M17" s="44">
        <f ca="1">M$3*Abaques_SSI!M17/SUM(Abaques_SSI!M$4:M$30)</f>
        <v>3147.9438413084904</v>
      </c>
      <c r="N17" s="44">
        <f ca="1">N$3*Abaques_SSI!N17/SUM(Abaques_SSI!N$4:N$30)</f>
        <v>0</v>
      </c>
      <c r="O17" s="44">
        <f ca="1">O$3*Abaques_SSI!O17/SUM(Abaques_SSI!O$4:O$30)</f>
        <v>0</v>
      </c>
      <c r="P17" s="44">
        <f ca="1">P$3*Abaques_SSI!P17/SUM(Abaques_SSI!P$4:P$30)</f>
        <v>0</v>
      </c>
      <c r="Q17" s="44">
        <f ca="1">Q$3*Abaques_SSI!Q17/SUM(Abaques_SSI!Q$4:Q$30)</f>
        <v>0</v>
      </c>
      <c r="R17" s="44">
        <f ca="1">R$3*Abaques_SSI!R17/SUM(Abaques_SSI!R$4:R$30)</f>
        <v>0</v>
      </c>
      <c r="S17" s="44">
        <f ca="1">S$3*Abaques_SSI!S17/SUM(Abaques_SSI!S$4:S$30)</f>
        <v>0</v>
      </c>
      <c r="T17" s="44">
        <f ca="1">T$3*Abaques_SSI!T17/SUM(Abaques_SSI!T$4:T$30)</f>
        <v>0</v>
      </c>
      <c r="U17" s="44">
        <f ca="1">U$3*Abaques_SSI!U17/SUM(Abaques_SSI!U$4:U$30)</f>
        <v>0</v>
      </c>
      <c r="V17" s="44">
        <f ca="1">V$3*Abaques_SSI!V17/SUM(Abaques_SSI!V$4:V$30)</f>
        <v>0</v>
      </c>
      <c r="W17" s="44">
        <f ca="1">W$3*Abaques_SSI!W17/SUM(Abaques_SSI!W$4:W$30)</f>
        <v>0</v>
      </c>
      <c r="X17" s="44">
        <f ca="1">X$3*Abaques_SSI!X17/SUM(Abaques_SSI!X$4:X$30)</f>
        <v>0</v>
      </c>
      <c r="Y17" s="44">
        <f ca="1">Y$3*Abaques_SSI!Y17/SUM(Abaques_SSI!Y$4:Y$30)</f>
        <v>0</v>
      </c>
      <c r="Z17" s="44">
        <f ca="1">Z$3*Abaques_SSI!Z17/SUM(Abaques_SSI!Z$4:Z$30)</f>
        <v>0</v>
      </c>
      <c r="AA17" s="44">
        <f ca="1">AA$3*Abaques_SSI!AA17/SUM(Abaques_SSI!AA$4:AA$30)</f>
        <v>0</v>
      </c>
      <c r="AB17" s="44">
        <f ca="1">AB$3*Abaques_SSI!AB17/SUM(Abaques_SSI!AB$4:AB$30)</f>
        <v>0</v>
      </c>
      <c r="AC17" s="44">
        <f ca="1">AC$3*Abaques_SSI!AC17/SUM(Abaques_SSI!AC$4:AC$30)</f>
        <v>0</v>
      </c>
      <c r="AD17" s="44">
        <f ca="1">AD$3*Abaques_SSI!AD17/SUM(Abaques_SSI!AD$4:AD$30)</f>
        <v>0</v>
      </c>
      <c r="AE17" s="44">
        <f ca="1">AE$3*Abaques_SSI!AE17/SUM(Abaques_SSI!AE$4:AE$30)</f>
        <v>0</v>
      </c>
      <c r="AF17" s="44">
        <f ca="1">AF$3*Abaques_SSI!AF17/SUM(Abaques_SSI!AF$4:AF$30)</f>
        <v>0</v>
      </c>
      <c r="AG17" s="44">
        <f ca="1">AG$3*Abaques_SSI!AG17/SUM(Abaques_SSI!AG$4:AG$30)</f>
        <v>0</v>
      </c>
      <c r="AH17" s="44">
        <f ca="1">AH$3*Abaques_SSI!AH17/SUM(Abaques_SSI!AH$4:AH$30)</f>
        <v>0</v>
      </c>
      <c r="AI17" s="44">
        <f ca="1">AI$3*Abaques_SSI!AI17/SUM(Abaques_SSI!AI$4:AI$30)</f>
        <v>0</v>
      </c>
      <c r="AJ17" s="44">
        <f ca="1">AJ$3*Abaques_SSI!AJ17/SUM(Abaques_SSI!AJ$4:AJ$30)</f>
        <v>0</v>
      </c>
      <c r="AK17" s="44">
        <f ca="1">AK$3*Abaques_SSI!AK17/SUM(Abaques_SSI!AK$4:AK$30)</f>
        <v>0</v>
      </c>
      <c r="AL17" s="44">
        <f ca="1">AL$3*Abaques_SSI!AL17/SUM(Abaques_SSI!AL$4:AL$30)</f>
        <v>0</v>
      </c>
      <c r="AM17" s="47">
        <f t="shared" ca="1" si="1"/>
        <v>32545.171680055755</v>
      </c>
    </row>
    <row r="18" spans="2:39" s="7" customFormat="1" ht="30" x14ac:dyDescent="0.25">
      <c r="B18" s="14" t="str">
        <f>Abaques_SSI!B18</f>
        <v>Détournement des fonctions d'un OS pour exécuter un code malveillant (Services, Registre, Bootloader...)</v>
      </c>
      <c r="C18" s="49">
        <f t="shared" ca="1" si="0"/>
        <v>53439.266844528451</v>
      </c>
      <c r="D18" s="43">
        <f ca="1">D$3*Abaques_SSI!D18/SUM(Abaques_SSI!D$4:D$30)</f>
        <v>0</v>
      </c>
      <c r="E18" s="44">
        <f ca="1">E$3*Abaques_SSI!E18/SUM(Abaques_SSI!E$4:E$30)</f>
        <v>3898.8409064962216</v>
      </c>
      <c r="F18" s="44">
        <f ca="1">F$3*Abaques_SSI!F18/SUM(Abaques_SSI!F$4:F$30)</f>
        <v>0</v>
      </c>
      <c r="G18" s="44">
        <f ca="1">G$3*Abaques_SSI!G18/SUM(Abaques_SSI!G$4:G$30)</f>
        <v>0</v>
      </c>
      <c r="H18" s="44">
        <f ca="1">H$3*Abaques_SSI!H18/SUM(Abaques_SSI!H$4:H$30)</f>
        <v>2832.4430352926865</v>
      </c>
      <c r="I18" s="44">
        <f ca="1">I$3*Abaques_SSI!I18/SUM(Abaques_SSI!I$4:I$30)</f>
        <v>5990.4221867237093</v>
      </c>
      <c r="J18" s="44">
        <f ca="1">J$3*Abaques_SSI!J18/SUM(Abaques_SSI!J$4:J$30)</f>
        <v>5081.6253259705145</v>
      </c>
      <c r="K18" s="44">
        <f ca="1">K$3*Abaques_SSI!K18/SUM(Abaques_SSI!K$4:K$30)</f>
        <v>0</v>
      </c>
      <c r="L18" s="44">
        <f ca="1">L$3*Abaques_SSI!L18/SUM(Abaques_SSI!L$4:L$30)</f>
        <v>0</v>
      </c>
      <c r="M18" s="44">
        <f ca="1">M$3*Abaques_SSI!M18/SUM(Abaques_SSI!M$4:M$30)</f>
        <v>2923.0907097864547</v>
      </c>
      <c r="N18" s="44">
        <f ca="1">N$3*Abaques_SSI!N18/SUM(Abaques_SSI!N$4:N$30)</f>
        <v>0</v>
      </c>
      <c r="O18" s="44">
        <f ca="1">O$3*Abaques_SSI!O18/SUM(Abaques_SSI!O$4:O$30)</f>
        <v>1266.4107643717057</v>
      </c>
      <c r="P18" s="44">
        <f ca="1">P$3*Abaques_SSI!P18/SUM(Abaques_SSI!P$4:P$30)</f>
        <v>0</v>
      </c>
      <c r="Q18" s="44">
        <f ca="1">Q$3*Abaques_SSI!Q18/SUM(Abaques_SSI!Q$4:Q$30)</f>
        <v>0</v>
      </c>
      <c r="R18" s="44">
        <f ca="1">R$3*Abaques_SSI!R18/SUM(Abaques_SSI!R$4:R$30)</f>
        <v>19189.133956386297</v>
      </c>
      <c r="S18" s="44">
        <f ca="1">S$3*Abaques_SSI!S18/SUM(Abaques_SSI!S$4:S$30)</f>
        <v>0</v>
      </c>
      <c r="T18" s="44">
        <f ca="1">T$3*Abaques_SSI!T18/SUM(Abaques_SSI!T$4:T$30)</f>
        <v>0</v>
      </c>
      <c r="U18" s="44">
        <f ca="1">U$3*Abaques_SSI!U18/SUM(Abaques_SSI!U$4:U$30)</f>
        <v>0</v>
      </c>
      <c r="V18" s="44">
        <f ca="1">V$3*Abaques_SSI!V18/SUM(Abaques_SSI!V$4:V$30)</f>
        <v>0</v>
      </c>
      <c r="W18" s="44">
        <f ca="1">W$3*Abaques_SSI!W18/SUM(Abaques_SSI!W$4:W$30)</f>
        <v>0</v>
      </c>
      <c r="X18" s="44">
        <f ca="1">X$3*Abaques_SSI!X18/SUM(Abaques_SSI!X$4:X$30)</f>
        <v>0</v>
      </c>
      <c r="Y18" s="44">
        <f ca="1">Y$3*Abaques_SSI!Y18/SUM(Abaques_SSI!Y$4:Y$30)</f>
        <v>0</v>
      </c>
      <c r="Z18" s="44">
        <f ca="1">Z$3*Abaques_SSI!Z18/SUM(Abaques_SSI!Z$4:Z$30)</f>
        <v>0</v>
      </c>
      <c r="AA18" s="44">
        <f ca="1">AA$3*Abaques_SSI!AA18/SUM(Abaques_SSI!AA$4:AA$30)</f>
        <v>0</v>
      </c>
      <c r="AB18" s="44">
        <f ca="1">AB$3*Abaques_SSI!AB18/SUM(Abaques_SSI!AB$4:AB$30)</f>
        <v>0</v>
      </c>
      <c r="AC18" s="44">
        <f ca="1">AC$3*Abaques_SSI!AC18/SUM(Abaques_SSI!AC$4:AC$30)</f>
        <v>0</v>
      </c>
      <c r="AD18" s="44">
        <f ca="1">AD$3*Abaques_SSI!AD18/SUM(Abaques_SSI!AD$4:AD$30)</f>
        <v>12257.299959500857</v>
      </c>
      <c r="AE18" s="44">
        <f ca="1">AE$3*Abaques_SSI!AE18/SUM(Abaques_SSI!AE$4:AE$30)</f>
        <v>0</v>
      </c>
      <c r="AF18" s="44">
        <f ca="1">AF$3*Abaques_SSI!AF18/SUM(Abaques_SSI!AF$4:AF$30)</f>
        <v>0</v>
      </c>
      <c r="AG18" s="44">
        <f ca="1">AG$3*Abaques_SSI!AG18/SUM(Abaques_SSI!AG$4:AG$30)</f>
        <v>0</v>
      </c>
      <c r="AH18" s="44">
        <f ca="1">AH$3*Abaques_SSI!AH18/SUM(Abaques_SSI!AH$4:AH$30)</f>
        <v>0</v>
      </c>
      <c r="AI18" s="44">
        <f ca="1">AI$3*Abaques_SSI!AI18/SUM(Abaques_SSI!AI$4:AI$30)</f>
        <v>0</v>
      </c>
      <c r="AJ18" s="44">
        <f ca="1">AJ$3*Abaques_SSI!AJ18/SUM(Abaques_SSI!AJ$4:AJ$30)</f>
        <v>0</v>
      </c>
      <c r="AK18" s="44">
        <f ca="1">AK$3*Abaques_SSI!AK18/SUM(Abaques_SSI!AK$4:AK$30)</f>
        <v>0</v>
      </c>
      <c r="AL18" s="44">
        <f ca="1">AL$3*Abaques_SSI!AL18/SUM(Abaques_SSI!AL$4:AL$30)</f>
        <v>0</v>
      </c>
      <c r="AM18" s="47">
        <f t="shared" ca="1" si="1"/>
        <v>53439.266844528451</v>
      </c>
    </row>
    <row r="19" spans="2:39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49">
        <f t="shared" ca="1" si="0"/>
        <v>38734.362740108481</v>
      </c>
      <c r="D19" s="43">
        <f ca="1">D$3*Abaques_SSI!D19/SUM(Abaques_SSI!D$4:D$30)</f>
        <v>0</v>
      </c>
      <c r="E19" s="44">
        <f ca="1">E$3*Abaques_SSI!E19/SUM(Abaques_SSI!E$4:E$30)</f>
        <v>10916.754538189422</v>
      </c>
      <c r="F19" s="44">
        <f ca="1">F$3*Abaques_SSI!F19/SUM(Abaques_SSI!F$4:F$30)</f>
        <v>0</v>
      </c>
      <c r="G19" s="44">
        <f ca="1">G$3*Abaques_SSI!G19/SUM(Abaques_SSI!G$4:G$30)</f>
        <v>8357.8525740464702</v>
      </c>
      <c r="H19" s="44">
        <f ca="1">H$3*Abaques_SSI!H19/SUM(Abaques_SSI!H$4:H$30)</f>
        <v>9517.0085985834266</v>
      </c>
      <c r="I19" s="44">
        <f ca="1">I$3*Abaques_SSI!I19/SUM(Abaques_SSI!I$4:I$30)</f>
        <v>5031.9546368479159</v>
      </c>
      <c r="J19" s="44">
        <f ca="1">J$3*Abaques_SSI!J19/SUM(Abaques_SSI!J$4:J$30)</f>
        <v>0</v>
      </c>
      <c r="K19" s="44">
        <f ca="1">K$3*Abaques_SSI!K19/SUM(Abaques_SSI!K$4:K$30)</f>
        <v>0</v>
      </c>
      <c r="L19" s="44">
        <f ca="1">L$3*Abaques_SSI!L19/SUM(Abaques_SSI!L$4:L$30)</f>
        <v>0</v>
      </c>
      <c r="M19" s="44">
        <f ca="1">M$3*Abaques_SSI!M19/SUM(Abaques_SSI!M$4:M$30)</f>
        <v>4910.7923924412444</v>
      </c>
      <c r="N19" s="44">
        <f ca="1">N$3*Abaques_SSI!N19/SUM(Abaques_SSI!N$4:N$30)</f>
        <v>0</v>
      </c>
      <c r="O19" s="44">
        <f ca="1">O$3*Abaques_SSI!O19/SUM(Abaques_SSI!O$4:O$30)</f>
        <v>0</v>
      </c>
      <c r="P19" s="44">
        <f ca="1">P$3*Abaques_SSI!P19/SUM(Abaques_SSI!P$4:P$30)</f>
        <v>0</v>
      </c>
      <c r="Q19" s="44">
        <f ca="1">Q$3*Abaques_SSI!Q19/SUM(Abaques_SSI!Q$4:Q$30)</f>
        <v>0</v>
      </c>
      <c r="R19" s="44">
        <f ca="1">R$3*Abaques_SSI!R19/SUM(Abaques_SSI!R$4:R$30)</f>
        <v>0</v>
      </c>
      <c r="S19" s="44">
        <f ca="1">S$3*Abaques_SSI!S19/SUM(Abaques_SSI!S$4:S$30)</f>
        <v>0</v>
      </c>
      <c r="T19" s="44">
        <f ca="1">T$3*Abaques_SSI!T19/SUM(Abaques_SSI!T$4:T$30)</f>
        <v>0</v>
      </c>
      <c r="U19" s="44">
        <f ca="1">U$3*Abaques_SSI!U19/SUM(Abaques_SSI!U$4:U$30)</f>
        <v>0</v>
      </c>
      <c r="V19" s="44">
        <f ca="1">V$3*Abaques_SSI!V19/SUM(Abaques_SSI!V$4:V$30)</f>
        <v>0</v>
      </c>
      <c r="W19" s="44">
        <f ca="1">W$3*Abaques_SSI!W19/SUM(Abaques_SSI!W$4:W$30)</f>
        <v>0</v>
      </c>
      <c r="X19" s="44">
        <f ca="1">X$3*Abaques_SSI!X19/SUM(Abaques_SSI!X$4:X$30)</f>
        <v>0</v>
      </c>
      <c r="Y19" s="44">
        <f ca="1">Y$3*Abaques_SSI!Y19/SUM(Abaques_SSI!Y$4:Y$30)</f>
        <v>0</v>
      </c>
      <c r="Z19" s="44">
        <f ca="1">Z$3*Abaques_SSI!Z19/SUM(Abaques_SSI!Z$4:Z$30)</f>
        <v>0</v>
      </c>
      <c r="AA19" s="44">
        <f ca="1">AA$3*Abaques_SSI!AA19/SUM(Abaques_SSI!AA$4:AA$30)</f>
        <v>0</v>
      </c>
      <c r="AB19" s="44">
        <f ca="1">AB$3*Abaques_SSI!AB19/SUM(Abaques_SSI!AB$4:AB$30)</f>
        <v>0</v>
      </c>
      <c r="AC19" s="44">
        <f ca="1">AC$3*Abaques_SSI!AC19/SUM(Abaques_SSI!AC$4:AC$30)</f>
        <v>0</v>
      </c>
      <c r="AD19" s="44">
        <f ca="1">AD$3*Abaques_SSI!AD19/SUM(Abaques_SSI!AD$4:AD$30)</f>
        <v>0</v>
      </c>
      <c r="AE19" s="44">
        <f ca="1">AE$3*Abaques_SSI!AE19/SUM(Abaques_SSI!AE$4:AE$30)</f>
        <v>0</v>
      </c>
      <c r="AF19" s="44">
        <f ca="1">AF$3*Abaques_SSI!AF19/SUM(Abaques_SSI!AF$4:AF$30)</f>
        <v>0</v>
      </c>
      <c r="AG19" s="44">
        <f ca="1">AG$3*Abaques_SSI!AG19/SUM(Abaques_SSI!AG$4:AG$30)</f>
        <v>0</v>
      </c>
      <c r="AH19" s="44">
        <f ca="1">AH$3*Abaques_SSI!AH19/SUM(Abaques_SSI!AH$4:AH$30)</f>
        <v>0</v>
      </c>
      <c r="AI19" s="44">
        <f ca="1">AI$3*Abaques_SSI!AI19/SUM(Abaques_SSI!AI$4:AI$30)</f>
        <v>0</v>
      </c>
      <c r="AJ19" s="44">
        <f ca="1">AJ$3*Abaques_SSI!AJ19/SUM(Abaques_SSI!AJ$4:AJ$30)</f>
        <v>0</v>
      </c>
      <c r="AK19" s="44">
        <f ca="1">AK$3*Abaques_SSI!AK19/SUM(Abaques_SSI!AK$4:AK$30)</f>
        <v>0</v>
      </c>
      <c r="AL19" s="44">
        <f ca="1">AL$3*Abaques_SSI!AL19/SUM(Abaques_SSI!AL$4:AL$30)</f>
        <v>0</v>
      </c>
      <c r="AM19" s="47">
        <f t="shared" ca="1" si="1"/>
        <v>38734.362740108481</v>
      </c>
    </row>
    <row r="20" spans="2:39" s="7" customFormat="1" ht="30" x14ac:dyDescent="0.25">
      <c r="B20" s="14" t="str">
        <f>Abaques_SSI!B20</f>
        <v>Erreur humaine entrainant une altération des services et/ou données</v>
      </c>
      <c r="C20" s="49">
        <f t="shared" ca="1" si="0"/>
        <v>43760.512192744158</v>
      </c>
      <c r="D20" s="43">
        <f ca="1">D$3*Abaques_SSI!D20/SUM(Abaques_SSI!D$4:D$30)</f>
        <v>0</v>
      </c>
      <c r="E20" s="44">
        <f ca="1">E$3*Abaques_SSI!E20/SUM(Abaques_SSI!E$4:E$30)</f>
        <v>4309.245212443192</v>
      </c>
      <c r="F20" s="44">
        <f ca="1">F$3*Abaques_SSI!F20/SUM(Abaques_SSI!F$4:F$30)</f>
        <v>0</v>
      </c>
      <c r="G20" s="44">
        <f ca="1">G$3*Abaques_SSI!G20/SUM(Abaques_SSI!G$4:G$30)</f>
        <v>0</v>
      </c>
      <c r="H20" s="44">
        <f ca="1">H$3*Abaques_SSI!H20/SUM(Abaques_SSI!H$4:H$30)</f>
        <v>8348.2531566521284</v>
      </c>
      <c r="I20" s="44">
        <f ca="1">I$3*Abaques_SSI!I20/SUM(Abaques_SSI!I$4:I$30)</f>
        <v>3310.496471610471</v>
      </c>
      <c r="J20" s="44">
        <f ca="1">J$3*Abaques_SSI!J20/SUM(Abaques_SSI!J$4:J$30)</f>
        <v>0</v>
      </c>
      <c r="K20" s="44">
        <f ca="1">K$3*Abaques_SSI!K20/SUM(Abaques_SSI!K$4:K$30)</f>
        <v>0</v>
      </c>
      <c r="L20" s="44">
        <f ca="1">L$3*Abaques_SSI!L20/SUM(Abaques_SSI!L$4:L$30)</f>
        <v>0</v>
      </c>
      <c r="M20" s="44">
        <f ca="1">M$3*Abaques_SSI!M20/SUM(Abaques_SSI!M$4:M$30)</f>
        <v>3230.7844687113447</v>
      </c>
      <c r="N20" s="44">
        <f ca="1">N$3*Abaques_SSI!N20/SUM(Abaques_SSI!N$4:N$30)</f>
        <v>0</v>
      </c>
      <c r="O20" s="44">
        <f ca="1">O$3*Abaques_SSI!O20/SUM(Abaques_SSI!O$4:O$30)</f>
        <v>2239.5474569941744</v>
      </c>
      <c r="P20" s="44">
        <f ca="1">P$3*Abaques_SSI!P20/SUM(Abaques_SSI!P$4:P$30)</f>
        <v>0</v>
      </c>
      <c r="Q20" s="44">
        <f ca="1">Q$3*Abaques_SSI!Q20/SUM(Abaques_SSI!Q$4:Q$30)</f>
        <v>0</v>
      </c>
      <c r="R20" s="44">
        <f ca="1">R$3*Abaques_SSI!R20/SUM(Abaques_SSI!R$4:R$30)</f>
        <v>0</v>
      </c>
      <c r="S20" s="44">
        <f ca="1">S$3*Abaques_SSI!S20/SUM(Abaques_SSI!S$4:S$30)</f>
        <v>0</v>
      </c>
      <c r="T20" s="44">
        <f ca="1">T$3*Abaques_SSI!T20/SUM(Abaques_SSI!T$4:T$30)</f>
        <v>6934.2688085841137</v>
      </c>
      <c r="U20" s="44">
        <f ca="1">U$3*Abaques_SSI!U20/SUM(Abaques_SSI!U$4:U$30)</f>
        <v>0</v>
      </c>
      <c r="V20" s="44">
        <f ca="1">V$3*Abaques_SSI!V20/SUM(Abaques_SSI!V$4:V$30)</f>
        <v>0</v>
      </c>
      <c r="W20" s="44">
        <f ca="1">W$3*Abaques_SSI!W20/SUM(Abaques_SSI!W$4:W$30)</f>
        <v>0</v>
      </c>
      <c r="X20" s="44">
        <f ca="1">X$3*Abaques_SSI!X20/SUM(Abaques_SSI!X$4:X$30)</f>
        <v>0</v>
      </c>
      <c r="Y20" s="44">
        <f ca="1">Y$3*Abaques_SSI!Y20/SUM(Abaques_SSI!Y$4:Y$30)</f>
        <v>0</v>
      </c>
      <c r="Z20" s="44">
        <f ca="1">Z$3*Abaques_SSI!Z20/SUM(Abaques_SSI!Z$4:Z$30)</f>
        <v>12715.146989912138</v>
      </c>
      <c r="AA20" s="44">
        <f ca="1">AA$3*Abaques_SSI!AA20/SUM(Abaques_SSI!AA$4:AA$30)</f>
        <v>0</v>
      </c>
      <c r="AB20" s="44">
        <f ca="1">AB$3*Abaques_SSI!AB20/SUM(Abaques_SSI!AB$4:AB$30)</f>
        <v>0</v>
      </c>
      <c r="AC20" s="44">
        <f ca="1">AC$3*Abaques_SSI!AC20/SUM(Abaques_SSI!AC$4:AC$30)</f>
        <v>0</v>
      </c>
      <c r="AD20" s="44">
        <f ca="1">AD$3*Abaques_SSI!AD20/SUM(Abaques_SSI!AD$4:AD$30)</f>
        <v>0</v>
      </c>
      <c r="AE20" s="44">
        <f ca="1">AE$3*Abaques_SSI!AE20/SUM(Abaques_SSI!AE$4:AE$30)</f>
        <v>2672.7696278365984</v>
      </c>
      <c r="AF20" s="44">
        <f ca="1">AF$3*Abaques_SSI!AF20/SUM(Abaques_SSI!AF$4:AF$30)</f>
        <v>0</v>
      </c>
      <c r="AG20" s="44">
        <f ca="1">AG$3*Abaques_SSI!AG20/SUM(Abaques_SSI!AG$4:AG$30)</f>
        <v>0</v>
      </c>
      <c r="AH20" s="44">
        <f ca="1">AH$3*Abaques_SSI!AH20/SUM(Abaques_SSI!AH$4:AH$30)</f>
        <v>0</v>
      </c>
      <c r="AI20" s="44">
        <f ca="1">AI$3*Abaques_SSI!AI20/SUM(Abaques_SSI!AI$4:AI$30)</f>
        <v>0</v>
      </c>
      <c r="AJ20" s="44">
        <f ca="1">AJ$3*Abaques_SSI!AJ20/SUM(Abaques_SSI!AJ$4:AJ$30)</f>
        <v>0</v>
      </c>
      <c r="AK20" s="44">
        <f ca="1">AK$3*Abaques_SSI!AK20/SUM(Abaques_SSI!AK$4:AK$30)</f>
        <v>0</v>
      </c>
      <c r="AL20" s="44">
        <f ca="1">AL$3*Abaques_SSI!AL20/SUM(Abaques_SSI!AL$4:AL$30)</f>
        <v>0</v>
      </c>
      <c r="AM20" s="47">
        <f t="shared" ca="1" si="1"/>
        <v>43760.512192744158</v>
      </c>
    </row>
    <row r="21" spans="2:39" s="7" customFormat="1" x14ac:dyDescent="0.25">
      <c r="B21" s="14" t="str">
        <f>Abaques_SSI!B21</f>
        <v>Erreur humaine entrainant une fuite de données</v>
      </c>
      <c r="C21" s="49">
        <f t="shared" ca="1" si="0"/>
        <v>42970.113453828984</v>
      </c>
      <c r="D21" s="43">
        <f ca="1">D$3*Abaques_SSI!D21/SUM(Abaques_SSI!D$4:D$30)</f>
        <v>0</v>
      </c>
      <c r="E21" s="44">
        <f ca="1">E$3*Abaques_SSI!E21/SUM(Abaques_SSI!E$4:E$30)</f>
        <v>4093.7829518210328</v>
      </c>
      <c r="F21" s="44">
        <f ca="1">F$3*Abaques_SSI!F21/SUM(Abaques_SSI!F$4:F$30)</f>
        <v>0</v>
      </c>
      <c r="G21" s="44">
        <f ca="1">G$3*Abaques_SSI!G21/SUM(Abaques_SSI!G$4:G$30)</f>
        <v>0</v>
      </c>
      <c r="H21" s="44">
        <f ca="1">H$3*Abaques_SSI!H21/SUM(Abaques_SSI!H$4:H$30)</f>
        <v>2974.0651870573206</v>
      </c>
      <c r="I21" s="44">
        <f ca="1">I$3*Abaques_SSI!I21/SUM(Abaques_SSI!I$4:I$30)</f>
        <v>3144.9716480299476</v>
      </c>
      <c r="J21" s="44">
        <f ca="1">J$3*Abaques_SSI!J21/SUM(Abaques_SSI!J$4:J$30)</f>
        <v>0</v>
      </c>
      <c r="K21" s="44">
        <f ca="1">K$3*Abaques_SSI!K21/SUM(Abaques_SSI!K$4:K$30)</f>
        <v>0</v>
      </c>
      <c r="L21" s="44">
        <f ca="1">L$3*Abaques_SSI!L21/SUM(Abaques_SSI!L$4:L$30)</f>
        <v>0</v>
      </c>
      <c r="M21" s="44">
        <f ca="1">M$3*Abaques_SSI!M21/SUM(Abaques_SSI!M$4:M$30)</f>
        <v>3069.245245275778</v>
      </c>
      <c r="N21" s="44">
        <f ca="1">N$3*Abaques_SSI!N21/SUM(Abaques_SSI!N$4:N$30)</f>
        <v>0</v>
      </c>
      <c r="O21" s="44">
        <f ca="1">O$3*Abaques_SSI!O21/SUM(Abaques_SSI!O$4:O$30)</f>
        <v>0</v>
      </c>
      <c r="P21" s="44">
        <f ca="1">P$3*Abaques_SSI!P21/SUM(Abaques_SSI!P$4:P$30)</f>
        <v>0</v>
      </c>
      <c r="Q21" s="44">
        <f ca="1">Q$3*Abaques_SSI!Q21/SUM(Abaques_SSI!Q$4:Q$30)</f>
        <v>0</v>
      </c>
      <c r="R21" s="44">
        <f ca="1">R$3*Abaques_SSI!R21/SUM(Abaques_SSI!R$4:R$30)</f>
        <v>0</v>
      </c>
      <c r="S21" s="44">
        <f ca="1">S$3*Abaques_SSI!S21/SUM(Abaques_SSI!S$4:S$30)</f>
        <v>0</v>
      </c>
      <c r="T21" s="44">
        <f ca="1">T$3*Abaques_SSI!T21/SUM(Abaques_SSI!T$4:T$30)</f>
        <v>0</v>
      </c>
      <c r="U21" s="44">
        <f ca="1">U$3*Abaques_SSI!U21/SUM(Abaques_SSI!U$4:U$30)</f>
        <v>0</v>
      </c>
      <c r="V21" s="44">
        <f ca="1">V$3*Abaques_SSI!V21/SUM(Abaques_SSI!V$4:V$30)</f>
        <v>0</v>
      </c>
      <c r="W21" s="44">
        <f ca="1">W$3*Abaques_SSI!W21/SUM(Abaques_SSI!W$4:W$30)</f>
        <v>0</v>
      </c>
      <c r="X21" s="44">
        <f ca="1">X$3*Abaques_SSI!X21/SUM(Abaques_SSI!X$4:X$30)</f>
        <v>0</v>
      </c>
      <c r="Y21" s="44">
        <f ca="1">Y$3*Abaques_SSI!Y21/SUM(Abaques_SSI!Y$4:Y$30)</f>
        <v>0</v>
      </c>
      <c r="Z21" s="44">
        <f ca="1">Z$3*Abaques_SSI!Z21/SUM(Abaques_SSI!Z$4:Z$30)</f>
        <v>18119.084460624796</v>
      </c>
      <c r="AA21" s="44">
        <f ca="1">AA$3*Abaques_SSI!AA21/SUM(Abaques_SSI!AA$4:AA$30)</f>
        <v>1913.5802469135806</v>
      </c>
      <c r="AB21" s="44">
        <f ca="1">AB$3*Abaques_SSI!AB21/SUM(Abaques_SSI!AB$4:AB$30)</f>
        <v>0</v>
      </c>
      <c r="AC21" s="44">
        <f ca="1">AC$3*Abaques_SSI!AC21/SUM(Abaques_SSI!AC$4:AC$30)</f>
        <v>0</v>
      </c>
      <c r="AD21" s="44">
        <f ca="1">AD$3*Abaques_SSI!AD21/SUM(Abaques_SSI!AD$4:AD$30)</f>
        <v>0</v>
      </c>
      <c r="AE21" s="44">
        <f ca="1">AE$3*Abaques_SSI!AE21/SUM(Abaques_SSI!AE$4:AE$30)</f>
        <v>2539.1311464447685</v>
      </c>
      <c r="AF21" s="44">
        <f ca="1">AF$3*Abaques_SSI!AF21/SUM(Abaques_SSI!AF$4:AF$30)</f>
        <v>0</v>
      </c>
      <c r="AG21" s="44">
        <f ca="1">AG$3*Abaques_SSI!AG21/SUM(Abaques_SSI!AG$4:AG$30)</f>
        <v>0</v>
      </c>
      <c r="AH21" s="44">
        <f ca="1">AH$3*Abaques_SSI!AH21/SUM(Abaques_SSI!AH$4:AH$30)</f>
        <v>0</v>
      </c>
      <c r="AI21" s="44">
        <f ca="1">AI$3*Abaques_SSI!AI21/SUM(Abaques_SSI!AI$4:AI$30)</f>
        <v>0</v>
      </c>
      <c r="AJ21" s="44">
        <f ca="1">AJ$3*Abaques_SSI!AJ21/SUM(Abaques_SSI!AJ$4:AJ$30)</f>
        <v>0</v>
      </c>
      <c r="AK21" s="44">
        <f ca="1">AK$3*Abaques_SSI!AK21/SUM(Abaques_SSI!AK$4:AK$30)</f>
        <v>0</v>
      </c>
      <c r="AL21" s="44">
        <f ca="1">AL$3*Abaques_SSI!AL21/SUM(Abaques_SSI!AL$4:AL$30)</f>
        <v>7116.2525676617615</v>
      </c>
      <c r="AM21" s="47">
        <f t="shared" ca="1" si="1"/>
        <v>42970.113453828984</v>
      </c>
    </row>
    <row r="22" spans="2:39" s="7" customFormat="1" x14ac:dyDescent="0.25">
      <c r="B22" s="14" t="str">
        <f>Abaques_SSI!B22</f>
        <v>Erreur humaine entrainant une indisponibilité des services</v>
      </c>
      <c r="C22" s="49">
        <f t="shared" ca="1" si="0"/>
        <v>51880.304724439047</v>
      </c>
      <c r="D22" s="43">
        <f ca="1">D$3*Abaques_SSI!D22/SUM(Abaques_SSI!D$4:D$30)</f>
        <v>0</v>
      </c>
      <c r="E22" s="44">
        <f ca="1">E$3*Abaques_SSI!E22/SUM(Abaques_SSI!E$4:E$30)</f>
        <v>0</v>
      </c>
      <c r="F22" s="44">
        <f ca="1">F$3*Abaques_SSI!F22/SUM(Abaques_SSI!F$4:F$30)</f>
        <v>15348.072355198248</v>
      </c>
      <c r="G22" s="44">
        <f ca="1">G$3*Abaques_SSI!G22/SUM(Abaques_SSI!G$4:G$30)</f>
        <v>0</v>
      </c>
      <c r="H22" s="44">
        <f ca="1">H$3*Abaques_SSI!H22/SUM(Abaques_SSI!H$4:H$30)</f>
        <v>6008.212499105699</v>
      </c>
      <c r="I22" s="44">
        <f ca="1">I$3*Abaques_SSI!I22/SUM(Abaques_SSI!I$4:I$30)</f>
        <v>3812.0868460969068</v>
      </c>
      <c r="J22" s="44">
        <f ca="1">J$3*Abaques_SSI!J22/SUM(Abaques_SSI!J$4:J$30)</f>
        <v>0</v>
      </c>
      <c r="K22" s="44">
        <f ca="1">K$3*Abaques_SSI!K22/SUM(Abaques_SSI!K$4:K$30)</f>
        <v>0</v>
      </c>
      <c r="L22" s="44">
        <f ca="1">L$3*Abaques_SSI!L22/SUM(Abaques_SSI!L$4:L$30)</f>
        <v>0</v>
      </c>
      <c r="M22" s="44">
        <f ca="1">M$3*Abaques_SSI!M22/SUM(Abaques_SSI!M$4:M$30)</f>
        <v>3720.2972670009431</v>
      </c>
      <c r="N22" s="44">
        <f ca="1">N$3*Abaques_SSI!N22/SUM(Abaques_SSI!N$4:N$30)</f>
        <v>0</v>
      </c>
      <c r="O22" s="44">
        <f ca="1">O$3*Abaques_SSI!O22/SUM(Abaques_SSI!O$4:O$30)</f>
        <v>1611.7955182912619</v>
      </c>
      <c r="P22" s="44">
        <f ca="1">P$3*Abaques_SSI!P22/SUM(Abaques_SSI!P$4:P$30)</f>
        <v>0</v>
      </c>
      <c r="Q22" s="44">
        <f ca="1">Q$3*Abaques_SSI!Q22/SUM(Abaques_SSI!Q$4:Q$30)</f>
        <v>0</v>
      </c>
      <c r="R22" s="44">
        <f ca="1">R$3*Abaques_SSI!R22/SUM(Abaques_SSI!R$4:R$30)</f>
        <v>0</v>
      </c>
      <c r="S22" s="44">
        <f ca="1">S$3*Abaques_SSI!S22/SUM(Abaques_SSI!S$4:S$30)</f>
        <v>0</v>
      </c>
      <c r="T22" s="44">
        <f ca="1">T$3*Abaques_SSI!T22/SUM(Abaques_SSI!T$4:T$30)</f>
        <v>0</v>
      </c>
      <c r="U22" s="44">
        <f ca="1">U$3*Abaques_SSI!U22/SUM(Abaques_SSI!U$4:U$30)</f>
        <v>0</v>
      </c>
      <c r="V22" s="44">
        <f ca="1">V$3*Abaques_SSI!V22/SUM(Abaques_SSI!V$4:V$30)</f>
        <v>0</v>
      </c>
      <c r="W22" s="44">
        <f ca="1">W$3*Abaques_SSI!W22/SUM(Abaques_SSI!W$4:W$30)</f>
        <v>0</v>
      </c>
      <c r="X22" s="44">
        <f ca="1">X$3*Abaques_SSI!X22/SUM(Abaques_SSI!X$4:X$30)</f>
        <v>0</v>
      </c>
      <c r="Y22" s="44">
        <f ca="1">Y$3*Abaques_SSI!Y22/SUM(Abaques_SSI!Y$4:Y$30)</f>
        <v>0</v>
      </c>
      <c r="Z22" s="44">
        <f ca="1">Z$3*Abaques_SSI!Z22/SUM(Abaques_SSI!Z$4:Z$30)</f>
        <v>18302.105515782623</v>
      </c>
      <c r="AA22" s="44">
        <f ca="1">AA$3*Abaques_SSI!AA22/SUM(Abaques_SSI!AA$4:AA$30)</f>
        <v>0</v>
      </c>
      <c r="AB22" s="44">
        <f ca="1">AB$3*Abaques_SSI!AB22/SUM(Abaques_SSI!AB$4:AB$30)</f>
        <v>0</v>
      </c>
      <c r="AC22" s="44">
        <f ca="1">AC$3*Abaques_SSI!AC22/SUM(Abaques_SSI!AC$4:AC$30)</f>
        <v>0</v>
      </c>
      <c r="AD22" s="44">
        <f ca="1">AD$3*Abaques_SSI!AD22/SUM(Abaques_SSI!AD$4:AD$30)</f>
        <v>0</v>
      </c>
      <c r="AE22" s="44">
        <f ca="1">AE$3*Abaques_SSI!AE22/SUM(Abaques_SSI!AE$4:AE$30)</f>
        <v>3077.734722963356</v>
      </c>
      <c r="AF22" s="44">
        <f ca="1">AF$3*Abaques_SSI!AF22/SUM(Abaques_SSI!AF$4:AF$30)</f>
        <v>0</v>
      </c>
      <c r="AG22" s="44">
        <f ca="1">AG$3*Abaques_SSI!AG22/SUM(Abaques_SSI!AG$4:AG$30)</f>
        <v>0</v>
      </c>
      <c r="AH22" s="44">
        <f ca="1">AH$3*Abaques_SSI!AH22/SUM(Abaques_SSI!AH$4:AH$30)</f>
        <v>0</v>
      </c>
      <c r="AI22" s="44">
        <f ca="1">AI$3*Abaques_SSI!AI22/SUM(Abaques_SSI!AI$4:AI$30)</f>
        <v>0</v>
      </c>
      <c r="AJ22" s="44">
        <f ca="1">AJ$3*Abaques_SSI!AJ22/SUM(Abaques_SSI!AJ$4:AJ$30)</f>
        <v>0</v>
      </c>
      <c r="AK22" s="44">
        <f ca="1">AK$3*Abaques_SSI!AK22/SUM(Abaques_SSI!AK$4:AK$30)</f>
        <v>0</v>
      </c>
      <c r="AL22" s="44">
        <f ca="1">AL$3*Abaques_SSI!AL22/SUM(Abaques_SSI!AL$4:AL$30)</f>
        <v>0</v>
      </c>
      <c r="AM22" s="47">
        <f t="shared" ca="1" si="1"/>
        <v>51880.304724439047</v>
      </c>
    </row>
    <row r="23" spans="2:39" s="7" customFormat="1" ht="30" x14ac:dyDescent="0.25">
      <c r="B23" s="14" t="str">
        <f>Abaques_SSI!B23</f>
        <v>Exécution de scripts malveillants dans les interpréteurs de commande (Shell)</v>
      </c>
      <c r="C23" s="49">
        <f t="shared" ca="1" si="0"/>
        <v>50829.625760249597</v>
      </c>
      <c r="D23" s="43">
        <f ca="1">D$3*Abaques_SSI!D23/SUM(Abaques_SSI!D$4:D$30)</f>
        <v>0</v>
      </c>
      <c r="E23" s="44">
        <f ca="1">E$3*Abaques_SSI!E23/SUM(Abaques_SSI!E$4:E$30)</f>
        <v>3898.8409064962216</v>
      </c>
      <c r="F23" s="44">
        <f ca="1">F$3*Abaques_SSI!F23/SUM(Abaques_SSI!F$4:F$30)</f>
        <v>0</v>
      </c>
      <c r="G23" s="44">
        <f ca="1">G$3*Abaques_SSI!G23/SUM(Abaques_SSI!G$4:G$30)</f>
        <v>0</v>
      </c>
      <c r="H23" s="44">
        <f ca="1">H$3*Abaques_SSI!H23/SUM(Abaques_SSI!H$4:H$30)</f>
        <v>2832.4430352926865</v>
      </c>
      <c r="I23" s="44">
        <f ca="1">I$3*Abaques_SSI!I23/SUM(Abaques_SSI!I$4:I$30)</f>
        <v>2995.2110933618546</v>
      </c>
      <c r="J23" s="44">
        <f ca="1">J$3*Abaques_SSI!J23/SUM(Abaques_SSI!J$4:J$30)</f>
        <v>3048.975195582309</v>
      </c>
      <c r="K23" s="44">
        <f ca="1">K$3*Abaques_SSI!K23/SUM(Abaques_SSI!K$4:K$30)</f>
        <v>0</v>
      </c>
      <c r="L23" s="44">
        <f ca="1">L$3*Abaques_SSI!L23/SUM(Abaques_SSI!L$4:L$30)</f>
        <v>0</v>
      </c>
      <c r="M23" s="44">
        <f ca="1">M$3*Abaques_SSI!M23/SUM(Abaques_SSI!M$4:M$30)</f>
        <v>2923.0907097864547</v>
      </c>
      <c r="N23" s="44">
        <f ca="1">N$3*Abaques_SSI!N23/SUM(Abaques_SSI!N$4:N$30)</f>
        <v>0</v>
      </c>
      <c r="O23" s="44">
        <f ca="1">O$3*Abaques_SSI!O23/SUM(Abaques_SSI!O$4:O$30)</f>
        <v>1266.4107643717057</v>
      </c>
      <c r="P23" s="44">
        <f ca="1">P$3*Abaques_SSI!P23/SUM(Abaques_SSI!P$4:P$30)</f>
        <v>0</v>
      </c>
      <c r="Q23" s="44">
        <f ca="1">Q$3*Abaques_SSI!Q23/SUM(Abaques_SSI!Q$4:Q$30)</f>
        <v>0</v>
      </c>
      <c r="R23" s="44">
        <f ca="1">R$3*Abaques_SSI!R23/SUM(Abaques_SSI!R$4:R$30)</f>
        <v>19189.133956386297</v>
      </c>
      <c r="S23" s="44">
        <f ca="1">S$3*Abaques_SSI!S23/SUM(Abaques_SSI!S$4:S$30)</f>
        <v>0</v>
      </c>
      <c r="T23" s="44">
        <f ca="1">T$3*Abaques_SSI!T23/SUM(Abaques_SSI!T$4:T$30)</f>
        <v>0</v>
      </c>
      <c r="U23" s="44">
        <f ca="1">U$3*Abaques_SSI!U23/SUM(Abaques_SSI!U$4:U$30)</f>
        <v>0</v>
      </c>
      <c r="V23" s="44">
        <f ca="1">V$3*Abaques_SSI!V23/SUM(Abaques_SSI!V$4:V$30)</f>
        <v>0</v>
      </c>
      <c r="W23" s="44">
        <f ca="1">W$3*Abaques_SSI!W23/SUM(Abaques_SSI!W$4:W$30)</f>
        <v>0</v>
      </c>
      <c r="X23" s="44">
        <f ca="1">X$3*Abaques_SSI!X23/SUM(Abaques_SSI!X$4:X$30)</f>
        <v>0</v>
      </c>
      <c r="Y23" s="44">
        <f ca="1">Y$3*Abaques_SSI!Y23/SUM(Abaques_SSI!Y$4:Y$30)</f>
        <v>0</v>
      </c>
      <c r="Z23" s="44">
        <f ca="1">Z$3*Abaques_SSI!Z23/SUM(Abaques_SSI!Z$4:Z$30)</f>
        <v>0</v>
      </c>
      <c r="AA23" s="44">
        <f ca="1">AA$3*Abaques_SSI!AA23/SUM(Abaques_SSI!AA$4:AA$30)</f>
        <v>0</v>
      </c>
      <c r="AB23" s="44">
        <f ca="1">AB$3*Abaques_SSI!AB23/SUM(Abaques_SSI!AB$4:AB$30)</f>
        <v>0</v>
      </c>
      <c r="AC23" s="44">
        <f ca="1">AC$3*Abaques_SSI!AC23/SUM(Abaques_SSI!AC$4:AC$30)</f>
        <v>0</v>
      </c>
      <c r="AD23" s="44">
        <f ca="1">AD$3*Abaques_SSI!AD23/SUM(Abaques_SSI!AD$4:AD$30)</f>
        <v>12257.299959500857</v>
      </c>
      <c r="AE23" s="44">
        <f ca="1">AE$3*Abaques_SSI!AE23/SUM(Abaques_SSI!AE$4:AE$30)</f>
        <v>2418.2201394712083</v>
      </c>
      <c r="AF23" s="44">
        <f ca="1">AF$3*Abaques_SSI!AF23/SUM(Abaques_SSI!AF$4:AF$30)</f>
        <v>0</v>
      </c>
      <c r="AG23" s="44">
        <f ca="1">AG$3*Abaques_SSI!AG23/SUM(Abaques_SSI!AG$4:AG$30)</f>
        <v>0</v>
      </c>
      <c r="AH23" s="44">
        <f ca="1">AH$3*Abaques_SSI!AH23/SUM(Abaques_SSI!AH$4:AH$30)</f>
        <v>0</v>
      </c>
      <c r="AI23" s="44">
        <f ca="1">AI$3*Abaques_SSI!AI23/SUM(Abaques_SSI!AI$4:AI$30)</f>
        <v>0</v>
      </c>
      <c r="AJ23" s="44">
        <f ca="1">AJ$3*Abaques_SSI!AJ23/SUM(Abaques_SSI!AJ$4:AJ$30)</f>
        <v>0</v>
      </c>
      <c r="AK23" s="44">
        <f ca="1">AK$3*Abaques_SSI!AK23/SUM(Abaques_SSI!AK$4:AK$30)</f>
        <v>0</v>
      </c>
      <c r="AL23" s="44">
        <f ca="1">AL$3*Abaques_SSI!AL23/SUM(Abaques_SSI!AL$4:AL$30)</f>
        <v>0</v>
      </c>
      <c r="AM23" s="47">
        <f t="shared" ca="1" si="1"/>
        <v>50829.625760249597</v>
      </c>
    </row>
    <row r="24" spans="2:39" s="7" customFormat="1" ht="30" x14ac:dyDescent="0.25">
      <c r="B24" s="14" t="str">
        <f>Abaques_SSI!B24</f>
        <v>Incapacité à détecter un incident de sécurité et à fournir une piste d'audit post-mortem</v>
      </c>
      <c r="C24" s="49">
        <f t="shared" ca="1" si="0"/>
        <v>48730.37024202013</v>
      </c>
      <c r="D24" s="43">
        <f ca="1">D$3*Abaques_SSI!D24/SUM(Abaques_SSI!D$4:D$30)</f>
        <v>0</v>
      </c>
      <c r="E24" s="44">
        <f ca="1">E$3*Abaques_SSI!E24/SUM(Abaques_SSI!E$4:E$30)</f>
        <v>0</v>
      </c>
      <c r="F24" s="44">
        <f ca="1">F$3*Abaques_SSI!F24/SUM(Abaques_SSI!F$4:F$30)</f>
        <v>0</v>
      </c>
      <c r="G24" s="44">
        <f ca="1">G$3*Abaques_SSI!G24/SUM(Abaques_SSI!G$4:G$30)</f>
        <v>6145.4798338577002</v>
      </c>
      <c r="H24" s="44">
        <f ca="1">H$3*Abaques_SSI!H24/SUM(Abaques_SSI!H$4:H$30)</f>
        <v>6997.8004401348735</v>
      </c>
      <c r="I24" s="44">
        <f ca="1">I$3*Abaques_SSI!I24/SUM(Abaques_SSI!I$4:I$30)</f>
        <v>11099.899934223346</v>
      </c>
      <c r="J24" s="44">
        <f ca="1">J$3*Abaques_SSI!J24/SUM(Abaques_SSI!J$4:J$30)</f>
        <v>10043.682997212312</v>
      </c>
      <c r="K24" s="44">
        <f ca="1">K$3*Abaques_SSI!K24/SUM(Abaques_SSI!K$4:K$30)</f>
        <v>0</v>
      </c>
      <c r="L24" s="44">
        <f ca="1">L$3*Abaques_SSI!L24/SUM(Abaques_SSI!L$4:L$30)</f>
        <v>0</v>
      </c>
      <c r="M24" s="44">
        <f ca="1">M$3*Abaques_SSI!M24/SUM(Abaques_SSI!M$4:M$30)</f>
        <v>14443.507036591896</v>
      </c>
      <c r="N24" s="44">
        <f ca="1">N$3*Abaques_SSI!N24/SUM(Abaques_SSI!N$4:N$30)</f>
        <v>0</v>
      </c>
      <c r="O24" s="44">
        <f ca="1">O$3*Abaques_SSI!O24/SUM(Abaques_SSI!O$4:O$30)</f>
        <v>0</v>
      </c>
      <c r="P24" s="44">
        <f ca="1">P$3*Abaques_SSI!P24/SUM(Abaques_SSI!P$4:P$30)</f>
        <v>0</v>
      </c>
      <c r="Q24" s="44">
        <f ca="1">Q$3*Abaques_SSI!Q24/SUM(Abaques_SSI!Q$4:Q$30)</f>
        <v>0</v>
      </c>
      <c r="R24" s="44">
        <f ca="1">R$3*Abaques_SSI!R24/SUM(Abaques_SSI!R$4:R$30)</f>
        <v>0</v>
      </c>
      <c r="S24" s="44">
        <f ca="1">S$3*Abaques_SSI!S24/SUM(Abaques_SSI!S$4:S$30)</f>
        <v>0</v>
      </c>
      <c r="T24" s="44">
        <f ca="1">T$3*Abaques_SSI!T24/SUM(Abaques_SSI!T$4:T$30)</f>
        <v>0</v>
      </c>
      <c r="U24" s="44">
        <f ca="1">U$3*Abaques_SSI!U24/SUM(Abaques_SSI!U$4:U$30)</f>
        <v>0</v>
      </c>
      <c r="V24" s="44">
        <f ca="1">V$3*Abaques_SSI!V24/SUM(Abaques_SSI!V$4:V$30)</f>
        <v>0</v>
      </c>
      <c r="W24" s="44">
        <f ca="1">W$3*Abaques_SSI!W24/SUM(Abaques_SSI!W$4:W$30)</f>
        <v>0</v>
      </c>
      <c r="X24" s="44">
        <f ca="1">X$3*Abaques_SSI!X24/SUM(Abaques_SSI!X$4:X$30)</f>
        <v>0</v>
      </c>
      <c r="Y24" s="44">
        <f ca="1">Y$3*Abaques_SSI!Y24/SUM(Abaques_SSI!Y$4:Y$30)</f>
        <v>0</v>
      </c>
      <c r="Z24" s="44">
        <f ca="1">Z$3*Abaques_SSI!Z24/SUM(Abaques_SSI!Z$4:Z$30)</f>
        <v>0</v>
      </c>
      <c r="AA24" s="44">
        <f ca="1">AA$3*Abaques_SSI!AA24/SUM(Abaques_SSI!AA$4:AA$30)</f>
        <v>0</v>
      </c>
      <c r="AB24" s="44">
        <f ca="1">AB$3*Abaques_SSI!AB24/SUM(Abaques_SSI!AB$4:AB$30)</f>
        <v>0</v>
      </c>
      <c r="AC24" s="44">
        <f ca="1">AC$3*Abaques_SSI!AC24/SUM(Abaques_SSI!AC$4:AC$30)</f>
        <v>0</v>
      </c>
      <c r="AD24" s="44">
        <f ca="1">AD$3*Abaques_SSI!AD24/SUM(Abaques_SSI!AD$4:AD$30)</f>
        <v>0</v>
      </c>
      <c r="AE24" s="44">
        <f ca="1">AE$3*Abaques_SSI!AE24/SUM(Abaques_SSI!AE$4:AE$30)</f>
        <v>0</v>
      </c>
      <c r="AF24" s="44">
        <f ca="1">AF$3*Abaques_SSI!AF24/SUM(Abaques_SSI!AF$4:AF$30)</f>
        <v>0</v>
      </c>
      <c r="AG24" s="44">
        <f ca="1">AG$3*Abaques_SSI!AG24/SUM(Abaques_SSI!AG$4:AG$30)</f>
        <v>0</v>
      </c>
      <c r="AH24" s="44">
        <f ca="1">AH$3*Abaques_SSI!AH24/SUM(Abaques_SSI!AH$4:AH$30)</f>
        <v>0</v>
      </c>
      <c r="AI24" s="44">
        <f ca="1">AI$3*Abaques_SSI!AI24/SUM(Abaques_SSI!AI$4:AI$30)</f>
        <v>0</v>
      </c>
      <c r="AJ24" s="44">
        <f ca="1">AJ$3*Abaques_SSI!AJ24/SUM(Abaques_SSI!AJ$4:AJ$30)</f>
        <v>0</v>
      </c>
      <c r="AK24" s="44">
        <f ca="1">AK$3*Abaques_SSI!AK24/SUM(Abaques_SSI!AK$4:AK$30)</f>
        <v>0</v>
      </c>
      <c r="AL24" s="44">
        <f ca="1">AL$3*Abaques_SSI!AL24/SUM(Abaques_SSI!AL$4:AL$30)</f>
        <v>0</v>
      </c>
      <c r="AM24" s="47">
        <f t="shared" ca="1" si="1"/>
        <v>48730.37024202013</v>
      </c>
    </row>
    <row r="25" spans="2:39" s="7" customFormat="1" ht="30" x14ac:dyDescent="0.25">
      <c r="B25" s="14" t="str">
        <f>Abaques_SSI!B25</f>
        <v>Incapacité à gérer un terminal et à mettre en oeuvre une politique de sécurité</v>
      </c>
      <c r="C25" s="49">
        <f t="shared" ca="1" si="0"/>
        <v>35701.086905311153</v>
      </c>
      <c r="D25" s="43">
        <f ca="1">D$3*Abaques_SSI!D25/SUM(Abaques_SSI!D$4:D$30)</f>
        <v>0</v>
      </c>
      <c r="E25" s="44">
        <f ca="1">E$3*Abaques_SSI!E25/SUM(Abaques_SSI!E$4:E$30)</f>
        <v>0</v>
      </c>
      <c r="F25" s="44">
        <f ca="1">F$3*Abaques_SSI!F25/SUM(Abaques_SSI!F$4:F$30)</f>
        <v>0</v>
      </c>
      <c r="G25" s="44">
        <f ca="1">G$3*Abaques_SSI!G25/SUM(Abaques_SSI!G$4:G$30)</f>
        <v>18995.119486469252</v>
      </c>
      <c r="H25" s="44">
        <f ca="1">H$3*Abaques_SSI!H25/SUM(Abaques_SSI!H$4:H$30)</f>
        <v>5407.3912491951278</v>
      </c>
      <c r="I25" s="44">
        <f ca="1">I$3*Abaques_SSI!I25/SUM(Abaques_SSI!I$4:I$30)</f>
        <v>5718.1302691453593</v>
      </c>
      <c r="J25" s="44">
        <f ca="1">J$3*Abaques_SSI!J25/SUM(Abaques_SSI!J$4:J$30)</f>
        <v>0</v>
      </c>
      <c r="K25" s="44">
        <f ca="1">K$3*Abaques_SSI!K25/SUM(Abaques_SSI!K$4:K$30)</f>
        <v>0</v>
      </c>
      <c r="L25" s="44">
        <f ca="1">L$3*Abaques_SSI!L25/SUM(Abaques_SSI!L$4:L$30)</f>
        <v>0</v>
      </c>
      <c r="M25" s="44">
        <f ca="1">M$3*Abaques_SSI!M25/SUM(Abaques_SSI!M$4:M$30)</f>
        <v>5580.4459005014141</v>
      </c>
      <c r="N25" s="44">
        <f ca="1">N$3*Abaques_SSI!N25/SUM(Abaques_SSI!N$4:N$30)</f>
        <v>0</v>
      </c>
      <c r="O25" s="44">
        <f ca="1">O$3*Abaques_SSI!O25/SUM(Abaques_SSI!O$4:O$30)</f>
        <v>0</v>
      </c>
      <c r="P25" s="44">
        <f ca="1">P$3*Abaques_SSI!P25/SUM(Abaques_SSI!P$4:P$30)</f>
        <v>0</v>
      </c>
      <c r="Q25" s="44">
        <f ca="1">Q$3*Abaques_SSI!Q25/SUM(Abaques_SSI!Q$4:Q$30)</f>
        <v>0</v>
      </c>
      <c r="R25" s="44">
        <f ca="1">R$3*Abaques_SSI!R25/SUM(Abaques_SSI!R$4:R$30)</f>
        <v>0</v>
      </c>
      <c r="S25" s="44">
        <f ca="1">S$3*Abaques_SSI!S25/SUM(Abaques_SSI!S$4:S$30)</f>
        <v>0</v>
      </c>
      <c r="T25" s="44">
        <f ca="1">T$3*Abaques_SSI!T25/SUM(Abaques_SSI!T$4:T$30)</f>
        <v>0</v>
      </c>
      <c r="U25" s="44">
        <f ca="1">U$3*Abaques_SSI!U25/SUM(Abaques_SSI!U$4:U$30)</f>
        <v>0</v>
      </c>
      <c r="V25" s="44">
        <f ca="1">V$3*Abaques_SSI!V25/SUM(Abaques_SSI!V$4:V$30)</f>
        <v>0</v>
      </c>
      <c r="W25" s="44">
        <f ca="1">W$3*Abaques_SSI!W25/SUM(Abaques_SSI!W$4:W$30)</f>
        <v>0</v>
      </c>
      <c r="X25" s="44">
        <f ca="1">X$3*Abaques_SSI!X25/SUM(Abaques_SSI!X$4:X$30)</f>
        <v>0</v>
      </c>
      <c r="Y25" s="44">
        <f ca="1">Y$3*Abaques_SSI!Y25/SUM(Abaques_SSI!Y$4:Y$30)</f>
        <v>0</v>
      </c>
      <c r="Z25" s="44">
        <f ca="1">Z$3*Abaques_SSI!Z25/SUM(Abaques_SSI!Z$4:Z$30)</f>
        <v>0</v>
      </c>
      <c r="AA25" s="44">
        <f ca="1">AA$3*Abaques_SSI!AA25/SUM(Abaques_SSI!AA$4:AA$30)</f>
        <v>0</v>
      </c>
      <c r="AB25" s="44">
        <f ca="1">AB$3*Abaques_SSI!AB25/SUM(Abaques_SSI!AB$4:AB$30)</f>
        <v>0</v>
      </c>
      <c r="AC25" s="44">
        <f ca="1">AC$3*Abaques_SSI!AC25/SUM(Abaques_SSI!AC$4:AC$30)</f>
        <v>0</v>
      </c>
      <c r="AD25" s="44">
        <f ca="1">AD$3*Abaques_SSI!AD25/SUM(Abaques_SSI!AD$4:AD$30)</f>
        <v>0</v>
      </c>
      <c r="AE25" s="44">
        <f ca="1">AE$3*Abaques_SSI!AE25/SUM(Abaques_SSI!AE$4:AE$30)</f>
        <v>0</v>
      </c>
      <c r="AF25" s="44">
        <f ca="1">AF$3*Abaques_SSI!AF25/SUM(Abaques_SSI!AF$4:AF$30)</f>
        <v>0</v>
      </c>
      <c r="AG25" s="44">
        <f ca="1">AG$3*Abaques_SSI!AG25/SUM(Abaques_SSI!AG$4:AG$30)</f>
        <v>0</v>
      </c>
      <c r="AH25" s="44">
        <f ca="1">AH$3*Abaques_SSI!AH25/SUM(Abaques_SSI!AH$4:AH$30)</f>
        <v>0</v>
      </c>
      <c r="AI25" s="44">
        <f ca="1">AI$3*Abaques_SSI!AI25/SUM(Abaques_SSI!AI$4:AI$30)</f>
        <v>0</v>
      </c>
      <c r="AJ25" s="44">
        <f ca="1">AJ$3*Abaques_SSI!AJ25/SUM(Abaques_SSI!AJ$4:AJ$30)</f>
        <v>0</v>
      </c>
      <c r="AK25" s="44">
        <f ca="1">AK$3*Abaques_SSI!AK25/SUM(Abaques_SSI!AK$4:AK$30)</f>
        <v>0</v>
      </c>
      <c r="AL25" s="44">
        <f ca="1">AL$3*Abaques_SSI!AL25/SUM(Abaques_SSI!AL$4:AL$30)</f>
        <v>0</v>
      </c>
      <c r="AM25" s="47">
        <f t="shared" ca="1" si="1"/>
        <v>35701.086905311153</v>
      </c>
    </row>
    <row r="26" spans="2:39" s="7" customFormat="1" x14ac:dyDescent="0.25">
      <c r="B26" s="14" t="str">
        <f>Abaques_SSI!B26</f>
        <v>Indisponibilité des ressources suite à une attaque par DDoS</v>
      </c>
      <c r="C26" s="49">
        <f t="shared" ca="1" si="0"/>
        <v>57804.972285633659</v>
      </c>
      <c r="D26" s="43">
        <f ca="1">D$3*Abaques_SSI!D26/SUM(Abaques_SSI!D$4:D$30)</f>
        <v>0</v>
      </c>
      <c r="E26" s="44">
        <f ca="1">E$3*Abaques_SSI!E26/SUM(Abaques_SSI!E$4:E$30)</f>
        <v>3275.0263614568262</v>
      </c>
      <c r="F26" s="44">
        <f ca="1">F$3*Abaques_SSI!F26/SUM(Abaques_SSI!F$4:F$30)</f>
        <v>10129.727754430842</v>
      </c>
      <c r="G26" s="44">
        <f ca="1">G$3*Abaques_SSI!G26/SUM(Abaques_SSI!G$4:G$30)</f>
        <v>0</v>
      </c>
      <c r="H26" s="44">
        <f ca="1">H$3*Abaques_SSI!H26/SUM(Abaques_SSI!H$4:H$30)</f>
        <v>6344.6723990556175</v>
      </c>
      <c r="I26" s="44">
        <f ca="1">I$3*Abaques_SSI!I26/SUM(Abaques_SSI!I$4:I$30)</f>
        <v>2515.977318423958</v>
      </c>
      <c r="J26" s="44">
        <f ca="1">J$3*Abaques_SSI!J26/SUM(Abaques_SSI!J$4:J$30)</f>
        <v>4268.565273815233</v>
      </c>
      <c r="K26" s="44">
        <f ca="1">K$3*Abaques_SSI!K26/SUM(Abaques_SSI!K$4:K$30)</f>
        <v>0</v>
      </c>
      <c r="L26" s="44">
        <f ca="1">L$3*Abaques_SSI!L26/SUM(Abaques_SSI!L$4:L$30)</f>
        <v>0</v>
      </c>
      <c r="M26" s="44">
        <f ca="1">M$3*Abaques_SSI!M26/SUM(Abaques_SSI!M$4:M$30)</f>
        <v>9821.5847848824887</v>
      </c>
      <c r="N26" s="44">
        <f ca="1">N$3*Abaques_SSI!N26/SUM(Abaques_SSI!N$4:N$30)</f>
        <v>0</v>
      </c>
      <c r="O26" s="44">
        <f ca="1">O$3*Abaques_SSI!O26/SUM(Abaques_SSI!O$4:O$30)</f>
        <v>0</v>
      </c>
      <c r="P26" s="44">
        <f ca="1">P$3*Abaques_SSI!P26/SUM(Abaques_SSI!P$4:P$30)</f>
        <v>0</v>
      </c>
      <c r="Q26" s="44">
        <f ca="1">Q$3*Abaques_SSI!Q26/SUM(Abaques_SSI!Q$4:Q$30)</f>
        <v>0</v>
      </c>
      <c r="R26" s="44">
        <f ca="1">R$3*Abaques_SSI!R26/SUM(Abaques_SSI!R$4:R$30)</f>
        <v>0</v>
      </c>
      <c r="S26" s="44">
        <f ca="1">S$3*Abaques_SSI!S26/SUM(Abaques_SSI!S$4:S$30)</f>
        <v>0</v>
      </c>
      <c r="T26" s="44">
        <f ca="1">T$3*Abaques_SSI!T26/SUM(Abaques_SSI!T$4:T$30)</f>
        <v>0</v>
      </c>
      <c r="U26" s="44">
        <f ca="1">U$3*Abaques_SSI!U26/SUM(Abaques_SSI!U$4:U$30)</f>
        <v>0</v>
      </c>
      <c r="V26" s="44">
        <f ca="1">V$3*Abaques_SSI!V26/SUM(Abaques_SSI!V$4:V$30)</f>
        <v>3751.9674378922391</v>
      </c>
      <c r="W26" s="44">
        <f ca="1">W$3*Abaques_SSI!W26/SUM(Abaques_SSI!W$4:W$30)</f>
        <v>0</v>
      </c>
      <c r="X26" s="44">
        <f ca="1">X$3*Abaques_SSI!X26/SUM(Abaques_SSI!X$4:X$30)</f>
        <v>583.21165596452818</v>
      </c>
      <c r="Y26" s="44">
        <f ca="1">Y$3*Abaques_SSI!Y26/SUM(Abaques_SSI!Y$4:Y$30)</f>
        <v>0</v>
      </c>
      <c r="Z26" s="44">
        <f ca="1">Z$3*Abaques_SSI!Z26/SUM(Abaques_SSI!Z$4:Z$30)</f>
        <v>0</v>
      </c>
      <c r="AA26" s="44">
        <f ca="1">AA$3*Abaques_SSI!AA26/SUM(Abaques_SSI!AA$4:AA$30)</f>
        <v>0</v>
      </c>
      <c r="AB26" s="44">
        <f ca="1">AB$3*Abaques_SSI!AB26/SUM(Abaques_SSI!AB$4:AB$30)</f>
        <v>0</v>
      </c>
      <c r="AC26" s="44">
        <f ca="1">AC$3*Abaques_SSI!AC26/SUM(Abaques_SSI!AC$4:AC$30)</f>
        <v>0</v>
      </c>
      <c r="AD26" s="44">
        <f ca="1">AD$3*Abaques_SSI!AD26/SUM(Abaques_SSI!AD$4:AD$30)</f>
        <v>0</v>
      </c>
      <c r="AE26" s="44">
        <f ca="1">AE$3*Abaques_SSI!AE26/SUM(Abaques_SSI!AE$4:AE$30)</f>
        <v>0</v>
      </c>
      <c r="AF26" s="44">
        <f ca="1">AF$3*Abaques_SSI!AF26/SUM(Abaques_SSI!AF$4:AF$30)</f>
        <v>0</v>
      </c>
      <c r="AG26" s="44">
        <f ca="1">AG$3*Abaques_SSI!AG26/SUM(Abaques_SSI!AG$4:AG$30)</f>
        <v>0</v>
      </c>
      <c r="AH26" s="44">
        <f ca="1">AH$3*Abaques_SSI!AH26/SUM(Abaques_SSI!AH$4:AH$30)</f>
        <v>0</v>
      </c>
      <c r="AI26" s="44">
        <f ca="1">AI$3*Abaques_SSI!AI26/SUM(Abaques_SSI!AI$4:AI$30)</f>
        <v>15216.571948335457</v>
      </c>
      <c r="AJ26" s="44">
        <f ca="1">AJ$3*Abaques_SSI!AJ26/SUM(Abaques_SSI!AJ$4:AJ$30)</f>
        <v>0</v>
      </c>
      <c r="AK26" s="44">
        <f ca="1">AK$3*Abaques_SSI!AK26/SUM(Abaques_SSI!AK$4:AK$30)</f>
        <v>0</v>
      </c>
      <c r="AL26" s="44">
        <f ca="1">AL$3*Abaques_SSI!AL26/SUM(Abaques_SSI!AL$4:AL$30)</f>
        <v>1897.6673513764699</v>
      </c>
      <c r="AM26" s="47">
        <f t="shared" ca="1" si="1"/>
        <v>57804.972285633659</v>
      </c>
    </row>
    <row r="27" spans="2:39" s="7" customFormat="1" x14ac:dyDescent="0.25">
      <c r="B27" s="14" t="str">
        <f>Abaques_SSI!B27</f>
        <v>Installation de composants illégitimes au sein du navigateur Web</v>
      </c>
      <c r="C27" s="49">
        <f t="shared" ca="1" si="0"/>
        <v>40809.884434706706</v>
      </c>
      <c r="D27" s="43">
        <f ca="1">D$3*Abaques_SSI!D27/SUM(Abaques_SSI!D$4:D$30)</f>
        <v>0</v>
      </c>
      <c r="E27" s="44">
        <f ca="1">E$3*Abaques_SSI!E27/SUM(Abaques_SSI!E$4:E$30)</f>
        <v>2408.1076187182548</v>
      </c>
      <c r="F27" s="44">
        <f ca="1">F$3*Abaques_SSI!F27/SUM(Abaques_SSI!F$4:F$30)</f>
        <v>0</v>
      </c>
      <c r="G27" s="44">
        <f ca="1">G$3*Abaques_SSI!G27/SUM(Abaques_SSI!G$4:G$30)</f>
        <v>0</v>
      </c>
      <c r="H27" s="44">
        <f ca="1">H$3*Abaques_SSI!H27/SUM(Abaques_SSI!H$4:H$30)</f>
        <v>1749.4501100337184</v>
      </c>
      <c r="I27" s="44">
        <f ca="1">I$3*Abaques_SSI!I27/SUM(Abaques_SSI!I$4:I$30)</f>
        <v>1849.9833223705577</v>
      </c>
      <c r="J27" s="44">
        <f ca="1">J$3*Abaques_SSI!J27/SUM(Abaques_SSI!J$4:J$30)</f>
        <v>1883.1905619773086</v>
      </c>
      <c r="K27" s="44">
        <f ca="1">K$3*Abaques_SSI!K27/SUM(Abaques_SSI!K$4:K$30)</f>
        <v>0</v>
      </c>
      <c r="L27" s="44">
        <f ca="1">L$3*Abaques_SSI!L27/SUM(Abaques_SSI!L$4:L$30)</f>
        <v>0</v>
      </c>
      <c r="M27" s="44">
        <f ca="1">M$3*Abaques_SSI!M27/SUM(Abaques_SSI!M$4:M$30)</f>
        <v>1805.438379573987</v>
      </c>
      <c r="N27" s="44">
        <f ca="1">N$3*Abaques_SSI!N27/SUM(Abaques_SSI!N$4:N$30)</f>
        <v>0</v>
      </c>
      <c r="O27" s="44">
        <f ca="1">O$3*Abaques_SSI!O27/SUM(Abaques_SSI!O$4:O$30)</f>
        <v>782.19488387664182</v>
      </c>
      <c r="P27" s="44">
        <f ca="1">P$3*Abaques_SSI!P27/SUM(Abaques_SSI!P$4:P$30)</f>
        <v>0</v>
      </c>
      <c r="Q27" s="44">
        <f ca="1">Q$3*Abaques_SSI!Q27/SUM(Abaques_SSI!Q$4:Q$30)</f>
        <v>0</v>
      </c>
      <c r="R27" s="44">
        <f ca="1">R$3*Abaques_SSI!R27/SUM(Abaques_SSI!R$4:R$30)</f>
        <v>7407.5700934579445</v>
      </c>
      <c r="S27" s="44">
        <f ca="1">S$3*Abaques_SSI!S27/SUM(Abaques_SSI!S$4:S$30)</f>
        <v>0</v>
      </c>
      <c r="T27" s="44">
        <f ca="1">T$3*Abaques_SSI!T27/SUM(Abaques_SSI!T$4:T$30)</f>
        <v>0</v>
      </c>
      <c r="U27" s="44">
        <f ca="1">U$3*Abaques_SSI!U27/SUM(Abaques_SSI!U$4:U$30)</f>
        <v>0</v>
      </c>
      <c r="V27" s="44">
        <f ca="1">V$3*Abaques_SSI!V27/SUM(Abaques_SSI!V$4:V$30)</f>
        <v>5517.5991733709388</v>
      </c>
      <c r="W27" s="44">
        <f ca="1">W$3*Abaques_SSI!W27/SUM(Abaques_SSI!W$4:W$30)</f>
        <v>0</v>
      </c>
      <c r="X27" s="44">
        <f ca="1">X$3*Abaques_SSI!X27/SUM(Abaques_SSI!X$4:X$30)</f>
        <v>714.72016662319641</v>
      </c>
      <c r="Y27" s="44">
        <f ca="1">Y$3*Abaques_SSI!Y27/SUM(Abaques_SSI!Y$4:Y$30)</f>
        <v>0</v>
      </c>
      <c r="Z27" s="44">
        <f ca="1">Z$3*Abaques_SSI!Z27/SUM(Abaques_SSI!Z$4:Z$30)</f>
        <v>0</v>
      </c>
      <c r="AA27" s="44">
        <f ca="1">AA$3*Abaques_SSI!AA27/SUM(Abaques_SSI!AA$4:AA$30)</f>
        <v>0</v>
      </c>
      <c r="AB27" s="44">
        <f ca="1">AB$3*Abaques_SSI!AB27/SUM(Abaques_SSI!AB$4:AB$30)</f>
        <v>0</v>
      </c>
      <c r="AC27" s="44">
        <f ca="1">AC$3*Abaques_SSI!AC27/SUM(Abaques_SSI!AC$4:AC$30)</f>
        <v>0</v>
      </c>
      <c r="AD27" s="44">
        <f ca="1">AD$3*Abaques_SSI!AD27/SUM(Abaques_SSI!AD$4:AD$30)</f>
        <v>7570.685269103471</v>
      </c>
      <c r="AE27" s="44">
        <f ca="1">AE$3*Abaques_SSI!AE27/SUM(Abaques_SSI!AE$4:AE$30)</f>
        <v>0</v>
      </c>
      <c r="AF27" s="44">
        <f ca="1">AF$3*Abaques_SSI!AF27/SUM(Abaques_SSI!AF$4:AF$30)</f>
        <v>9120.9448556006882</v>
      </c>
      <c r="AG27" s="44">
        <f ca="1">AG$3*Abaques_SSI!AG27/SUM(Abaques_SSI!AG$4:AG$30)</f>
        <v>0</v>
      </c>
      <c r="AH27" s="44">
        <f ca="1">AH$3*Abaques_SSI!AH27/SUM(Abaques_SSI!AH$4:AH$30)</f>
        <v>0</v>
      </c>
      <c r="AI27" s="44">
        <f ca="1">AI$3*Abaques_SSI!AI27/SUM(Abaques_SSI!AI$4:AI$30)</f>
        <v>0</v>
      </c>
      <c r="AJ27" s="44">
        <f ca="1">AJ$3*Abaques_SSI!AJ27/SUM(Abaques_SSI!AJ$4:AJ$30)</f>
        <v>0</v>
      </c>
      <c r="AK27" s="44">
        <f ca="1">AK$3*Abaques_SSI!AK27/SUM(Abaques_SSI!AK$4:AK$30)</f>
        <v>0</v>
      </c>
      <c r="AL27" s="44">
        <f ca="1">AL$3*Abaques_SSI!AL27/SUM(Abaques_SSI!AL$4:AL$30)</f>
        <v>0</v>
      </c>
      <c r="AM27" s="47">
        <f t="shared" ca="1" si="1"/>
        <v>40809.884434706706</v>
      </c>
    </row>
    <row r="28" spans="2:39" s="7" customFormat="1" ht="30" x14ac:dyDescent="0.25">
      <c r="B28" s="14" t="str">
        <f>Abaques_SSI!B28</f>
        <v>Modification illégitime des comptes et droits d'accès permettant de maintenir un accès au SI</v>
      </c>
      <c r="C28" s="49">
        <f t="shared" ca="1" si="0"/>
        <v>51766.943751078987</v>
      </c>
      <c r="D28" s="43">
        <f ca="1">D$3*Abaques_SSI!D28/SUM(Abaques_SSI!D$4:D$30)</f>
        <v>0</v>
      </c>
      <c r="E28" s="44">
        <f ca="1">E$3*Abaques_SSI!E28/SUM(Abaques_SSI!E$4:E$30)</f>
        <v>6822.9715863683878</v>
      </c>
      <c r="F28" s="44">
        <f ca="1">F$3*Abaques_SSI!F28/SUM(Abaques_SSI!F$4:F$30)</f>
        <v>0</v>
      </c>
      <c r="G28" s="44">
        <f ca="1">G$3*Abaques_SSI!G28/SUM(Abaques_SSI!G$4:G$30)</f>
        <v>10447.315717558087</v>
      </c>
      <c r="H28" s="44">
        <f ca="1">H$3*Abaques_SSI!H28/SUM(Abaques_SSI!H$4:H$30)</f>
        <v>7930.8404988195225</v>
      </c>
      <c r="I28" s="44">
        <f ca="1">I$3*Abaques_SSI!I28/SUM(Abaques_SSI!I$4:I$30)</f>
        <v>3144.9716480299476</v>
      </c>
      <c r="J28" s="44">
        <f ca="1">J$3*Abaques_SSI!J28/SUM(Abaques_SSI!J$4:J$30)</f>
        <v>3201.4239553614248</v>
      </c>
      <c r="K28" s="44">
        <f ca="1">K$3*Abaques_SSI!K28/SUM(Abaques_SSI!K$4:K$30)</f>
        <v>0</v>
      </c>
      <c r="L28" s="44">
        <f ca="1">L$3*Abaques_SSI!L28/SUM(Abaques_SSI!L$4:L$30)</f>
        <v>0</v>
      </c>
      <c r="M28" s="44">
        <f ca="1">M$3*Abaques_SSI!M28/SUM(Abaques_SSI!M$4:M$30)</f>
        <v>3069.245245275778</v>
      </c>
      <c r="N28" s="44">
        <f ca="1">N$3*Abaques_SSI!N28/SUM(Abaques_SSI!N$4:N$30)</f>
        <v>0</v>
      </c>
      <c r="O28" s="44">
        <f ca="1">O$3*Abaques_SSI!O28/SUM(Abaques_SSI!O$4:O$30)</f>
        <v>0</v>
      </c>
      <c r="P28" s="44">
        <f ca="1">P$3*Abaques_SSI!P28/SUM(Abaques_SSI!P$4:P$30)</f>
        <v>0</v>
      </c>
      <c r="Q28" s="44">
        <f ca="1">Q$3*Abaques_SSI!Q28/SUM(Abaques_SSI!Q$4:Q$30)</f>
        <v>0</v>
      </c>
      <c r="R28" s="44">
        <f ca="1">R$3*Abaques_SSI!R28/SUM(Abaques_SSI!R$4:R$30)</f>
        <v>12592.869158878506</v>
      </c>
      <c r="S28" s="44">
        <f ca="1">S$3*Abaques_SSI!S28/SUM(Abaques_SSI!S$4:S$30)</f>
        <v>4557.3059407873334</v>
      </c>
      <c r="T28" s="44">
        <f ca="1">T$3*Abaques_SSI!T28/SUM(Abaques_SSI!T$4:T$30)</f>
        <v>0</v>
      </c>
      <c r="U28" s="44">
        <f ca="1">U$3*Abaques_SSI!U28/SUM(Abaques_SSI!U$4:U$30)</f>
        <v>0</v>
      </c>
      <c r="V28" s="44">
        <f ca="1">V$3*Abaques_SSI!V28/SUM(Abaques_SSI!V$4:V$30)</f>
        <v>0</v>
      </c>
      <c r="W28" s="44">
        <f ca="1">W$3*Abaques_SSI!W28/SUM(Abaques_SSI!W$4:W$30)</f>
        <v>0</v>
      </c>
      <c r="X28" s="44">
        <f ca="1">X$3*Abaques_SSI!X28/SUM(Abaques_SSI!X$4:X$30)</f>
        <v>0</v>
      </c>
      <c r="Y28" s="44">
        <f ca="1">Y$3*Abaques_SSI!Y28/SUM(Abaques_SSI!Y$4:Y$30)</f>
        <v>0</v>
      </c>
      <c r="Z28" s="44">
        <f ca="1">Z$3*Abaques_SSI!Z28/SUM(Abaques_SSI!Z$4:Z$30)</f>
        <v>0</v>
      </c>
      <c r="AA28" s="44">
        <f ca="1">AA$3*Abaques_SSI!AA28/SUM(Abaques_SSI!AA$4:AA$30)</f>
        <v>0</v>
      </c>
      <c r="AB28" s="44">
        <f ca="1">AB$3*Abaques_SSI!AB28/SUM(Abaques_SSI!AB$4:AB$30)</f>
        <v>0</v>
      </c>
      <c r="AC28" s="44">
        <f ca="1">AC$3*Abaques_SSI!AC28/SUM(Abaques_SSI!AC$4:AC$30)</f>
        <v>0</v>
      </c>
      <c r="AD28" s="44">
        <f ca="1">AD$3*Abaques_SSI!AD28/SUM(Abaques_SSI!AD$4:AD$30)</f>
        <v>0</v>
      </c>
      <c r="AE28" s="44">
        <f ca="1">AE$3*Abaques_SSI!AE28/SUM(Abaques_SSI!AE$4:AE$30)</f>
        <v>0</v>
      </c>
      <c r="AF28" s="44">
        <f ca="1">AF$3*Abaques_SSI!AF28/SUM(Abaques_SSI!AF$4:AF$30)</f>
        <v>0</v>
      </c>
      <c r="AG28" s="44">
        <f ca="1">AG$3*Abaques_SSI!AG28/SUM(Abaques_SSI!AG$4:AG$30)</f>
        <v>0</v>
      </c>
      <c r="AH28" s="44">
        <f ca="1">AH$3*Abaques_SSI!AH28/SUM(Abaques_SSI!AH$4:AH$30)</f>
        <v>0</v>
      </c>
      <c r="AI28" s="44">
        <f ca="1">AI$3*Abaques_SSI!AI28/SUM(Abaques_SSI!AI$4:AI$30)</f>
        <v>0</v>
      </c>
      <c r="AJ28" s="44">
        <f ca="1">AJ$3*Abaques_SSI!AJ28/SUM(Abaques_SSI!AJ$4:AJ$30)</f>
        <v>0</v>
      </c>
      <c r="AK28" s="44">
        <f ca="1">AK$3*Abaques_SSI!AK28/SUM(Abaques_SSI!AK$4:AK$30)</f>
        <v>0</v>
      </c>
      <c r="AL28" s="44">
        <f ca="1">AL$3*Abaques_SSI!AL28/SUM(Abaques_SSI!AL$4:AL$30)</f>
        <v>0</v>
      </c>
      <c r="AM28" s="47">
        <f t="shared" ca="1" si="1"/>
        <v>51766.943751078987</v>
      </c>
    </row>
    <row r="29" spans="2:39" s="7" customFormat="1" x14ac:dyDescent="0.25">
      <c r="B29" s="14" t="str">
        <f>Abaques_SSI!B29</f>
        <v>Mouvement latéral en vue d'atteindre l'objectif</v>
      </c>
      <c r="C29" s="49">
        <f t="shared" ca="1" si="0"/>
        <v>42676.859564493156</v>
      </c>
      <c r="D29" s="43">
        <f ca="1">D$3*Abaques_SSI!D29/SUM(Abaques_SSI!D$4:D$30)</f>
        <v>0</v>
      </c>
      <c r="E29" s="44">
        <f ca="1">E$3*Abaques_SSI!E29/SUM(Abaques_SSI!E$4:E$30)</f>
        <v>3559.8112624530718</v>
      </c>
      <c r="F29" s="44">
        <f ca="1">F$3*Abaques_SSI!F29/SUM(Abaques_SSI!F$4:F$30)</f>
        <v>0</v>
      </c>
      <c r="G29" s="44">
        <f ca="1">G$3*Abaques_SSI!G29/SUM(Abaques_SSI!G$4:G$30)</f>
        <v>0</v>
      </c>
      <c r="H29" s="44">
        <f ca="1">H$3*Abaques_SSI!H29/SUM(Abaques_SSI!H$4:H$30)</f>
        <v>2586.1436409194089</v>
      </c>
      <c r="I29" s="44">
        <f ca="1">I$3*Abaques_SSI!I29/SUM(Abaques_SSI!I$4:I$30)</f>
        <v>2734.7579548086501</v>
      </c>
      <c r="J29" s="44">
        <f ca="1">J$3*Abaques_SSI!J29/SUM(Abaques_SSI!J$4:J$30)</f>
        <v>0</v>
      </c>
      <c r="K29" s="44">
        <f ca="1">K$3*Abaques_SSI!K29/SUM(Abaques_SSI!K$4:K$30)</f>
        <v>1881.6585131125194</v>
      </c>
      <c r="L29" s="44">
        <f ca="1">L$3*Abaques_SSI!L29/SUM(Abaques_SSI!L$4:L$30)</f>
        <v>0</v>
      </c>
      <c r="M29" s="44">
        <f ca="1">M$3*Abaques_SSI!M29/SUM(Abaques_SSI!M$4:M$30)</f>
        <v>2668.9089089354593</v>
      </c>
      <c r="N29" s="44">
        <f ca="1">N$3*Abaques_SSI!N29/SUM(Abaques_SSI!N$4:N$30)</f>
        <v>0</v>
      </c>
      <c r="O29" s="44">
        <f ca="1">O$3*Abaques_SSI!O29/SUM(Abaques_SSI!O$4:O$30)</f>
        <v>0</v>
      </c>
      <c r="P29" s="44">
        <f ca="1">P$3*Abaques_SSI!P29/SUM(Abaques_SSI!P$4:P$30)</f>
        <v>0</v>
      </c>
      <c r="Q29" s="44">
        <f ca="1">Q$3*Abaques_SSI!Q29/SUM(Abaques_SSI!Q$4:Q$30)</f>
        <v>0</v>
      </c>
      <c r="R29" s="44">
        <f ca="1">R$3*Abaques_SSI!R29/SUM(Abaques_SSI!R$4:R$30)</f>
        <v>0</v>
      </c>
      <c r="S29" s="44">
        <f ca="1">S$3*Abaques_SSI!S29/SUM(Abaques_SSI!S$4:S$30)</f>
        <v>0</v>
      </c>
      <c r="T29" s="44">
        <f ca="1">T$3*Abaques_SSI!T29/SUM(Abaques_SSI!T$4:T$30)</f>
        <v>9165.2944252590041</v>
      </c>
      <c r="U29" s="44">
        <f ca="1">U$3*Abaques_SSI!U29/SUM(Abaques_SSI!U$4:U$30)</f>
        <v>0</v>
      </c>
      <c r="V29" s="44">
        <f ca="1">V$3*Abaques_SSI!V29/SUM(Abaques_SSI!V$4:V$30)</f>
        <v>3495.6218365455647</v>
      </c>
      <c r="W29" s="44">
        <f ca="1">W$3*Abaques_SSI!W29/SUM(Abaques_SSI!W$4:W$30)</f>
        <v>0</v>
      </c>
      <c r="X29" s="44">
        <f ca="1">X$3*Abaques_SSI!X29/SUM(Abaques_SSI!X$4:X$30)</f>
        <v>1267.8514260098443</v>
      </c>
      <c r="Y29" s="44">
        <f ca="1">Y$3*Abaques_SSI!Y29/SUM(Abaques_SSI!Y$4:Y$30)</f>
        <v>0</v>
      </c>
      <c r="Z29" s="44">
        <f ca="1">Z$3*Abaques_SSI!Z29/SUM(Abaques_SSI!Z$4:Z$30)</f>
        <v>0</v>
      </c>
      <c r="AA29" s="44">
        <f ca="1">AA$3*Abaques_SSI!AA29/SUM(Abaques_SSI!AA$4:AA$30)</f>
        <v>0</v>
      </c>
      <c r="AB29" s="44">
        <f ca="1">AB$3*Abaques_SSI!AB29/SUM(Abaques_SSI!AB$4:AB$30)</f>
        <v>0</v>
      </c>
      <c r="AC29" s="44">
        <f ca="1">AC$3*Abaques_SSI!AC29/SUM(Abaques_SSI!AC$4:AC$30)</f>
        <v>0</v>
      </c>
      <c r="AD29" s="44">
        <f ca="1">AD$3*Abaques_SSI!AD29/SUM(Abaques_SSI!AD$4:AD$30)</f>
        <v>11191.447789109479</v>
      </c>
      <c r="AE29" s="44">
        <f ca="1">AE$3*Abaques_SSI!AE29/SUM(Abaques_SSI!AE$4:AE$30)</f>
        <v>0</v>
      </c>
      <c r="AF29" s="44">
        <f ca="1">AF$3*Abaques_SSI!AF29/SUM(Abaques_SSI!AF$4:AF$30)</f>
        <v>0</v>
      </c>
      <c r="AG29" s="44">
        <f ca="1">AG$3*Abaques_SSI!AG29/SUM(Abaques_SSI!AG$4:AG$30)</f>
        <v>0</v>
      </c>
      <c r="AH29" s="44">
        <f ca="1">AH$3*Abaques_SSI!AH29/SUM(Abaques_SSI!AH$4:AH$30)</f>
        <v>0</v>
      </c>
      <c r="AI29" s="44">
        <f ca="1">AI$3*Abaques_SSI!AI29/SUM(Abaques_SSI!AI$4:AI$30)</f>
        <v>0</v>
      </c>
      <c r="AJ29" s="44">
        <f ca="1">AJ$3*Abaques_SSI!AJ29/SUM(Abaques_SSI!AJ$4:AJ$30)</f>
        <v>0</v>
      </c>
      <c r="AK29" s="44">
        <f ca="1">AK$3*Abaques_SSI!AK29/SUM(Abaques_SSI!AK$4:AK$30)</f>
        <v>0</v>
      </c>
      <c r="AL29" s="44">
        <f ca="1">AL$3*Abaques_SSI!AL29/SUM(Abaques_SSI!AL$4:AL$30)</f>
        <v>4125.3638073401526</v>
      </c>
      <c r="AM29" s="47">
        <f t="shared" ca="1" si="1"/>
        <v>42676.859564493156</v>
      </c>
    </row>
    <row r="30" spans="2:39" s="7" customFormat="1" ht="15.75" thickBot="1" x14ac:dyDescent="0.3">
      <c r="B30" s="15" t="str">
        <f>Abaques_SSI!B30</f>
        <v>Ouverture d'un canal de commande et d'exfiltration sur le réseau</v>
      </c>
      <c r="C30" s="50">
        <f t="shared" ca="1" si="0"/>
        <v>42906.14126434645</v>
      </c>
      <c r="D30" s="45">
        <f ca="1">D$3*Abaques_SSI!D30/SUM(Abaques_SSI!D$4:D$30)</f>
        <v>0</v>
      </c>
      <c r="E30" s="46">
        <f ca="1">E$3*Abaques_SSI!E30/SUM(Abaques_SSI!E$4:E$30)</f>
        <v>3484.0705972944961</v>
      </c>
      <c r="F30" s="46">
        <f ca="1">F$3*Abaques_SSI!F30/SUM(Abaques_SSI!F$4:F$30)</f>
        <v>0</v>
      </c>
      <c r="G30" s="46">
        <f ca="1">G$3*Abaques_SSI!G30/SUM(Abaques_SSI!G$4:G$30)</f>
        <v>0</v>
      </c>
      <c r="H30" s="46">
        <f ca="1">H$3*Abaques_SSI!H30/SUM(Abaques_SSI!H$4:H$30)</f>
        <v>4218.5321802231501</v>
      </c>
      <c r="I30" s="46">
        <f ca="1">I$3*Abaques_SSI!I30/SUM(Abaques_SSI!I$4:I$30)</f>
        <v>2676.571615344636</v>
      </c>
      <c r="J30" s="46">
        <f ca="1">J$3*Abaques_SSI!J30/SUM(Abaques_SSI!J$4:J$30)</f>
        <v>0</v>
      </c>
      <c r="K30" s="46">
        <f ca="1">K$3*Abaques_SSI!K30/SUM(Abaques_SSI!K$4:K$30)</f>
        <v>1841.6232255994867</v>
      </c>
      <c r="L30" s="46">
        <f ca="1">L$3*Abaques_SSI!L30/SUM(Abaques_SSI!L$4:L$30)</f>
        <v>0</v>
      </c>
      <c r="M30" s="46">
        <f ca="1">M$3*Abaques_SSI!M30/SUM(Abaques_SSI!M$4:M$30)</f>
        <v>2612.1236130006619</v>
      </c>
      <c r="N30" s="46">
        <f ca="1">N$3*Abaques_SSI!N30/SUM(Abaques_SSI!N$4:N$30)</f>
        <v>0</v>
      </c>
      <c r="O30" s="46">
        <f ca="1">O$3*Abaques_SSI!O30/SUM(Abaques_SSI!O$4:O$30)</f>
        <v>0</v>
      </c>
      <c r="P30" s="46">
        <f ca="1">P$3*Abaques_SSI!P30/SUM(Abaques_SSI!P$4:P$30)</f>
        <v>0</v>
      </c>
      <c r="Q30" s="46">
        <f ca="1">Q$3*Abaques_SSI!Q30/SUM(Abaques_SSI!Q$4:Q$30)</f>
        <v>0</v>
      </c>
      <c r="R30" s="46">
        <f ca="1">R$3*Abaques_SSI!R30/SUM(Abaques_SSI!R$4:R$30)</f>
        <v>0</v>
      </c>
      <c r="S30" s="46">
        <f ca="1">S$3*Abaques_SSI!S30/SUM(Abaques_SSI!S$4:S$30)</f>
        <v>0</v>
      </c>
      <c r="T30" s="46">
        <f ca="1">T$3*Abaques_SSI!T30/SUM(Abaques_SSI!T$4:T$30)</f>
        <v>0</v>
      </c>
      <c r="U30" s="46">
        <f ca="1">U$3*Abaques_SSI!U30/SUM(Abaques_SSI!U$4:U$30)</f>
        <v>0</v>
      </c>
      <c r="V30" s="46">
        <f ca="1">V$3*Abaques_SSI!V30/SUM(Abaques_SSI!V$4:V$30)</f>
        <v>4561.6625384708068</v>
      </c>
      <c r="W30" s="46">
        <f ca="1">W$3*Abaques_SSI!W30/SUM(Abaques_SSI!W$4:W$30)</f>
        <v>0</v>
      </c>
      <c r="X30" s="46">
        <f ca="1">X$3*Abaques_SSI!X30/SUM(Abaques_SSI!X$4:X$30)</f>
        <v>1654.5011516724205</v>
      </c>
      <c r="Y30" s="46">
        <f ca="1">Y$3*Abaques_SSI!Y30/SUM(Abaques_SSI!Y$4:Y$30)</f>
        <v>0</v>
      </c>
      <c r="Z30" s="46">
        <f ca="1">Z$3*Abaques_SSI!Z30/SUM(Abaques_SSI!Z$4:Z$30)</f>
        <v>0</v>
      </c>
      <c r="AA30" s="46">
        <f ca="1">AA$3*Abaques_SSI!AA30/SUM(Abaques_SSI!AA$4:AA$30)</f>
        <v>0</v>
      </c>
      <c r="AB30" s="46">
        <f ca="1">AB$3*Abaques_SSI!AB30/SUM(Abaques_SSI!AB$4:AB$30)</f>
        <v>0</v>
      </c>
      <c r="AC30" s="46">
        <f ca="1">AC$3*Abaques_SSI!AC30/SUM(Abaques_SSI!AC$4:AC$30)</f>
        <v>0</v>
      </c>
      <c r="AD30" s="46">
        <f ca="1">AD$3*Abaques_SSI!AD30/SUM(Abaques_SSI!AD$4:AD$30)</f>
        <v>8762.6655029623143</v>
      </c>
      <c r="AE30" s="46">
        <f ca="1">AE$3*Abaques_SSI!AE30/SUM(Abaques_SSI!AE$4:AE$30)</f>
        <v>0</v>
      </c>
      <c r="AF30" s="46">
        <f ca="1">AF$3*Abaques_SSI!AF30/SUM(Abaques_SSI!AF$4:AF$30)</f>
        <v>7038.0056758110286</v>
      </c>
      <c r="AG30" s="46">
        <f ca="1">AG$3*Abaques_SSI!AG30/SUM(Abaques_SSI!AG$4:AG$30)</f>
        <v>0</v>
      </c>
      <c r="AH30" s="46">
        <f ca="1">AH$3*Abaques_SSI!AH30/SUM(Abaques_SSI!AH$4:AH$30)</f>
        <v>0</v>
      </c>
      <c r="AI30" s="46">
        <f ca="1">AI$3*Abaques_SSI!AI30/SUM(Abaques_SSI!AI$4:AI$30)</f>
        <v>0</v>
      </c>
      <c r="AJ30" s="46">
        <f ca="1">AJ$3*Abaques_SSI!AJ30/SUM(Abaques_SSI!AJ$4:AJ$30)</f>
        <v>0</v>
      </c>
      <c r="AK30" s="46">
        <f ca="1">AK$3*Abaques_SSI!AK30/SUM(Abaques_SSI!AK$4:AK$30)</f>
        <v>0</v>
      </c>
      <c r="AL30" s="46">
        <f ca="1">AL$3*Abaques_SSI!AL30/SUM(Abaques_SSI!AL$4:AL$30)</f>
        <v>6056.3851639674567</v>
      </c>
      <c r="AM30" s="48">
        <f t="shared" ca="1" si="1"/>
        <v>42906.14126434645</v>
      </c>
    </row>
  </sheetData>
  <autoFilter ref="B2:AM30" xr:uid="{9F30727D-78D6-4458-BD20-52459E98A9EE}"/>
  <mergeCells count="1">
    <mergeCell ref="B1:E1"/>
  </mergeCells>
  <conditionalFormatting sqref="B4:AM30">
    <cfRule type="expression" dxfId="9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Etape_1_Coûts_Mesures_SSI</vt:lpstr>
      <vt:lpstr>Etape_2_Budget_par_risque</vt:lpstr>
      <vt:lpstr>Abaques_SSI</vt:lpstr>
      <vt:lpstr>Calcul_Budget</vt:lpstr>
      <vt:lpstr>ROI_SSI</vt:lpstr>
      <vt:lpstr>Optim_SSI</vt:lpstr>
      <vt:lpstr>Choix_SSI</vt:lpstr>
      <vt:lpstr>Calcul_Budget2</vt:lpstr>
      <vt:lpstr>Etape_1_Coûts_Mesures_SSI!Zone_d_impression</vt:lpstr>
      <vt:lpstr>Etape_2_Budget_par_risque!Zone_d_impression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Seeburger</dc:creator>
  <cp:lastModifiedBy>Thomas Seeburger</cp:lastModifiedBy>
  <cp:lastPrinted>2021-09-06T12:04:20Z</cp:lastPrinted>
  <dcterms:created xsi:type="dcterms:W3CDTF">2021-03-02T10:01:29Z</dcterms:created>
  <dcterms:modified xsi:type="dcterms:W3CDTF">2021-09-06T12:08:38Z</dcterms:modified>
</cp:coreProperties>
</file>